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rswit\Desktop\DA\dashboards\"/>
    </mc:Choice>
  </mc:AlternateContent>
  <xr:revisionPtr revIDLastSave="0" documentId="13_ncr:1_{831A285E-0A07-4D3E-80A8-C2732CF04158}" xr6:coauthVersionLast="47" xr6:coauthVersionMax="47" xr10:uidLastSave="{00000000-0000-0000-0000-000000000000}"/>
  <bookViews>
    <workbookView xWindow="-120" yWindow="-120" windowWidth="20730" windowHeight="11760" activeTab="2" xr2:uid="{9B22C10C-6E64-46AF-97FB-0AB37915BC22}"/>
  </bookViews>
  <sheets>
    <sheet name="data" sheetId="2" r:id="rId1"/>
    <sheet name="analysis" sheetId="1" r:id="rId2"/>
    <sheet name="report" sheetId="3" r:id="rId3"/>
  </sheets>
  <definedNames>
    <definedName name="ExternalData_1" localSheetId="0" hidden="1">data!$A$1:$E$251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I31" i="1"/>
  <c r="I32" i="1"/>
  <c r="I33" i="1"/>
  <c r="I34" i="1"/>
  <c r="I35" i="1"/>
  <c r="I36" i="1"/>
  <c r="I37" i="1"/>
  <c r="I38" i="1"/>
  <c r="I39" i="1"/>
  <c r="H30" i="1"/>
  <c r="H31" i="1"/>
  <c r="H32" i="1"/>
  <c r="H33" i="1"/>
  <c r="H34" i="1"/>
  <c r="H35" i="1"/>
  <c r="H36" i="1"/>
  <c r="H37" i="1"/>
  <c r="H38" i="1"/>
  <c r="H39" i="1"/>
  <c r="G30" i="1"/>
  <c r="G31" i="1"/>
  <c r="G32" i="1"/>
  <c r="G33" i="1"/>
  <c r="G34" i="1"/>
  <c r="G35" i="1"/>
  <c r="G36" i="1"/>
  <c r="G37" i="1"/>
  <c r="G38" i="1"/>
  <c r="G39" i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F16" i="1"/>
  <c r="F17" i="1"/>
  <c r="F18" i="1"/>
  <c r="F19" i="1"/>
  <c r="F20" i="1"/>
  <c r="F21" i="1"/>
  <c r="F22" i="1"/>
  <c r="F23" i="1"/>
  <c r="F24" i="1"/>
  <c r="F25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2" i="1"/>
  <c r="I2" i="1" s="1"/>
  <c r="F3" i="1"/>
  <c r="F4" i="1"/>
  <c r="F5" i="1"/>
  <c r="F6" i="1"/>
  <c r="F7" i="1"/>
  <c r="F8" i="1"/>
  <c r="F9" i="1"/>
  <c r="F10" i="1"/>
  <c r="F11" i="1"/>
  <c r="F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61A0DD-2BBE-4145-BFE3-A209228660BE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<sst xmlns="http://schemas.openxmlformats.org/spreadsheetml/2006/main" count="344" uniqueCount="270">
  <si>
    <t>Restaurant</t>
  </si>
  <si>
    <t>Sales</t>
  </si>
  <si>
    <t>YOY_Sales</t>
  </si>
  <si>
    <t>Units</t>
  </si>
  <si>
    <t>YOY_Units</t>
  </si>
  <si>
    <t>McDonald's</t>
  </si>
  <si>
    <t>Starbucks</t>
  </si>
  <si>
    <t>Chick-fil-A</t>
  </si>
  <si>
    <t>Taco Bell</t>
  </si>
  <si>
    <t>Burger King</t>
  </si>
  <si>
    <t>Subway</t>
  </si>
  <si>
    <t>Wendy's</t>
  </si>
  <si>
    <t>Dunkin'</t>
  </si>
  <si>
    <t>Domino's</t>
  </si>
  <si>
    <t>Panera Bread</t>
  </si>
  <si>
    <t>Pizza Hut</t>
  </si>
  <si>
    <t>Chipotle Mexican Grill</t>
  </si>
  <si>
    <t>Sonic Drive-In</t>
  </si>
  <si>
    <t>KFC</t>
  </si>
  <si>
    <t>Olive Garden</t>
  </si>
  <si>
    <t>Applebee's</t>
  </si>
  <si>
    <t>Panda Express</t>
  </si>
  <si>
    <t>Arby's</t>
  </si>
  <si>
    <t>Popeyes Louisiana Kitchen</t>
  </si>
  <si>
    <t>Little Caesars</t>
  </si>
  <si>
    <t>Dairy Queen</t>
  </si>
  <si>
    <t>Buffalo Wild Wings</t>
  </si>
  <si>
    <t>Chili's Grill &amp; Bar</t>
  </si>
  <si>
    <t>Jack in the Box</t>
  </si>
  <si>
    <t>IHOP</t>
  </si>
  <si>
    <t>Texas Roadhouse</t>
  </si>
  <si>
    <t>Denny's</t>
  </si>
  <si>
    <t>Papa John's</t>
  </si>
  <si>
    <t>Outback Steakhouse</t>
  </si>
  <si>
    <t>Whataburger</t>
  </si>
  <si>
    <t>Red Lobster</t>
  </si>
  <si>
    <t>Cracker Barrel</t>
  </si>
  <si>
    <t>The Cheesecake Factory</t>
  </si>
  <si>
    <t>Jimmy John's Gourmet Sandwiches</t>
  </si>
  <si>
    <t>Hardee's</t>
  </si>
  <si>
    <t>Zaxby's</t>
  </si>
  <si>
    <t>LongHorn Steakhouse</t>
  </si>
  <si>
    <t>Culver's</t>
  </si>
  <si>
    <t>Golden Corral</t>
  </si>
  <si>
    <t>Five Guys Burgers and Fries</t>
  </si>
  <si>
    <t>Red Robin Gourmet Burgers and Brews</t>
  </si>
  <si>
    <t>Raising Cane's Chicken Fingers</t>
  </si>
  <si>
    <t>Carl's Jr.</t>
  </si>
  <si>
    <t>Wingstop</t>
  </si>
  <si>
    <t>Waffle House</t>
  </si>
  <si>
    <t>Jersey Mike's Subs</t>
  </si>
  <si>
    <t>Bojangles'</t>
  </si>
  <si>
    <t>BJ's Restaurant &amp; Brewhouse</t>
  </si>
  <si>
    <t>TGI Fridays</t>
  </si>
  <si>
    <t>In-N-Out Burger</t>
  </si>
  <si>
    <t>Steak 'n Shake</t>
  </si>
  <si>
    <t>P.F. Chang's</t>
  </si>
  <si>
    <t>Qdoba Mexican Eats</t>
  </si>
  <si>
    <t>El Pollo Loco</t>
  </si>
  <si>
    <t>Krispy Kreme</t>
  </si>
  <si>
    <t>Hooters</t>
  </si>
  <si>
    <t>Del Taco</t>
  </si>
  <si>
    <t>Firehouse Subs</t>
  </si>
  <si>
    <t>Bob Evans</t>
  </si>
  <si>
    <t>Moe's Southwest Grill</t>
  </si>
  <si>
    <t>Papa Murphy's Pizza</t>
  </si>
  <si>
    <t>Ruby Tuesday</t>
  </si>
  <si>
    <t>McAlister's Deli</t>
  </si>
  <si>
    <t>Cheddar's Scratch Kitchen</t>
  </si>
  <si>
    <t>Church's Chicken</t>
  </si>
  <si>
    <t>Tim Hortons</t>
  </si>
  <si>
    <t>Ruth's Chris Steak House</t>
  </si>
  <si>
    <t>Carrabba's Italian Grill</t>
  </si>
  <si>
    <t>Jason's Deli</t>
  </si>
  <si>
    <t>Marco's Pizza</t>
  </si>
  <si>
    <t>Shake Shack</t>
  </si>
  <si>
    <t>California Pizza Kitchen</t>
  </si>
  <si>
    <t>Baskin-Robbins</t>
  </si>
  <si>
    <t>Yard House</t>
  </si>
  <si>
    <t>Bonefish Grill</t>
  </si>
  <si>
    <t>White Castle</t>
  </si>
  <si>
    <t>Tropical Smoothie Cafe</t>
  </si>
  <si>
    <t>Dave &amp; Buster's</t>
  </si>
  <si>
    <t>Dutch Bros. Coffee</t>
  </si>
  <si>
    <t>Captain D's Seafood Kitchen</t>
  </si>
  <si>
    <t>Auntie Anne's</t>
  </si>
  <si>
    <t>First Watch</t>
  </si>
  <si>
    <t>Perkins Restaurant &amp; Bakery</t>
  </si>
  <si>
    <t>Freddy's Frozen Custard &amp; Steakburgers</t>
  </si>
  <si>
    <t>Checkers Drive-In Restaurants</t>
  </si>
  <si>
    <t>Noodles &amp; Company</t>
  </si>
  <si>
    <t>Einstein Bros. Bagels</t>
  </si>
  <si>
    <t>Jamba</t>
  </si>
  <si>
    <t>Portillo's</t>
  </si>
  <si>
    <t>Boston Market</t>
  </si>
  <si>
    <t>The Habit Burger Grill</t>
  </si>
  <si>
    <t>Logan's Roadhouse</t>
  </si>
  <si>
    <t>MOD Pizza</t>
  </si>
  <si>
    <t>Smoothie King</t>
  </si>
  <si>
    <t>Mellow Mushroom</t>
  </si>
  <si>
    <t>The Capital Grille</t>
  </si>
  <si>
    <t>Round Table Pizza</t>
  </si>
  <si>
    <t>Miller's Ale House</t>
  </si>
  <si>
    <t>Potbelly sandwich Shop</t>
  </si>
  <si>
    <t>Hungry Howie's Pizza</t>
  </si>
  <si>
    <t>Charleys Philly Steaks</t>
  </si>
  <si>
    <t>Chuy's</t>
  </si>
  <si>
    <t>O'Charley's</t>
  </si>
  <si>
    <t>Pollo Tropical</t>
  </si>
  <si>
    <t>Maggiano's Little Italy</t>
  </si>
  <si>
    <t>Cicis</t>
  </si>
  <si>
    <t>Long John Silver's</t>
  </si>
  <si>
    <t>Saltgrass Steak House</t>
  </si>
  <si>
    <t>Chuck E. Cheese's</t>
  </si>
  <si>
    <t>Taco John's</t>
  </si>
  <si>
    <t>Texas de Brazil Churrascaria</t>
  </si>
  <si>
    <t>Cold Stone Creamery</t>
  </si>
  <si>
    <t>Blaze Pizza</t>
  </si>
  <si>
    <t>Peet's Coffee</t>
  </si>
  <si>
    <t>Dickey's Barbecue Pit</t>
  </si>
  <si>
    <t>Zoes Kitchen</t>
  </si>
  <si>
    <t>Corner Bakery_Cafe</t>
  </si>
  <si>
    <t>Krystal Co.</t>
  </si>
  <si>
    <t>Benihana</t>
  </si>
  <si>
    <t>Cooper's Hawk Winery &amp; Restaurants</t>
  </si>
  <si>
    <t>Big Boy/Frisch's Big Boy</t>
  </si>
  <si>
    <t>Black Bear Diner</t>
  </si>
  <si>
    <t>Twin Peaks</t>
  </si>
  <si>
    <t>Schlotzsky's</t>
  </si>
  <si>
    <t>Jet's Pizza</t>
  </si>
  <si>
    <t>Famous Dave's</t>
  </si>
  <si>
    <t>On The Border Mexican Grill &amp; Cantina</t>
  </si>
  <si>
    <t>Fogo de Chao</t>
  </si>
  <si>
    <t>Ninety Nine Restaurants</t>
  </si>
  <si>
    <t>Village Inn</t>
  </si>
  <si>
    <t>Taco Cabana</t>
  </si>
  <si>
    <t>Fleming's Prime Steakhouse &amp; Wine Bar</t>
  </si>
  <si>
    <t>Caribou Coffee</t>
  </si>
  <si>
    <t>Jack's</t>
  </si>
  <si>
    <t>Au Bon Pain</t>
  </si>
  <si>
    <t>Bar Louie</t>
  </si>
  <si>
    <t>Sarku Japan</t>
  </si>
  <si>
    <t>Old Chicago Pizza &amp; Taproom</t>
  </si>
  <si>
    <t>Rally's Hamburgers</t>
  </si>
  <si>
    <t>Torchy's Tacos</t>
  </si>
  <si>
    <t>Pizza Ranch</t>
  </si>
  <si>
    <t>Pappadeaux Seafood Kitchen</t>
  </si>
  <si>
    <t>Braum's Ice Cream &amp; Dairy Stores</t>
  </si>
  <si>
    <t>Pei Wei Asian Diner</t>
  </si>
  <si>
    <t>Cafe Rio Mexican Grill</t>
  </si>
  <si>
    <t>Morton's The Steakhouse</t>
  </si>
  <si>
    <t>Smashburger</t>
  </si>
  <si>
    <t>Wienerschnitzel</t>
  </si>
  <si>
    <t>Sizzler</t>
  </si>
  <si>
    <t>Seasons 52</t>
  </si>
  <si>
    <t>Bahama Breeze Island Grille</t>
  </si>
  <si>
    <t>Pret A Manger</t>
  </si>
  <si>
    <t>Godfather's Pizza</t>
  </si>
  <si>
    <t>Huddle House</t>
  </si>
  <si>
    <t>Mastro's Restaurants</t>
  </si>
  <si>
    <t>Uncle Julio's</t>
  </si>
  <si>
    <t>Fazoli's</t>
  </si>
  <si>
    <t>Rubio's</t>
  </si>
  <si>
    <t>Legal Sea Foods</t>
  </si>
  <si>
    <t>A&amp;W All-American Food</t>
  </si>
  <si>
    <t>Newk's Eatery</t>
  </si>
  <si>
    <t>Fuzzy's Taco Shop</t>
  </si>
  <si>
    <t>Sbarro</t>
  </si>
  <si>
    <t>Romano's Macaroni Grill</t>
  </si>
  <si>
    <t>Brio Tuscan Grille</t>
  </si>
  <si>
    <t>Lazy Dog Restaurant &amp; Bar</t>
  </si>
  <si>
    <t>Souplantation &amp; Sweet Tomatoes</t>
  </si>
  <si>
    <t>Friendly's</t>
  </si>
  <si>
    <t>Del Frisco's Double Eagle Steak House</t>
  </si>
  <si>
    <t>Penn Station East Coast Subs</t>
  </si>
  <si>
    <t>Cinnabon</t>
  </si>
  <si>
    <t>Uno Pizzeria &amp; Grill</t>
  </si>
  <si>
    <t>J. Alexander's</t>
  </si>
  <si>
    <t>Luby's</t>
  </si>
  <si>
    <t>Which Wich</t>
  </si>
  <si>
    <t>Firebirds Wood Fired Grill</t>
  </si>
  <si>
    <t>Le Pain Quotidien</t>
  </si>
  <si>
    <t>Sonny's BBQ</t>
  </si>
  <si>
    <t>True Food Kitchen</t>
  </si>
  <si>
    <t>Buca di Beppo</t>
  </si>
  <si>
    <t>Hard Rock Cafe</t>
  </si>
  <si>
    <t>Johnny Rockets</t>
  </si>
  <si>
    <t>Fuddruckers</t>
  </si>
  <si>
    <t>The Original Pancake House</t>
  </si>
  <si>
    <t>Sweetgreen</t>
  </si>
  <si>
    <t>Golden Chick</t>
  </si>
  <si>
    <t>Mountain Mike's Pizza</t>
  </si>
  <si>
    <t>Bubba Gump Shrimp Co.</t>
  </si>
  <si>
    <t>The Melting Pot</t>
  </si>
  <si>
    <t>Farmer Boys</t>
  </si>
  <si>
    <t>Donatos Pizza</t>
  </si>
  <si>
    <t>Shoney's</t>
  </si>
  <si>
    <t>Taco Bueno</t>
  </si>
  <si>
    <t>Claim Jumper</t>
  </si>
  <si>
    <t>Wetzel's Pretzels</t>
  </si>
  <si>
    <t>La Madeleine Country French Cafe</t>
  </si>
  <si>
    <t>Giordano's</t>
  </si>
  <si>
    <t>Islands Fine Burgers &amp; Drinks</t>
  </si>
  <si>
    <t>Mimi's Bistro &amp; Bakery</t>
  </si>
  <si>
    <t>Beef 'O' Brady's</t>
  </si>
  <si>
    <t>Metro Diner</t>
  </si>
  <si>
    <t>Bill Miller Bar-B-Q</t>
  </si>
  <si>
    <t>Black Angus Steakhouse</t>
  </si>
  <si>
    <t>Smokey Bones Bar &amp; Fire Grill</t>
  </si>
  <si>
    <t>Joe's Crab Shack</t>
  </si>
  <si>
    <t>LaRosa's Pizzeria</t>
  </si>
  <si>
    <t>Roosters</t>
  </si>
  <si>
    <t>Great Harvest Bread Co.</t>
  </si>
  <si>
    <t>Shari's Cafe and Pies</t>
  </si>
  <si>
    <t>Lee's Famous Recipe Chicken</t>
  </si>
  <si>
    <t>Wayback Burgers</t>
  </si>
  <si>
    <t>McCormick &amp; Schmick's</t>
  </si>
  <si>
    <t>Grand Lux Cafe</t>
  </si>
  <si>
    <t>Anthony's Coal Fired Pizza</t>
  </si>
  <si>
    <t>Chicken Salad Chick</t>
  </si>
  <si>
    <t>Paris Baguette</t>
  </si>
  <si>
    <t>Eat'n Park</t>
  </si>
  <si>
    <t>Hurricane Grill &amp; Wings</t>
  </si>
  <si>
    <t>The Old Spaghetti Factory</t>
  </si>
  <si>
    <t>Taziki's Mediterranean Cafe</t>
  </si>
  <si>
    <t>Menchie's Frozen Yogurt</t>
  </si>
  <si>
    <t>Bruegger's Bagels</t>
  </si>
  <si>
    <t>Tijuana Flats</t>
  </si>
  <si>
    <t>Duffy's Sports Grill</t>
  </si>
  <si>
    <t>Eddie V's Prime Seafood</t>
  </si>
  <si>
    <t>Topgolf</t>
  </si>
  <si>
    <t>Ocean Prime</t>
  </si>
  <si>
    <t>Pappasito's Cantina</t>
  </si>
  <si>
    <t>Pollo Campero</t>
  </si>
  <si>
    <t>Houlihan's</t>
  </si>
  <si>
    <t>Old Country Buffet/HomeTown Buffet</t>
  </si>
  <si>
    <t>Great American Cookies</t>
  </si>
  <si>
    <t>Nobu</t>
  </si>
  <si>
    <t>BurgerFi</t>
  </si>
  <si>
    <t>Mission BBQ</t>
  </si>
  <si>
    <t>Walk-On's Sports Bistreaux</t>
  </si>
  <si>
    <t>The Coffee Bean &amp; Tea Leaf</t>
  </si>
  <si>
    <t>Yogurtland</t>
  </si>
  <si>
    <t>Daylight Donuts</t>
  </si>
  <si>
    <t>WaBa Grill</t>
  </si>
  <si>
    <t>54th Street Restaurant &amp; Drafthouse</t>
  </si>
  <si>
    <t>Biggby Coffee</t>
  </si>
  <si>
    <t>Costa Vida Fresh Mexican Grill</t>
  </si>
  <si>
    <t>L&amp;L Hawaiian Barbecue</t>
  </si>
  <si>
    <t>Gyu-Kaku</t>
  </si>
  <si>
    <t>Rainforest Cafe</t>
  </si>
  <si>
    <t>PDQ</t>
  </si>
  <si>
    <t>Lupe Tortilla</t>
  </si>
  <si>
    <t>Cook-Out Restaurant</t>
  </si>
  <si>
    <t>Jollibee</t>
  </si>
  <si>
    <t>sales per unit</t>
  </si>
  <si>
    <t>Row Labels</t>
  </si>
  <si>
    <t>Grand Total</t>
  </si>
  <si>
    <t>Sum of Sales</t>
  </si>
  <si>
    <t>Sum of sales per unit</t>
  </si>
  <si>
    <t>Sum of YOY_Sales</t>
  </si>
  <si>
    <t>%</t>
  </si>
  <si>
    <t>dummy</t>
  </si>
  <si>
    <t>labels</t>
  </si>
  <si>
    <t>Sum of Units</t>
  </si>
  <si>
    <t>Sum of YOY_Units</t>
  </si>
  <si>
    <t>restaurant</t>
  </si>
  <si>
    <t>units</t>
  </si>
  <si>
    <t>restaurants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</si>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</sst>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2" applyFont="1"/>
    <xf numFmtId="164" fontId="0" fillId="0" borderId="0" xfId="2" applyNumberFormat="1" applyFont="1"/>
    <xf numFmtId="9" fontId="0" fillId="0" borderId="0" xfId="3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2" applyFont="1" applyAlignment="1">
      <alignment horizontal="left"/>
    </xf>
    <xf numFmtId="164" fontId="0" fillId="0" borderId="0" xfId="2" applyNumberFormat="1" applyFont="1" applyAlignment="1">
      <alignment horizontal="left"/>
    </xf>
    <xf numFmtId="165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6">
    <dxf>
      <numFmt numFmtId="165" formatCode="_(* #,##0_);_(* \(#,##0\);_(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(* #,##0_);_(* \(#,##0\);_(* &quot;-&quot;??_);_(@_)"/>
      <alignment horizontal="left" vertical="bottom" textRotation="0" wrapText="0" indent="0" justifyLastLine="0" shrinkToFit="0" readingOrder="0"/>
    </dxf>
    <dxf>
      <numFmt numFmtId="164" formatCode="_(&quot;$&quot;* #,##0_);_(&quot;$&quot;* \(#,##0\);_(&quot;$&quot;* &quot;-&quot;??_);_(@_)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5" formatCode="_(* #,##0_);_(* \(#,##0\);_(* &quot;-&quot;??_);_(@_)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_(&quot;$&quot;* #,##0_);_(&quot;$&quot;* \(#,##0\);_(&quot;$&quot;* &quot;-&quot;??_);_(@_)"/>
    </dxf>
    <dxf>
      <alignment horizontal="left" vertical="bottom" textRotation="0" wrapText="0" indent="0" justifyLastLine="0" shrinkToFit="0" readingOrder="0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0" formatCode="General"/>
    </dxf>
  </dxfs>
  <tableStyles count="1" defaultTableStyle="TableStyleMedium2" defaultPivotStyle="PivotStyleLight16">
    <tableStyle name="Invisible" pivot="0" table="0" count="0" xr9:uid="{779C2753-51DA-4761-9A13-144ADF814E1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Top</a:t>
            </a:r>
            <a:r>
              <a:rPr lang="en-US" baseline="0">
                <a:latin typeface="Arial Rounded MT Bold" panose="020F0704030504030204" pitchFamily="34" charset="0"/>
              </a:rPr>
              <a:t> 10 Restaurants sales-YOY_Sales</a:t>
            </a:r>
            <a:endParaRPr lang="en-US"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2.338188976377956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analysis!$E$2:$E$11</c:f>
              <c:strCache>
                <c:ptCount val="10"/>
                <c:pt idx="0">
                  <c:v>McDonald's</c:v>
                </c:pt>
                <c:pt idx="1">
                  <c:v>Starbucks</c:v>
                </c:pt>
                <c:pt idx="2">
                  <c:v>Chick-fil-A</c:v>
                </c:pt>
                <c:pt idx="3">
                  <c:v>Taco Bell</c:v>
                </c:pt>
                <c:pt idx="4">
                  <c:v>Burger King</c:v>
                </c:pt>
                <c:pt idx="5">
                  <c:v>Subway</c:v>
                </c:pt>
                <c:pt idx="6">
                  <c:v>Wendy's</c:v>
                </c:pt>
                <c:pt idx="7">
                  <c:v>Dunkin'</c:v>
                </c:pt>
                <c:pt idx="8">
                  <c:v>Domino's</c:v>
                </c:pt>
                <c:pt idx="9">
                  <c:v>Panera Bread</c:v>
                </c:pt>
              </c:strCache>
            </c:strRef>
          </c:cat>
          <c:val>
            <c:numRef>
              <c:f>analysis!$F$2:$F$11</c:f>
              <c:numCache>
                <c:formatCode>_("$"* #,##0_);_("$"* \(#,##0\);_("$"* "-"??_);_(@_)</c:formatCode>
                <c:ptCount val="10"/>
                <c:pt idx="0">
                  <c:v>40412</c:v>
                </c:pt>
                <c:pt idx="1">
                  <c:v>21380</c:v>
                </c:pt>
                <c:pt idx="2">
                  <c:v>11320</c:v>
                </c:pt>
                <c:pt idx="3">
                  <c:v>11293</c:v>
                </c:pt>
                <c:pt idx="4">
                  <c:v>10204</c:v>
                </c:pt>
                <c:pt idx="5">
                  <c:v>10200</c:v>
                </c:pt>
                <c:pt idx="6">
                  <c:v>9762</c:v>
                </c:pt>
                <c:pt idx="7">
                  <c:v>9228</c:v>
                </c:pt>
                <c:pt idx="8">
                  <c:v>7044</c:v>
                </c:pt>
                <c:pt idx="9">
                  <c:v>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5-475A-9577-65DC6EF401B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501C4C2-F7FD-4701-8C41-EC6C93F0F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B05-475A-9577-65DC6EF401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F582084-4106-4B59-9082-7CA448AFF1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B05-475A-9577-65DC6EF401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3C01D9-F96B-49B4-85B4-C90ED0C164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B05-475A-9577-65DC6EF401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A0A6BB-B502-4EEF-A931-AF0C69A0DA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B05-475A-9577-65DC6EF401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59E4DB-6D8A-4B8E-91A4-3715AF57D6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B05-475A-9577-65DC6EF401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06794F-BE4F-4D03-8C91-2BD978C3A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B05-475A-9577-65DC6EF401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E9BBA9C-9272-4FA7-B583-34ED4D7D8F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B05-475A-9577-65DC6EF401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913C9F-2295-458A-A3E1-F711AE903B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B05-475A-9577-65DC6EF401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C8D7C77-0AB2-40B5-BC8D-8F937D89A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B05-475A-9577-65DC6EF401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FB79E2-E66A-4876-B387-A5B1C932E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B05-475A-9577-65DC6EF401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analysis!$E$2:$E$11</c:f>
              <c:strCache>
                <c:ptCount val="10"/>
                <c:pt idx="0">
                  <c:v>McDonald's</c:v>
                </c:pt>
                <c:pt idx="1">
                  <c:v>Starbucks</c:v>
                </c:pt>
                <c:pt idx="2">
                  <c:v>Chick-fil-A</c:v>
                </c:pt>
                <c:pt idx="3">
                  <c:v>Taco Bell</c:v>
                </c:pt>
                <c:pt idx="4">
                  <c:v>Burger King</c:v>
                </c:pt>
                <c:pt idx="5">
                  <c:v>Subway</c:v>
                </c:pt>
                <c:pt idx="6">
                  <c:v>Wendy's</c:v>
                </c:pt>
                <c:pt idx="7">
                  <c:v>Dunkin'</c:v>
                </c:pt>
                <c:pt idx="8">
                  <c:v>Domino's</c:v>
                </c:pt>
                <c:pt idx="9">
                  <c:v>Panera Bread</c:v>
                </c:pt>
              </c:strCache>
            </c:strRef>
          </c:cat>
          <c:val>
            <c:numRef>
              <c:f>analysis!$H$2:$H$11</c:f>
              <c:numCache>
                <c:formatCode>General</c:formatCode>
                <c:ptCount val="1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analysis!$I$2:$I$11</c15:f>
                <c15:dlblRangeCache>
                  <c:ptCount val="10"/>
                  <c:pt idx="0">
                    <c:v>↑5%</c:v>
                  </c:pt>
                  <c:pt idx="1">
                    <c:v>↑9%</c:v>
                  </c:pt>
                  <c:pt idx="2">
                    <c:v>↑13%</c:v>
                  </c:pt>
                  <c:pt idx="3">
                    <c:v>↑9%</c:v>
                  </c:pt>
                  <c:pt idx="4">
                    <c:v>↑3%</c:v>
                  </c:pt>
                  <c:pt idx="5">
                    <c:v>↓2%</c:v>
                  </c:pt>
                  <c:pt idx="6">
                    <c:v>↑4%</c:v>
                  </c:pt>
                  <c:pt idx="7">
                    <c:v>↑5%</c:v>
                  </c:pt>
                  <c:pt idx="8">
                    <c:v>↑7%</c:v>
                  </c:pt>
                  <c:pt idx="9">
                    <c:v>↑4%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B05-475A-9577-65DC6EF4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72626575"/>
        <c:axId val="672641551"/>
      </c:barChart>
      <c:catAx>
        <c:axId val="6726265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672641551"/>
        <c:crosses val="autoZero"/>
        <c:auto val="1"/>
        <c:lblAlgn val="ctr"/>
        <c:lblOffset val="100"/>
        <c:noMultiLvlLbl val="0"/>
      </c:catAx>
      <c:valAx>
        <c:axId val="6726415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67262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Top 10 Restaurants units-YOY_Units</a:t>
            </a:r>
            <a:endParaRPr lang="en-US" b="1">
              <a:effectLst/>
            </a:endParaRPr>
          </a:p>
        </c:rich>
      </c:tx>
      <c:layout>
        <c:manualLayout>
          <c:xMode val="edge"/>
          <c:yMode val="edge"/>
          <c:x val="1.782633420822400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analysis!$F$15</c:f>
              <c:strCache>
                <c:ptCount val="1"/>
                <c:pt idx="0">
                  <c:v>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analysis!$E$16:$E$25</c:f>
              <c:strCache>
                <c:ptCount val="10"/>
                <c:pt idx="0">
                  <c:v>Subway</c:v>
                </c:pt>
                <c:pt idx="1">
                  <c:v>Starbucks</c:v>
                </c:pt>
                <c:pt idx="2">
                  <c:v>McDonald's</c:v>
                </c:pt>
                <c:pt idx="3">
                  <c:v>Dunkin'</c:v>
                </c:pt>
                <c:pt idx="4">
                  <c:v>Burger King</c:v>
                </c:pt>
                <c:pt idx="5">
                  <c:v>Pizza Hut</c:v>
                </c:pt>
                <c:pt idx="6">
                  <c:v>Taco Bell</c:v>
                </c:pt>
                <c:pt idx="7">
                  <c:v>Domino's</c:v>
                </c:pt>
                <c:pt idx="8">
                  <c:v>Wendy's</c:v>
                </c:pt>
                <c:pt idx="9">
                  <c:v>Dairy Queen</c:v>
                </c:pt>
              </c:strCache>
            </c:strRef>
          </c:cat>
          <c:val>
            <c:numRef>
              <c:f>analysis!$F$16:$F$25</c:f>
              <c:numCache>
                <c:formatCode>_(* #,##0_);_(* \(#,##0\);_(* "-"??_);_(@_)</c:formatCode>
                <c:ptCount val="10"/>
                <c:pt idx="0">
                  <c:v>23801</c:v>
                </c:pt>
                <c:pt idx="1">
                  <c:v>15049</c:v>
                </c:pt>
                <c:pt idx="2">
                  <c:v>13846</c:v>
                </c:pt>
                <c:pt idx="3">
                  <c:v>9630</c:v>
                </c:pt>
                <c:pt idx="4">
                  <c:v>7346</c:v>
                </c:pt>
                <c:pt idx="5">
                  <c:v>7306</c:v>
                </c:pt>
                <c:pt idx="6">
                  <c:v>6766</c:v>
                </c:pt>
                <c:pt idx="7">
                  <c:v>6126</c:v>
                </c:pt>
                <c:pt idx="8">
                  <c:v>5852</c:v>
                </c:pt>
                <c:pt idx="9">
                  <c:v>4381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A-421C-943A-2C47A559F778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4AEF319-2431-4467-BC06-8A93C22653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B0A-421C-943A-2C47A559F7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8A94DB-F591-4484-9D8B-D0C351BB4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B0A-421C-943A-2C47A559F7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1996EF-4970-4669-ACC3-D9F124015D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B0A-421C-943A-2C47A559F7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DB67B06-3AF8-4D34-A5B2-6E6C56184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B0A-421C-943A-2C47A559F7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ED14B4-9FD8-4E5F-897E-23E5B9EB1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B0A-421C-943A-2C47A559F77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28402E4-DE90-4FDA-85FE-36768EF0D6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B0A-421C-943A-2C47A559F77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692405B-5D1E-42F8-BC87-AE4A9FE26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B0A-421C-943A-2C47A559F77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7DEB5E-3C2A-479F-8B72-13A7716D0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B0A-421C-943A-2C47A559F77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24575A-E6BF-4A7D-89A7-16C5123B6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B0A-421C-943A-2C47A559F77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5FA623-F346-434C-BBFF-AAFC4111A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B0A-421C-943A-2C47A559F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analysis!$E$16:$E$25</c:f>
              <c:strCache>
                <c:ptCount val="10"/>
                <c:pt idx="0">
                  <c:v>Subway</c:v>
                </c:pt>
                <c:pt idx="1">
                  <c:v>Starbucks</c:v>
                </c:pt>
                <c:pt idx="2">
                  <c:v>McDonald's</c:v>
                </c:pt>
                <c:pt idx="3">
                  <c:v>Dunkin'</c:v>
                </c:pt>
                <c:pt idx="4">
                  <c:v>Burger King</c:v>
                </c:pt>
                <c:pt idx="5">
                  <c:v>Pizza Hut</c:v>
                </c:pt>
                <c:pt idx="6">
                  <c:v>Taco Bell</c:v>
                </c:pt>
                <c:pt idx="7">
                  <c:v>Domino's</c:v>
                </c:pt>
                <c:pt idx="8">
                  <c:v>Wendy's</c:v>
                </c:pt>
                <c:pt idx="9">
                  <c:v>Dairy Queen</c:v>
                </c:pt>
              </c:strCache>
            </c:strRef>
          </c:cat>
          <c:val>
            <c:numRef>
              <c:f>analysis!$H$16:$H$25</c:f>
              <c:numCache>
                <c:formatCode>General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analysis!$I$16:$I$25</c15:f>
                <c15:dlblRangeCache>
                  <c:ptCount val="10"/>
                  <c:pt idx="0">
                    <c:v>↓4%</c:v>
                  </c:pt>
                  <c:pt idx="1">
                    <c:v>↑3%</c:v>
                  </c:pt>
                  <c:pt idx="2">
                    <c:v>↓1%</c:v>
                  </c:pt>
                  <c:pt idx="3">
                    <c:v>↑2%</c:v>
                  </c:pt>
                  <c:pt idx="4">
                    <c:v>↑0%</c:v>
                  </c:pt>
                  <c:pt idx="5">
                    <c:v>↓2%</c:v>
                  </c:pt>
                  <c:pt idx="6">
                    <c:v>↑3%</c:v>
                  </c:pt>
                  <c:pt idx="7">
                    <c:v>↑4%</c:v>
                  </c:pt>
                  <c:pt idx="8">
                    <c:v>↑1%</c:v>
                  </c:pt>
                  <c:pt idx="9">
                    <c:v>↓1%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B0A-421C-943A-2C47A559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61074351"/>
        <c:axId val="1161075183"/>
      </c:barChart>
      <c:catAx>
        <c:axId val="11610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161075183"/>
        <c:crosses val="autoZero"/>
        <c:auto val="1"/>
        <c:lblAlgn val="ctr"/>
        <c:lblOffset val="100"/>
        <c:noMultiLvlLbl val="0"/>
      </c:catAx>
      <c:valAx>
        <c:axId val="11610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116107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Restaurants-sales and units</a:t>
            </a:r>
            <a:endParaRPr lang="en-US"/>
          </a:p>
        </c:rich>
      </c:tx>
      <c:layout>
        <c:manualLayout>
          <c:xMode val="edge"/>
          <c:yMode val="edge"/>
          <c:x val="2.615966754155734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analysis!$G$29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pictureOptions>
            <c:pictureFormat val="stack"/>
          </c:pictureOptions>
          <c:cat>
            <c:strRef>
              <c:f>analysis!$F$30:$F$39</c:f>
              <c:strCache>
                <c:ptCount val="10"/>
                <c:pt idx="0">
                  <c:v>McDonald's</c:v>
                </c:pt>
                <c:pt idx="1">
                  <c:v>Starbucks</c:v>
                </c:pt>
                <c:pt idx="2">
                  <c:v>Chick-fil-A</c:v>
                </c:pt>
                <c:pt idx="3">
                  <c:v>Taco Bell</c:v>
                </c:pt>
                <c:pt idx="4">
                  <c:v>Burger King</c:v>
                </c:pt>
                <c:pt idx="5">
                  <c:v>Subway</c:v>
                </c:pt>
                <c:pt idx="6">
                  <c:v>Wendy's</c:v>
                </c:pt>
                <c:pt idx="7">
                  <c:v>Dunkin'</c:v>
                </c:pt>
                <c:pt idx="8">
                  <c:v>Domino's</c:v>
                </c:pt>
                <c:pt idx="9">
                  <c:v>Panera Bread</c:v>
                </c:pt>
              </c:strCache>
            </c:strRef>
          </c:cat>
          <c:val>
            <c:numRef>
              <c:f>analysis!$G$30:$G$39</c:f>
              <c:numCache>
                <c:formatCode>_("$"* #,##0_);_("$"* \(#,##0\);_("$"* "-"??_);_(@_)</c:formatCode>
                <c:ptCount val="10"/>
                <c:pt idx="0">
                  <c:v>40412</c:v>
                </c:pt>
                <c:pt idx="1">
                  <c:v>21380</c:v>
                </c:pt>
                <c:pt idx="2">
                  <c:v>11320</c:v>
                </c:pt>
                <c:pt idx="3">
                  <c:v>11293</c:v>
                </c:pt>
                <c:pt idx="4">
                  <c:v>10204</c:v>
                </c:pt>
                <c:pt idx="5">
                  <c:v>10200</c:v>
                </c:pt>
                <c:pt idx="6">
                  <c:v>9762</c:v>
                </c:pt>
                <c:pt idx="7">
                  <c:v>9228</c:v>
                </c:pt>
                <c:pt idx="8">
                  <c:v>7044</c:v>
                </c:pt>
                <c:pt idx="9">
                  <c:v>5890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8-4DE3-8B4B-DA47F7C530DC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5B62405-68FC-4012-8AE5-7AD2BF732C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DE3-8B4B-DA47F7C530D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4B9E1D-8488-4A01-9CE3-FCA1B59C9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28-4DE3-8B4B-DA47F7C530D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094129C-BBA0-4627-AE7F-BDFF165D37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DE3-8B4B-DA47F7C530D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17B2AD-7FEA-4424-BC60-C8BBB74A5F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28-4DE3-8B4B-DA47F7C530D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7FAAB7-0C47-470F-870D-ABDEC5350E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DE3-8B4B-DA47F7C530D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6BB6CC-FF4F-4F21-B4D5-E534B2A03B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728-4DE3-8B4B-DA47F7C530D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6D54364-4FD4-4ECA-BE0B-6A0B93FFF5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28-4DE3-8B4B-DA47F7C530D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2732D7-1AD7-4A80-B370-357D48AE68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28-4DE3-8B4B-DA47F7C530D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9A86F88-B304-4FB9-B0F0-1D805F52AE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DE3-8B4B-DA47F7C530D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F57EAF-64E5-486A-B8AF-89A8E7157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28-4DE3-8B4B-DA47F7C53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analysis!$F$30:$F$39</c:f>
              <c:strCache>
                <c:ptCount val="10"/>
                <c:pt idx="0">
                  <c:v>McDonald's</c:v>
                </c:pt>
                <c:pt idx="1">
                  <c:v>Starbucks</c:v>
                </c:pt>
                <c:pt idx="2">
                  <c:v>Chick-fil-A</c:v>
                </c:pt>
                <c:pt idx="3">
                  <c:v>Taco Bell</c:v>
                </c:pt>
                <c:pt idx="4">
                  <c:v>Burger King</c:v>
                </c:pt>
                <c:pt idx="5">
                  <c:v>Subway</c:v>
                </c:pt>
                <c:pt idx="6">
                  <c:v>Wendy's</c:v>
                </c:pt>
                <c:pt idx="7">
                  <c:v>Dunkin'</c:v>
                </c:pt>
                <c:pt idx="8">
                  <c:v>Domino's</c:v>
                </c:pt>
                <c:pt idx="9">
                  <c:v>Panera Bread</c:v>
                </c:pt>
              </c:strCache>
            </c:strRef>
          </c:cat>
          <c:val>
            <c:numRef>
              <c:f>analysis!$J$30:$J$39</c:f>
              <c:numCache>
                <c:formatCode>_(* #,##0_);_(* \(#,##0\);_(* "-"??_);_(@_)</c:formatCode>
                <c:ptCount val="10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analysis!$I$30:$I$39</c15:f>
                <c15:dlblRangeCache>
                  <c:ptCount val="10"/>
                  <c:pt idx="0">
                    <c:v> $2.92 </c:v>
                  </c:pt>
                  <c:pt idx="1">
                    <c:v> $1.42 </c:v>
                  </c:pt>
                  <c:pt idx="2">
                    <c:v> $4.58 </c:v>
                  </c:pt>
                  <c:pt idx="3">
                    <c:v> $1.67 </c:v>
                  </c:pt>
                  <c:pt idx="4">
                    <c:v> $1.39 </c:v>
                  </c:pt>
                  <c:pt idx="5">
                    <c:v> $0.43 </c:v>
                  </c:pt>
                  <c:pt idx="6">
                    <c:v> $1.67 </c:v>
                  </c:pt>
                  <c:pt idx="7">
                    <c:v> $0.96 </c:v>
                  </c:pt>
                  <c:pt idx="8">
                    <c:v> $1.15 </c:v>
                  </c:pt>
                  <c:pt idx="9">
                    <c:v> $2.73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728-4DE3-8B4B-DA47F7C5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841977616"/>
        <c:axId val="841967216"/>
      </c:barChart>
      <c:lineChart>
        <c:grouping val="standard"/>
        <c:varyColors val="0"/>
        <c:ser>
          <c:idx val="1"/>
          <c:order val="1"/>
          <c:tx>
            <c:strRef>
              <c:f>analysis!$H$29</c:f>
              <c:strCache>
                <c:ptCount val="1"/>
                <c:pt idx="0">
                  <c:v>units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analysis!$F$30:$F$39</c:f>
              <c:strCache>
                <c:ptCount val="10"/>
                <c:pt idx="0">
                  <c:v>McDonald's</c:v>
                </c:pt>
                <c:pt idx="1">
                  <c:v>Starbucks</c:v>
                </c:pt>
                <c:pt idx="2">
                  <c:v>Chick-fil-A</c:v>
                </c:pt>
                <c:pt idx="3">
                  <c:v>Taco Bell</c:v>
                </c:pt>
                <c:pt idx="4">
                  <c:v>Burger King</c:v>
                </c:pt>
                <c:pt idx="5">
                  <c:v>Subway</c:v>
                </c:pt>
                <c:pt idx="6">
                  <c:v>Wendy's</c:v>
                </c:pt>
                <c:pt idx="7">
                  <c:v>Dunkin'</c:v>
                </c:pt>
                <c:pt idx="8">
                  <c:v>Domino's</c:v>
                </c:pt>
                <c:pt idx="9">
                  <c:v>Panera Bread</c:v>
                </c:pt>
              </c:strCache>
            </c:strRef>
          </c:cat>
          <c:val>
            <c:numRef>
              <c:f>analysis!$H$30:$H$39</c:f>
              <c:numCache>
                <c:formatCode>_(* #,##0_);_(* \(#,##0\);_(* "-"??_);_(@_)</c:formatCode>
                <c:ptCount val="10"/>
                <c:pt idx="0">
                  <c:v>13846</c:v>
                </c:pt>
                <c:pt idx="1">
                  <c:v>15049</c:v>
                </c:pt>
                <c:pt idx="2">
                  <c:v>2470</c:v>
                </c:pt>
                <c:pt idx="3">
                  <c:v>6766</c:v>
                </c:pt>
                <c:pt idx="4">
                  <c:v>7346</c:v>
                </c:pt>
                <c:pt idx="5">
                  <c:v>23801</c:v>
                </c:pt>
                <c:pt idx="6">
                  <c:v>5852</c:v>
                </c:pt>
                <c:pt idx="7">
                  <c:v>9630</c:v>
                </c:pt>
                <c:pt idx="8">
                  <c:v>6126</c:v>
                </c:pt>
                <c:pt idx="9">
                  <c:v>2160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8-4DE3-8B4B-DA47F7C5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32416"/>
        <c:axId val="1190040320"/>
      </c:lineChart>
      <c:catAx>
        <c:axId val="84197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haroni" panose="02010803020104030203" pitchFamily="2" charset="-79"/>
                <a:ea typeface="+mn-ea"/>
                <a:cs typeface="Aharoni" panose="02010803020104030203" pitchFamily="2" charset="-79"/>
              </a:defRPr>
            </a:pPr>
            <a:endParaRPr lang="en-US"/>
          </a:p>
        </c:txPr>
        <c:crossAx val="841967216"/>
        <c:crosses val="autoZero"/>
        <c:auto val="1"/>
        <c:lblAlgn val="ctr"/>
        <c:lblOffset val="100"/>
        <c:noMultiLvlLbl val="0"/>
      </c:catAx>
      <c:valAx>
        <c:axId val="84196721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7616"/>
        <c:crosses val="autoZero"/>
        <c:crossBetween val="between"/>
      </c:valAx>
      <c:valAx>
        <c:axId val="1190040320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2416"/>
        <c:crosses val="max"/>
        <c:crossBetween val="between"/>
      </c:valAx>
      <c:catAx>
        <c:axId val="1190032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9004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14</xdr:row>
      <xdr:rowOff>180975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4AD6923D-74EA-4B22-9803-0196B5F51F12}"/>
            </a:ext>
          </a:extLst>
        </xdr:cNvPr>
        <xdr:cNvGrpSpPr/>
      </xdr:nvGrpSpPr>
      <xdr:grpSpPr>
        <a:xfrm>
          <a:off x="0" y="0"/>
          <a:ext cx="4973430" cy="2886627"/>
          <a:chOff x="7153275" y="180975"/>
          <a:chExt cx="4991100" cy="2847975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764C9402-4171-4064-CE38-15B7DAC48410}"/>
              </a:ext>
            </a:extLst>
          </xdr:cNvPr>
          <xdr:cNvSpPr/>
        </xdr:nvSpPr>
        <xdr:spPr>
          <a:xfrm>
            <a:off x="7153275" y="180975"/>
            <a:ext cx="4991100" cy="2847975"/>
          </a:xfrm>
          <a:prstGeom prst="roundRect">
            <a:avLst>
              <a:gd name="adj" fmla="val 7971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solidFill>
                <a:schemeClr val="bg1">
                  <a:lumMod val="85000"/>
                </a:schemeClr>
              </a:solidFill>
            </a:endParaRPr>
          </a:p>
        </xdr:txBody>
      </xdr: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850EF46A-8FDE-19AF-C6B2-5158534394BB}"/>
              </a:ext>
            </a:extLst>
          </xdr:cNvPr>
          <xdr:cNvGrpSpPr/>
        </xdr:nvGrpSpPr>
        <xdr:grpSpPr>
          <a:xfrm>
            <a:off x="11553826" y="2486025"/>
            <a:ext cx="381000" cy="381000"/>
            <a:chOff x="11553826" y="2486025"/>
            <a:chExt cx="381000" cy="381000"/>
          </a:xfrm>
        </xdr:grpSpPr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DCBBC6F0-7425-9156-34B6-56763FDCFF24}"/>
                </a:ext>
              </a:extLst>
            </xdr:cNvPr>
            <xdr:cNvSpPr/>
          </xdr:nvSpPr>
          <xdr:spPr>
            <a:xfrm>
              <a:off x="11553826" y="2486025"/>
              <a:ext cx="381000" cy="381000"/>
            </a:xfrm>
            <a:prstGeom prst="ellipse">
              <a:avLst/>
            </a:prstGeom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pic>
          <xdr:nvPicPr>
            <xdr:cNvPr id="7" name="Graphic 6" descr="Shopping basket">
              <a:extLst>
                <a:ext uri="{FF2B5EF4-FFF2-40B4-BE49-F238E27FC236}">
                  <a16:creationId xmlns:a16="http://schemas.microsoft.com/office/drawing/2014/main" id="{90524032-6E4B-9C00-3B62-BFB6A255F5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1582401" y="2495549"/>
              <a:ext cx="342900" cy="3429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76200</xdr:colOff>
      <xdr:row>0</xdr:row>
      <xdr:rowOff>76200</xdr:rowOff>
    </xdr:from>
    <xdr:to>
      <xdr:col>7</xdr:col>
      <xdr:colOff>381000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F378A-4BAC-44AE-A10F-551AD7D98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247650</xdr:colOff>
      <xdr:row>0</xdr:row>
      <xdr:rowOff>0</xdr:rowOff>
    </xdr:from>
    <xdr:to>
      <xdr:col>16</xdr:col>
      <xdr:colOff>361950</xdr:colOff>
      <xdr:row>14</xdr:row>
      <xdr:rowOff>180975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DD1D122-05DE-4294-9F21-EDBBD0489B06}"/>
            </a:ext>
          </a:extLst>
        </xdr:cNvPr>
        <xdr:cNvGrpSpPr/>
      </xdr:nvGrpSpPr>
      <xdr:grpSpPr>
        <a:xfrm>
          <a:off x="5106780" y="0"/>
          <a:ext cx="4973431" cy="2886627"/>
          <a:chOff x="7153275" y="180975"/>
          <a:chExt cx="4991100" cy="2847975"/>
        </a:xfrm>
      </xdr:grpSpPr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10661895-7F89-EA38-23BD-12F19348C7A9}"/>
              </a:ext>
            </a:extLst>
          </xdr:cNvPr>
          <xdr:cNvSpPr/>
        </xdr:nvSpPr>
        <xdr:spPr>
          <a:xfrm>
            <a:off x="7153275" y="180975"/>
            <a:ext cx="4991100" cy="2847975"/>
          </a:xfrm>
          <a:prstGeom prst="roundRect">
            <a:avLst>
              <a:gd name="adj" fmla="val 7971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ln>
                <a:noFill/>
              </a:ln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AEC4E887-62FE-924B-BBDB-8BA9DB7D37E8}"/>
              </a:ext>
            </a:extLst>
          </xdr:cNvPr>
          <xdr:cNvSpPr/>
        </xdr:nvSpPr>
        <xdr:spPr>
          <a:xfrm>
            <a:off x="11553826" y="2486025"/>
            <a:ext cx="381000" cy="381000"/>
          </a:xfrm>
          <a:prstGeom prst="ellipse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361951</xdr:colOff>
      <xdr:row>0</xdr:row>
      <xdr:rowOff>47625</xdr:rowOff>
    </xdr:from>
    <xdr:to>
      <xdr:col>16</xdr:col>
      <xdr:colOff>76201</xdr:colOff>
      <xdr:row>15</xdr:row>
      <xdr:rowOff>19050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733903B-00B3-827C-2ECD-59A29C8B5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428626</xdr:colOff>
      <xdr:row>12</xdr:row>
      <xdr:rowOff>66674</xdr:rowOff>
    </xdr:from>
    <xdr:to>
      <xdr:col>16</xdr:col>
      <xdr:colOff>104776</xdr:colOff>
      <xdr:row>13</xdr:row>
      <xdr:rowOff>161924</xdr:rowOff>
    </xdr:to>
    <xdr:pic>
      <xdr:nvPicPr>
        <xdr:cNvPr id="20" name="Graphic 19" descr="Group of people">
          <a:extLst>
            <a:ext uri="{FF2B5EF4-FFF2-40B4-BE49-F238E27FC236}">
              <a16:creationId xmlns:a16="http://schemas.microsoft.com/office/drawing/2014/main" id="{85F987B6-308C-7CC9-AC47-CCC59F958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72626" y="2352674"/>
          <a:ext cx="285750" cy="2857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15</xdr:row>
      <xdr:rowOff>76200</xdr:rowOff>
    </xdr:from>
    <xdr:to>
      <xdr:col>16</xdr:col>
      <xdr:colOff>419100</xdr:colOff>
      <xdr:row>36</xdr:row>
      <xdr:rowOff>151848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6FA90425-0F6C-4E27-BB32-E1B19BD4C2D2}"/>
            </a:ext>
          </a:extLst>
        </xdr:cNvPr>
        <xdr:cNvGrpSpPr/>
      </xdr:nvGrpSpPr>
      <xdr:grpSpPr>
        <a:xfrm>
          <a:off x="0" y="2975113"/>
          <a:ext cx="10137361" cy="4134126"/>
          <a:chOff x="7153275" y="180975"/>
          <a:chExt cx="4991100" cy="2847975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2225DC53-1E9E-08CB-C28F-BE341ABF115C}"/>
              </a:ext>
            </a:extLst>
          </xdr:cNvPr>
          <xdr:cNvSpPr/>
        </xdr:nvSpPr>
        <xdr:spPr>
          <a:xfrm>
            <a:off x="7153275" y="180975"/>
            <a:ext cx="4991100" cy="2847975"/>
          </a:xfrm>
          <a:prstGeom prst="roundRect">
            <a:avLst>
              <a:gd name="adj" fmla="val 7971"/>
            </a:avLst>
          </a:prstGeom>
          <a:solidFill>
            <a:schemeClr val="bg1">
              <a:lumMod val="7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b="1">
              <a:ln>
                <a:noFill/>
              </a:ln>
              <a:solidFill>
                <a:schemeClr val="bg1">
                  <a:lumMod val="85000"/>
                </a:schemeClr>
              </a:solidFill>
            </a:endParaRP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2D97DFDF-8422-18D9-1246-69F783692F79}"/>
              </a:ext>
            </a:extLst>
          </xdr:cNvPr>
          <xdr:cNvSpPr/>
        </xdr:nvSpPr>
        <xdr:spPr>
          <a:xfrm>
            <a:off x="11553826" y="2486025"/>
            <a:ext cx="381000" cy="381000"/>
          </a:xfrm>
          <a:prstGeom prst="ellipse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47625</xdr:colOff>
      <xdr:row>16</xdr:row>
      <xdr:rowOff>3175</xdr:rowOff>
    </xdr:from>
    <xdr:to>
      <xdr:col>15</xdr:col>
      <xdr:colOff>546100</xdr:colOff>
      <xdr:row>36</xdr:row>
      <xdr:rowOff>151848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58C871CF-0D18-ABF8-F440-EF763FBCD387}"/>
            </a:ext>
          </a:extLst>
        </xdr:cNvPr>
        <xdr:cNvGrpSpPr/>
      </xdr:nvGrpSpPr>
      <xdr:grpSpPr>
        <a:xfrm>
          <a:off x="47625" y="3095349"/>
          <a:ext cx="9609345" cy="4013890"/>
          <a:chOff x="47625" y="3038475"/>
          <a:chExt cx="4705350" cy="2743200"/>
        </a:xfrm>
      </xdr:grpSpPr>
      <xdr:graphicFrame macro="">
        <xdr:nvGraphicFramePr>
          <xdr:cNvPr id="11" name="Chart 1">
            <a:extLst>
              <a:ext uri="{FF2B5EF4-FFF2-40B4-BE49-F238E27FC236}">
                <a16:creationId xmlns:a16="http://schemas.microsoft.com/office/drawing/2014/main" id="{589AAAF9-465D-553E-3FDF-6362080D18B0}"/>
              </a:ext>
            </a:extLst>
          </xdr:cNvPr>
          <xdr:cNvGraphicFramePr/>
        </xdr:nvGraphicFramePr>
        <xdr:xfrm>
          <a:off x="47625" y="303847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pic>
        <xdr:nvPicPr>
          <xdr:cNvPr id="17" name="Graphic 16" descr="Shopping bag">
            <a:extLst>
              <a:ext uri="{FF2B5EF4-FFF2-40B4-BE49-F238E27FC236}">
                <a16:creationId xmlns:a16="http://schemas.microsoft.com/office/drawing/2014/main" id="{63F7F946-5931-03A1-769B-C44678615C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4429124" y="5257799"/>
            <a:ext cx="323851" cy="32385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wit" refreshedDate="44935.671704629633" createdVersion="8" refreshedVersion="8" minRefreshableVersion="3" recordCount="250" xr:uid="{3EBFC22F-E228-420E-BFA6-4290A797F1C4}">
  <cacheSource type="worksheet">
    <worksheetSource name="data"/>
  </cacheSource>
  <cacheFields count="6">
    <cacheField name="Restaurant" numFmtId="0">
      <sharedItems count="250">
        <s v="McDonald's"/>
        <s v="Starbucks"/>
        <s v="Chick-fil-A"/>
        <s v="Taco Bell"/>
        <s v="Burger King"/>
        <s v="Subway"/>
        <s v="Wendy's"/>
        <s v="Dunkin'"/>
        <s v="Domino's"/>
        <s v="Panera Bread"/>
        <s v="Pizza Hut"/>
        <s v="Chipotle Mexican Grill"/>
        <s v="Sonic Drive-In"/>
        <s v="KFC"/>
        <s v="Olive Garden"/>
        <s v="Applebee's"/>
        <s v="Panda Express"/>
        <s v="Arby's"/>
        <s v="Popeyes Louisiana Kitchen"/>
        <s v="Little Caesars"/>
        <s v="Dairy Queen"/>
        <s v="Buffalo Wild Wings"/>
        <s v="Chili's Grill &amp; Bar"/>
        <s v="Jack in the Box"/>
        <s v="IHOP"/>
        <s v="Texas Roadhouse"/>
        <s v="Denny's"/>
        <s v="Papa John's"/>
        <s v="Outback Steakhouse"/>
        <s v="Whataburger"/>
        <s v="Red Lobster"/>
        <s v="Cracker Barrel"/>
        <s v="The Cheesecake Factory"/>
        <s v="Jimmy John's Gourmet Sandwiches"/>
        <s v="Hardee's"/>
        <s v="Zaxby's"/>
        <s v="LongHorn Steakhouse"/>
        <s v="Culver's"/>
        <s v="Golden Corral"/>
        <s v="Five Guys Burgers and Fries"/>
        <s v="Red Robin Gourmet Burgers and Brews"/>
        <s v="Raising Cane's Chicken Fingers"/>
        <s v="Carl's Jr."/>
        <s v="Wingstop"/>
        <s v="Waffle House"/>
        <s v="Jersey Mike's Subs"/>
        <s v="Bojangles'"/>
        <s v="BJ's Restaurant &amp; Brewhouse"/>
        <s v="TGI Fridays"/>
        <s v="In-N-Out Burger"/>
        <s v="Steak 'n Shake"/>
        <s v="P.F. Chang's"/>
        <s v="Qdoba Mexican Eats"/>
        <s v="El Pollo Loco"/>
        <s v="Krispy Kreme"/>
        <s v="Hooters"/>
        <s v="Del Taco"/>
        <s v="Firehouse Subs"/>
        <s v="Bob Evans"/>
        <s v="Moe's Southwest Grill"/>
        <s v="Papa Murphy's Pizza"/>
        <s v="Ruby Tuesday"/>
        <s v="McAlister's Deli"/>
        <s v="Cheddar's Scratch Kitchen"/>
        <s v="Church's Chicken"/>
        <s v="Tim Hortons"/>
        <s v="Ruth's Chris Steak House"/>
        <s v="Carrabba's Italian Grill"/>
        <s v="Jason's Deli"/>
        <s v="Marco's Pizza"/>
        <s v="Shake Shack"/>
        <s v="California Pizza Kitchen"/>
        <s v="Baskin-Robbins"/>
        <s v="Yard House"/>
        <s v="Bonefish Grill"/>
        <s v="White Castle"/>
        <s v="Tropical Smoothie Cafe"/>
        <s v="Dave &amp; Buster's"/>
        <s v="Dutch Bros. Coffee"/>
        <s v="Captain D's Seafood Kitchen"/>
        <s v="Auntie Anne's"/>
        <s v="First Watch"/>
        <s v="Perkins Restaurant &amp; Bakery"/>
        <s v="Freddy's Frozen Custard &amp; Steakburgers"/>
        <s v="Checkers Drive-In Restaurants"/>
        <s v="Noodles &amp; Company"/>
        <s v="Einstein Bros. Bagels"/>
        <s v="Jamba"/>
        <s v="Portillo's"/>
        <s v="Boston Market"/>
        <s v="The Habit Burger Grill"/>
        <s v="Logan's Roadhouse"/>
        <s v="MOD Pizza"/>
        <s v="Smoothie King"/>
        <s v="Mellow Mushroom"/>
        <s v="The Capital Grille"/>
        <s v="Round Table Pizza"/>
        <s v="Miller's Ale House"/>
        <s v="Potbelly sandwich Shop"/>
        <s v="Hungry Howie's Pizza"/>
        <s v="Charleys Philly Steaks"/>
        <s v="Chuy's"/>
        <s v="O'Charley's"/>
        <s v="Pollo Tropical"/>
        <s v="Maggiano's Little Italy"/>
        <s v="Cicis"/>
        <s v="Long John Silver's"/>
        <s v="Saltgrass Steak House"/>
        <s v="Chuck E. Cheese's"/>
        <s v="Taco John's"/>
        <s v="Texas de Brazil Churrascaria"/>
        <s v="Cold Stone Creamery"/>
        <s v="Blaze Pizza"/>
        <s v="Peet's Coffee"/>
        <s v="Dickey's Barbecue Pit"/>
        <s v="Zoes Kitchen"/>
        <s v="Corner Bakery_Cafe"/>
        <s v="Krystal Co."/>
        <s v="Benihana"/>
        <s v="Cooper's Hawk Winery &amp; Restaurants"/>
        <s v="Big Boy/Frisch's Big Boy"/>
        <s v="Black Bear Diner"/>
        <s v="Twin Peaks"/>
        <s v="Schlotzsky's"/>
        <s v="Jet's Pizza"/>
        <s v="Famous Dave's"/>
        <s v="On The Border Mexican Grill &amp; Cantina"/>
        <s v="Fogo de Chao"/>
        <s v="Ninety Nine Restaurants"/>
        <s v="Village Inn"/>
        <s v="Taco Cabana"/>
        <s v="Fleming's Prime Steakhouse &amp; Wine Bar"/>
        <s v="Caribou Coffee"/>
        <s v="Jack's"/>
        <s v="Au Bon Pain"/>
        <s v="Bar Louie"/>
        <s v="Sarku Japan"/>
        <s v="Old Chicago Pizza &amp; Taproom"/>
        <s v="Rally's Hamburgers"/>
        <s v="Torchy's Tacos"/>
        <s v="Pizza Ranch"/>
        <s v="Pappadeaux Seafood Kitchen"/>
        <s v="Braum's Ice Cream &amp; Dairy Stores"/>
        <s v="Pei Wei Asian Diner"/>
        <s v="Cafe Rio Mexican Grill"/>
        <s v="Morton's The Steakhouse"/>
        <s v="Smashburger"/>
        <s v="Wienerschnitzel"/>
        <s v="Sizzler"/>
        <s v="Seasons 52"/>
        <s v="Bahama Breeze Island Grille"/>
        <s v="Pret A Manger"/>
        <s v="Godfather's Pizza"/>
        <s v="Huddle House"/>
        <s v="Mastro's Restaurants"/>
        <s v="Uncle Julio's"/>
        <s v="Fazoli's"/>
        <s v="Rubio's"/>
        <s v="Legal Sea Foods"/>
        <s v="A&amp;W All-American Food"/>
        <s v="Newk's Eatery"/>
        <s v="Fuzzy's Taco Shop"/>
        <s v="Sbarro"/>
        <s v="Romano's Macaroni Grill"/>
        <s v="Brio Tuscan Grille"/>
        <s v="Lazy Dog Restaurant &amp; Bar"/>
        <s v="Souplantation &amp; Sweet Tomatoes"/>
        <s v="Friendly's"/>
        <s v="Del Frisco's Double Eagle Steak House"/>
        <s v="Penn Station East Coast Subs"/>
        <s v="Cinnabon"/>
        <s v="Uno Pizzeria &amp; Grill"/>
        <s v="J. Alexander's"/>
        <s v="Luby's"/>
        <s v="Which Wich"/>
        <s v="Firebirds Wood Fired Grill"/>
        <s v="Le Pain Quotidien"/>
        <s v="Sonny's BBQ"/>
        <s v="True Food Kitchen"/>
        <s v="Buca di Beppo"/>
        <s v="Hard Rock Cafe"/>
        <s v="Johnny Rockets"/>
        <s v="Fuddruckers"/>
        <s v="The Original Pancake House"/>
        <s v="Sweetgreen"/>
        <s v="Golden Chick"/>
        <s v="Mountain Mike's Pizza"/>
        <s v="Bubba Gump Shrimp Co."/>
        <s v="The Melting Pot"/>
        <s v="Farmer Boys"/>
        <s v="Donatos Pizza"/>
        <s v="Shoney's"/>
        <s v="Taco Bueno"/>
        <s v="Claim Jumper"/>
        <s v="Wetzel's Pretzels"/>
        <s v="La Madeleine Country French Cafe"/>
        <s v="Giordano's"/>
        <s v="Islands Fine Burgers &amp; Drinks"/>
        <s v="Mimi's Bistro &amp; Bakery"/>
        <s v="Beef 'O' Brady's"/>
        <s v="Metro Diner"/>
        <s v="Bill Miller Bar-B-Q"/>
        <s v="Black Angus Steakhouse"/>
        <s v="Smokey Bones Bar &amp; Fire Grill"/>
        <s v="Joe's Crab Shack"/>
        <s v="LaRosa's Pizzeria"/>
        <s v="Roosters"/>
        <s v="Great Harvest Bread Co."/>
        <s v="Shari's Cafe and Pies"/>
        <s v="Lee's Famous Recipe Chicken"/>
        <s v="Wayback Burgers"/>
        <s v="McCormick &amp; Schmick's"/>
        <s v="Grand Lux Cafe"/>
        <s v="Anthony's Coal Fired Pizza"/>
        <s v="Chicken Salad Chick"/>
        <s v="Paris Baguette"/>
        <s v="Eat'n Park"/>
        <s v="Hurricane Grill &amp; Wings"/>
        <s v="The Old Spaghetti Factory"/>
        <s v="Taziki's Mediterranean Cafe"/>
        <s v="Menchie's Frozen Yogurt"/>
        <s v="Bruegger's Bagels"/>
        <s v="Tijuana Flats"/>
        <s v="Duffy's Sports Grill"/>
        <s v="Eddie V's Prime Seafood"/>
        <s v="Topgolf"/>
        <s v="Ocean Prime"/>
        <s v="Pappasito's Cantina"/>
        <s v="Pollo Campero"/>
        <s v="Houlihan's"/>
        <s v="Old Country Buffet/HomeTown Buffet"/>
        <s v="Great American Cookies"/>
        <s v="Nobu"/>
        <s v="BurgerFi"/>
        <s v="Mission BBQ"/>
        <s v="Walk-On's Sports Bistreaux"/>
        <s v="The Coffee Bean &amp; Tea Leaf"/>
        <s v="Yogurtland"/>
        <s v="Daylight Donuts"/>
        <s v="WaBa Grill"/>
        <s v="54th Street Restaurant &amp; Drafthouse"/>
        <s v="Biggby Coffee"/>
        <s v="Costa Vida Fresh Mexican Grill"/>
        <s v="L&amp;L Hawaiian Barbecue"/>
        <s v="Gyu-Kaku"/>
        <s v="Rainforest Cafe"/>
        <s v="PDQ"/>
        <s v="Lupe Tortilla"/>
        <s v="Cook-Out Restaurant"/>
        <s v="Jollibee"/>
      </sharedItems>
    </cacheField>
    <cacheField name="Sales" numFmtId="164">
      <sharedItems containsSemiMixedTypes="0" containsString="0" containsNumber="1" containsInteger="1" minValue="126" maxValue="40412"/>
    </cacheField>
    <cacheField name="YOY_Sales" numFmtId="9">
      <sharedItems containsSemiMixedTypes="0" containsString="0" containsNumber="1" minValue="-0.21199999999999999" maxValue="0.39500000000000002"/>
    </cacheField>
    <cacheField name="Units" numFmtId="165">
      <sharedItems containsSemiMixedTypes="0" containsString="0" containsNumber="1" containsInteger="1" minValue="13" maxValue="23801"/>
    </cacheField>
    <cacheField name="YOY_Units" numFmtId="9">
      <sharedItems containsSemiMixedTypes="0" containsString="0" containsNumber="1" minValue="-0.32800000000000001" maxValue="0.38500000000000001"/>
    </cacheField>
    <cacheField name="sales per unit" numFmtId="44">
      <sharedItems containsSemiMixedTypes="0" containsString="0" containsNumber="1" minValue="0.21025104602510461" maxValue="13.4444444444444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n v="40412"/>
    <n v="4.9000000000000002E-2"/>
    <n v="13846"/>
    <n v="-5.0000000000000001E-3"/>
    <n v="2.9186768741874909"/>
  </r>
  <r>
    <x v="1"/>
    <n v="21380"/>
    <n v="8.5999999999999993E-2"/>
    <n v="15049"/>
    <n v="0.03"/>
    <n v="1.4206924048109508"/>
  </r>
  <r>
    <x v="2"/>
    <n v="11320"/>
    <n v="0.13"/>
    <n v="2470"/>
    <n v="0.05"/>
    <n v="4.5829959514170042"/>
  </r>
  <r>
    <x v="3"/>
    <n v="11293"/>
    <n v="0.09"/>
    <n v="6766"/>
    <n v="2.7E-2"/>
    <n v="1.6690806976056753"/>
  </r>
  <r>
    <x v="4"/>
    <n v="10204"/>
    <n v="2.7E-2"/>
    <n v="7346"/>
    <n v="2E-3"/>
    <n v="1.3890552681731554"/>
  </r>
  <r>
    <x v="5"/>
    <n v="10200"/>
    <n v="-0.02"/>
    <n v="23801"/>
    <n v="-0.04"/>
    <n v="0.42855342212512082"/>
  </r>
  <r>
    <x v="6"/>
    <n v="9762"/>
    <n v="4.2000000000000003E-2"/>
    <n v="5852"/>
    <n v="7.0000000000000001E-3"/>
    <n v="1.6681476418318524"/>
  </r>
  <r>
    <x v="7"/>
    <n v="9228"/>
    <n v="0.05"/>
    <n v="9630"/>
    <n v="2.1999999999999999E-2"/>
    <n v="0.95825545171339566"/>
  </r>
  <r>
    <x v="8"/>
    <n v="7044"/>
    <n v="6.9000000000000006E-2"/>
    <n v="6126"/>
    <n v="4.2999999999999997E-2"/>
    <n v="1.1498530852105779"/>
  </r>
  <r>
    <x v="9"/>
    <n v="5890"/>
    <n v="0.04"/>
    <n v="2160"/>
    <n v="3.2000000000000001E-2"/>
    <n v="2.7268518518518516"/>
  </r>
  <r>
    <x v="10"/>
    <n v="5558"/>
    <n v="6.0000000000000001E-3"/>
    <n v="7306"/>
    <n v="-2.4E-2"/>
    <n v="0.76074459348480705"/>
  </r>
  <r>
    <x v="11"/>
    <n v="5509"/>
    <n v="0.14799999999999999"/>
    <n v="2584"/>
    <n v="5.2999999999999999E-2"/>
    <n v="2.1319659442724457"/>
  </r>
  <r>
    <x v="12"/>
    <n v="4687"/>
    <n v="4.5999999999999999E-2"/>
    <n v="3526"/>
    <n v="-2.1000000000000001E-2"/>
    <n v="1.3292682926829269"/>
  </r>
  <r>
    <x v="13"/>
    <n v="4546"/>
    <n v="2.5000000000000001E-2"/>
    <n v="4065"/>
    <n v="-2E-3"/>
    <n v="1.1183271832718327"/>
  </r>
  <r>
    <x v="14"/>
    <n v="4287"/>
    <n v="0.05"/>
    <n v="866"/>
    <n v="1.2999999999999999E-2"/>
    <n v="4.9503464203233261"/>
  </r>
  <r>
    <x v="15"/>
    <n v="4085"/>
    <n v="-0.03"/>
    <n v="1665"/>
    <n v="-1.7000000000000001E-2"/>
    <n v="2.4534534534534536"/>
  </r>
  <r>
    <x v="16"/>
    <n v="3946"/>
    <n v="0.12"/>
    <n v="2209"/>
    <n v="4.9000000000000002E-2"/>
    <n v="1.7863286555002262"/>
  </r>
  <r>
    <x v="17"/>
    <n v="3884"/>
    <n v="1.9E-2"/>
    <n v="3359"/>
    <n v="8.9999999999999993E-3"/>
    <n v="1.1562965168204822"/>
  </r>
  <r>
    <x v="18"/>
    <n v="3812"/>
    <n v="0.183"/>
    <n v="2476"/>
    <n v="5.5E-2"/>
    <n v="1.5395799676898223"/>
  </r>
  <r>
    <x v="19"/>
    <n v="3811"/>
    <n v="2.7E-2"/>
    <n v="4237"/>
    <n v="-6.0000000000000001E-3"/>
    <n v="0.89945716308708989"/>
  </r>
  <r>
    <x v="20"/>
    <n v="3760"/>
    <n v="2.9000000000000001E-2"/>
    <n v="4381"/>
    <n v="-6.0000000000000001E-3"/>
    <n v="0.85825154074412235"/>
  </r>
  <r>
    <x v="21"/>
    <n v="3669"/>
    <n v="-1E-3"/>
    <n v="1206"/>
    <n v="-2E-3"/>
    <n v="3.0422885572139302"/>
  </r>
  <r>
    <x v="22"/>
    <n v="3563"/>
    <n v="2.1999999999999999E-2"/>
    <n v="1242"/>
    <n v="-7.0000000000000001E-3"/>
    <n v="2.8687600644122382"/>
  </r>
  <r>
    <x v="23"/>
    <n v="3504"/>
    <n v="1.0999999999999999E-2"/>
    <n v="2243"/>
    <n v="3.0000000000000001E-3"/>
    <n v="1.5621934908604547"/>
  </r>
  <r>
    <x v="24"/>
    <n v="3266"/>
    <n v="0.02"/>
    <n v="1710"/>
    <n v="3.0000000000000001E-3"/>
    <n v="1.9099415204678363"/>
  </r>
  <r>
    <x v="25"/>
    <n v="3016"/>
    <n v="0.11"/>
    <n v="553"/>
    <n v="3.7999999999999999E-2"/>
    <n v="5.4538878842676315"/>
  </r>
  <r>
    <x v="26"/>
    <n v="2691"/>
    <n v="1.0999999999999999E-2"/>
    <n v="1558"/>
    <n v="-1.4999999999999999E-2"/>
    <n v="1.727214377406932"/>
  </r>
  <r>
    <x v="27"/>
    <n v="2638"/>
    <n v="-2.7E-2"/>
    <n v="3142"/>
    <n v="-1.7999999999999999E-2"/>
    <n v="0.83959261616804581"/>
  </r>
  <r>
    <x v="28"/>
    <n v="2635"/>
    <n v="8.9999999999999993E-3"/>
    <n v="724"/>
    <n v="-1.2E-2"/>
    <n v="3.6395027624309391"/>
  </r>
  <r>
    <x v="29"/>
    <n v="2556"/>
    <n v="5.8000000000000003E-2"/>
    <n v="830"/>
    <n v="6.0000000000000001E-3"/>
    <n v="3.0795180722891566"/>
  </r>
  <r>
    <x v="30"/>
    <n v="2490"/>
    <n v="1.6E-2"/>
    <n v="679"/>
    <n v="1E-3"/>
    <n v="3.6671575846833577"/>
  </r>
  <r>
    <x v="31"/>
    <n v="2482"/>
    <n v="1.7999999999999999E-2"/>
    <n v="660"/>
    <n v="8.0000000000000002E-3"/>
    <n v="3.7606060606060607"/>
  </r>
  <r>
    <x v="32"/>
    <n v="2180"/>
    <n v="2.5000000000000001E-2"/>
    <n v="206"/>
    <n v="2.5000000000000001E-2"/>
    <n v="10.58252427184466"/>
  </r>
  <r>
    <x v="33"/>
    <n v="2105"/>
    <n v="-1.6E-2"/>
    <n v="2787"/>
    <n v="-5.0000000000000001E-3"/>
    <n v="0.75529242913527095"/>
  </r>
  <r>
    <x v="34"/>
    <n v="2020"/>
    <n v="-0.04"/>
    <n v="1820"/>
    <n v="-1.4E-2"/>
    <n v="1.1098901098901099"/>
  </r>
  <r>
    <x v="35"/>
    <n v="1886"/>
    <n v="0.06"/>
    <n v="910"/>
    <n v="1.2999999999999999E-2"/>
    <n v="2.0725274725274727"/>
  </r>
  <r>
    <x v="36"/>
    <n v="1867"/>
    <n v="6.3E-2"/>
    <n v="530"/>
    <n v="1.9E-2"/>
    <n v="3.5226415094339623"/>
  </r>
  <r>
    <x v="37"/>
    <n v="1795"/>
    <n v="0.13900000000000001"/>
    <n v="732"/>
    <n v="6.7000000000000004E-2"/>
    <n v="2.4521857923497268"/>
  </r>
  <r>
    <x v="38"/>
    <n v="1746"/>
    <n v="8.0000000000000002E-3"/>
    <n v="483"/>
    <n v="-1.2E-2"/>
    <n v="3.6149068322981366"/>
  </r>
  <r>
    <x v="39"/>
    <n v="1661"/>
    <n v="7.3999999999999996E-2"/>
    <n v="1368"/>
    <n v="7.0000000000000001E-3"/>
    <n v="1.2141812865497077"/>
  </r>
  <r>
    <x v="40"/>
    <n v="1548"/>
    <n v="-3.0000000000000001E-3"/>
    <n v="556"/>
    <n v="-0.03"/>
    <n v="2.7841726618705036"/>
  </r>
  <r>
    <x v="41"/>
    <n v="1466"/>
    <n v="0.23799999999999999"/>
    <n v="457"/>
    <n v="0.14299999999999999"/>
    <n v="3.2078774617067833"/>
  </r>
  <r>
    <x v="42"/>
    <n v="1423"/>
    <n v="-2.5000000000000001E-2"/>
    <n v="1095"/>
    <n v="-2.3E-2"/>
    <n v="1.2995433789954338"/>
  </r>
  <r>
    <x v="43"/>
    <n v="1363"/>
    <n v="0.19"/>
    <n v="1231"/>
    <n v="9.5000000000000001E-2"/>
    <n v="1.1072298943948009"/>
  </r>
  <r>
    <x v="44"/>
    <n v="1344"/>
    <n v="3.4000000000000002E-2"/>
    <n v="1959"/>
    <n v="1.2E-2"/>
    <n v="0.68606431852986216"/>
  </r>
  <r>
    <x v="45"/>
    <n v="1340"/>
    <n v="0.16700000000000001"/>
    <n v="1667"/>
    <n v="0.11600000000000001"/>
    <n v="0.80383923215356934"/>
  </r>
  <r>
    <x v="46"/>
    <n v="1331"/>
    <n v="2.7E-2"/>
    <n v="746"/>
    <n v="-1.2999999999999999E-2"/>
    <n v="1.7841823056300268"/>
  </r>
  <r>
    <x v="47"/>
    <n v="1161"/>
    <n v="0.04"/>
    <n v="208"/>
    <n v="0.03"/>
    <n v="5.5817307692307692"/>
  </r>
  <r>
    <x v="48"/>
    <n v="1085"/>
    <n v="-8.5000000000000006E-2"/>
    <n v="385"/>
    <n v="-7.9000000000000001E-2"/>
    <n v="2.8181818181818183"/>
  </r>
  <r>
    <x v="49"/>
    <n v="957"/>
    <n v="4.5999999999999999E-2"/>
    <n v="351"/>
    <n v="3.5000000000000003E-2"/>
    <n v="2.7264957264957266"/>
  </r>
  <r>
    <x v="50"/>
    <n v="950"/>
    <n v="-7.6999999999999999E-2"/>
    <n v="576"/>
    <n v="-0.03"/>
    <n v="1.6493055555555556"/>
  </r>
  <r>
    <x v="51"/>
    <n v="917"/>
    <n v="1.4E-2"/>
    <n v="221"/>
    <n v="0"/>
    <n v="4.1493212669683261"/>
  </r>
  <r>
    <x v="52"/>
    <n v="901"/>
    <n v="5.8999999999999997E-2"/>
    <n v="730"/>
    <n v="-2.9000000000000001E-2"/>
    <n v="1.2342465753424658"/>
  </r>
  <r>
    <x v="53"/>
    <n v="894"/>
    <n v="0.03"/>
    <n v="482"/>
    <n v="-4.0000000000000001E-3"/>
    <n v="1.8547717842323652"/>
  </r>
  <r>
    <x v="54"/>
    <n v="887"/>
    <n v="4.3999999999999997E-2"/>
    <n v="364"/>
    <n v="0.04"/>
    <n v="2.4368131868131866"/>
  </r>
  <r>
    <x v="55"/>
    <n v="858"/>
    <n v="4.0000000000000001E-3"/>
    <n v="341"/>
    <n v="0"/>
    <n v="2.5161290322580645"/>
  </r>
  <r>
    <x v="56"/>
    <n v="850"/>
    <n v="0.04"/>
    <n v="596"/>
    <n v="2.8000000000000001E-2"/>
    <n v="1.4261744966442953"/>
  </r>
  <r>
    <x v="57"/>
    <n v="832"/>
    <n v="4.8000000000000001E-2"/>
    <n v="1155"/>
    <n v="1.9E-2"/>
    <n v="0.7203463203463204"/>
  </r>
  <r>
    <x v="58"/>
    <n v="795"/>
    <n v="-4.2000000000000003E-2"/>
    <n v="483"/>
    <n v="-1.4E-2"/>
    <n v="1.6459627329192548"/>
  </r>
  <r>
    <x v="59"/>
    <n v="749"/>
    <n v="0.02"/>
    <n v="730"/>
    <n v="1.4999999999999999E-2"/>
    <n v="1.026027397260274"/>
  </r>
  <r>
    <x v="60"/>
    <n v="748"/>
    <n v="-5.8999999999999997E-2"/>
    <n v="1329"/>
    <n v="-5.0999999999999997E-2"/>
    <n v="0.56282919488337091"/>
  </r>
  <r>
    <x v="61"/>
    <n v="731"/>
    <n v="-0.114"/>
    <n v="451"/>
    <n v="-8.1000000000000003E-2"/>
    <n v="1.6208425720620843"/>
  </r>
  <r>
    <x v="62"/>
    <n v="725"/>
    <n v="7.0000000000000007E-2"/>
    <n v="460"/>
    <n v="3.5999999999999997E-2"/>
    <n v="1.576086956521739"/>
  </r>
  <r>
    <x v="63"/>
    <n v="724"/>
    <n v="6.0000000000000001E-3"/>
    <n v="175"/>
    <n v="2.9000000000000001E-2"/>
    <n v="4.137142857142857"/>
  </r>
  <r>
    <x v="64"/>
    <n v="716"/>
    <n v="-5.1999999999999998E-2"/>
    <n v="1032"/>
    <n v="-0.05"/>
    <n v="0.69379844961240311"/>
  </r>
  <r>
    <x v="65"/>
    <n v="714"/>
    <n v="-3.5000000000000003E-2"/>
    <n v="715"/>
    <n v="-1.7000000000000001E-2"/>
    <n v="0.99860139860139863"/>
  </r>
  <r>
    <x v="66"/>
    <n v="703"/>
    <n v="1.6E-2"/>
    <n v="135"/>
    <n v="1.4999999999999999E-2"/>
    <n v="5.2074074074074073"/>
  </r>
  <r>
    <x v="67"/>
    <n v="653"/>
    <n v="-0.01"/>
    <n v="225"/>
    <n v="-8.9999999999999993E-3"/>
    <n v="2.902222222222222"/>
  </r>
  <r>
    <x v="68"/>
    <n v="647"/>
    <n v="-1.0999999999999999E-2"/>
    <n v="283"/>
    <n v="1.7999999999999999E-2"/>
    <n v="2.2862190812720846"/>
  </r>
  <r>
    <x v="69"/>
    <n v="628"/>
    <n v="4.8000000000000001E-2"/>
    <n v="915"/>
    <n v="3.5999999999999997E-2"/>
    <n v="0.6863387978142077"/>
  </r>
  <r>
    <x v="70"/>
    <n v="622"/>
    <n v="0.318"/>
    <n v="173"/>
    <n v="0.27200000000000002"/>
    <n v="3.5953757225433525"/>
  </r>
  <r>
    <x v="71"/>
    <n v="621"/>
    <n v="-3.3000000000000002E-2"/>
    <n v="199"/>
    <n v="-5.0000000000000001E-3"/>
    <n v="3.120603015075377"/>
  </r>
  <r>
    <x v="72"/>
    <n v="615"/>
    <n v="6.0000000000000001E-3"/>
    <n v="2524"/>
    <n v="-0.01"/>
    <n v="0.24366085578446911"/>
  </r>
  <r>
    <x v="73"/>
    <n v="609"/>
    <n v="6.6000000000000003E-2"/>
    <n v="79"/>
    <n v="9.7000000000000003E-2"/>
    <n v="7.7088607594936711"/>
  </r>
  <r>
    <x v="74"/>
    <n v="587"/>
    <n v="-8.9999999999999993E-3"/>
    <n v="197"/>
    <n v="0"/>
    <n v="2.9796954314720812"/>
  </r>
  <r>
    <x v="75"/>
    <n v="579"/>
    <n v="2.4E-2"/>
    <n v="371"/>
    <n v="-5.0000000000000001E-3"/>
    <n v="1.5606469002695418"/>
  </r>
  <r>
    <x v="76"/>
    <n v="576"/>
    <n v="0.218"/>
    <n v="834"/>
    <n v="0.16"/>
    <n v="0.69064748201438853"/>
  </r>
  <r>
    <x v="77"/>
    <n v="571"/>
    <n v="6.5000000000000002E-2"/>
    <n v="132"/>
    <n v="0.109"/>
    <n v="4.3257575757575761"/>
  </r>
  <r>
    <x v="78"/>
    <n v="567"/>
    <n v="0.15"/>
    <n v="369"/>
    <n v="0.13200000000000001"/>
    <n v="1.5365853658536586"/>
  </r>
  <r>
    <x v="79"/>
    <n v="561"/>
    <n v="3.1E-2"/>
    <n v="540"/>
    <n v="2.1000000000000001E-2"/>
    <n v="1.038888888888889"/>
  </r>
  <r>
    <x v="80"/>
    <n v="559"/>
    <n v="2E-3"/>
    <n v="1288"/>
    <n v="-5.0000000000000001E-3"/>
    <n v="0.43400621118012422"/>
  </r>
  <r>
    <x v="81"/>
    <n v="558"/>
    <n v="0.35099999999999998"/>
    <n v="368"/>
    <n v="0.247"/>
    <n v="1.5163043478260869"/>
  </r>
  <r>
    <x v="82"/>
    <n v="541"/>
    <n v="-9.5000000000000001E-2"/>
    <n v="309"/>
    <n v="-0.13"/>
    <n v="1.7508090614886731"/>
  </r>
  <r>
    <x v="83"/>
    <n v="535"/>
    <n v="0.129"/>
    <n v="368"/>
    <n v="0.122"/>
    <n v="1.4538043478260869"/>
  </r>
  <r>
    <x v="84"/>
    <n v="535"/>
    <n v="-1.7999999999999999E-2"/>
    <n v="584"/>
    <n v="-2E-3"/>
    <n v="0.91609589041095896"/>
  </r>
  <r>
    <x v="85"/>
    <n v="533"/>
    <n v="8.9999999999999993E-3"/>
    <n v="457"/>
    <n v="-4.0000000000000001E-3"/>
    <n v="1.1663019693654266"/>
  </r>
  <r>
    <x v="86"/>
    <n v="517"/>
    <n v="-2.1000000000000001E-2"/>
    <n v="710"/>
    <n v="-2.5999999999999999E-2"/>
    <n v="0.72816901408450707"/>
  </r>
  <r>
    <x v="87"/>
    <n v="514"/>
    <n v="8.0000000000000002E-3"/>
    <n v="767"/>
    <n v="-1.7999999999999999E-2"/>
    <n v="0.6701434159061278"/>
  </r>
  <r>
    <x v="88"/>
    <n v="505"/>
    <n v="0.122"/>
    <n v="62"/>
    <n v="8.7999999999999995E-2"/>
    <n v="8.1451612903225801"/>
  </r>
  <r>
    <x v="89"/>
    <n v="501"/>
    <n v="-9.9000000000000005E-2"/>
    <n v="390"/>
    <n v="-0.14099999999999999"/>
    <n v="1.2846153846153847"/>
  </r>
  <r>
    <x v="90"/>
    <n v="500"/>
    <n v="0.14499999999999999"/>
    <n v="273"/>
    <n v="0.105"/>
    <n v="1.8315018315018314"/>
  </r>
  <r>
    <x v="91"/>
    <n v="496"/>
    <n v="-3.6999999999999998E-2"/>
    <n v="204"/>
    <n v="-0.01"/>
    <n v="2.4313725490196076"/>
  </r>
  <r>
    <x v="92"/>
    <n v="483"/>
    <n v="0.23799999999999999"/>
    <n v="467"/>
    <n v="0.182"/>
    <n v="1.0342612419700214"/>
  </r>
  <r>
    <x v="93"/>
    <n v="462"/>
    <n v="0.112"/>
    <n v="972"/>
    <n v="0.08"/>
    <n v="0.47530864197530864"/>
  </r>
  <r>
    <x v="94"/>
    <n v="461"/>
    <n v="-3.0000000000000001E-3"/>
    <n v="187"/>
    <n v="-1.0999999999999999E-2"/>
    <n v="2.46524064171123"/>
  </r>
  <r>
    <x v="95"/>
    <n v="461"/>
    <n v="4.7E-2"/>
    <n v="58"/>
    <n v="0"/>
    <n v="7.9482758620689653"/>
  </r>
  <r>
    <x v="96"/>
    <n v="450"/>
    <n v="1.2999999999999999E-2"/>
    <n v="435"/>
    <n v="7.0000000000000001E-3"/>
    <n v="1.0344827586206897"/>
  </r>
  <r>
    <x v="97"/>
    <n v="446"/>
    <n v="0.10199999999999999"/>
    <n v="98"/>
    <n v="0.114"/>
    <n v="4.5510204081632653"/>
  </r>
  <r>
    <x v="98"/>
    <n v="446"/>
    <n v="-2.5000000000000001E-2"/>
    <n v="471"/>
    <n v="-1.4999999999999999E-2"/>
    <n v="0.94692144373673037"/>
  </r>
  <r>
    <x v="99"/>
    <n v="439"/>
    <n v="7.0000000000000007E-2"/>
    <n v="537"/>
    <n v="-2.4E-2"/>
    <n v="0.81750465549348228"/>
  </r>
  <r>
    <x v="100"/>
    <n v="435"/>
    <n v="4.9000000000000002E-2"/>
    <n v="540"/>
    <n v="2.3E-2"/>
    <n v="0.80555555555555558"/>
  </r>
  <r>
    <x v="101"/>
    <n v="426"/>
    <n v="7.0999999999999994E-2"/>
    <n v="100"/>
    <n v="0"/>
    <n v="4.26"/>
  </r>
  <r>
    <x v="102"/>
    <n v="426"/>
    <n v="-7.5999999999999998E-2"/>
    <n v="196"/>
    <n v="-5.2999999999999999E-2"/>
    <n v="2.1734693877551021"/>
  </r>
  <r>
    <x v="103"/>
    <n v="425"/>
    <n v="-2.1000000000000001E-2"/>
    <n v="174"/>
    <n v="0.03"/>
    <n v="2.4425287356321839"/>
  </r>
  <r>
    <x v="104"/>
    <n v="417"/>
    <n v="1.0999999999999999E-2"/>
    <n v="53"/>
    <n v="1.9E-2"/>
    <n v="7.867924528301887"/>
  </r>
  <r>
    <x v="105"/>
    <n v="410"/>
    <n v="-1.4E-2"/>
    <n v="420"/>
    <n v="7.0000000000000001E-3"/>
    <n v="0.97619047619047616"/>
  </r>
  <r>
    <x v="106"/>
    <n v="404"/>
    <n v="-8.2000000000000003E-2"/>
    <n v="850"/>
    <n v="-2.4E-2"/>
    <n v="0.47529411764705881"/>
  </r>
  <r>
    <x v="107"/>
    <n v="402"/>
    <n v="0.14899999999999999"/>
    <n v="88"/>
    <n v="0.1"/>
    <n v="4.5681818181818183"/>
  </r>
  <r>
    <x v="108"/>
    <n v="381"/>
    <n v="-5.0000000000000001E-3"/>
    <n v="537"/>
    <n v="1.2999999999999999E-2"/>
    <n v="0.70949720670391059"/>
  </r>
  <r>
    <x v="109"/>
    <n v="373"/>
    <n v="5.0000000000000001E-3"/>
    <n v="387"/>
    <n v="-1.2999999999999999E-2"/>
    <n v="0.96382428940568476"/>
  </r>
  <r>
    <x v="110"/>
    <n v="370"/>
    <n v="0.105"/>
    <n v="58"/>
    <n v="9.4E-2"/>
    <n v="6.3793103448275863"/>
  </r>
  <r>
    <x v="111"/>
    <n v="369"/>
    <n v="-2.3E-2"/>
    <n v="895"/>
    <n v="-8.9999999999999993E-3"/>
    <n v="0.4122905027932961"/>
  </r>
  <r>
    <x v="112"/>
    <n v="366"/>
    <n v="0.124"/>
    <n v="313"/>
    <n v="5.7000000000000002E-2"/>
    <n v="1.1693290734824282"/>
  </r>
  <r>
    <x v="113"/>
    <n v="357"/>
    <n v="4.2999999999999997E-2"/>
    <n v="423"/>
    <n v="2.1999999999999999E-2"/>
    <n v="0.84397163120567376"/>
  </r>
  <r>
    <x v="114"/>
    <n v="349"/>
    <n v="-9.1999999999999998E-2"/>
    <n v="497"/>
    <n v="-6.4000000000000001E-2"/>
    <n v="0.70221327967806846"/>
  </r>
  <r>
    <x v="115"/>
    <n v="348"/>
    <n v="1.2E-2"/>
    <n v="256"/>
    <n v="-1.4999999999999999E-2"/>
    <n v="1.359375"/>
  </r>
  <r>
    <x v="116"/>
    <n v="348"/>
    <n v="-3.9E-2"/>
    <n v="175"/>
    <n v="-3.7999999999999999E-2"/>
    <n v="1.9885714285714287"/>
  </r>
  <r>
    <x v="117"/>
    <n v="343"/>
    <n v="-0.09"/>
    <n v="318"/>
    <n v="-0.107"/>
    <n v="1.078616352201258"/>
  </r>
  <r>
    <x v="118"/>
    <n v="340"/>
    <n v="1.6E-2"/>
    <n v="71"/>
    <n v="0"/>
    <n v="4.788732394366197"/>
  </r>
  <r>
    <x v="119"/>
    <n v="338"/>
    <n v="0.19900000000000001"/>
    <n v="41"/>
    <n v="0.17100000000000001"/>
    <n v="8.2439024390243905"/>
  </r>
  <r>
    <x v="120"/>
    <n v="338"/>
    <n v="-3.4000000000000002E-2"/>
    <n v="194"/>
    <n v="-0.03"/>
    <n v="1.7422680412371134"/>
  </r>
  <r>
    <x v="121"/>
    <n v="336"/>
    <n v="0.153"/>
    <n v="138"/>
    <n v="0.15"/>
    <n v="2.4347826086956523"/>
  </r>
  <r>
    <x v="122"/>
    <n v="335"/>
    <n v="2.5999999999999999E-2"/>
    <n v="84"/>
    <n v="0"/>
    <n v="3.9880952380952381"/>
  </r>
  <r>
    <x v="123"/>
    <n v="335"/>
    <n v="-5.0000000000000001E-3"/>
    <n v="373"/>
    <n v="5.0000000000000001E-3"/>
    <n v="0.89812332439678288"/>
  </r>
  <r>
    <x v="124"/>
    <n v="331"/>
    <n v="-1.7999999999999999E-2"/>
    <n v="383"/>
    <n v="-0.01"/>
    <n v="0.86422976501305482"/>
  </r>
  <r>
    <x v="125"/>
    <n v="329"/>
    <n v="-0.08"/>
    <n v="128"/>
    <n v="-0.111"/>
    <n v="2.5703125"/>
  </r>
  <r>
    <x v="126"/>
    <n v="327"/>
    <n v="-6.0999999999999999E-2"/>
    <n v="136"/>
    <n v="-4.9000000000000002E-2"/>
    <n v="2.4044117647058822"/>
  </r>
  <r>
    <x v="127"/>
    <n v="326"/>
    <n v="0.10100000000000001"/>
    <n v="43"/>
    <n v="0.13200000000000001"/>
    <n v="7.5813953488372094"/>
  </r>
  <r>
    <x v="128"/>
    <n v="324"/>
    <n v="2.1000000000000001E-2"/>
    <n v="108"/>
    <n v="8.9999999999999993E-3"/>
    <n v="3"/>
  </r>
  <r>
    <x v="129"/>
    <n v="313"/>
    <n v="-7.9000000000000001E-2"/>
    <n v="183"/>
    <n v="-0.09"/>
    <n v="1.7103825136612021"/>
  </r>
  <r>
    <x v="130"/>
    <n v="311"/>
    <n v="-4.3999999999999997E-2"/>
    <n v="172"/>
    <n v="1.2E-2"/>
    <n v="1.808139534883721"/>
  </r>
  <r>
    <x v="131"/>
    <n v="307"/>
    <n v="0.01"/>
    <n v="68"/>
    <n v="-2.9000000000000001E-2"/>
    <n v="4.5147058823529411"/>
  </r>
  <r>
    <x v="132"/>
    <n v="306"/>
    <n v="6.7000000000000004E-2"/>
    <n v="464"/>
    <n v="3.7999999999999999E-2"/>
    <n v="0.65948275862068961"/>
  </r>
  <r>
    <x v="133"/>
    <n v="290"/>
    <n v="9.8000000000000004E-2"/>
    <n v="176"/>
    <n v="8.5999999999999993E-2"/>
    <n v="1.6477272727272727"/>
  </r>
  <r>
    <x v="134"/>
    <n v="289"/>
    <n v="-8.1000000000000003E-2"/>
    <n v="170"/>
    <n v="-5.6000000000000001E-2"/>
    <n v="1.7"/>
  </r>
  <r>
    <x v="135"/>
    <n v="284"/>
    <n v="-5.6000000000000001E-2"/>
    <n v="128"/>
    <n v="-0.03"/>
    <n v="2.21875"/>
  </r>
  <r>
    <x v="136"/>
    <n v="281"/>
    <n v="2.4E-2"/>
    <n v="224"/>
    <n v="-4.0000000000000001E-3"/>
    <n v="1.2544642857142858"/>
  </r>
  <r>
    <x v="137"/>
    <n v="275"/>
    <n v="4.4999999999999998E-2"/>
    <n v="109"/>
    <n v="1.9E-2"/>
    <n v="2.522935779816514"/>
  </r>
  <r>
    <x v="138"/>
    <n v="275"/>
    <n v="-3.5000000000000003E-2"/>
    <n v="290"/>
    <n v="-3.6999999999999998E-2"/>
    <n v="0.94827586206896552"/>
  </r>
  <r>
    <x v="139"/>
    <n v="272"/>
    <n v="0.17299999999999999"/>
    <n v="72"/>
    <n v="0.14299999999999999"/>
    <n v="3.7777777777777777"/>
  </r>
  <r>
    <x v="140"/>
    <n v="269"/>
    <n v="7.2999999999999995E-2"/>
    <n v="212"/>
    <n v="2.9000000000000001E-2"/>
    <n v="1.2688679245283019"/>
  </r>
  <r>
    <x v="141"/>
    <n v="269"/>
    <n v="3.1E-2"/>
    <n v="40"/>
    <n v="0"/>
    <n v="6.7249999999999996"/>
  </r>
  <r>
    <x v="142"/>
    <n v="268"/>
    <n v="2.1999999999999999E-2"/>
    <n v="281"/>
    <n v="0"/>
    <n v="0.9537366548042705"/>
  </r>
  <r>
    <x v="143"/>
    <n v="268"/>
    <n v="-0.125"/>
    <n v="150"/>
    <n v="-0.16700000000000001"/>
    <n v="1.7866666666666666"/>
  </r>
  <r>
    <x v="144"/>
    <n v="267"/>
    <n v="9.9000000000000005E-2"/>
    <n v="126"/>
    <n v="6.8000000000000005E-2"/>
    <n v="2.1190476190476191"/>
  </r>
  <r>
    <x v="145"/>
    <n v="266"/>
    <n v="-1.4999999999999999E-2"/>
    <n v="63"/>
    <n v="-1.6E-2"/>
    <n v="4.2222222222222223"/>
  </r>
  <r>
    <x v="146"/>
    <n v="265"/>
    <n v="-6.5000000000000002E-2"/>
    <n v="312"/>
    <n v="-3.4000000000000002E-2"/>
    <n v="0.84935897435897434"/>
  </r>
  <r>
    <x v="147"/>
    <n v="265"/>
    <n v="3.5999999999999997E-2"/>
    <n v="330"/>
    <n v="1.4999999999999999E-2"/>
    <n v="0.80303030303030298"/>
  </r>
  <r>
    <x v="148"/>
    <n v="259"/>
    <n v="-3.7999999999999999E-2"/>
    <n v="122"/>
    <n v="-6.9000000000000006E-2"/>
    <n v="2.122950819672131"/>
  </r>
  <r>
    <x v="149"/>
    <n v="253"/>
    <n v="1.4E-2"/>
    <n v="44"/>
    <n v="4.8000000000000001E-2"/>
    <n v="5.75"/>
  </r>
  <r>
    <x v="150"/>
    <n v="252"/>
    <n v="5.2999999999999999E-2"/>
    <n v="43"/>
    <n v="7.4999999999999997E-2"/>
    <n v="5.8604651162790695"/>
  </r>
  <r>
    <x v="151"/>
    <n v="252"/>
    <n v="4.7E-2"/>
    <n v="95"/>
    <n v="3.3000000000000002E-2"/>
    <n v="2.6526315789473682"/>
  </r>
  <r>
    <x v="152"/>
    <n v="250"/>
    <n v="4.9000000000000002E-2"/>
    <n v="569"/>
    <n v="3.7999999999999999E-2"/>
    <n v="0.43936731107205623"/>
  </r>
  <r>
    <x v="153"/>
    <n v="247"/>
    <n v="8.9999999999999993E-3"/>
    <n v="342"/>
    <n v="-2.5999999999999999E-2"/>
    <n v="0.72222222222222221"/>
  </r>
  <r>
    <x v="154"/>
    <n v="242"/>
    <n v="9.7000000000000003E-2"/>
    <n v="18"/>
    <n v="5.8999999999999997E-2"/>
    <n v="13.444444444444445"/>
  </r>
  <r>
    <x v="155"/>
    <n v="239"/>
    <n v="0.11700000000000001"/>
    <n v="36"/>
    <n v="2.9000000000000001E-2"/>
    <n v="6.6388888888888893"/>
  </r>
  <r>
    <x v="156"/>
    <n v="238"/>
    <n v="2.8000000000000001E-2"/>
    <n v="215"/>
    <n v="0"/>
    <n v="1.1069767441860465"/>
  </r>
  <r>
    <x v="157"/>
    <n v="232"/>
    <n v="-1E-3"/>
    <n v="197"/>
    <n v="-3.4000000000000002E-2"/>
    <n v="1.1776649746192893"/>
  </r>
  <r>
    <x v="158"/>
    <n v="227"/>
    <n v="-1.9E-2"/>
    <n v="34"/>
    <n v="-2.9000000000000001E-2"/>
    <n v="6.6764705882352944"/>
  </r>
  <r>
    <x v="159"/>
    <n v="227"/>
    <n v="1.7999999999999999E-2"/>
    <n v="575"/>
    <n v="-6.5000000000000002E-2"/>
    <n v="0.39478260869565218"/>
  </r>
  <r>
    <x v="160"/>
    <n v="227"/>
    <n v="4.0000000000000001E-3"/>
    <n v="121"/>
    <n v="-8.0000000000000002E-3"/>
    <n v="1.8760330578512396"/>
  </r>
  <r>
    <x v="161"/>
    <n v="225"/>
    <n v="8.5999999999999993E-2"/>
    <n v="152"/>
    <n v="3.4000000000000002E-2"/>
    <n v="1.4802631578947369"/>
  </r>
  <r>
    <x v="162"/>
    <n v="218"/>
    <n v="-0.04"/>
    <n v="300"/>
    <n v="-2.5999999999999999E-2"/>
    <n v="0.72666666666666668"/>
  </r>
  <r>
    <x v="163"/>
    <n v="218"/>
    <n v="-4.5999999999999999E-2"/>
    <n v="85"/>
    <n v="-3.4000000000000002E-2"/>
    <n v="2.5647058823529414"/>
  </r>
  <r>
    <x v="164"/>
    <n v="217"/>
    <n v="-0.04"/>
    <n v="57"/>
    <n v="-1.7000000000000001E-2"/>
    <n v="3.807017543859649"/>
  </r>
  <r>
    <x v="165"/>
    <n v="213"/>
    <n v="0.21299999999999999"/>
    <n v="36"/>
    <n v="0.2"/>
    <n v="5.916666666666667"/>
  </r>
  <r>
    <x v="166"/>
    <n v="211"/>
    <n v="-3.3000000000000002E-2"/>
    <n v="97"/>
    <n v="0"/>
    <n v="2.1752577319587627"/>
  </r>
  <r>
    <x v="167"/>
    <n v="210"/>
    <n v="-0.153"/>
    <n v="160"/>
    <n v="-0.20399999999999999"/>
    <n v="1.3125"/>
  </r>
  <r>
    <x v="168"/>
    <n v="205"/>
    <n v="0.124"/>
    <n v="16"/>
    <n v="0"/>
    <n v="12.8125"/>
  </r>
  <r>
    <x v="169"/>
    <n v="201"/>
    <n v="8.0000000000000002E-3"/>
    <n v="306"/>
    <n v="-1.2999999999999999E-2"/>
    <n v="0.65686274509803921"/>
  </r>
  <r>
    <x v="170"/>
    <n v="201"/>
    <n v="5.6000000000000001E-2"/>
    <n v="956"/>
    <n v="3.5000000000000003E-2"/>
    <n v="0.21025104602510461"/>
  </r>
  <r>
    <x v="171"/>
    <n v="196"/>
    <n v="-0.129"/>
    <n v="85"/>
    <n v="-0.14099999999999999"/>
    <n v="2.3058823529411763"/>
  </r>
  <r>
    <x v="172"/>
    <n v="195"/>
    <n v="2.8000000000000001E-2"/>
    <n v="34"/>
    <n v="0.03"/>
    <n v="5.7352941176470589"/>
  </r>
  <r>
    <x v="173"/>
    <n v="195"/>
    <n v="-7.4999999999999997E-2"/>
    <n v="79"/>
    <n v="-0.06"/>
    <n v="2.4683544303797467"/>
  </r>
  <r>
    <x v="174"/>
    <n v="193"/>
    <n v="-4.2000000000000003E-2"/>
    <n v="372"/>
    <n v="-3.9E-2"/>
    <n v="0.51881720430107525"/>
  </r>
  <r>
    <x v="175"/>
    <n v="192"/>
    <n v="7.3999999999999996E-2"/>
    <n v="51"/>
    <n v="6.3E-2"/>
    <n v="3.7647058823529411"/>
  </r>
  <r>
    <x v="176"/>
    <n v="192"/>
    <n v="1.2E-2"/>
    <n v="94"/>
    <n v="0"/>
    <n v="2.0425531914893615"/>
  </r>
  <r>
    <x v="177"/>
    <n v="191"/>
    <n v="-8.3000000000000004E-2"/>
    <n v="94"/>
    <n v="-6.9000000000000006E-2"/>
    <n v="2.0319148936170213"/>
  </r>
  <r>
    <x v="178"/>
    <n v="190"/>
    <n v="0.13800000000000001"/>
    <n v="32"/>
    <n v="0.28000000000000003"/>
    <n v="5.9375"/>
  </r>
  <r>
    <x v="179"/>
    <n v="189"/>
    <n v="-5.7000000000000002E-2"/>
    <n v="76"/>
    <n v="-1.2999999999999999E-2"/>
    <n v="2.486842105263158"/>
  </r>
  <r>
    <x v="180"/>
    <n v="187"/>
    <n v="-5.1999999999999998E-2"/>
    <n v="40"/>
    <n v="-4.8000000000000001E-2"/>
    <n v="4.6749999999999998"/>
  </r>
  <r>
    <x v="181"/>
    <n v="186"/>
    <n v="-0.10199999999999999"/>
    <n v="155"/>
    <n v="-0.114"/>
    <n v="1.2"/>
  </r>
  <r>
    <x v="182"/>
    <n v="185"/>
    <n v="-0.158"/>
    <n v="138"/>
    <n v="-0.115"/>
    <n v="1.3405797101449275"/>
  </r>
  <r>
    <x v="183"/>
    <n v="185"/>
    <n v="3.1E-2"/>
    <n v="141"/>
    <n v="0"/>
    <n v="1.3120567375886525"/>
  </r>
  <r>
    <x v="184"/>
    <n v="184"/>
    <n v="0.16800000000000001"/>
    <n v="102"/>
    <n v="0.109"/>
    <n v="1.803921568627451"/>
  </r>
  <r>
    <x v="185"/>
    <n v="183"/>
    <n v="6.7000000000000004E-2"/>
    <n v="184"/>
    <n v="5.0000000000000001E-3"/>
    <n v="0.99456521739130432"/>
  </r>
  <r>
    <x v="186"/>
    <n v="181"/>
    <n v="0.109"/>
    <n v="215"/>
    <n v="5.3999999999999999E-2"/>
    <n v="0.8418604651162791"/>
  </r>
  <r>
    <x v="187"/>
    <n v="181"/>
    <n v="-2.9000000000000001E-2"/>
    <n v="27"/>
    <n v="0"/>
    <n v="6.7037037037037033"/>
  </r>
  <r>
    <x v="188"/>
    <n v="181"/>
    <n v="-6.5000000000000002E-2"/>
    <n v="105"/>
    <n v="-7.9000000000000001E-2"/>
    <n v="1.7238095238095239"/>
  </r>
  <r>
    <x v="189"/>
    <n v="179"/>
    <n v="1.7000000000000001E-2"/>
    <n v="93"/>
    <n v="1.0999999999999999E-2"/>
    <n v="1.924731182795699"/>
  </r>
  <r>
    <x v="190"/>
    <n v="179"/>
    <n v="3.7999999999999999E-2"/>
    <n v="165"/>
    <n v="3.1E-2"/>
    <n v="1.084848484848485"/>
  </r>
  <r>
    <x v="191"/>
    <n v="179"/>
    <n v="-4.3999999999999997E-2"/>
    <n v="126"/>
    <n v="-8.0000000000000002E-3"/>
    <n v="1.4206349206349207"/>
  </r>
  <r>
    <x v="192"/>
    <n v="178"/>
    <n v="-0.124"/>
    <n v="145"/>
    <n v="-0.121"/>
    <n v="1.2275862068965517"/>
  </r>
  <r>
    <x v="193"/>
    <n v="177"/>
    <n v="-0.10199999999999999"/>
    <n v="35"/>
    <n v="-5.3999999999999999E-2"/>
    <n v="5.0571428571428569"/>
  </r>
  <r>
    <x v="194"/>
    <n v="177"/>
    <n v="3.9E-2"/>
    <n v="353"/>
    <n v="5.3999999999999999E-2"/>
    <n v="0.50141643059490082"/>
  </r>
  <r>
    <x v="195"/>
    <n v="174"/>
    <n v="2.4E-2"/>
    <n v="87"/>
    <n v="0"/>
    <n v="2"/>
  </r>
  <r>
    <x v="196"/>
    <n v="173"/>
    <n v="5.5E-2"/>
    <n v="70"/>
    <n v="1.4E-2"/>
    <n v="2.4714285714285715"/>
  </r>
  <r>
    <x v="197"/>
    <n v="173"/>
    <n v="8.9999999999999993E-3"/>
    <n v="56"/>
    <n v="0"/>
    <n v="3.0892857142857144"/>
  </r>
  <r>
    <x v="198"/>
    <n v="172"/>
    <n v="-4.8000000000000001E-2"/>
    <n v="77"/>
    <n v="-2.5000000000000001E-2"/>
    <n v="2.2337662337662336"/>
  </r>
  <r>
    <x v="199"/>
    <n v="171"/>
    <n v="-0.05"/>
    <n v="153"/>
    <n v="-2.5000000000000001E-2"/>
    <n v="1.1176470588235294"/>
  </r>
  <r>
    <x v="200"/>
    <n v="171"/>
    <n v="0.36299999999999999"/>
    <n v="69"/>
    <n v="0.03"/>
    <n v="2.4782608695652173"/>
  </r>
  <r>
    <x v="201"/>
    <n v="170"/>
    <n v="3.5999999999999997E-2"/>
    <n v="75"/>
    <n v="1.4E-2"/>
    <n v="2.2666666666666666"/>
  </r>
  <r>
    <x v="202"/>
    <n v="168"/>
    <n v="1.6E-2"/>
    <n v="42"/>
    <n v="-4.4999999999999998E-2"/>
    <n v="4"/>
  </r>
  <r>
    <x v="203"/>
    <n v="168"/>
    <n v="-1.2999999999999999E-2"/>
    <n v="61"/>
    <n v="-3.2000000000000001E-2"/>
    <n v="2.7540983606557377"/>
  </r>
  <r>
    <x v="204"/>
    <n v="166"/>
    <n v="-7.3999999999999996E-2"/>
    <n v="53"/>
    <n v="-7.0000000000000007E-2"/>
    <n v="3.1320754716981134"/>
  </r>
  <r>
    <x v="205"/>
    <n v="164"/>
    <n v="3.6999999999999998E-2"/>
    <n v="66"/>
    <n v="3.1E-2"/>
    <n v="2.4848484848484849"/>
  </r>
  <r>
    <x v="206"/>
    <n v="163"/>
    <n v="6.7000000000000004E-2"/>
    <n v="42"/>
    <n v="2.4E-2"/>
    <n v="3.8809523809523809"/>
  </r>
  <r>
    <x v="207"/>
    <n v="162"/>
    <n v="-1.9E-2"/>
    <n v="182"/>
    <n v="-5.0000000000000001E-3"/>
    <n v="0.89010989010989006"/>
  </r>
  <r>
    <x v="208"/>
    <n v="161"/>
    <n v="-2.4E-2"/>
    <n v="92"/>
    <n v="0"/>
    <n v="1.75"/>
  </r>
  <r>
    <x v="209"/>
    <n v="161"/>
    <n v="-2.3E-2"/>
    <n v="129"/>
    <n v="-1.4999999999999999E-2"/>
    <n v="1.248062015503876"/>
  </r>
  <r>
    <x v="210"/>
    <n v="159"/>
    <n v="0.02"/>
    <n v="143"/>
    <n v="7.0000000000000001E-3"/>
    <n v="1.1118881118881119"/>
  </r>
  <r>
    <x v="211"/>
    <n v="157"/>
    <n v="-0.156"/>
    <n v="35"/>
    <n v="-0.14599999999999999"/>
    <n v="4.4857142857142858"/>
  </r>
  <r>
    <x v="212"/>
    <n v="157"/>
    <n v="1.2E-2"/>
    <n v="13"/>
    <n v="0"/>
    <n v="12.076923076923077"/>
  </r>
  <r>
    <x v="213"/>
    <n v="153"/>
    <n v="0.04"/>
    <n v="68"/>
    <n v="1.4999999999999999E-2"/>
    <n v="2.25"/>
  </r>
  <r>
    <x v="214"/>
    <n v="153"/>
    <n v="0.39500000000000002"/>
    <n v="144"/>
    <n v="0.38500000000000001"/>
    <n v="1.0625"/>
  </r>
  <r>
    <x v="215"/>
    <n v="152"/>
    <n v="0.14499999999999999"/>
    <n v="81"/>
    <n v="0.08"/>
    <n v="1.8765432098765431"/>
  </r>
  <r>
    <x v="216"/>
    <n v="152"/>
    <n v="-6.5000000000000002E-2"/>
    <n v="63"/>
    <n v="-7.3999999999999996E-2"/>
    <n v="2.4126984126984126"/>
  </r>
  <r>
    <x v="217"/>
    <n v="151"/>
    <n v="8.0000000000000002E-3"/>
    <n v="56"/>
    <n v="0"/>
    <n v="2.6964285714285716"/>
  </r>
  <r>
    <x v="218"/>
    <n v="150"/>
    <n v="2.1999999999999999E-2"/>
    <n v="42"/>
    <n v="0"/>
    <n v="3.5714285714285716"/>
  </r>
  <r>
    <x v="219"/>
    <n v="149"/>
    <n v="0.11899999999999999"/>
    <n v="93"/>
    <n v="6.9000000000000006E-2"/>
    <n v="1.6021505376344085"/>
  </r>
  <r>
    <x v="220"/>
    <n v="149"/>
    <n v="-3.1E-2"/>
    <n v="416"/>
    <n v="-2.1000000000000001E-2"/>
    <n v="0.35817307692307693"/>
  </r>
  <r>
    <x v="221"/>
    <n v="148"/>
    <n v="-4.4999999999999998E-2"/>
    <n v="210"/>
    <n v="-2.8000000000000001E-2"/>
    <n v="0.70476190476190481"/>
  </r>
  <r>
    <x v="222"/>
    <n v="147"/>
    <n v="6.5000000000000002E-2"/>
    <n v="139"/>
    <n v="2.1999999999999999E-2"/>
    <n v="1.0575539568345325"/>
  </r>
  <r>
    <x v="223"/>
    <n v="144"/>
    <n v="2.5999999999999999E-2"/>
    <n v="34"/>
    <n v="0"/>
    <n v="4.2352941176470589"/>
  </r>
  <r>
    <x v="224"/>
    <n v="144"/>
    <n v="8.1000000000000003E-2"/>
    <n v="21"/>
    <n v="0.105"/>
    <n v="6.8571428571428568"/>
  </r>
  <r>
    <x v="225"/>
    <n v="144"/>
    <n v="0.14599999999999999"/>
    <n v="54"/>
    <n v="0.14899999999999999"/>
    <n v="2.6666666666666665"/>
  </r>
  <r>
    <x v="226"/>
    <n v="144"/>
    <n v="0.20200000000000001"/>
    <n v="16"/>
    <n v="6.7000000000000004E-2"/>
    <n v="9"/>
  </r>
  <r>
    <x v="227"/>
    <n v="143"/>
    <n v="2.1999999999999999E-2"/>
    <n v="25"/>
    <n v="0"/>
    <n v="5.72"/>
  </r>
  <r>
    <x v="228"/>
    <n v="143"/>
    <n v="1.0999999999999999E-2"/>
    <n v="78"/>
    <n v="-2.5000000000000001E-2"/>
    <n v="1.8333333333333333"/>
  </r>
  <r>
    <x v="229"/>
    <n v="143"/>
    <n v="-0.21199999999999999"/>
    <n v="45"/>
    <n v="-0.32800000000000001"/>
    <n v="3.1777777777777776"/>
  </r>
  <r>
    <x v="230"/>
    <n v="142"/>
    <n v="-0.188"/>
    <n v="49"/>
    <n v="-0.246"/>
    <n v="2.8979591836734695"/>
  </r>
  <r>
    <x v="231"/>
    <n v="142"/>
    <n v="2.7E-2"/>
    <n v="368"/>
    <n v="2.1999999999999999E-2"/>
    <n v="0.3858695652173913"/>
  </r>
  <r>
    <x v="232"/>
    <n v="139"/>
    <n v="9.4E-2"/>
    <n v="17"/>
    <n v="0.13300000000000001"/>
    <n v="8.1764705882352935"/>
  </r>
  <r>
    <x v="233"/>
    <n v="138"/>
    <n v="0.03"/>
    <n v="112"/>
    <n v="7.6999999999999999E-2"/>
    <n v="1.2321428571428572"/>
  </r>
  <r>
    <x v="234"/>
    <n v="136"/>
    <n v="0.25"/>
    <n v="90"/>
    <n v="0.216"/>
    <n v="1.5111111111111111"/>
  </r>
  <r>
    <x v="235"/>
    <n v="133"/>
    <n v="0.27800000000000002"/>
    <n v="33"/>
    <n v="0.375"/>
    <n v="4.0303030303030303"/>
  </r>
  <r>
    <x v="236"/>
    <n v="133"/>
    <n v="-2.1000000000000001E-2"/>
    <n v="282"/>
    <n v="-7.0000000000000001E-3"/>
    <n v="0.47163120567375888"/>
  </r>
  <r>
    <x v="237"/>
    <n v="132"/>
    <n v="-2.5999999999999999E-2"/>
    <n v="267"/>
    <n v="-2.1999999999999999E-2"/>
    <n v="0.4943820224719101"/>
  </r>
  <r>
    <x v="238"/>
    <n v="132"/>
    <n v="2.1999999999999999E-2"/>
    <n v="415"/>
    <n v="2E-3"/>
    <n v="0.3180722891566265"/>
  </r>
  <r>
    <x v="239"/>
    <n v="132"/>
    <n v="3.6999999999999998E-2"/>
    <n v="191"/>
    <n v="0"/>
    <n v="0.69109947643979053"/>
  </r>
  <r>
    <x v="240"/>
    <n v="131"/>
    <n v="4.4999999999999998E-2"/>
    <n v="31"/>
    <n v="6.9000000000000006E-2"/>
    <n v="4.225806451612903"/>
  </r>
  <r>
    <x v="241"/>
    <n v="129"/>
    <n v="3.7999999999999999E-2"/>
    <n v="240"/>
    <n v="8.0000000000000002E-3"/>
    <n v="0.53749999999999998"/>
  </r>
  <r>
    <x v="242"/>
    <n v="129"/>
    <n v="5.1999999999999998E-2"/>
    <n v="93"/>
    <n v="2.1999999999999999E-2"/>
    <n v="1.3870967741935485"/>
  </r>
  <r>
    <x v="243"/>
    <n v="129"/>
    <n v="5.0999999999999997E-2"/>
    <n v="195"/>
    <n v="3.6999999999999998E-2"/>
    <n v="0.66153846153846152"/>
  </r>
  <r>
    <x v="244"/>
    <n v="129"/>
    <n v="0.186"/>
    <n v="52"/>
    <n v="8.3000000000000004E-2"/>
    <n v="2.4807692307692308"/>
  </r>
  <r>
    <x v="245"/>
    <n v="129"/>
    <n v="-0.104"/>
    <n v="18"/>
    <n v="-5.2999999999999999E-2"/>
    <n v="7.166666666666667"/>
  </r>
  <r>
    <x v="246"/>
    <n v="127"/>
    <n v="-5.5E-2"/>
    <n v="56"/>
    <n v="-0.111"/>
    <n v="2.2678571428571428"/>
  </r>
  <r>
    <x v="247"/>
    <n v="127"/>
    <n v="0.121"/>
    <n v="25"/>
    <n v="8.6999999999999994E-2"/>
    <n v="5.08"/>
  </r>
  <r>
    <x v="248"/>
    <n v="126"/>
    <n v="0.10100000000000001"/>
    <n v="270"/>
    <n v="7.0999999999999994E-2"/>
    <n v="0.46666666666666667"/>
  </r>
  <r>
    <x v="249"/>
    <n v="126"/>
    <n v="0.152"/>
    <n v="40"/>
    <n v="0.111"/>
    <n v="3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4A57F-BA43-432F-8DA8-8867ADE2AC8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D40" firstHeaderRow="0" firstDataRow="1" firstDataCol="1"/>
  <pivotFields count="6">
    <pivotField axis="axisRow" showAll="0" measureFilter="1" sortType="de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numFmtId="9" showAll="0"/>
    <pivotField dataField="1" numFmtId="165" showAll="0"/>
    <pivotField numFmtId="9" showAll="0"/>
    <pivotField dataField="1" numFmtId="44" showAll="0"/>
  </pivotFields>
  <rowFields count="1">
    <field x="0"/>
  </rowFields>
  <rowItems count="11">
    <i>
      <x v="136"/>
    </i>
    <i>
      <x v="206"/>
    </i>
    <i>
      <x v="41"/>
    </i>
    <i>
      <x v="210"/>
    </i>
    <i>
      <x v="29"/>
    </i>
    <i>
      <x v="208"/>
    </i>
    <i>
      <x v="239"/>
    </i>
    <i>
      <x v="67"/>
    </i>
    <i>
      <x v="64"/>
    </i>
    <i>
      <x v="16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1" baseField="0" baseItem="0"/>
    <dataField name="Sum of Units" fld="3" baseField="0" baseItem="0"/>
    <dataField name="Sum of sales per unit" fld="5" baseField="0" baseItem="0"/>
  </dataField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4592F-D062-4536-9C34-089A83FDAA9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C26" firstHeaderRow="0" firstDataRow="1" firstDataCol="1"/>
  <pivotFields count="6">
    <pivotField axis="axisRow" showAll="0" measureFilter="1" sortType="de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numFmtId="9" showAll="0"/>
    <pivotField dataField="1" numFmtId="165" showAll="0"/>
    <pivotField dataField="1" numFmtId="9" showAll="0"/>
    <pivotField numFmtId="44" showAll="0"/>
  </pivotFields>
  <rowFields count="1">
    <field x="0"/>
  </rowFields>
  <rowItems count="11">
    <i>
      <x v="208"/>
    </i>
    <i>
      <x v="206"/>
    </i>
    <i>
      <x v="136"/>
    </i>
    <i>
      <x v="67"/>
    </i>
    <i>
      <x v="29"/>
    </i>
    <i>
      <x v="171"/>
    </i>
    <i>
      <x v="210"/>
    </i>
    <i>
      <x v="64"/>
    </i>
    <i>
      <x v="239"/>
    </i>
    <i>
      <x v="5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3" baseField="0" baseItem="0"/>
    <dataField name="Sum of YOY_Units" fld="4" baseField="0" baseItem="0"/>
  </dataField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D1423-6D8B-4A70-96EE-DB367D0F646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2" firstHeaderRow="0" firstDataRow="1" firstDataCol="1"/>
  <pivotFields count="6">
    <pivotField axis="axisRow" showAll="0" measureFilter="1" sortType="descending">
      <items count="251">
        <item x="240"/>
        <item x="159"/>
        <item x="213"/>
        <item x="15"/>
        <item x="17"/>
        <item x="134"/>
        <item x="80"/>
        <item x="150"/>
        <item x="135"/>
        <item x="72"/>
        <item x="199"/>
        <item x="118"/>
        <item x="120"/>
        <item x="241"/>
        <item x="201"/>
        <item x="47"/>
        <item x="202"/>
        <item x="121"/>
        <item x="112"/>
        <item x="58"/>
        <item x="46"/>
        <item x="74"/>
        <item x="89"/>
        <item x="142"/>
        <item x="164"/>
        <item x="221"/>
        <item x="187"/>
        <item x="179"/>
        <item x="21"/>
        <item x="4"/>
        <item x="233"/>
        <item x="144"/>
        <item x="71"/>
        <item x="79"/>
        <item x="132"/>
        <item x="42"/>
        <item x="67"/>
        <item x="100"/>
        <item x="84"/>
        <item x="63"/>
        <item x="214"/>
        <item x="2"/>
        <item x="22"/>
        <item x="11"/>
        <item x="108"/>
        <item x="64"/>
        <item x="101"/>
        <item x="105"/>
        <item x="170"/>
        <item x="193"/>
        <item x="111"/>
        <item x="248"/>
        <item x="119"/>
        <item x="116"/>
        <item x="242"/>
        <item x="31"/>
        <item x="37"/>
        <item x="20"/>
        <item x="77"/>
        <item x="238"/>
        <item x="168"/>
        <item x="56"/>
        <item x="26"/>
        <item x="114"/>
        <item x="8"/>
        <item x="190"/>
        <item x="223"/>
        <item x="7"/>
        <item x="78"/>
        <item x="216"/>
        <item x="224"/>
        <item x="86"/>
        <item x="53"/>
        <item x="125"/>
        <item x="189"/>
        <item x="156"/>
        <item x="175"/>
        <item x="57"/>
        <item x="81"/>
        <item x="39"/>
        <item x="131"/>
        <item x="127"/>
        <item x="83"/>
        <item x="167"/>
        <item x="182"/>
        <item x="161"/>
        <item x="196"/>
        <item x="152"/>
        <item x="185"/>
        <item x="38"/>
        <item x="212"/>
        <item x="231"/>
        <item x="207"/>
        <item x="244"/>
        <item x="180"/>
        <item x="34"/>
        <item x="55"/>
        <item x="229"/>
        <item x="153"/>
        <item x="99"/>
        <item x="217"/>
        <item x="24"/>
        <item x="49"/>
        <item x="197"/>
        <item x="172"/>
        <item x="23"/>
        <item x="133"/>
        <item x="87"/>
        <item x="68"/>
        <item x="45"/>
        <item x="124"/>
        <item x="33"/>
        <item x="204"/>
        <item x="181"/>
        <item x="249"/>
        <item x="13"/>
        <item x="54"/>
        <item x="117"/>
        <item x="243"/>
        <item x="195"/>
        <item x="205"/>
        <item x="165"/>
        <item x="176"/>
        <item x="209"/>
        <item x="158"/>
        <item x="19"/>
        <item x="91"/>
        <item x="106"/>
        <item x="36"/>
        <item x="173"/>
        <item x="247"/>
        <item x="104"/>
        <item x="69"/>
        <item x="154"/>
        <item x="62"/>
        <item x="211"/>
        <item x="0"/>
        <item x="94"/>
        <item x="220"/>
        <item x="200"/>
        <item x="97"/>
        <item x="198"/>
        <item x="234"/>
        <item x="92"/>
        <item x="59"/>
        <item x="145"/>
        <item x="186"/>
        <item x="160"/>
        <item x="128"/>
        <item x="232"/>
        <item x="85"/>
        <item x="226"/>
        <item x="102"/>
        <item x="137"/>
        <item x="230"/>
        <item x="14"/>
        <item x="126"/>
        <item x="28"/>
        <item x="51"/>
        <item x="16"/>
        <item x="9"/>
        <item x="27"/>
        <item x="60"/>
        <item x="141"/>
        <item x="227"/>
        <item x="215"/>
        <item x="246"/>
        <item x="113"/>
        <item x="143"/>
        <item x="169"/>
        <item x="82"/>
        <item x="10"/>
        <item x="140"/>
        <item x="228"/>
        <item x="103"/>
        <item x="18"/>
        <item x="88"/>
        <item x="98"/>
        <item x="151"/>
        <item x="52"/>
        <item x="245"/>
        <item x="41"/>
        <item x="138"/>
        <item x="30"/>
        <item x="40"/>
        <item x="163"/>
        <item x="206"/>
        <item x="96"/>
        <item x="157"/>
        <item x="61"/>
        <item x="66"/>
        <item x="107"/>
        <item x="136"/>
        <item x="162"/>
        <item x="123"/>
        <item x="149"/>
        <item x="70"/>
        <item x="208"/>
        <item x="191"/>
        <item x="148"/>
        <item x="146"/>
        <item x="203"/>
        <item x="93"/>
        <item x="12"/>
        <item x="177"/>
        <item x="166"/>
        <item x="1"/>
        <item x="50"/>
        <item x="5"/>
        <item x="184"/>
        <item x="3"/>
        <item x="192"/>
        <item x="130"/>
        <item x="109"/>
        <item x="219"/>
        <item x="110"/>
        <item x="25"/>
        <item x="48"/>
        <item x="95"/>
        <item x="32"/>
        <item x="236"/>
        <item x="90"/>
        <item x="188"/>
        <item x="218"/>
        <item x="183"/>
        <item x="222"/>
        <item x="65"/>
        <item x="225"/>
        <item x="139"/>
        <item x="76"/>
        <item x="178"/>
        <item x="122"/>
        <item x="155"/>
        <item x="171"/>
        <item x="129"/>
        <item x="239"/>
        <item x="44"/>
        <item x="235"/>
        <item x="210"/>
        <item x="6"/>
        <item x="194"/>
        <item x="29"/>
        <item x="174"/>
        <item x="75"/>
        <item x="147"/>
        <item x="43"/>
        <item x="73"/>
        <item x="237"/>
        <item x="35"/>
        <item x="1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dataField="1" numFmtId="9" showAll="0"/>
    <pivotField numFmtId="165" showAll="0"/>
    <pivotField numFmtId="9" showAll="0"/>
    <pivotField numFmtId="44" showAll="0"/>
  </pivotFields>
  <rowFields count="1">
    <field x="0"/>
  </rowFields>
  <rowItems count="11">
    <i>
      <x v="136"/>
    </i>
    <i>
      <x v="206"/>
    </i>
    <i>
      <x v="41"/>
    </i>
    <i>
      <x v="210"/>
    </i>
    <i>
      <x v="29"/>
    </i>
    <i>
      <x v="208"/>
    </i>
    <i>
      <x v="239"/>
    </i>
    <i>
      <x v="67"/>
    </i>
    <i>
      <x v="64"/>
    </i>
    <i>
      <x v="1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YOY_Sales" fld="2" baseField="0" baseItem="0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A27366-4551-4BDF-80D8-A074DCFB9CD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estaurant" tableColumnId="1"/>
      <queryTableField id="2" name="Sales" tableColumnId="2"/>
      <queryTableField id="3" name="YOY_Sales" tableColumnId="3"/>
      <queryTableField id="4" name="Units" tableColumnId="4"/>
      <queryTableField id="5" name="YOY_Units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1CA07D-4816-4494-974C-FA64E75ED9E9}" name="data" displayName="data" ref="A1:F251" tableType="queryTable" totalsRowShown="0">
  <tableColumns count="6">
    <tableColumn id="1" xr3:uid="{C14E16FC-682F-4FE5-850D-0A2679C5573B}" uniqueName="1" name="Restaurant" queryTableFieldId="1" dataDxfId="15"/>
    <tableColumn id="2" xr3:uid="{DFDE25C4-35B1-4E2A-8B1F-EADEF06D854B}" uniqueName="2" name="Sales" queryTableFieldId="2" dataDxfId="14" dataCellStyle="Currency"/>
    <tableColumn id="3" xr3:uid="{A7D51B66-B0AE-45E3-9CE5-E5809F1084A5}" uniqueName="3" name="YOY_Sales" queryTableFieldId="3" dataCellStyle="Percent"/>
    <tableColumn id="4" xr3:uid="{F8DEDE8C-E1F9-41A5-B7EA-35456EBCD120}" uniqueName="4" name="Units" queryTableFieldId="4" dataDxfId="13" dataCellStyle="Comma"/>
    <tableColumn id="5" xr3:uid="{4A4B53B3-8AA1-4FB8-B00D-A2A87BE64B99}" uniqueName="5" name="YOY_Units" queryTableFieldId="5" dataCellStyle="Percent"/>
    <tableColumn id="6" xr3:uid="{0069956A-193F-4538-8883-6891539DED40}" uniqueName="6" name="sales per unit" queryTableFieldId="6" dataCellStyle="Currency">
      <calculatedColumnFormula>data[[#This Row],[Sales]]/data[[#This Row],[Units]]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E40E81-D746-44CB-A408-E2EF733222B3}" name="Table2" displayName="Table2" ref="E1:I11" totalsRowShown="0">
  <tableColumns count="5">
    <tableColumn id="1" xr3:uid="{548A2C6B-63C7-4E04-81B4-82F15177E134}" name="Restaurant" dataDxfId="12"/>
    <tableColumn id="2" xr3:uid="{EC5D9F33-B4F0-4854-AC2F-7A38AE642742}" name="Sales" dataDxfId="11" dataCellStyle="Currency">
      <calculatedColumnFormula>VLOOKUP(E2,A1:C11,2,FALSE)</calculatedColumnFormula>
    </tableColumn>
    <tableColumn id="3" xr3:uid="{78B2A8ED-778C-48BA-B7E6-934F06925BDD}" name="%">
      <calculatedColumnFormula>VLOOKUP(E2,A1:C11,3,FALSE)</calculatedColumnFormula>
    </tableColumn>
    <tableColumn id="4" xr3:uid="{0AFB02C6-5B96-449E-A6DE-7DA62FF5944E}" name="dummy"/>
    <tableColumn id="5" xr3:uid="{97196BEF-D3D8-41E0-B63C-0F45681DC0EA}" name="labels" dataDxfId="10">
      <calculatedColumnFormula>IF(Table2[[#This Row],[%]]&gt;0,"↑"&amp;TEXT(Table2[[#This Row],[%]],"0%"),"↓"&amp;TEXT(-Table2[[#This Row],[%]],"0%"))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873F85-1EEE-4C7C-AB30-E29CAFEF837D}" name="Table3" displayName="Table3" ref="E15:I25" totalsRowShown="0">
  <tableColumns count="5">
    <tableColumn id="1" xr3:uid="{3B28171B-C17F-425B-9DC7-3D969E61F8A7}" name="restaurant" dataDxfId="9"/>
    <tableColumn id="2" xr3:uid="{02159768-5DC5-4830-8B54-35532AC82E21}" name="units" dataDxfId="8" dataCellStyle="Comma">
      <calculatedColumnFormula>VLOOKUP(Table3[[#This Row],[restaurant]],A15:C25,2,FALSE)</calculatedColumnFormula>
    </tableColumn>
    <tableColumn id="3" xr3:uid="{32CE9734-96E9-41AC-9811-A05327CC5B77}" name="%" dataDxfId="7">
      <calculatedColumnFormula>VLOOKUP(Table3[[#This Row],[restaurant]],A15:C25,3,FALSE)</calculatedColumnFormula>
    </tableColumn>
    <tableColumn id="4" xr3:uid="{504161FB-0E39-40F9-A605-0DA29829DB14}" name="dummy"/>
    <tableColumn id="5" xr3:uid="{7B466F52-CCA4-4CFA-A443-88ADBB4609D0}" name="labels" dataDxfId="6">
      <calculatedColumnFormula>IF(Table3[[#This Row],[%]]&gt;0,"↑"&amp;TEXT(Table3[[#This Row],[%]],"0%"),"↓"&amp;TEXT(-Table3[[#This Row],[%]],"0%"))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53BC4-6350-4AA5-8E84-EDCF7E48F455}" name="Table5" displayName="Table5" ref="F29:J39" totalsRowShown="0" dataDxfId="5">
  <tableColumns count="5">
    <tableColumn id="1" xr3:uid="{C0C60A8C-6706-472D-A3D2-1C37E60DC305}" name="restaurants" dataDxfId="4"/>
    <tableColumn id="2" xr3:uid="{CB5C9C7A-D72B-4734-B79D-20D319B26E9B}" name="sales" dataDxfId="3" dataCellStyle="Currency">
      <calculatedColumnFormula>VLOOKUP(Table5[[#This Row],[restaurants]],A29:D39,2,FALSE)</calculatedColumnFormula>
    </tableColumn>
    <tableColumn id="3" xr3:uid="{4B2866DE-A312-484B-802A-FAB87DFD210B}" name="units" dataDxfId="2" dataCellStyle="Comma">
      <calculatedColumnFormula>VLOOKUP(Table5[[#This Row],[restaurants]],A29:D39,3,FALSE)</calculatedColumnFormula>
    </tableColumn>
    <tableColumn id="4" xr3:uid="{E479DDCF-5875-41C4-9D20-A5729741724B}" name="sales per unit" dataDxfId="1" dataCellStyle="Currency">
      <calculatedColumnFormula>VLOOKUP(Table5[[#This Row],[restaurants]],A29:D39,4,FALSE)</calculatedColumnFormula>
    </tableColumn>
    <tableColumn id="5" xr3:uid="{789ACE86-27F7-4CA3-B15C-3001139EF026}" name="dumm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B307-8673-466D-8E83-8046EB147081}">
  <sheetPr>
    <tabColor theme="9"/>
  </sheetPr>
  <dimension ref="A1:F251"/>
  <sheetViews>
    <sheetView workbookViewId="0">
      <selection activeCell="B251" sqref="B251"/>
    </sheetView>
  </sheetViews>
  <sheetFormatPr defaultRowHeight="15" x14ac:dyDescent="0.25"/>
  <cols>
    <col min="1" max="1" width="37" bestFit="1" customWidth="1"/>
    <col min="2" max="2" width="13.7109375" style="2" bestFit="1" customWidth="1"/>
    <col min="3" max="3" width="12.5703125" bestFit="1" customWidth="1"/>
    <col min="4" max="4" width="10.5703125" style="4" bestFit="1" customWidth="1"/>
    <col min="5" max="5" width="12.7109375" style="3" bestFit="1" customWidth="1"/>
    <col min="6" max="6" width="15.28515625" style="1" customWidth="1"/>
  </cols>
  <sheetData>
    <row r="1" spans="1:6" x14ac:dyDescent="0.25">
      <c r="A1" t="s">
        <v>0</v>
      </c>
      <c r="B1" s="2" t="s">
        <v>1</v>
      </c>
      <c r="C1" t="s">
        <v>2</v>
      </c>
      <c r="D1" s="4" t="s">
        <v>3</v>
      </c>
      <c r="E1" s="3" t="s">
        <v>4</v>
      </c>
      <c r="F1" s="1" t="s">
        <v>255</v>
      </c>
    </row>
    <row r="2" spans="1:6" x14ac:dyDescent="0.25">
      <c r="A2" t="s">
        <v>5</v>
      </c>
      <c r="B2" s="2">
        <v>40412</v>
      </c>
      <c r="C2" s="3">
        <v>4.9000000000000002E-2</v>
      </c>
      <c r="D2" s="4">
        <v>13846</v>
      </c>
      <c r="E2" s="3">
        <v>-5.0000000000000001E-3</v>
      </c>
      <c r="F2" s="1">
        <f>data[[#This Row],[Sales]]/data[[#This Row],[Units]]</f>
        <v>2.9186768741874909</v>
      </c>
    </row>
    <row r="3" spans="1:6" x14ac:dyDescent="0.25">
      <c r="A3" t="s">
        <v>6</v>
      </c>
      <c r="B3" s="2">
        <v>21380</v>
      </c>
      <c r="C3" s="3">
        <v>8.5999999999999993E-2</v>
      </c>
      <c r="D3" s="4">
        <v>15049</v>
      </c>
      <c r="E3" s="3">
        <v>0.03</v>
      </c>
      <c r="F3" s="1">
        <f>data[[#This Row],[Sales]]/data[[#This Row],[Units]]</f>
        <v>1.4206924048109508</v>
      </c>
    </row>
    <row r="4" spans="1:6" x14ac:dyDescent="0.25">
      <c r="A4" t="s">
        <v>7</v>
      </c>
      <c r="B4" s="2">
        <v>11320</v>
      </c>
      <c r="C4" s="3">
        <v>0.13</v>
      </c>
      <c r="D4" s="4">
        <v>2470</v>
      </c>
      <c r="E4" s="3">
        <v>0.05</v>
      </c>
      <c r="F4" s="1">
        <f>data[[#This Row],[Sales]]/data[[#This Row],[Units]]</f>
        <v>4.5829959514170042</v>
      </c>
    </row>
    <row r="5" spans="1:6" x14ac:dyDescent="0.25">
      <c r="A5" t="s">
        <v>8</v>
      </c>
      <c r="B5" s="2">
        <v>11293</v>
      </c>
      <c r="C5" s="3">
        <v>0.09</v>
      </c>
      <c r="D5" s="4">
        <v>6766</v>
      </c>
      <c r="E5" s="3">
        <v>2.7E-2</v>
      </c>
      <c r="F5" s="1">
        <f>data[[#This Row],[Sales]]/data[[#This Row],[Units]]</f>
        <v>1.6690806976056753</v>
      </c>
    </row>
    <row r="6" spans="1:6" x14ac:dyDescent="0.25">
      <c r="A6" t="s">
        <v>9</v>
      </c>
      <c r="B6" s="2">
        <v>10204</v>
      </c>
      <c r="C6" s="3">
        <v>2.7E-2</v>
      </c>
      <c r="D6" s="4">
        <v>7346</v>
      </c>
      <c r="E6" s="3">
        <v>2E-3</v>
      </c>
      <c r="F6" s="1">
        <f>data[[#This Row],[Sales]]/data[[#This Row],[Units]]</f>
        <v>1.3890552681731554</v>
      </c>
    </row>
    <row r="7" spans="1:6" x14ac:dyDescent="0.25">
      <c r="A7" t="s">
        <v>10</v>
      </c>
      <c r="B7" s="2">
        <v>10200</v>
      </c>
      <c r="C7" s="3">
        <v>-0.02</v>
      </c>
      <c r="D7" s="4">
        <v>23801</v>
      </c>
      <c r="E7" s="3">
        <v>-0.04</v>
      </c>
      <c r="F7" s="1">
        <f>data[[#This Row],[Sales]]/data[[#This Row],[Units]]</f>
        <v>0.42855342212512082</v>
      </c>
    </row>
    <row r="8" spans="1:6" x14ac:dyDescent="0.25">
      <c r="A8" t="s">
        <v>11</v>
      </c>
      <c r="B8" s="2">
        <v>9762</v>
      </c>
      <c r="C8" s="3">
        <v>4.2000000000000003E-2</v>
      </c>
      <c r="D8" s="4">
        <v>5852</v>
      </c>
      <c r="E8" s="3">
        <v>7.0000000000000001E-3</v>
      </c>
      <c r="F8" s="1">
        <f>data[[#This Row],[Sales]]/data[[#This Row],[Units]]</f>
        <v>1.6681476418318524</v>
      </c>
    </row>
    <row r="9" spans="1:6" x14ac:dyDescent="0.25">
      <c r="A9" t="s">
        <v>12</v>
      </c>
      <c r="B9" s="2">
        <v>9228</v>
      </c>
      <c r="C9" s="3">
        <v>0.05</v>
      </c>
      <c r="D9" s="4">
        <v>9630</v>
      </c>
      <c r="E9" s="3">
        <v>2.1999999999999999E-2</v>
      </c>
      <c r="F9" s="1">
        <f>data[[#This Row],[Sales]]/data[[#This Row],[Units]]</f>
        <v>0.95825545171339566</v>
      </c>
    </row>
    <row r="10" spans="1:6" x14ac:dyDescent="0.25">
      <c r="A10" t="s">
        <v>13</v>
      </c>
      <c r="B10" s="2">
        <v>7044</v>
      </c>
      <c r="C10" s="3">
        <v>6.9000000000000006E-2</v>
      </c>
      <c r="D10" s="4">
        <v>6126</v>
      </c>
      <c r="E10" s="3">
        <v>4.2999999999999997E-2</v>
      </c>
      <c r="F10" s="1">
        <f>data[[#This Row],[Sales]]/data[[#This Row],[Units]]</f>
        <v>1.1498530852105779</v>
      </c>
    </row>
    <row r="11" spans="1:6" x14ac:dyDescent="0.25">
      <c r="A11" t="s">
        <v>14</v>
      </c>
      <c r="B11" s="2">
        <v>5890</v>
      </c>
      <c r="C11" s="3">
        <v>0.04</v>
      </c>
      <c r="D11" s="4">
        <v>2160</v>
      </c>
      <c r="E11" s="3">
        <v>3.2000000000000001E-2</v>
      </c>
      <c r="F11" s="1">
        <f>data[[#This Row],[Sales]]/data[[#This Row],[Units]]</f>
        <v>2.7268518518518516</v>
      </c>
    </row>
    <row r="12" spans="1:6" x14ac:dyDescent="0.25">
      <c r="A12" t="s">
        <v>15</v>
      </c>
      <c r="B12" s="2">
        <v>5558</v>
      </c>
      <c r="C12" s="3">
        <v>6.0000000000000001E-3</v>
      </c>
      <c r="D12" s="4">
        <v>7306</v>
      </c>
      <c r="E12" s="3">
        <v>-2.4E-2</v>
      </c>
      <c r="F12" s="1">
        <f>data[[#This Row],[Sales]]/data[[#This Row],[Units]]</f>
        <v>0.76074459348480705</v>
      </c>
    </row>
    <row r="13" spans="1:6" x14ac:dyDescent="0.25">
      <c r="A13" t="s">
        <v>16</v>
      </c>
      <c r="B13" s="2">
        <v>5509</v>
      </c>
      <c r="C13" s="3">
        <v>0.14799999999999999</v>
      </c>
      <c r="D13" s="4">
        <v>2584</v>
      </c>
      <c r="E13" s="3">
        <v>5.2999999999999999E-2</v>
      </c>
      <c r="F13" s="1">
        <f>data[[#This Row],[Sales]]/data[[#This Row],[Units]]</f>
        <v>2.1319659442724457</v>
      </c>
    </row>
    <row r="14" spans="1:6" x14ac:dyDescent="0.25">
      <c r="A14" t="s">
        <v>17</v>
      </c>
      <c r="B14" s="2">
        <v>4687</v>
      </c>
      <c r="C14" s="3">
        <v>4.5999999999999999E-2</v>
      </c>
      <c r="D14" s="4">
        <v>3526</v>
      </c>
      <c r="E14" s="3">
        <v>-2.1000000000000001E-2</v>
      </c>
      <c r="F14" s="1">
        <f>data[[#This Row],[Sales]]/data[[#This Row],[Units]]</f>
        <v>1.3292682926829269</v>
      </c>
    </row>
    <row r="15" spans="1:6" x14ac:dyDescent="0.25">
      <c r="A15" t="s">
        <v>18</v>
      </c>
      <c r="B15" s="2">
        <v>4546</v>
      </c>
      <c r="C15" s="3">
        <v>2.5000000000000001E-2</v>
      </c>
      <c r="D15" s="4">
        <v>4065</v>
      </c>
      <c r="E15" s="3">
        <v>-2E-3</v>
      </c>
      <c r="F15" s="1">
        <f>data[[#This Row],[Sales]]/data[[#This Row],[Units]]</f>
        <v>1.1183271832718327</v>
      </c>
    </row>
    <row r="16" spans="1:6" x14ac:dyDescent="0.25">
      <c r="A16" t="s">
        <v>19</v>
      </c>
      <c r="B16" s="2">
        <v>4287</v>
      </c>
      <c r="C16" s="3">
        <v>0.05</v>
      </c>
      <c r="D16" s="4">
        <v>866</v>
      </c>
      <c r="E16" s="3">
        <v>1.2999999999999999E-2</v>
      </c>
      <c r="F16" s="1">
        <f>data[[#This Row],[Sales]]/data[[#This Row],[Units]]</f>
        <v>4.9503464203233261</v>
      </c>
    </row>
    <row r="17" spans="1:6" x14ac:dyDescent="0.25">
      <c r="A17" t="s">
        <v>20</v>
      </c>
      <c r="B17" s="2">
        <v>4085</v>
      </c>
      <c r="C17" s="3">
        <v>-0.03</v>
      </c>
      <c r="D17" s="4">
        <v>1665</v>
      </c>
      <c r="E17" s="3">
        <v>-1.7000000000000001E-2</v>
      </c>
      <c r="F17" s="1">
        <f>data[[#This Row],[Sales]]/data[[#This Row],[Units]]</f>
        <v>2.4534534534534536</v>
      </c>
    </row>
    <row r="18" spans="1:6" x14ac:dyDescent="0.25">
      <c r="A18" t="s">
        <v>21</v>
      </c>
      <c r="B18" s="2">
        <v>3946</v>
      </c>
      <c r="C18" s="3">
        <v>0.12</v>
      </c>
      <c r="D18" s="4">
        <v>2209</v>
      </c>
      <c r="E18" s="3">
        <v>4.9000000000000002E-2</v>
      </c>
      <c r="F18" s="1">
        <f>data[[#This Row],[Sales]]/data[[#This Row],[Units]]</f>
        <v>1.7863286555002262</v>
      </c>
    </row>
    <row r="19" spans="1:6" x14ac:dyDescent="0.25">
      <c r="A19" t="s">
        <v>22</v>
      </c>
      <c r="B19" s="2">
        <v>3884</v>
      </c>
      <c r="C19" s="3">
        <v>1.9E-2</v>
      </c>
      <c r="D19" s="4">
        <v>3359</v>
      </c>
      <c r="E19" s="3">
        <v>8.9999999999999993E-3</v>
      </c>
      <c r="F19" s="1">
        <f>data[[#This Row],[Sales]]/data[[#This Row],[Units]]</f>
        <v>1.1562965168204822</v>
      </c>
    </row>
    <row r="20" spans="1:6" x14ac:dyDescent="0.25">
      <c r="A20" t="s">
        <v>23</v>
      </c>
      <c r="B20" s="2">
        <v>3812</v>
      </c>
      <c r="C20" s="3">
        <v>0.183</v>
      </c>
      <c r="D20" s="4">
        <v>2476</v>
      </c>
      <c r="E20" s="3">
        <v>5.5E-2</v>
      </c>
      <c r="F20" s="1">
        <f>data[[#This Row],[Sales]]/data[[#This Row],[Units]]</f>
        <v>1.5395799676898223</v>
      </c>
    </row>
    <row r="21" spans="1:6" x14ac:dyDescent="0.25">
      <c r="A21" t="s">
        <v>24</v>
      </c>
      <c r="B21" s="2">
        <v>3811</v>
      </c>
      <c r="C21" s="3">
        <v>2.7E-2</v>
      </c>
      <c r="D21" s="4">
        <v>4237</v>
      </c>
      <c r="E21" s="3">
        <v>-6.0000000000000001E-3</v>
      </c>
      <c r="F21" s="1">
        <f>data[[#This Row],[Sales]]/data[[#This Row],[Units]]</f>
        <v>0.89945716308708989</v>
      </c>
    </row>
    <row r="22" spans="1:6" x14ac:dyDescent="0.25">
      <c r="A22" t="s">
        <v>25</v>
      </c>
      <c r="B22" s="2">
        <v>3760</v>
      </c>
      <c r="C22" s="3">
        <v>2.9000000000000001E-2</v>
      </c>
      <c r="D22" s="4">
        <v>4381</v>
      </c>
      <c r="E22" s="3">
        <v>-6.0000000000000001E-3</v>
      </c>
      <c r="F22" s="1">
        <f>data[[#This Row],[Sales]]/data[[#This Row],[Units]]</f>
        <v>0.85825154074412235</v>
      </c>
    </row>
    <row r="23" spans="1:6" x14ac:dyDescent="0.25">
      <c r="A23" t="s">
        <v>26</v>
      </c>
      <c r="B23" s="2">
        <v>3669</v>
      </c>
      <c r="C23" s="3">
        <v>-1E-3</v>
      </c>
      <c r="D23" s="4">
        <v>1206</v>
      </c>
      <c r="E23" s="3">
        <v>-2E-3</v>
      </c>
      <c r="F23" s="1">
        <f>data[[#This Row],[Sales]]/data[[#This Row],[Units]]</f>
        <v>3.0422885572139302</v>
      </c>
    </row>
    <row r="24" spans="1:6" x14ac:dyDescent="0.25">
      <c r="A24" t="s">
        <v>27</v>
      </c>
      <c r="B24" s="2">
        <v>3563</v>
      </c>
      <c r="C24" s="3">
        <v>2.1999999999999999E-2</v>
      </c>
      <c r="D24" s="4">
        <v>1242</v>
      </c>
      <c r="E24" s="3">
        <v>-7.0000000000000001E-3</v>
      </c>
      <c r="F24" s="1">
        <f>data[[#This Row],[Sales]]/data[[#This Row],[Units]]</f>
        <v>2.8687600644122382</v>
      </c>
    </row>
    <row r="25" spans="1:6" x14ac:dyDescent="0.25">
      <c r="A25" t="s">
        <v>28</v>
      </c>
      <c r="B25" s="2">
        <v>3504</v>
      </c>
      <c r="C25" s="3">
        <v>1.0999999999999999E-2</v>
      </c>
      <c r="D25" s="4">
        <v>2243</v>
      </c>
      <c r="E25" s="3">
        <v>3.0000000000000001E-3</v>
      </c>
      <c r="F25" s="1">
        <f>data[[#This Row],[Sales]]/data[[#This Row],[Units]]</f>
        <v>1.5621934908604547</v>
      </c>
    </row>
    <row r="26" spans="1:6" x14ac:dyDescent="0.25">
      <c r="A26" t="s">
        <v>29</v>
      </c>
      <c r="B26" s="2">
        <v>3266</v>
      </c>
      <c r="C26" s="3">
        <v>0.02</v>
      </c>
      <c r="D26" s="4">
        <v>1710</v>
      </c>
      <c r="E26" s="3">
        <v>3.0000000000000001E-3</v>
      </c>
      <c r="F26" s="1">
        <f>data[[#This Row],[Sales]]/data[[#This Row],[Units]]</f>
        <v>1.9099415204678363</v>
      </c>
    </row>
    <row r="27" spans="1:6" x14ac:dyDescent="0.25">
      <c r="A27" t="s">
        <v>30</v>
      </c>
      <c r="B27" s="2">
        <v>3016</v>
      </c>
      <c r="C27" s="3">
        <v>0.11</v>
      </c>
      <c r="D27" s="4">
        <v>553</v>
      </c>
      <c r="E27" s="3">
        <v>3.7999999999999999E-2</v>
      </c>
      <c r="F27" s="1">
        <f>data[[#This Row],[Sales]]/data[[#This Row],[Units]]</f>
        <v>5.4538878842676315</v>
      </c>
    </row>
    <row r="28" spans="1:6" x14ac:dyDescent="0.25">
      <c r="A28" t="s">
        <v>31</v>
      </c>
      <c r="B28" s="2">
        <v>2691</v>
      </c>
      <c r="C28" s="3">
        <v>1.0999999999999999E-2</v>
      </c>
      <c r="D28" s="4">
        <v>1558</v>
      </c>
      <c r="E28" s="3">
        <v>-1.4999999999999999E-2</v>
      </c>
      <c r="F28" s="1">
        <f>data[[#This Row],[Sales]]/data[[#This Row],[Units]]</f>
        <v>1.727214377406932</v>
      </c>
    </row>
    <row r="29" spans="1:6" x14ac:dyDescent="0.25">
      <c r="A29" t="s">
        <v>32</v>
      </c>
      <c r="B29" s="2">
        <v>2638</v>
      </c>
      <c r="C29" s="3">
        <v>-2.7E-2</v>
      </c>
      <c r="D29" s="4">
        <v>3142</v>
      </c>
      <c r="E29" s="3">
        <v>-1.7999999999999999E-2</v>
      </c>
      <c r="F29" s="1">
        <f>data[[#This Row],[Sales]]/data[[#This Row],[Units]]</f>
        <v>0.83959261616804581</v>
      </c>
    </row>
    <row r="30" spans="1:6" x14ac:dyDescent="0.25">
      <c r="A30" t="s">
        <v>33</v>
      </c>
      <c r="B30" s="2">
        <v>2635</v>
      </c>
      <c r="C30" s="3">
        <v>8.9999999999999993E-3</v>
      </c>
      <c r="D30" s="4">
        <v>724</v>
      </c>
      <c r="E30" s="3">
        <v>-1.2E-2</v>
      </c>
      <c r="F30" s="1">
        <f>data[[#This Row],[Sales]]/data[[#This Row],[Units]]</f>
        <v>3.6395027624309391</v>
      </c>
    </row>
    <row r="31" spans="1:6" x14ac:dyDescent="0.25">
      <c r="A31" t="s">
        <v>34</v>
      </c>
      <c r="B31" s="2">
        <v>2556</v>
      </c>
      <c r="C31" s="3">
        <v>5.8000000000000003E-2</v>
      </c>
      <c r="D31" s="4">
        <v>830</v>
      </c>
      <c r="E31" s="3">
        <v>6.0000000000000001E-3</v>
      </c>
      <c r="F31" s="1">
        <f>data[[#This Row],[Sales]]/data[[#This Row],[Units]]</f>
        <v>3.0795180722891566</v>
      </c>
    </row>
    <row r="32" spans="1:6" x14ac:dyDescent="0.25">
      <c r="A32" t="s">
        <v>35</v>
      </c>
      <c r="B32" s="2">
        <v>2490</v>
      </c>
      <c r="C32" s="3">
        <v>1.6E-2</v>
      </c>
      <c r="D32" s="4">
        <v>679</v>
      </c>
      <c r="E32" s="3">
        <v>1E-3</v>
      </c>
      <c r="F32" s="1">
        <f>data[[#This Row],[Sales]]/data[[#This Row],[Units]]</f>
        <v>3.6671575846833577</v>
      </c>
    </row>
    <row r="33" spans="1:6" x14ac:dyDescent="0.25">
      <c r="A33" t="s">
        <v>36</v>
      </c>
      <c r="B33" s="2">
        <v>2482</v>
      </c>
      <c r="C33" s="3">
        <v>1.7999999999999999E-2</v>
      </c>
      <c r="D33" s="4">
        <v>660</v>
      </c>
      <c r="E33" s="3">
        <v>8.0000000000000002E-3</v>
      </c>
      <c r="F33" s="1">
        <f>data[[#This Row],[Sales]]/data[[#This Row],[Units]]</f>
        <v>3.7606060606060607</v>
      </c>
    </row>
    <row r="34" spans="1:6" x14ac:dyDescent="0.25">
      <c r="A34" t="s">
        <v>37</v>
      </c>
      <c r="B34" s="2">
        <v>2180</v>
      </c>
      <c r="C34" s="3">
        <v>2.5000000000000001E-2</v>
      </c>
      <c r="D34" s="4">
        <v>206</v>
      </c>
      <c r="E34" s="3">
        <v>2.5000000000000001E-2</v>
      </c>
      <c r="F34" s="1">
        <f>data[[#This Row],[Sales]]/data[[#This Row],[Units]]</f>
        <v>10.58252427184466</v>
      </c>
    </row>
    <row r="35" spans="1:6" x14ac:dyDescent="0.25">
      <c r="A35" t="s">
        <v>38</v>
      </c>
      <c r="B35" s="2">
        <v>2105</v>
      </c>
      <c r="C35" s="3">
        <v>-1.6E-2</v>
      </c>
      <c r="D35" s="4">
        <v>2787</v>
      </c>
      <c r="E35" s="3">
        <v>-5.0000000000000001E-3</v>
      </c>
      <c r="F35" s="1">
        <f>data[[#This Row],[Sales]]/data[[#This Row],[Units]]</f>
        <v>0.75529242913527095</v>
      </c>
    </row>
    <row r="36" spans="1:6" x14ac:dyDescent="0.25">
      <c r="A36" t="s">
        <v>39</v>
      </c>
      <c r="B36" s="2">
        <v>2020</v>
      </c>
      <c r="C36" s="3">
        <v>-0.04</v>
      </c>
      <c r="D36" s="4">
        <v>1820</v>
      </c>
      <c r="E36" s="3">
        <v>-1.4E-2</v>
      </c>
      <c r="F36" s="1">
        <f>data[[#This Row],[Sales]]/data[[#This Row],[Units]]</f>
        <v>1.1098901098901099</v>
      </c>
    </row>
    <row r="37" spans="1:6" x14ac:dyDescent="0.25">
      <c r="A37" t="s">
        <v>40</v>
      </c>
      <c r="B37" s="2">
        <v>1886</v>
      </c>
      <c r="C37" s="3">
        <v>0.06</v>
      </c>
      <c r="D37" s="4">
        <v>910</v>
      </c>
      <c r="E37" s="3">
        <v>1.2999999999999999E-2</v>
      </c>
      <c r="F37" s="1">
        <f>data[[#This Row],[Sales]]/data[[#This Row],[Units]]</f>
        <v>2.0725274725274727</v>
      </c>
    </row>
    <row r="38" spans="1:6" x14ac:dyDescent="0.25">
      <c r="A38" t="s">
        <v>41</v>
      </c>
      <c r="B38" s="2">
        <v>1867</v>
      </c>
      <c r="C38" s="3">
        <v>6.3E-2</v>
      </c>
      <c r="D38" s="4">
        <v>530</v>
      </c>
      <c r="E38" s="3">
        <v>1.9E-2</v>
      </c>
      <c r="F38" s="1">
        <f>data[[#This Row],[Sales]]/data[[#This Row],[Units]]</f>
        <v>3.5226415094339623</v>
      </c>
    </row>
    <row r="39" spans="1:6" x14ac:dyDescent="0.25">
      <c r="A39" t="s">
        <v>42</v>
      </c>
      <c r="B39" s="2">
        <v>1795</v>
      </c>
      <c r="C39" s="3">
        <v>0.13900000000000001</v>
      </c>
      <c r="D39" s="4">
        <v>732</v>
      </c>
      <c r="E39" s="3">
        <v>6.7000000000000004E-2</v>
      </c>
      <c r="F39" s="1">
        <f>data[[#This Row],[Sales]]/data[[#This Row],[Units]]</f>
        <v>2.4521857923497268</v>
      </c>
    </row>
    <row r="40" spans="1:6" x14ac:dyDescent="0.25">
      <c r="A40" t="s">
        <v>43</v>
      </c>
      <c r="B40" s="2">
        <v>1746</v>
      </c>
      <c r="C40" s="3">
        <v>8.0000000000000002E-3</v>
      </c>
      <c r="D40" s="4">
        <v>483</v>
      </c>
      <c r="E40" s="3">
        <v>-1.2E-2</v>
      </c>
      <c r="F40" s="1">
        <f>data[[#This Row],[Sales]]/data[[#This Row],[Units]]</f>
        <v>3.6149068322981366</v>
      </c>
    </row>
    <row r="41" spans="1:6" x14ac:dyDescent="0.25">
      <c r="A41" t="s">
        <v>44</v>
      </c>
      <c r="B41" s="2">
        <v>1661</v>
      </c>
      <c r="C41" s="3">
        <v>7.3999999999999996E-2</v>
      </c>
      <c r="D41" s="4">
        <v>1368</v>
      </c>
      <c r="E41" s="3">
        <v>7.0000000000000001E-3</v>
      </c>
      <c r="F41" s="1">
        <f>data[[#This Row],[Sales]]/data[[#This Row],[Units]]</f>
        <v>1.2141812865497077</v>
      </c>
    </row>
    <row r="42" spans="1:6" x14ac:dyDescent="0.25">
      <c r="A42" t="s">
        <v>45</v>
      </c>
      <c r="B42" s="2">
        <v>1548</v>
      </c>
      <c r="C42" s="3">
        <v>-3.0000000000000001E-3</v>
      </c>
      <c r="D42" s="4">
        <v>556</v>
      </c>
      <c r="E42" s="3">
        <v>-0.03</v>
      </c>
      <c r="F42" s="1">
        <f>data[[#This Row],[Sales]]/data[[#This Row],[Units]]</f>
        <v>2.7841726618705036</v>
      </c>
    </row>
    <row r="43" spans="1:6" x14ac:dyDescent="0.25">
      <c r="A43" t="s">
        <v>46</v>
      </c>
      <c r="B43" s="2">
        <v>1466</v>
      </c>
      <c r="C43" s="3">
        <v>0.23799999999999999</v>
      </c>
      <c r="D43" s="4">
        <v>457</v>
      </c>
      <c r="E43" s="3">
        <v>0.14299999999999999</v>
      </c>
      <c r="F43" s="1">
        <f>data[[#This Row],[Sales]]/data[[#This Row],[Units]]</f>
        <v>3.2078774617067833</v>
      </c>
    </row>
    <row r="44" spans="1:6" x14ac:dyDescent="0.25">
      <c r="A44" t="s">
        <v>47</v>
      </c>
      <c r="B44" s="2">
        <v>1423</v>
      </c>
      <c r="C44" s="3">
        <v>-2.5000000000000001E-2</v>
      </c>
      <c r="D44" s="4">
        <v>1095</v>
      </c>
      <c r="E44" s="3">
        <v>-2.3E-2</v>
      </c>
      <c r="F44" s="1">
        <f>data[[#This Row],[Sales]]/data[[#This Row],[Units]]</f>
        <v>1.2995433789954338</v>
      </c>
    </row>
    <row r="45" spans="1:6" x14ac:dyDescent="0.25">
      <c r="A45" t="s">
        <v>48</v>
      </c>
      <c r="B45" s="2">
        <v>1363</v>
      </c>
      <c r="C45" s="3">
        <v>0.19</v>
      </c>
      <c r="D45" s="4">
        <v>1231</v>
      </c>
      <c r="E45" s="3">
        <v>9.5000000000000001E-2</v>
      </c>
      <c r="F45" s="1">
        <f>data[[#This Row],[Sales]]/data[[#This Row],[Units]]</f>
        <v>1.1072298943948009</v>
      </c>
    </row>
    <row r="46" spans="1:6" x14ac:dyDescent="0.25">
      <c r="A46" t="s">
        <v>49</v>
      </c>
      <c r="B46" s="2">
        <v>1344</v>
      </c>
      <c r="C46" s="3">
        <v>3.4000000000000002E-2</v>
      </c>
      <c r="D46" s="4">
        <v>1959</v>
      </c>
      <c r="E46" s="3">
        <v>1.2E-2</v>
      </c>
      <c r="F46" s="1">
        <f>data[[#This Row],[Sales]]/data[[#This Row],[Units]]</f>
        <v>0.68606431852986216</v>
      </c>
    </row>
    <row r="47" spans="1:6" x14ac:dyDescent="0.25">
      <c r="A47" t="s">
        <v>50</v>
      </c>
      <c r="B47" s="2">
        <v>1340</v>
      </c>
      <c r="C47" s="3">
        <v>0.16700000000000001</v>
      </c>
      <c r="D47" s="4">
        <v>1667</v>
      </c>
      <c r="E47" s="3">
        <v>0.11600000000000001</v>
      </c>
      <c r="F47" s="1">
        <f>data[[#This Row],[Sales]]/data[[#This Row],[Units]]</f>
        <v>0.80383923215356934</v>
      </c>
    </row>
    <row r="48" spans="1:6" x14ac:dyDescent="0.25">
      <c r="A48" t="s">
        <v>51</v>
      </c>
      <c r="B48" s="2">
        <v>1331</v>
      </c>
      <c r="C48" s="3">
        <v>2.7E-2</v>
      </c>
      <c r="D48" s="4">
        <v>746</v>
      </c>
      <c r="E48" s="3">
        <v>-1.2999999999999999E-2</v>
      </c>
      <c r="F48" s="1">
        <f>data[[#This Row],[Sales]]/data[[#This Row],[Units]]</f>
        <v>1.7841823056300268</v>
      </c>
    </row>
    <row r="49" spans="1:6" x14ac:dyDescent="0.25">
      <c r="A49" t="s">
        <v>52</v>
      </c>
      <c r="B49" s="2">
        <v>1161</v>
      </c>
      <c r="C49" s="3">
        <v>0.04</v>
      </c>
      <c r="D49" s="4">
        <v>208</v>
      </c>
      <c r="E49" s="3">
        <v>0.03</v>
      </c>
      <c r="F49" s="1">
        <f>data[[#This Row],[Sales]]/data[[#This Row],[Units]]</f>
        <v>5.5817307692307692</v>
      </c>
    </row>
    <row r="50" spans="1:6" x14ac:dyDescent="0.25">
      <c r="A50" t="s">
        <v>53</v>
      </c>
      <c r="B50" s="2">
        <v>1085</v>
      </c>
      <c r="C50" s="3">
        <v>-8.5000000000000006E-2</v>
      </c>
      <c r="D50" s="4">
        <v>385</v>
      </c>
      <c r="E50" s="3">
        <v>-7.9000000000000001E-2</v>
      </c>
      <c r="F50" s="1">
        <f>data[[#This Row],[Sales]]/data[[#This Row],[Units]]</f>
        <v>2.8181818181818183</v>
      </c>
    </row>
    <row r="51" spans="1:6" x14ac:dyDescent="0.25">
      <c r="A51" t="s">
        <v>54</v>
      </c>
      <c r="B51" s="2">
        <v>957</v>
      </c>
      <c r="C51" s="3">
        <v>4.5999999999999999E-2</v>
      </c>
      <c r="D51" s="4">
        <v>351</v>
      </c>
      <c r="E51" s="3">
        <v>3.5000000000000003E-2</v>
      </c>
      <c r="F51" s="1">
        <f>data[[#This Row],[Sales]]/data[[#This Row],[Units]]</f>
        <v>2.7264957264957266</v>
      </c>
    </row>
    <row r="52" spans="1:6" x14ac:dyDescent="0.25">
      <c r="A52" t="s">
        <v>55</v>
      </c>
      <c r="B52" s="2">
        <v>950</v>
      </c>
      <c r="C52" s="3">
        <v>-7.6999999999999999E-2</v>
      </c>
      <c r="D52" s="4">
        <v>576</v>
      </c>
      <c r="E52" s="3">
        <v>-0.03</v>
      </c>
      <c r="F52" s="1">
        <f>data[[#This Row],[Sales]]/data[[#This Row],[Units]]</f>
        <v>1.6493055555555556</v>
      </c>
    </row>
    <row r="53" spans="1:6" x14ac:dyDescent="0.25">
      <c r="A53" t="s">
        <v>56</v>
      </c>
      <c r="B53" s="2">
        <v>917</v>
      </c>
      <c r="C53" s="3">
        <v>1.4E-2</v>
      </c>
      <c r="D53" s="4">
        <v>221</v>
      </c>
      <c r="E53" s="3">
        <v>0</v>
      </c>
      <c r="F53" s="1">
        <f>data[[#This Row],[Sales]]/data[[#This Row],[Units]]</f>
        <v>4.1493212669683261</v>
      </c>
    </row>
    <row r="54" spans="1:6" x14ac:dyDescent="0.25">
      <c r="A54" t="s">
        <v>57</v>
      </c>
      <c r="B54" s="2">
        <v>901</v>
      </c>
      <c r="C54" s="3">
        <v>5.8999999999999997E-2</v>
      </c>
      <c r="D54" s="4">
        <v>730</v>
      </c>
      <c r="E54" s="3">
        <v>-2.9000000000000001E-2</v>
      </c>
      <c r="F54" s="1">
        <f>data[[#This Row],[Sales]]/data[[#This Row],[Units]]</f>
        <v>1.2342465753424658</v>
      </c>
    </row>
    <row r="55" spans="1:6" x14ac:dyDescent="0.25">
      <c r="A55" t="s">
        <v>58</v>
      </c>
      <c r="B55" s="2">
        <v>894</v>
      </c>
      <c r="C55" s="3">
        <v>0.03</v>
      </c>
      <c r="D55" s="4">
        <v>482</v>
      </c>
      <c r="E55" s="3">
        <v>-4.0000000000000001E-3</v>
      </c>
      <c r="F55" s="1">
        <f>data[[#This Row],[Sales]]/data[[#This Row],[Units]]</f>
        <v>1.8547717842323652</v>
      </c>
    </row>
    <row r="56" spans="1:6" x14ac:dyDescent="0.25">
      <c r="A56" t="s">
        <v>59</v>
      </c>
      <c r="B56" s="2">
        <v>887</v>
      </c>
      <c r="C56" s="3">
        <v>4.3999999999999997E-2</v>
      </c>
      <c r="D56" s="4">
        <v>364</v>
      </c>
      <c r="E56" s="3">
        <v>0.04</v>
      </c>
      <c r="F56" s="1">
        <f>data[[#This Row],[Sales]]/data[[#This Row],[Units]]</f>
        <v>2.4368131868131866</v>
      </c>
    </row>
    <row r="57" spans="1:6" x14ac:dyDescent="0.25">
      <c r="A57" t="s">
        <v>60</v>
      </c>
      <c r="B57" s="2">
        <v>858</v>
      </c>
      <c r="C57" s="3">
        <v>4.0000000000000001E-3</v>
      </c>
      <c r="D57" s="4">
        <v>341</v>
      </c>
      <c r="E57" s="3">
        <v>0</v>
      </c>
      <c r="F57" s="1">
        <f>data[[#This Row],[Sales]]/data[[#This Row],[Units]]</f>
        <v>2.5161290322580645</v>
      </c>
    </row>
    <row r="58" spans="1:6" x14ac:dyDescent="0.25">
      <c r="A58" t="s">
        <v>61</v>
      </c>
      <c r="B58" s="2">
        <v>850</v>
      </c>
      <c r="C58" s="3">
        <v>0.04</v>
      </c>
      <c r="D58" s="4">
        <v>596</v>
      </c>
      <c r="E58" s="3">
        <v>2.8000000000000001E-2</v>
      </c>
      <c r="F58" s="1">
        <f>data[[#This Row],[Sales]]/data[[#This Row],[Units]]</f>
        <v>1.4261744966442953</v>
      </c>
    </row>
    <row r="59" spans="1:6" x14ac:dyDescent="0.25">
      <c r="A59" t="s">
        <v>62</v>
      </c>
      <c r="B59" s="2">
        <v>832</v>
      </c>
      <c r="C59" s="3">
        <v>4.8000000000000001E-2</v>
      </c>
      <c r="D59" s="4">
        <v>1155</v>
      </c>
      <c r="E59" s="3">
        <v>1.9E-2</v>
      </c>
      <c r="F59" s="1">
        <f>data[[#This Row],[Sales]]/data[[#This Row],[Units]]</f>
        <v>0.7203463203463204</v>
      </c>
    </row>
    <row r="60" spans="1:6" x14ac:dyDescent="0.25">
      <c r="A60" t="s">
        <v>63</v>
      </c>
      <c r="B60" s="2">
        <v>795</v>
      </c>
      <c r="C60" s="3">
        <v>-4.2000000000000003E-2</v>
      </c>
      <c r="D60" s="4">
        <v>483</v>
      </c>
      <c r="E60" s="3">
        <v>-1.4E-2</v>
      </c>
      <c r="F60" s="1">
        <f>data[[#This Row],[Sales]]/data[[#This Row],[Units]]</f>
        <v>1.6459627329192548</v>
      </c>
    </row>
    <row r="61" spans="1:6" x14ac:dyDescent="0.25">
      <c r="A61" t="s">
        <v>64</v>
      </c>
      <c r="B61" s="2">
        <v>749</v>
      </c>
      <c r="C61" s="3">
        <v>0.02</v>
      </c>
      <c r="D61" s="4">
        <v>730</v>
      </c>
      <c r="E61" s="3">
        <v>1.4999999999999999E-2</v>
      </c>
      <c r="F61" s="1">
        <f>data[[#This Row],[Sales]]/data[[#This Row],[Units]]</f>
        <v>1.026027397260274</v>
      </c>
    </row>
    <row r="62" spans="1:6" x14ac:dyDescent="0.25">
      <c r="A62" t="s">
        <v>65</v>
      </c>
      <c r="B62" s="2">
        <v>748</v>
      </c>
      <c r="C62" s="3">
        <v>-5.8999999999999997E-2</v>
      </c>
      <c r="D62" s="4">
        <v>1329</v>
      </c>
      <c r="E62" s="3">
        <v>-5.0999999999999997E-2</v>
      </c>
      <c r="F62" s="1">
        <f>data[[#This Row],[Sales]]/data[[#This Row],[Units]]</f>
        <v>0.56282919488337091</v>
      </c>
    </row>
    <row r="63" spans="1:6" x14ac:dyDescent="0.25">
      <c r="A63" t="s">
        <v>66</v>
      </c>
      <c r="B63" s="2">
        <v>731</v>
      </c>
      <c r="C63" s="3">
        <v>-0.114</v>
      </c>
      <c r="D63" s="4">
        <v>451</v>
      </c>
      <c r="E63" s="3">
        <v>-8.1000000000000003E-2</v>
      </c>
      <c r="F63" s="1">
        <f>data[[#This Row],[Sales]]/data[[#This Row],[Units]]</f>
        <v>1.6208425720620843</v>
      </c>
    </row>
    <row r="64" spans="1:6" x14ac:dyDescent="0.25">
      <c r="A64" t="s">
        <v>67</v>
      </c>
      <c r="B64" s="2">
        <v>725</v>
      </c>
      <c r="C64" s="3">
        <v>7.0000000000000007E-2</v>
      </c>
      <c r="D64" s="4">
        <v>460</v>
      </c>
      <c r="E64" s="3">
        <v>3.5999999999999997E-2</v>
      </c>
      <c r="F64" s="1">
        <f>data[[#This Row],[Sales]]/data[[#This Row],[Units]]</f>
        <v>1.576086956521739</v>
      </c>
    </row>
    <row r="65" spans="1:6" x14ac:dyDescent="0.25">
      <c r="A65" t="s">
        <v>68</v>
      </c>
      <c r="B65" s="2">
        <v>724</v>
      </c>
      <c r="C65" s="3">
        <v>6.0000000000000001E-3</v>
      </c>
      <c r="D65" s="4">
        <v>175</v>
      </c>
      <c r="E65" s="3">
        <v>2.9000000000000001E-2</v>
      </c>
      <c r="F65" s="1">
        <f>data[[#This Row],[Sales]]/data[[#This Row],[Units]]</f>
        <v>4.137142857142857</v>
      </c>
    </row>
    <row r="66" spans="1:6" x14ac:dyDescent="0.25">
      <c r="A66" t="s">
        <v>69</v>
      </c>
      <c r="B66" s="2">
        <v>716</v>
      </c>
      <c r="C66" s="3">
        <v>-5.1999999999999998E-2</v>
      </c>
      <c r="D66" s="4">
        <v>1032</v>
      </c>
      <c r="E66" s="3">
        <v>-0.05</v>
      </c>
      <c r="F66" s="1">
        <f>data[[#This Row],[Sales]]/data[[#This Row],[Units]]</f>
        <v>0.69379844961240311</v>
      </c>
    </row>
    <row r="67" spans="1:6" x14ac:dyDescent="0.25">
      <c r="A67" t="s">
        <v>70</v>
      </c>
      <c r="B67" s="2">
        <v>714</v>
      </c>
      <c r="C67" s="3">
        <v>-3.5000000000000003E-2</v>
      </c>
      <c r="D67" s="4">
        <v>715</v>
      </c>
      <c r="E67" s="3">
        <v>-1.7000000000000001E-2</v>
      </c>
      <c r="F67" s="1">
        <f>data[[#This Row],[Sales]]/data[[#This Row],[Units]]</f>
        <v>0.99860139860139863</v>
      </c>
    </row>
    <row r="68" spans="1:6" x14ac:dyDescent="0.25">
      <c r="A68" t="s">
        <v>71</v>
      </c>
      <c r="B68" s="2">
        <v>703</v>
      </c>
      <c r="C68" s="3">
        <v>1.6E-2</v>
      </c>
      <c r="D68" s="4">
        <v>135</v>
      </c>
      <c r="E68" s="3">
        <v>1.4999999999999999E-2</v>
      </c>
      <c r="F68" s="1">
        <f>data[[#This Row],[Sales]]/data[[#This Row],[Units]]</f>
        <v>5.2074074074074073</v>
      </c>
    </row>
    <row r="69" spans="1:6" x14ac:dyDescent="0.25">
      <c r="A69" t="s">
        <v>72</v>
      </c>
      <c r="B69" s="2">
        <v>653</v>
      </c>
      <c r="C69" s="3">
        <v>-0.01</v>
      </c>
      <c r="D69" s="4">
        <v>225</v>
      </c>
      <c r="E69" s="3">
        <v>-8.9999999999999993E-3</v>
      </c>
      <c r="F69" s="1">
        <f>data[[#This Row],[Sales]]/data[[#This Row],[Units]]</f>
        <v>2.902222222222222</v>
      </c>
    </row>
    <row r="70" spans="1:6" x14ac:dyDescent="0.25">
      <c r="A70" t="s">
        <v>73</v>
      </c>
      <c r="B70" s="2">
        <v>647</v>
      </c>
      <c r="C70" s="3">
        <v>-1.0999999999999999E-2</v>
      </c>
      <c r="D70" s="4">
        <v>283</v>
      </c>
      <c r="E70" s="3">
        <v>1.7999999999999999E-2</v>
      </c>
      <c r="F70" s="1">
        <f>data[[#This Row],[Sales]]/data[[#This Row],[Units]]</f>
        <v>2.2862190812720846</v>
      </c>
    </row>
    <row r="71" spans="1:6" x14ac:dyDescent="0.25">
      <c r="A71" t="s">
        <v>74</v>
      </c>
      <c r="B71" s="2">
        <v>628</v>
      </c>
      <c r="C71" s="3">
        <v>4.8000000000000001E-2</v>
      </c>
      <c r="D71" s="4">
        <v>915</v>
      </c>
      <c r="E71" s="3">
        <v>3.5999999999999997E-2</v>
      </c>
      <c r="F71" s="1">
        <f>data[[#This Row],[Sales]]/data[[#This Row],[Units]]</f>
        <v>0.6863387978142077</v>
      </c>
    </row>
    <row r="72" spans="1:6" x14ac:dyDescent="0.25">
      <c r="A72" t="s">
        <v>75</v>
      </c>
      <c r="B72" s="2">
        <v>622</v>
      </c>
      <c r="C72" s="3">
        <v>0.318</v>
      </c>
      <c r="D72" s="4">
        <v>173</v>
      </c>
      <c r="E72" s="3">
        <v>0.27200000000000002</v>
      </c>
      <c r="F72" s="1">
        <f>data[[#This Row],[Sales]]/data[[#This Row],[Units]]</f>
        <v>3.5953757225433525</v>
      </c>
    </row>
    <row r="73" spans="1:6" x14ac:dyDescent="0.25">
      <c r="A73" t="s">
        <v>76</v>
      </c>
      <c r="B73" s="2">
        <v>621</v>
      </c>
      <c r="C73" s="3">
        <v>-3.3000000000000002E-2</v>
      </c>
      <c r="D73" s="4">
        <v>199</v>
      </c>
      <c r="E73" s="3">
        <v>-5.0000000000000001E-3</v>
      </c>
      <c r="F73" s="1">
        <f>data[[#This Row],[Sales]]/data[[#This Row],[Units]]</f>
        <v>3.120603015075377</v>
      </c>
    </row>
    <row r="74" spans="1:6" x14ac:dyDescent="0.25">
      <c r="A74" t="s">
        <v>77</v>
      </c>
      <c r="B74" s="2">
        <v>615</v>
      </c>
      <c r="C74" s="3">
        <v>6.0000000000000001E-3</v>
      </c>
      <c r="D74" s="4">
        <v>2524</v>
      </c>
      <c r="E74" s="3">
        <v>-0.01</v>
      </c>
      <c r="F74" s="1">
        <f>data[[#This Row],[Sales]]/data[[#This Row],[Units]]</f>
        <v>0.24366085578446911</v>
      </c>
    </row>
    <row r="75" spans="1:6" x14ac:dyDescent="0.25">
      <c r="A75" t="s">
        <v>78</v>
      </c>
      <c r="B75" s="2">
        <v>609</v>
      </c>
      <c r="C75" s="3">
        <v>6.6000000000000003E-2</v>
      </c>
      <c r="D75" s="4">
        <v>79</v>
      </c>
      <c r="E75" s="3">
        <v>9.7000000000000003E-2</v>
      </c>
      <c r="F75" s="1">
        <f>data[[#This Row],[Sales]]/data[[#This Row],[Units]]</f>
        <v>7.7088607594936711</v>
      </c>
    </row>
    <row r="76" spans="1:6" x14ac:dyDescent="0.25">
      <c r="A76" t="s">
        <v>79</v>
      </c>
      <c r="B76" s="2">
        <v>587</v>
      </c>
      <c r="C76" s="3">
        <v>-8.9999999999999993E-3</v>
      </c>
      <c r="D76" s="4">
        <v>197</v>
      </c>
      <c r="E76" s="3">
        <v>0</v>
      </c>
      <c r="F76" s="1">
        <f>data[[#This Row],[Sales]]/data[[#This Row],[Units]]</f>
        <v>2.9796954314720812</v>
      </c>
    </row>
    <row r="77" spans="1:6" x14ac:dyDescent="0.25">
      <c r="A77" t="s">
        <v>80</v>
      </c>
      <c r="B77" s="2">
        <v>579</v>
      </c>
      <c r="C77" s="3">
        <v>2.4E-2</v>
      </c>
      <c r="D77" s="4">
        <v>371</v>
      </c>
      <c r="E77" s="3">
        <v>-5.0000000000000001E-3</v>
      </c>
      <c r="F77" s="1">
        <f>data[[#This Row],[Sales]]/data[[#This Row],[Units]]</f>
        <v>1.5606469002695418</v>
      </c>
    </row>
    <row r="78" spans="1:6" x14ac:dyDescent="0.25">
      <c r="A78" t="s">
        <v>81</v>
      </c>
      <c r="B78" s="2">
        <v>576</v>
      </c>
      <c r="C78" s="3">
        <v>0.218</v>
      </c>
      <c r="D78" s="4">
        <v>834</v>
      </c>
      <c r="E78" s="3">
        <v>0.16</v>
      </c>
      <c r="F78" s="1">
        <f>data[[#This Row],[Sales]]/data[[#This Row],[Units]]</f>
        <v>0.69064748201438853</v>
      </c>
    </row>
    <row r="79" spans="1:6" x14ac:dyDescent="0.25">
      <c r="A79" t="s">
        <v>82</v>
      </c>
      <c r="B79" s="2">
        <v>571</v>
      </c>
      <c r="C79" s="3">
        <v>6.5000000000000002E-2</v>
      </c>
      <c r="D79" s="4">
        <v>132</v>
      </c>
      <c r="E79" s="3">
        <v>0.109</v>
      </c>
      <c r="F79" s="1">
        <f>data[[#This Row],[Sales]]/data[[#This Row],[Units]]</f>
        <v>4.3257575757575761</v>
      </c>
    </row>
    <row r="80" spans="1:6" x14ac:dyDescent="0.25">
      <c r="A80" t="s">
        <v>83</v>
      </c>
      <c r="B80" s="2">
        <v>567</v>
      </c>
      <c r="C80" s="3">
        <v>0.15</v>
      </c>
      <c r="D80" s="4">
        <v>369</v>
      </c>
      <c r="E80" s="3">
        <v>0.13200000000000001</v>
      </c>
      <c r="F80" s="1">
        <f>data[[#This Row],[Sales]]/data[[#This Row],[Units]]</f>
        <v>1.5365853658536586</v>
      </c>
    </row>
    <row r="81" spans="1:6" x14ac:dyDescent="0.25">
      <c r="A81" t="s">
        <v>84</v>
      </c>
      <c r="B81" s="2">
        <v>561</v>
      </c>
      <c r="C81" s="3">
        <v>3.1E-2</v>
      </c>
      <c r="D81" s="4">
        <v>540</v>
      </c>
      <c r="E81" s="3">
        <v>2.1000000000000001E-2</v>
      </c>
      <c r="F81" s="1">
        <f>data[[#This Row],[Sales]]/data[[#This Row],[Units]]</f>
        <v>1.038888888888889</v>
      </c>
    </row>
    <row r="82" spans="1:6" x14ac:dyDescent="0.25">
      <c r="A82" t="s">
        <v>85</v>
      </c>
      <c r="B82" s="2">
        <v>559</v>
      </c>
      <c r="C82" s="3">
        <v>2E-3</v>
      </c>
      <c r="D82" s="4">
        <v>1288</v>
      </c>
      <c r="E82" s="3">
        <v>-5.0000000000000001E-3</v>
      </c>
      <c r="F82" s="1">
        <f>data[[#This Row],[Sales]]/data[[#This Row],[Units]]</f>
        <v>0.43400621118012422</v>
      </c>
    </row>
    <row r="83" spans="1:6" x14ac:dyDescent="0.25">
      <c r="A83" t="s">
        <v>86</v>
      </c>
      <c r="B83" s="2">
        <v>558</v>
      </c>
      <c r="C83" s="3">
        <v>0.35099999999999998</v>
      </c>
      <c r="D83" s="4">
        <v>368</v>
      </c>
      <c r="E83" s="3">
        <v>0.247</v>
      </c>
      <c r="F83" s="1">
        <f>data[[#This Row],[Sales]]/data[[#This Row],[Units]]</f>
        <v>1.5163043478260869</v>
      </c>
    </row>
    <row r="84" spans="1:6" x14ac:dyDescent="0.25">
      <c r="A84" t="s">
        <v>87</v>
      </c>
      <c r="B84" s="2">
        <v>541</v>
      </c>
      <c r="C84" s="3">
        <v>-9.5000000000000001E-2</v>
      </c>
      <c r="D84" s="4">
        <v>309</v>
      </c>
      <c r="E84" s="3">
        <v>-0.13</v>
      </c>
      <c r="F84" s="1">
        <f>data[[#This Row],[Sales]]/data[[#This Row],[Units]]</f>
        <v>1.7508090614886731</v>
      </c>
    </row>
    <row r="85" spans="1:6" x14ac:dyDescent="0.25">
      <c r="A85" t="s">
        <v>88</v>
      </c>
      <c r="B85" s="2">
        <v>535</v>
      </c>
      <c r="C85" s="3">
        <v>0.129</v>
      </c>
      <c r="D85" s="4">
        <v>368</v>
      </c>
      <c r="E85" s="3">
        <v>0.122</v>
      </c>
      <c r="F85" s="1">
        <f>data[[#This Row],[Sales]]/data[[#This Row],[Units]]</f>
        <v>1.4538043478260869</v>
      </c>
    </row>
    <row r="86" spans="1:6" x14ac:dyDescent="0.25">
      <c r="A86" t="s">
        <v>89</v>
      </c>
      <c r="B86" s="2">
        <v>535</v>
      </c>
      <c r="C86" s="3">
        <v>-1.7999999999999999E-2</v>
      </c>
      <c r="D86" s="4">
        <v>584</v>
      </c>
      <c r="E86" s="3">
        <v>-2E-3</v>
      </c>
      <c r="F86" s="1">
        <f>data[[#This Row],[Sales]]/data[[#This Row],[Units]]</f>
        <v>0.91609589041095896</v>
      </c>
    </row>
    <row r="87" spans="1:6" x14ac:dyDescent="0.25">
      <c r="A87" t="s">
        <v>90</v>
      </c>
      <c r="B87" s="2">
        <v>533</v>
      </c>
      <c r="C87" s="3">
        <v>8.9999999999999993E-3</v>
      </c>
      <c r="D87" s="4">
        <v>457</v>
      </c>
      <c r="E87" s="3">
        <v>-4.0000000000000001E-3</v>
      </c>
      <c r="F87" s="1">
        <f>data[[#This Row],[Sales]]/data[[#This Row],[Units]]</f>
        <v>1.1663019693654266</v>
      </c>
    </row>
    <row r="88" spans="1:6" x14ac:dyDescent="0.25">
      <c r="A88" t="s">
        <v>91</v>
      </c>
      <c r="B88" s="2">
        <v>517</v>
      </c>
      <c r="C88" s="3">
        <v>-2.1000000000000001E-2</v>
      </c>
      <c r="D88" s="4">
        <v>710</v>
      </c>
      <c r="E88" s="3">
        <v>-2.5999999999999999E-2</v>
      </c>
      <c r="F88" s="1">
        <f>data[[#This Row],[Sales]]/data[[#This Row],[Units]]</f>
        <v>0.72816901408450707</v>
      </c>
    </row>
    <row r="89" spans="1:6" x14ac:dyDescent="0.25">
      <c r="A89" t="s">
        <v>92</v>
      </c>
      <c r="B89" s="2">
        <v>514</v>
      </c>
      <c r="C89" s="3">
        <v>8.0000000000000002E-3</v>
      </c>
      <c r="D89" s="4">
        <v>767</v>
      </c>
      <c r="E89" s="3">
        <v>-1.7999999999999999E-2</v>
      </c>
      <c r="F89" s="1">
        <f>data[[#This Row],[Sales]]/data[[#This Row],[Units]]</f>
        <v>0.6701434159061278</v>
      </c>
    </row>
    <row r="90" spans="1:6" x14ac:dyDescent="0.25">
      <c r="A90" t="s">
        <v>93</v>
      </c>
      <c r="B90" s="2">
        <v>505</v>
      </c>
      <c r="C90" s="3">
        <v>0.122</v>
      </c>
      <c r="D90" s="4">
        <v>62</v>
      </c>
      <c r="E90" s="3">
        <v>8.7999999999999995E-2</v>
      </c>
      <c r="F90" s="1">
        <f>data[[#This Row],[Sales]]/data[[#This Row],[Units]]</f>
        <v>8.1451612903225801</v>
      </c>
    </row>
    <row r="91" spans="1:6" x14ac:dyDescent="0.25">
      <c r="A91" t="s">
        <v>94</v>
      </c>
      <c r="B91" s="2">
        <v>501</v>
      </c>
      <c r="C91" s="3">
        <v>-9.9000000000000005E-2</v>
      </c>
      <c r="D91" s="4">
        <v>390</v>
      </c>
      <c r="E91" s="3">
        <v>-0.14099999999999999</v>
      </c>
      <c r="F91" s="1">
        <f>data[[#This Row],[Sales]]/data[[#This Row],[Units]]</f>
        <v>1.2846153846153847</v>
      </c>
    </row>
    <row r="92" spans="1:6" x14ac:dyDescent="0.25">
      <c r="A92" t="s">
        <v>95</v>
      </c>
      <c r="B92" s="2">
        <v>500</v>
      </c>
      <c r="C92" s="3">
        <v>0.14499999999999999</v>
      </c>
      <c r="D92" s="4">
        <v>273</v>
      </c>
      <c r="E92" s="3">
        <v>0.105</v>
      </c>
      <c r="F92" s="1">
        <f>data[[#This Row],[Sales]]/data[[#This Row],[Units]]</f>
        <v>1.8315018315018314</v>
      </c>
    </row>
    <row r="93" spans="1:6" x14ac:dyDescent="0.25">
      <c r="A93" t="s">
        <v>96</v>
      </c>
      <c r="B93" s="2">
        <v>496</v>
      </c>
      <c r="C93" s="3">
        <v>-3.6999999999999998E-2</v>
      </c>
      <c r="D93" s="4">
        <v>204</v>
      </c>
      <c r="E93" s="3">
        <v>-0.01</v>
      </c>
      <c r="F93" s="1">
        <f>data[[#This Row],[Sales]]/data[[#This Row],[Units]]</f>
        <v>2.4313725490196076</v>
      </c>
    </row>
    <row r="94" spans="1:6" x14ac:dyDescent="0.25">
      <c r="A94" t="s">
        <v>97</v>
      </c>
      <c r="B94" s="2">
        <v>483</v>
      </c>
      <c r="C94" s="3">
        <v>0.23799999999999999</v>
      </c>
      <c r="D94" s="4">
        <v>467</v>
      </c>
      <c r="E94" s="3">
        <v>0.182</v>
      </c>
      <c r="F94" s="1">
        <f>data[[#This Row],[Sales]]/data[[#This Row],[Units]]</f>
        <v>1.0342612419700214</v>
      </c>
    </row>
    <row r="95" spans="1:6" x14ac:dyDescent="0.25">
      <c r="A95" t="s">
        <v>98</v>
      </c>
      <c r="B95" s="2">
        <v>462</v>
      </c>
      <c r="C95" s="3">
        <v>0.112</v>
      </c>
      <c r="D95" s="4">
        <v>972</v>
      </c>
      <c r="E95" s="3">
        <v>0.08</v>
      </c>
      <c r="F95" s="1">
        <f>data[[#This Row],[Sales]]/data[[#This Row],[Units]]</f>
        <v>0.47530864197530864</v>
      </c>
    </row>
    <row r="96" spans="1:6" x14ac:dyDescent="0.25">
      <c r="A96" t="s">
        <v>99</v>
      </c>
      <c r="B96" s="2">
        <v>461</v>
      </c>
      <c r="C96" s="3">
        <v>-3.0000000000000001E-3</v>
      </c>
      <c r="D96" s="4">
        <v>187</v>
      </c>
      <c r="E96" s="3">
        <v>-1.0999999999999999E-2</v>
      </c>
      <c r="F96" s="1">
        <f>data[[#This Row],[Sales]]/data[[#This Row],[Units]]</f>
        <v>2.46524064171123</v>
      </c>
    </row>
    <row r="97" spans="1:6" x14ac:dyDescent="0.25">
      <c r="A97" t="s">
        <v>100</v>
      </c>
      <c r="B97" s="2">
        <v>461</v>
      </c>
      <c r="C97" s="3">
        <v>4.7E-2</v>
      </c>
      <c r="D97" s="4">
        <v>58</v>
      </c>
      <c r="E97" s="3">
        <v>0</v>
      </c>
      <c r="F97" s="1">
        <f>data[[#This Row],[Sales]]/data[[#This Row],[Units]]</f>
        <v>7.9482758620689653</v>
      </c>
    </row>
    <row r="98" spans="1:6" x14ac:dyDescent="0.25">
      <c r="A98" t="s">
        <v>101</v>
      </c>
      <c r="B98" s="2">
        <v>450</v>
      </c>
      <c r="C98" s="3">
        <v>1.2999999999999999E-2</v>
      </c>
      <c r="D98" s="4">
        <v>435</v>
      </c>
      <c r="E98" s="3">
        <v>7.0000000000000001E-3</v>
      </c>
      <c r="F98" s="1">
        <f>data[[#This Row],[Sales]]/data[[#This Row],[Units]]</f>
        <v>1.0344827586206897</v>
      </c>
    </row>
    <row r="99" spans="1:6" x14ac:dyDescent="0.25">
      <c r="A99" t="s">
        <v>102</v>
      </c>
      <c r="B99" s="2">
        <v>446</v>
      </c>
      <c r="C99" s="3">
        <v>0.10199999999999999</v>
      </c>
      <c r="D99" s="4">
        <v>98</v>
      </c>
      <c r="E99" s="3">
        <v>0.114</v>
      </c>
      <c r="F99" s="1">
        <f>data[[#This Row],[Sales]]/data[[#This Row],[Units]]</f>
        <v>4.5510204081632653</v>
      </c>
    </row>
    <row r="100" spans="1:6" x14ac:dyDescent="0.25">
      <c r="A100" t="s">
        <v>103</v>
      </c>
      <c r="B100" s="2">
        <v>446</v>
      </c>
      <c r="C100" s="3">
        <v>-2.5000000000000001E-2</v>
      </c>
      <c r="D100" s="4">
        <v>471</v>
      </c>
      <c r="E100" s="3">
        <v>-1.4999999999999999E-2</v>
      </c>
      <c r="F100" s="1">
        <f>data[[#This Row],[Sales]]/data[[#This Row],[Units]]</f>
        <v>0.94692144373673037</v>
      </c>
    </row>
    <row r="101" spans="1:6" x14ac:dyDescent="0.25">
      <c r="A101" t="s">
        <v>104</v>
      </c>
      <c r="B101" s="2">
        <v>439</v>
      </c>
      <c r="C101" s="3">
        <v>7.0000000000000007E-2</v>
      </c>
      <c r="D101" s="4">
        <v>537</v>
      </c>
      <c r="E101" s="3">
        <v>-2.4E-2</v>
      </c>
      <c r="F101" s="1">
        <f>data[[#This Row],[Sales]]/data[[#This Row],[Units]]</f>
        <v>0.81750465549348228</v>
      </c>
    </row>
    <row r="102" spans="1:6" x14ac:dyDescent="0.25">
      <c r="A102" t="s">
        <v>105</v>
      </c>
      <c r="B102" s="2">
        <v>435</v>
      </c>
      <c r="C102" s="3">
        <v>4.9000000000000002E-2</v>
      </c>
      <c r="D102" s="4">
        <v>540</v>
      </c>
      <c r="E102" s="3">
        <v>2.3E-2</v>
      </c>
      <c r="F102" s="1">
        <f>data[[#This Row],[Sales]]/data[[#This Row],[Units]]</f>
        <v>0.80555555555555558</v>
      </c>
    </row>
    <row r="103" spans="1:6" x14ac:dyDescent="0.25">
      <c r="A103" t="s">
        <v>106</v>
      </c>
      <c r="B103" s="2">
        <v>426</v>
      </c>
      <c r="C103" s="3">
        <v>7.0999999999999994E-2</v>
      </c>
      <c r="D103" s="4">
        <v>100</v>
      </c>
      <c r="E103" s="3">
        <v>0</v>
      </c>
      <c r="F103" s="1">
        <f>data[[#This Row],[Sales]]/data[[#This Row],[Units]]</f>
        <v>4.26</v>
      </c>
    </row>
    <row r="104" spans="1:6" x14ac:dyDescent="0.25">
      <c r="A104" t="s">
        <v>107</v>
      </c>
      <c r="B104" s="2">
        <v>426</v>
      </c>
      <c r="C104" s="3">
        <v>-7.5999999999999998E-2</v>
      </c>
      <c r="D104" s="4">
        <v>196</v>
      </c>
      <c r="E104" s="3">
        <v>-5.2999999999999999E-2</v>
      </c>
      <c r="F104" s="1">
        <f>data[[#This Row],[Sales]]/data[[#This Row],[Units]]</f>
        <v>2.1734693877551021</v>
      </c>
    </row>
    <row r="105" spans="1:6" x14ac:dyDescent="0.25">
      <c r="A105" t="s">
        <v>108</v>
      </c>
      <c r="B105" s="2">
        <v>425</v>
      </c>
      <c r="C105" s="3">
        <v>-2.1000000000000001E-2</v>
      </c>
      <c r="D105" s="4">
        <v>174</v>
      </c>
      <c r="E105" s="3">
        <v>0.03</v>
      </c>
      <c r="F105" s="1">
        <f>data[[#This Row],[Sales]]/data[[#This Row],[Units]]</f>
        <v>2.4425287356321839</v>
      </c>
    </row>
    <row r="106" spans="1:6" x14ac:dyDescent="0.25">
      <c r="A106" t="s">
        <v>109</v>
      </c>
      <c r="B106" s="2">
        <v>417</v>
      </c>
      <c r="C106" s="3">
        <v>1.0999999999999999E-2</v>
      </c>
      <c r="D106" s="4">
        <v>53</v>
      </c>
      <c r="E106" s="3">
        <v>1.9E-2</v>
      </c>
      <c r="F106" s="1">
        <f>data[[#This Row],[Sales]]/data[[#This Row],[Units]]</f>
        <v>7.867924528301887</v>
      </c>
    </row>
    <row r="107" spans="1:6" x14ac:dyDescent="0.25">
      <c r="A107" t="s">
        <v>110</v>
      </c>
      <c r="B107" s="2">
        <v>410</v>
      </c>
      <c r="C107" s="3">
        <v>-1.4E-2</v>
      </c>
      <c r="D107" s="4">
        <v>420</v>
      </c>
      <c r="E107" s="3">
        <v>7.0000000000000001E-3</v>
      </c>
      <c r="F107" s="1">
        <f>data[[#This Row],[Sales]]/data[[#This Row],[Units]]</f>
        <v>0.97619047619047616</v>
      </c>
    </row>
    <row r="108" spans="1:6" x14ac:dyDescent="0.25">
      <c r="A108" t="s">
        <v>111</v>
      </c>
      <c r="B108" s="2">
        <v>404</v>
      </c>
      <c r="C108" s="3">
        <v>-8.2000000000000003E-2</v>
      </c>
      <c r="D108" s="4">
        <v>850</v>
      </c>
      <c r="E108" s="3">
        <v>-2.4E-2</v>
      </c>
      <c r="F108" s="1">
        <f>data[[#This Row],[Sales]]/data[[#This Row],[Units]]</f>
        <v>0.47529411764705881</v>
      </c>
    </row>
    <row r="109" spans="1:6" x14ac:dyDescent="0.25">
      <c r="A109" t="s">
        <v>112</v>
      </c>
      <c r="B109" s="2">
        <v>402</v>
      </c>
      <c r="C109" s="3">
        <v>0.14899999999999999</v>
      </c>
      <c r="D109" s="4">
        <v>88</v>
      </c>
      <c r="E109" s="3">
        <v>0.1</v>
      </c>
      <c r="F109" s="1">
        <f>data[[#This Row],[Sales]]/data[[#This Row],[Units]]</f>
        <v>4.5681818181818183</v>
      </c>
    </row>
    <row r="110" spans="1:6" x14ac:dyDescent="0.25">
      <c r="A110" t="s">
        <v>113</v>
      </c>
      <c r="B110" s="2">
        <v>381</v>
      </c>
      <c r="C110" s="3">
        <v>-5.0000000000000001E-3</v>
      </c>
      <c r="D110" s="4">
        <v>537</v>
      </c>
      <c r="E110" s="3">
        <v>1.2999999999999999E-2</v>
      </c>
      <c r="F110" s="1">
        <f>data[[#This Row],[Sales]]/data[[#This Row],[Units]]</f>
        <v>0.70949720670391059</v>
      </c>
    </row>
    <row r="111" spans="1:6" x14ac:dyDescent="0.25">
      <c r="A111" t="s">
        <v>114</v>
      </c>
      <c r="B111" s="2">
        <v>373</v>
      </c>
      <c r="C111" s="3">
        <v>5.0000000000000001E-3</v>
      </c>
      <c r="D111" s="4">
        <v>387</v>
      </c>
      <c r="E111" s="3">
        <v>-1.2999999999999999E-2</v>
      </c>
      <c r="F111" s="1">
        <f>data[[#This Row],[Sales]]/data[[#This Row],[Units]]</f>
        <v>0.96382428940568476</v>
      </c>
    </row>
    <row r="112" spans="1:6" x14ac:dyDescent="0.25">
      <c r="A112" t="s">
        <v>115</v>
      </c>
      <c r="B112" s="2">
        <v>370</v>
      </c>
      <c r="C112" s="3">
        <v>0.105</v>
      </c>
      <c r="D112" s="4">
        <v>58</v>
      </c>
      <c r="E112" s="3">
        <v>9.4E-2</v>
      </c>
      <c r="F112" s="1">
        <f>data[[#This Row],[Sales]]/data[[#This Row],[Units]]</f>
        <v>6.3793103448275863</v>
      </c>
    </row>
    <row r="113" spans="1:6" x14ac:dyDescent="0.25">
      <c r="A113" t="s">
        <v>116</v>
      </c>
      <c r="B113" s="2">
        <v>369</v>
      </c>
      <c r="C113" s="3">
        <v>-2.3E-2</v>
      </c>
      <c r="D113" s="4">
        <v>895</v>
      </c>
      <c r="E113" s="3">
        <v>-8.9999999999999993E-3</v>
      </c>
      <c r="F113" s="1">
        <f>data[[#This Row],[Sales]]/data[[#This Row],[Units]]</f>
        <v>0.4122905027932961</v>
      </c>
    </row>
    <row r="114" spans="1:6" x14ac:dyDescent="0.25">
      <c r="A114" t="s">
        <v>117</v>
      </c>
      <c r="B114" s="2">
        <v>366</v>
      </c>
      <c r="C114" s="3">
        <v>0.124</v>
      </c>
      <c r="D114" s="4">
        <v>313</v>
      </c>
      <c r="E114" s="3">
        <v>5.7000000000000002E-2</v>
      </c>
      <c r="F114" s="1">
        <f>data[[#This Row],[Sales]]/data[[#This Row],[Units]]</f>
        <v>1.1693290734824282</v>
      </c>
    </row>
    <row r="115" spans="1:6" x14ac:dyDescent="0.25">
      <c r="A115" t="s">
        <v>118</v>
      </c>
      <c r="B115" s="2">
        <v>357</v>
      </c>
      <c r="C115" s="3">
        <v>4.2999999999999997E-2</v>
      </c>
      <c r="D115" s="4">
        <v>423</v>
      </c>
      <c r="E115" s="3">
        <v>2.1999999999999999E-2</v>
      </c>
      <c r="F115" s="1">
        <f>data[[#This Row],[Sales]]/data[[#This Row],[Units]]</f>
        <v>0.84397163120567376</v>
      </c>
    </row>
    <row r="116" spans="1:6" x14ac:dyDescent="0.25">
      <c r="A116" t="s">
        <v>119</v>
      </c>
      <c r="B116" s="2">
        <v>349</v>
      </c>
      <c r="C116" s="3">
        <v>-9.1999999999999998E-2</v>
      </c>
      <c r="D116" s="4">
        <v>497</v>
      </c>
      <c r="E116" s="3">
        <v>-6.4000000000000001E-2</v>
      </c>
      <c r="F116" s="1">
        <f>data[[#This Row],[Sales]]/data[[#This Row],[Units]]</f>
        <v>0.70221327967806846</v>
      </c>
    </row>
    <row r="117" spans="1:6" x14ac:dyDescent="0.25">
      <c r="A117" t="s">
        <v>120</v>
      </c>
      <c r="B117" s="2">
        <v>348</v>
      </c>
      <c r="C117" s="3">
        <v>1.2E-2</v>
      </c>
      <c r="D117" s="4">
        <v>256</v>
      </c>
      <c r="E117" s="3">
        <v>-1.4999999999999999E-2</v>
      </c>
      <c r="F117" s="1">
        <f>data[[#This Row],[Sales]]/data[[#This Row],[Units]]</f>
        <v>1.359375</v>
      </c>
    </row>
    <row r="118" spans="1:6" x14ac:dyDescent="0.25">
      <c r="A118" t="s">
        <v>121</v>
      </c>
      <c r="B118" s="2">
        <v>348</v>
      </c>
      <c r="C118" s="3">
        <v>-3.9E-2</v>
      </c>
      <c r="D118" s="4">
        <v>175</v>
      </c>
      <c r="E118" s="3">
        <v>-3.7999999999999999E-2</v>
      </c>
      <c r="F118" s="1">
        <f>data[[#This Row],[Sales]]/data[[#This Row],[Units]]</f>
        <v>1.9885714285714287</v>
      </c>
    </row>
    <row r="119" spans="1:6" x14ac:dyDescent="0.25">
      <c r="A119" t="s">
        <v>122</v>
      </c>
      <c r="B119" s="2">
        <v>343</v>
      </c>
      <c r="C119" s="3">
        <v>-0.09</v>
      </c>
      <c r="D119" s="4">
        <v>318</v>
      </c>
      <c r="E119" s="3">
        <v>-0.107</v>
      </c>
      <c r="F119" s="1">
        <f>data[[#This Row],[Sales]]/data[[#This Row],[Units]]</f>
        <v>1.078616352201258</v>
      </c>
    </row>
    <row r="120" spans="1:6" x14ac:dyDescent="0.25">
      <c r="A120" t="s">
        <v>123</v>
      </c>
      <c r="B120" s="2">
        <v>340</v>
      </c>
      <c r="C120" s="3">
        <v>1.6E-2</v>
      </c>
      <c r="D120" s="4">
        <v>71</v>
      </c>
      <c r="E120" s="3">
        <v>0</v>
      </c>
      <c r="F120" s="1">
        <f>data[[#This Row],[Sales]]/data[[#This Row],[Units]]</f>
        <v>4.788732394366197</v>
      </c>
    </row>
    <row r="121" spans="1:6" x14ac:dyDescent="0.25">
      <c r="A121" t="s">
        <v>124</v>
      </c>
      <c r="B121" s="2">
        <v>338</v>
      </c>
      <c r="C121" s="3">
        <v>0.19900000000000001</v>
      </c>
      <c r="D121" s="4">
        <v>41</v>
      </c>
      <c r="E121" s="3">
        <v>0.17100000000000001</v>
      </c>
      <c r="F121" s="1">
        <f>data[[#This Row],[Sales]]/data[[#This Row],[Units]]</f>
        <v>8.2439024390243905</v>
      </c>
    </row>
    <row r="122" spans="1:6" x14ac:dyDescent="0.25">
      <c r="A122" t="s">
        <v>125</v>
      </c>
      <c r="B122" s="2">
        <v>338</v>
      </c>
      <c r="C122" s="3">
        <v>-3.4000000000000002E-2</v>
      </c>
      <c r="D122" s="4">
        <v>194</v>
      </c>
      <c r="E122" s="3">
        <v>-0.03</v>
      </c>
      <c r="F122" s="1">
        <f>data[[#This Row],[Sales]]/data[[#This Row],[Units]]</f>
        <v>1.7422680412371134</v>
      </c>
    </row>
    <row r="123" spans="1:6" x14ac:dyDescent="0.25">
      <c r="A123" t="s">
        <v>126</v>
      </c>
      <c r="B123" s="2">
        <v>336</v>
      </c>
      <c r="C123" s="3">
        <v>0.153</v>
      </c>
      <c r="D123" s="4">
        <v>138</v>
      </c>
      <c r="E123" s="3">
        <v>0.15</v>
      </c>
      <c r="F123" s="1">
        <f>data[[#This Row],[Sales]]/data[[#This Row],[Units]]</f>
        <v>2.4347826086956523</v>
      </c>
    </row>
    <row r="124" spans="1:6" x14ac:dyDescent="0.25">
      <c r="A124" t="s">
        <v>127</v>
      </c>
      <c r="B124" s="2">
        <v>335</v>
      </c>
      <c r="C124" s="3">
        <v>2.5999999999999999E-2</v>
      </c>
      <c r="D124" s="4">
        <v>84</v>
      </c>
      <c r="E124" s="3">
        <v>0</v>
      </c>
      <c r="F124" s="1">
        <f>data[[#This Row],[Sales]]/data[[#This Row],[Units]]</f>
        <v>3.9880952380952381</v>
      </c>
    </row>
    <row r="125" spans="1:6" x14ac:dyDescent="0.25">
      <c r="A125" t="s">
        <v>128</v>
      </c>
      <c r="B125" s="2">
        <v>335</v>
      </c>
      <c r="C125" s="3">
        <v>-5.0000000000000001E-3</v>
      </c>
      <c r="D125" s="4">
        <v>373</v>
      </c>
      <c r="E125" s="3">
        <v>5.0000000000000001E-3</v>
      </c>
      <c r="F125" s="1">
        <f>data[[#This Row],[Sales]]/data[[#This Row],[Units]]</f>
        <v>0.89812332439678288</v>
      </c>
    </row>
    <row r="126" spans="1:6" x14ac:dyDescent="0.25">
      <c r="A126" t="s">
        <v>129</v>
      </c>
      <c r="B126" s="2">
        <v>331</v>
      </c>
      <c r="C126" s="3">
        <v>-1.7999999999999999E-2</v>
      </c>
      <c r="D126" s="4">
        <v>383</v>
      </c>
      <c r="E126" s="3">
        <v>-0.01</v>
      </c>
      <c r="F126" s="1">
        <f>data[[#This Row],[Sales]]/data[[#This Row],[Units]]</f>
        <v>0.86422976501305482</v>
      </c>
    </row>
    <row r="127" spans="1:6" x14ac:dyDescent="0.25">
      <c r="A127" t="s">
        <v>130</v>
      </c>
      <c r="B127" s="2">
        <v>329</v>
      </c>
      <c r="C127" s="3">
        <v>-0.08</v>
      </c>
      <c r="D127" s="4">
        <v>128</v>
      </c>
      <c r="E127" s="3">
        <v>-0.111</v>
      </c>
      <c r="F127" s="1">
        <f>data[[#This Row],[Sales]]/data[[#This Row],[Units]]</f>
        <v>2.5703125</v>
      </c>
    </row>
    <row r="128" spans="1:6" x14ac:dyDescent="0.25">
      <c r="A128" t="s">
        <v>131</v>
      </c>
      <c r="B128" s="2">
        <v>327</v>
      </c>
      <c r="C128" s="3">
        <v>-6.0999999999999999E-2</v>
      </c>
      <c r="D128" s="4">
        <v>136</v>
      </c>
      <c r="E128" s="3">
        <v>-4.9000000000000002E-2</v>
      </c>
      <c r="F128" s="1">
        <f>data[[#This Row],[Sales]]/data[[#This Row],[Units]]</f>
        <v>2.4044117647058822</v>
      </c>
    </row>
    <row r="129" spans="1:6" x14ac:dyDescent="0.25">
      <c r="A129" t="s">
        <v>132</v>
      </c>
      <c r="B129" s="2">
        <v>326</v>
      </c>
      <c r="C129" s="3">
        <v>0.10100000000000001</v>
      </c>
      <c r="D129" s="4">
        <v>43</v>
      </c>
      <c r="E129" s="3">
        <v>0.13200000000000001</v>
      </c>
      <c r="F129" s="1">
        <f>data[[#This Row],[Sales]]/data[[#This Row],[Units]]</f>
        <v>7.5813953488372094</v>
      </c>
    </row>
    <row r="130" spans="1:6" x14ac:dyDescent="0.25">
      <c r="A130" t="s">
        <v>133</v>
      </c>
      <c r="B130" s="2">
        <v>324</v>
      </c>
      <c r="C130" s="3">
        <v>2.1000000000000001E-2</v>
      </c>
      <c r="D130" s="4">
        <v>108</v>
      </c>
      <c r="E130" s="3">
        <v>8.9999999999999993E-3</v>
      </c>
      <c r="F130" s="1">
        <f>data[[#This Row],[Sales]]/data[[#This Row],[Units]]</f>
        <v>3</v>
      </c>
    </row>
    <row r="131" spans="1:6" x14ac:dyDescent="0.25">
      <c r="A131" t="s">
        <v>134</v>
      </c>
      <c r="B131" s="2">
        <v>313</v>
      </c>
      <c r="C131" s="3">
        <v>-7.9000000000000001E-2</v>
      </c>
      <c r="D131" s="4">
        <v>183</v>
      </c>
      <c r="E131" s="3">
        <v>-0.09</v>
      </c>
      <c r="F131" s="1">
        <f>data[[#This Row],[Sales]]/data[[#This Row],[Units]]</f>
        <v>1.7103825136612021</v>
      </c>
    </row>
    <row r="132" spans="1:6" x14ac:dyDescent="0.25">
      <c r="A132" t="s">
        <v>135</v>
      </c>
      <c r="B132" s="2">
        <v>311</v>
      </c>
      <c r="C132" s="3">
        <v>-4.3999999999999997E-2</v>
      </c>
      <c r="D132" s="4">
        <v>172</v>
      </c>
      <c r="E132" s="3">
        <v>1.2E-2</v>
      </c>
      <c r="F132" s="1">
        <f>data[[#This Row],[Sales]]/data[[#This Row],[Units]]</f>
        <v>1.808139534883721</v>
      </c>
    </row>
    <row r="133" spans="1:6" x14ac:dyDescent="0.25">
      <c r="A133" t="s">
        <v>136</v>
      </c>
      <c r="B133" s="2">
        <v>307</v>
      </c>
      <c r="C133" s="3">
        <v>0.01</v>
      </c>
      <c r="D133" s="4">
        <v>68</v>
      </c>
      <c r="E133" s="3">
        <v>-2.9000000000000001E-2</v>
      </c>
      <c r="F133" s="1">
        <f>data[[#This Row],[Sales]]/data[[#This Row],[Units]]</f>
        <v>4.5147058823529411</v>
      </c>
    </row>
    <row r="134" spans="1:6" x14ac:dyDescent="0.25">
      <c r="A134" t="s">
        <v>137</v>
      </c>
      <c r="B134" s="2">
        <v>306</v>
      </c>
      <c r="C134" s="3">
        <v>6.7000000000000004E-2</v>
      </c>
      <c r="D134" s="4">
        <v>464</v>
      </c>
      <c r="E134" s="3">
        <v>3.7999999999999999E-2</v>
      </c>
      <c r="F134" s="1">
        <f>data[[#This Row],[Sales]]/data[[#This Row],[Units]]</f>
        <v>0.65948275862068961</v>
      </c>
    </row>
    <row r="135" spans="1:6" x14ac:dyDescent="0.25">
      <c r="A135" t="s">
        <v>138</v>
      </c>
      <c r="B135" s="2">
        <v>290</v>
      </c>
      <c r="C135" s="3">
        <v>9.8000000000000004E-2</v>
      </c>
      <c r="D135" s="4">
        <v>176</v>
      </c>
      <c r="E135" s="3">
        <v>8.5999999999999993E-2</v>
      </c>
      <c r="F135" s="1">
        <f>data[[#This Row],[Sales]]/data[[#This Row],[Units]]</f>
        <v>1.6477272727272727</v>
      </c>
    </row>
    <row r="136" spans="1:6" x14ac:dyDescent="0.25">
      <c r="A136" t="s">
        <v>139</v>
      </c>
      <c r="B136" s="2">
        <v>289</v>
      </c>
      <c r="C136" s="3">
        <v>-8.1000000000000003E-2</v>
      </c>
      <c r="D136" s="4">
        <v>170</v>
      </c>
      <c r="E136" s="3">
        <v>-5.6000000000000001E-2</v>
      </c>
      <c r="F136" s="1">
        <f>data[[#This Row],[Sales]]/data[[#This Row],[Units]]</f>
        <v>1.7</v>
      </c>
    </row>
    <row r="137" spans="1:6" x14ac:dyDescent="0.25">
      <c r="A137" t="s">
        <v>140</v>
      </c>
      <c r="B137" s="2">
        <v>284</v>
      </c>
      <c r="C137" s="3">
        <v>-5.6000000000000001E-2</v>
      </c>
      <c r="D137" s="4">
        <v>128</v>
      </c>
      <c r="E137" s="3">
        <v>-0.03</v>
      </c>
      <c r="F137" s="1">
        <f>data[[#This Row],[Sales]]/data[[#This Row],[Units]]</f>
        <v>2.21875</v>
      </c>
    </row>
    <row r="138" spans="1:6" x14ac:dyDescent="0.25">
      <c r="A138" t="s">
        <v>141</v>
      </c>
      <c r="B138" s="2">
        <v>281</v>
      </c>
      <c r="C138" s="3">
        <v>2.4E-2</v>
      </c>
      <c r="D138" s="4">
        <v>224</v>
      </c>
      <c r="E138" s="3">
        <v>-4.0000000000000001E-3</v>
      </c>
      <c r="F138" s="1">
        <f>data[[#This Row],[Sales]]/data[[#This Row],[Units]]</f>
        <v>1.2544642857142858</v>
      </c>
    </row>
    <row r="139" spans="1:6" x14ac:dyDescent="0.25">
      <c r="A139" t="s">
        <v>142</v>
      </c>
      <c r="B139" s="2">
        <v>275</v>
      </c>
      <c r="C139" s="3">
        <v>4.4999999999999998E-2</v>
      </c>
      <c r="D139" s="4">
        <v>109</v>
      </c>
      <c r="E139" s="3">
        <v>1.9E-2</v>
      </c>
      <c r="F139" s="1">
        <f>data[[#This Row],[Sales]]/data[[#This Row],[Units]]</f>
        <v>2.522935779816514</v>
      </c>
    </row>
    <row r="140" spans="1:6" x14ac:dyDescent="0.25">
      <c r="A140" t="s">
        <v>143</v>
      </c>
      <c r="B140" s="2">
        <v>275</v>
      </c>
      <c r="C140" s="3">
        <v>-3.5000000000000003E-2</v>
      </c>
      <c r="D140" s="4">
        <v>290</v>
      </c>
      <c r="E140" s="3">
        <v>-3.6999999999999998E-2</v>
      </c>
      <c r="F140" s="1">
        <f>data[[#This Row],[Sales]]/data[[#This Row],[Units]]</f>
        <v>0.94827586206896552</v>
      </c>
    </row>
    <row r="141" spans="1:6" x14ac:dyDescent="0.25">
      <c r="A141" t="s">
        <v>144</v>
      </c>
      <c r="B141" s="2">
        <v>272</v>
      </c>
      <c r="C141" s="3">
        <v>0.17299999999999999</v>
      </c>
      <c r="D141" s="4">
        <v>72</v>
      </c>
      <c r="E141" s="3">
        <v>0.14299999999999999</v>
      </c>
      <c r="F141" s="1">
        <f>data[[#This Row],[Sales]]/data[[#This Row],[Units]]</f>
        <v>3.7777777777777777</v>
      </c>
    </row>
    <row r="142" spans="1:6" x14ac:dyDescent="0.25">
      <c r="A142" t="s">
        <v>145</v>
      </c>
      <c r="B142" s="2">
        <v>269</v>
      </c>
      <c r="C142" s="3">
        <v>7.2999999999999995E-2</v>
      </c>
      <c r="D142" s="4">
        <v>212</v>
      </c>
      <c r="E142" s="3">
        <v>2.9000000000000001E-2</v>
      </c>
      <c r="F142" s="1">
        <f>data[[#This Row],[Sales]]/data[[#This Row],[Units]]</f>
        <v>1.2688679245283019</v>
      </c>
    </row>
    <row r="143" spans="1:6" x14ac:dyDescent="0.25">
      <c r="A143" t="s">
        <v>146</v>
      </c>
      <c r="B143" s="2">
        <v>269</v>
      </c>
      <c r="C143" s="3">
        <v>3.1E-2</v>
      </c>
      <c r="D143" s="4">
        <v>40</v>
      </c>
      <c r="E143" s="3">
        <v>0</v>
      </c>
      <c r="F143" s="1">
        <f>data[[#This Row],[Sales]]/data[[#This Row],[Units]]</f>
        <v>6.7249999999999996</v>
      </c>
    </row>
    <row r="144" spans="1:6" x14ac:dyDescent="0.25">
      <c r="A144" t="s">
        <v>147</v>
      </c>
      <c r="B144" s="2">
        <v>268</v>
      </c>
      <c r="C144" s="3">
        <v>2.1999999999999999E-2</v>
      </c>
      <c r="D144" s="4">
        <v>281</v>
      </c>
      <c r="E144" s="3">
        <v>0</v>
      </c>
      <c r="F144" s="1">
        <f>data[[#This Row],[Sales]]/data[[#This Row],[Units]]</f>
        <v>0.9537366548042705</v>
      </c>
    </row>
    <row r="145" spans="1:6" x14ac:dyDescent="0.25">
      <c r="A145" t="s">
        <v>148</v>
      </c>
      <c r="B145" s="2">
        <v>268</v>
      </c>
      <c r="C145" s="3">
        <v>-0.125</v>
      </c>
      <c r="D145" s="4">
        <v>150</v>
      </c>
      <c r="E145" s="3">
        <v>-0.16700000000000001</v>
      </c>
      <c r="F145" s="1">
        <f>data[[#This Row],[Sales]]/data[[#This Row],[Units]]</f>
        <v>1.7866666666666666</v>
      </c>
    </row>
    <row r="146" spans="1:6" x14ac:dyDescent="0.25">
      <c r="A146" t="s">
        <v>149</v>
      </c>
      <c r="B146" s="2">
        <v>267</v>
      </c>
      <c r="C146" s="3">
        <v>9.9000000000000005E-2</v>
      </c>
      <c r="D146" s="4">
        <v>126</v>
      </c>
      <c r="E146" s="3">
        <v>6.8000000000000005E-2</v>
      </c>
      <c r="F146" s="1">
        <f>data[[#This Row],[Sales]]/data[[#This Row],[Units]]</f>
        <v>2.1190476190476191</v>
      </c>
    </row>
    <row r="147" spans="1:6" x14ac:dyDescent="0.25">
      <c r="A147" t="s">
        <v>150</v>
      </c>
      <c r="B147" s="2">
        <v>266</v>
      </c>
      <c r="C147" s="3">
        <v>-1.4999999999999999E-2</v>
      </c>
      <c r="D147" s="4">
        <v>63</v>
      </c>
      <c r="E147" s="3">
        <v>-1.6E-2</v>
      </c>
      <c r="F147" s="1">
        <f>data[[#This Row],[Sales]]/data[[#This Row],[Units]]</f>
        <v>4.2222222222222223</v>
      </c>
    </row>
    <row r="148" spans="1:6" x14ac:dyDescent="0.25">
      <c r="A148" t="s">
        <v>151</v>
      </c>
      <c r="B148" s="2">
        <v>265</v>
      </c>
      <c r="C148" s="3">
        <v>-6.5000000000000002E-2</v>
      </c>
      <c r="D148" s="4">
        <v>312</v>
      </c>
      <c r="E148" s="3">
        <v>-3.4000000000000002E-2</v>
      </c>
      <c r="F148" s="1">
        <f>data[[#This Row],[Sales]]/data[[#This Row],[Units]]</f>
        <v>0.84935897435897434</v>
      </c>
    </row>
    <row r="149" spans="1:6" x14ac:dyDescent="0.25">
      <c r="A149" t="s">
        <v>152</v>
      </c>
      <c r="B149" s="2">
        <v>265</v>
      </c>
      <c r="C149" s="3">
        <v>3.5999999999999997E-2</v>
      </c>
      <c r="D149" s="4">
        <v>330</v>
      </c>
      <c r="E149" s="3">
        <v>1.4999999999999999E-2</v>
      </c>
      <c r="F149" s="1">
        <f>data[[#This Row],[Sales]]/data[[#This Row],[Units]]</f>
        <v>0.80303030303030298</v>
      </c>
    </row>
    <row r="150" spans="1:6" x14ac:dyDescent="0.25">
      <c r="A150" t="s">
        <v>153</v>
      </c>
      <c r="B150" s="2">
        <v>259</v>
      </c>
      <c r="C150" s="3">
        <v>-3.7999999999999999E-2</v>
      </c>
      <c r="D150" s="4">
        <v>122</v>
      </c>
      <c r="E150" s="3">
        <v>-6.9000000000000006E-2</v>
      </c>
      <c r="F150" s="1">
        <f>data[[#This Row],[Sales]]/data[[#This Row],[Units]]</f>
        <v>2.122950819672131</v>
      </c>
    </row>
    <row r="151" spans="1:6" x14ac:dyDescent="0.25">
      <c r="A151" t="s">
        <v>154</v>
      </c>
      <c r="B151" s="2">
        <v>253</v>
      </c>
      <c r="C151" s="3">
        <v>1.4E-2</v>
      </c>
      <c r="D151" s="4">
        <v>44</v>
      </c>
      <c r="E151" s="3">
        <v>4.8000000000000001E-2</v>
      </c>
      <c r="F151" s="1">
        <f>data[[#This Row],[Sales]]/data[[#This Row],[Units]]</f>
        <v>5.75</v>
      </c>
    </row>
    <row r="152" spans="1:6" x14ac:dyDescent="0.25">
      <c r="A152" t="s">
        <v>155</v>
      </c>
      <c r="B152" s="2">
        <v>252</v>
      </c>
      <c r="C152" s="3">
        <v>5.2999999999999999E-2</v>
      </c>
      <c r="D152" s="4">
        <v>43</v>
      </c>
      <c r="E152" s="3">
        <v>7.4999999999999997E-2</v>
      </c>
      <c r="F152" s="1">
        <f>data[[#This Row],[Sales]]/data[[#This Row],[Units]]</f>
        <v>5.8604651162790695</v>
      </c>
    </row>
    <row r="153" spans="1:6" x14ac:dyDescent="0.25">
      <c r="A153" t="s">
        <v>156</v>
      </c>
      <c r="B153" s="2">
        <v>252</v>
      </c>
      <c r="C153" s="3">
        <v>4.7E-2</v>
      </c>
      <c r="D153" s="4">
        <v>95</v>
      </c>
      <c r="E153" s="3">
        <v>3.3000000000000002E-2</v>
      </c>
      <c r="F153" s="1">
        <f>data[[#This Row],[Sales]]/data[[#This Row],[Units]]</f>
        <v>2.6526315789473682</v>
      </c>
    </row>
    <row r="154" spans="1:6" x14ac:dyDescent="0.25">
      <c r="A154" t="s">
        <v>157</v>
      </c>
      <c r="B154" s="2">
        <v>250</v>
      </c>
      <c r="C154" s="3">
        <v>4.9000000000000002E-2</v>
      </c>
      <c r="D154" s="4">
        <v>569</v>
      </c>
      <c r="E154" s="3">
        <v>3.7999999999999999E-2</v>
      </c>
      <c r="F154" s="1">
        <f>data[[#This Row],[Sales]]/data[[#This Row],[Units]]</f>
        <v>0.43936731107205623</v>
      </c>
    </row>
    <row r="155" spans="1:6" x14ac:dyDescent="0.25">
      <c r="A155" t="s">
        <v>158</v>
      </c>
      <c r="B155" s="2">
        <v>247</v>
      </c>
      <c r="C155" s="3">
        <v>8.9999999999999993E-3</v>
      </c>
      <c r="D155" s="4">
        <v>342</v>
      </c>
      <c r="E155" s="3">
        <v>-2.5999999999999999E-2</v>
      </c>
      <c r="F155" s="1">
        <f>data[[#This Row],[Sales]]/data[[#This Row],[Units]]</f>
        <v>0.72222222222222221</v>
      </c>
    </row>
    <row r="156" spans="1:6" x14ac:dyDescent="0.25">
      <c r="A156" t="s">
        <v>159</v>
      </c>
      <c r="B156" s="2">
        <v>242</v>
      </c>
      <c r="C156" s="3">
        <v>9.7000000000000003E-2</v>
      </c>
      <c r="D156" s="4">
        <v>18</v>
      </c>
      <c r="E156" s="3">
        <v>5.8999999999999997E-2</v>
      </c>
      <c r="F156" s="1">
        <f>data[[#This Row],[Sales]]/data[[#This Row],[Units]]</f>
        <v>13.444444444444445</v>
      </c>
    </row>
    <row r="157" spans="1:6" x14ac:dyDescent="0.25">
      <c r="A157" t="s">
        <v>160</v>
      </c>
      <c r="B157" s="2">
        <v>239</v>
      </c>
      <c r="C157" s="3">
        <v>0.11700000000000001</v>
      </c>
      <c r="D157" s="4">
        <v>36</v>
      </c>
      <c r="E157" s="3">
        <v>2.9000000000000001E-2</v>
      </c>
      <c r="F157" s="1">
        <f>data[[#This Row],[Sales]]/data[[#This Row],[Units]]</f>
        <v>6.6388888888888893</v>
      </c>
    </row>
    <row r="158" spans="1:6" x14ac:dyDescent="0.25">
      <c r="A158" t="s">
        <v>161</v>
      </c>
      <c r="B158" s="2">
        <v>238</v>
      </c>
      <c r="C158" s="3">
        <v>2.8000000000000001E-2</v>
      </c>
      <c r="D158" s="4">
        <v>215</v>
      </c>
      <c r="E158" s="3">
        <v>0</v>
      </c>
      <c r="F158" s="1">
        <f>data[[#This Row],[Sales]]/data[[#This Row],[Units]]</f>
        <v>1.1069767441860465</v>
      </c>
    </row>
    <row r="159" spans="1:6" x14ac:dyDescent="0.25">
      <c r="A159" t="s">
        <v>162</v>
      </c>
      <c r="B159" s="2">
        <v>232</v>
      </c>
      <c r="C159" s="3">
        <v>-1E-3</v>
      </c>
      <c r="D159" s="4">
        <v>197</v>
      </c>
      <c r="E159" s="3">
        <v>-3.4000000000000002E-2</v>
      </c>
      <c r="F159" s="1">
        <f>data[[#This Row],[Sales]]/data[[#This Row],[Units]]</f>
        <v>1.1776649746192893</v>
      </c>
    </row>
    <row r="160" spans="1:6" x14ac:dyDescent="0.25">
      <c r="A160" t="s">
        <v>163</v>
      </c>
      <c r="B160" s="2">
        <v>227</v>
      </c>
      <c r="C160" s="3">
        <v>-1.9E-2</v>
      </c>
      <c r="D160" s="4">
        <v>34</v>
      </c>
      <c r="E160" s="3">
        <v>-2.9000000000000001E-2</v>
      </c>
      <c r="F160" s="1">
        <f>data[[#This Row],[Sales]]/data[[#This Row],[Units]]</f>
        <v>6.6764705882352944</v>
      </c>
    </row>
    <row r="161" spans="1:6" x14ac:dyDescent="0.25">
      <c r="A161" t="s">
        <v>164</v>
      </c>
      <c r="B161" s="2">
        <v>227</v>
      </c>
      <c r="C161" s="3">
        <v>1.7999999999999999E-2</v>
      </c>
      <c r="D161" s="4">
        <v>575</v>
      </c>
      <c r="E161" s="3">
        <v>-6.5000000000000002E-2</v>
      </c>
      <c r="F161" s="1">
        <f>data[[#This Row],[Sales]]/data[[#This Row],[Units]]</f>
        <v>0.39478260869565218</v>
      </c>
    </row>
    <row r="162" spans="1:6" x14ac:dyDescent="0.25">
      <c r="A162" t="s">
        <v>165</v>
      </c>
      <c r="B162" s="2">
        <v>227</v>
      </c>
      <c r="C162" s="3">
        <v>4.0000000000000001E-3</v>
      </c>
      <c r="D162" s="4">
        <v>121</v>
      </c>
      <c r="E162" s="3">
        <v>-8.0000000000000002E-3</v>
      </c>
      <c r="F162" s="1">
        <f>data[[#This Row],[Sales]]/data[[#This Row],[Units]]</f>
        <v>1.8760330578512396</v>
      </c>
    </row>
    <row r="163" spans="1:6" x14ac:dyDescent="0.25">
      <c r="A163" t="s">
        <v>166</v>
      </c>
      <c r="B163" s="2">
        <v>225</v>
      </c>
      <c r="C163" s="3">
        <v>8.5999999999999993E-2</v>
      </c>
      <c r="D163" s="4">
        <v>152</v>
      </c>
      <c r="E163" s="3">
        <v>3.4000000000000002E-2</v>
      </c>
      <c r="F163" s="1">
        <f>data[[#This Row],[Sales]]/data[[#This Row],[Units]]</f>
        <v>1.4802631578947369</v>
      </c>
    </row>
    <row r="164" spans="1:6" x14ac:dyDescent="0.25">
      <c r="A164" t="s">
        <v>167</v>
      </c>
      <c r="B164" s="2">
        <v>218</v>
      </c>
      <c r="C164" s="3">
        <v>-0.04</v>
      </c>
      <c r="D164" s="4">
        <v>300</v>
      </c>
      <c r="E164" s="3">
        <v>-2.5999999999999999E-2</v>
      </c>
      <c r="F164" s="1">
        <f>data[[#This Row],[Sales]]/data[[#This Row],[Units]]</f>
        <v>0.72666666666666668</v>
      </c>
    </row>
    <row r="165" spans="1:6" x14ac:dyDescent="0.25">
      <c r="A165" t="s">
        <v>168</v>
      </c>
      <c r="B165" s="2">
        <v>218</v>
      </c>
      <c r="C165" s="3">
        <v>-4.5999999999999999E-2</v>
      </c>
      <c r="D165" s="4">
        <v>85</v>
      </c>
      <c r="E165" s="3">
        <v>-3.4000000000000002E-2</v>
      </c>
      <c r="F165" s="1">
        <f>data[[#This Row],[Sales]]/data[[#This Row],[Units]]</f>
        <v>2.5647058823529414</v>
      </c>
    </row>
    <row r="166" spans="1:6" x14ac:dyDescent="0.25">
      <c r="A166" t="s">
        <v>169</v>
      </c>
      <c r="B166" s="2">
        <v>217</v>
      </c>
      <c r="C166" s="3">
        <v>-0.04</v>
      </c>
      <c r="D166" s="4">
        <v>57</v>
      </c>
      <c r="E166" s="3">
        <v>-1.7000000000000001E-2</v>
      </c>
      <c r="F166" s="1">
        <f>data[[#This Row],[Sales]]/data[[#This Row],[Units]]</f>
        <v>3.807017543859649</v>
      </c>
    </row>
    <row r="167" spans="1:6" x14ac:dyDescent="0.25">
      <c r="A167" t="s">
        <v>170</v>
      </c>
      <c r="B167" s="2">
        <v>213</v>
      </c>
      <c r="C167" s="3">
        <v>0.21299999999999999</v>
      </c>
      <c r="D167" s="4">
        <v>36</v>
      </c>
      <c r="E167" s="3">
        <v>0.2</v>
      </c>
      <c r="F167" s="1">
        <f>data[[#This Row],[Sales]]/data[[#This Row],[Units]]</f>
        <v>5.916666666666667</v>
      </c>
    </row>
    <row r="168" spans="1:6" x14ac:dyDescent="0.25">
      <c r="A168" t="s">
        <v>171</v>
      </c>
      <c r="B168" s="2">
        <v>211</v>
      </c>
      <c r="C168" s="3">
        <v>-3.3000000000000002E-2</v>
      </c>
      <c r="D168" s="4">
        <v>97</v>
      </c>
      <c r="E168" s="3">
        <v>0</v>
      </c>
      <c r="F168" s="1">
        <f>data[[#This Row],[Sales]]/data[[#This Row],[Units]]</f>
        <v>2.1752577319587627</v>
      </c>
    </row>
    <row r="169" spans="1:6" x14ac:dyDescent="0.25">
      <c r="A169" t="s">
        <v>172</v>
      </c>
      <c r="B169" s="2">
        <v>210</v>
      </c>
      <c r="C169" s="3">
        <v>-0.153</v>
      </c>
      <c r="D169" s="4">
        <v>160</v>
      </c>
      <c r="E169" s="3">
        <v>-0.20399999999999999</v>
      </c>
      <c r="F169" s="1">
        <f>data[[#This Row],[Sales]]/data[[#This Row],[Units]]</f>
        <v>1.3125</v>
      </c>
    </row>
    <row r="170" spans="1:6" x14ac:dyDescent="0.25">
      <c r="A170" t="s">
        <v>173</v>
      </c>
      <c r="B170" s="2">
        <v>205</v>
      </c>
      <c r="C170" s="3">
        <v>0.124</v>
      </c>
      <c r="D170" s="4">
        <v>16</v>
      </c>
      <c r="E170" s="3">
        <v>0</v>
      </c>
      <c r="F170" s="1">
        <f>data[[#This Row],[Sales]]/data[[#This Row],[Units]]</f>
        <v>12.8125</v>
      </c>
    </row>
    <row r="171" spans="1:6" x14ac:dyDescent="0.25">
      <c r="A171" t="s">
        <v>174</v>
      </c>
      <c r="B171" s="2">
        <v>201</v>
      </c>
      <c r="C171" s="3">
        <v>8.0000000000000002E-3</v>
      </c>
      <c r="D171" s="4">
        <v>306</v>
      </c>
      <c r="E171" s="3">
        <v>-1.2999999999999999E-2</v>
      </c>
      <c r="F171" s="1">
        <f>data[[#This Row],[Sales]]/data[[#This Row],[Units]]</f>
        <v>0.65686274509803921</v>
      </c>
    </row>
    <row r="172" spans="1:6" x14ac:dyDescent="0.25">
      <c r="A172" t="s">
        <v>175</v>
      </c>
      <c r="B172" s="2">
        <v>201</v>
      </c>
      <c r="C172" s="3">
        <v>5.6000000000000001E-2</v>
      </c>
      <c r="D172" s="4">
        <v>956</v>
      </c>
      <c r="E172" s="3">
        <v>3.5000000000000003E-2</v>
      </c>
      <c r="F172" s="1">
        <f>data[[#This Row],[Sales]]/data[[#This Row],[Units]]</f>
        <v>0.21025104602510461</v>
      </c>
    </row>
    <row r="173" spans="1:6" x14ac:dyDescent="0.25">
      <c r="A173" t="s">
        <v>176</v>
      </c>
      <c r="B173" s="2">
        <v>196</v>
      </c>
      <c r="C173" s="3">
        <v>-0.129</v>
      </c>
      <c r="D173" s="4">
        <v>85</v>
      </c>
      <c r="E173" s="3">
        <v>-0.14099999999999999</v>
      </c>
      <c r="F173" s="1">
        <f>data[[#This Row],[Sales]]/data[[#This Row],[Units]]</f>
        <v>2.3058823529411763</v>
      </c>
    </row>
    <row r="174" spans="1:6" x14ac:dyDescent="0.25">
      <c r="A174" t="s">
        <v>177</v>
      </c>
      <c r="B174" s="2">
        <v>195</v>
      </c>
      <c r="C174" s="3">
        <v>2.8000000000000001E-2</v>
      </c>
      <c r="D174" s="4">
        <v>34</v>
      </c>
      <c r="E174" s="3">
        <v>0.03</v>
      </c>
      <c r="F174" s="1">
        <f>data[[#This Row],[Sales]]/data[[#This Row],[Units]]</f>
        <v>5.7352941176470589</v>
      </c>
    </row>
    <row r="175" spans="1:6" x14ac:dyDescent="0.25">
      <c r="A175" t="s">
        <v>178</v>
      </c>
      <c r="B175" s="2">
        <v>195</v>
      </c>
      <c r="C175" s="3">
        <v>-7.4999999999999997E-2</v>
      </c>
      <c r="D175" s="4">
        <v>79</v>
      </c>
      <c r="E175" s="3">
        <v>-0.06</v>
      </c>
      <c r="F175" s="1">
        <f>data[[#This Row],[Sales]]/data[[#This Row],[Units]]</f>
        <v>2.4683544303797467</v>
      </c>
    </row>
    <row r="176" spans="1:6" x14ac:dyDescent="0.25">
      <c r="A176" t="s">
        <v>179</v>
      </c>
      <c r="B176" s="2">
        <v>193</v>
      </c>
      <c r="C176" s="3">
        <v>-4.2000000000000003E-2</v>
      </c>
      <c r="D176" s="4">
        <v>372</v>
      </c>
      <c r="E176" s="3">
        <v>-3.9E-2</v>
      </c>
      <c r="F176" s="1">
        <f>data[[#This Row],[Sales]]/data[[#This Row],[Units]]</f>
        <v>0.51881720430107525</v>
      </c>
    </row>
    <row r="177" spans="1:6" x14ac:dyDescent="0.25">
      <c r="A177" t="s">
        <v>180</v>
      </c>
      <c r="B177" s="2">
        <v>192</v>
      </c>
      <c r="C177" s="3">
        <v>7.3999999999999996E-2</v>
      </c>
      <c r="D177" s="4">
        <v>51</v>
      </c>
      <c r="E177" s="3">
        <v>6.3E-2</v>
      </c>
      <c r="F177" s="1">
        <f>data[[#This Row],[Sales]]/data[[#This Row],[Units]]</f>
        <v>3.7647058823529411</v>
      </c>
    </row>
    <row r="178" spans="1:6" x14ac:dyDescent="0.25">
      <c r="A178" t="s">
        <v>181</v>
      </c>
      <c r="B178" s="2">
        <v>192</v>
      </c>
      <c r="C178" s="3">
        <v>1.2E-2</v>
      </c>
      <c r="D178" s="4">
        <v>94</v>
      </c>
      <c r="E178" s="3">
        <v>0</v>
      </c>
      <c r="F178" s="1">
        <f>data[[#This Row],[Sales]]/data[[#This Row],[Units]]</f>
        <v>2.0425531914893615</v>
      </c>
    </row>
    <row r="179" spans="1:6" x14ac:dyDescent="0.25">
      <c r="A179" t="s">
        <v>182</v>
      </c>
      <c r="B179" s="2">
        <v>191</v>
      </c>
      <c r="C179" s="3">
        <v>-8.3000000000000004E-2</v>
      </c>
      <c r="D179" s="4">
        <v>94</v>
      </c>
      <c r="E179" s="3">
        <v>-6.9000000000000006E-2</v>
      </c>
      <c r="F179" s="1">
        <f>data[[#This Row],[Sales]]/data[[#This Row],[Units]]</f>
        <v>2.0319148936170213</v>
      </c>
    </row>
    <row r="180" spans="1:6" x14ac:dyDescent="0.25">
      <c r="A180" t="s">
        <v>183</v>
      </c>
      <c r="B180" s="2">
        <v>190</v>
      </c>
      <c r="C180" s="3">
        <v>0.13800000000000001</v>
      </c>
      <c r="D180" s="4">
        <v>32</v>
      </c>
      <c r="E180" s="3">
        <v>0.28000000000000003</v>
      </c>
      <c r="F180" s="1">
        <f>data[[#This Row],[Sales]]/data[[#This Row],[Units]]</f>
        <v>5.9375</v>
      </c>
    </row>
    <row r="181" spans="1:6" x14ac:dyDescent="0.25">
      <c r="A181" t="s">
        <v>184</v>
      </c>
      <c r="B181" s="2">
        <v>189</v>
      </c>
      <c r="C181" s="3">
        <v>-5.7000000000000002E-2</v>
      </c>
      <c r="D181" s="4">
        <v>76</v>
      </c>
      <c r="E181" s="3">
        <v>-1.2999999999999999E-2</v>
      </c>
      <c r="F181" s="1">
        <f>data[[#This Row],[Sales]]/data[[#This Row],[Units]]</f>
        <v>2.486842105263158</v>
      </c>
    </row>
    <row r="182" spans="1:6" x14ac:dyDescent="0.25">
      <c r="A182" t="s">
        <v>185</v>
      </c>
      <c r="B182" s="2">
        <v>187</v>
      </c>
      <c r="C182" s="3">
        <v>-5.1999999999999998E-2</v>
      </c>
      <c r="D182" s="4">
        <v>40</v>
      </c>
      <c r="E182" s="3">
        <v>-4.8000000000000001E-2</v>
      </c>
      <c r="F182" s="1">
        <f>data[[#This Row],[Sales]]/data[[#This Row],[Units]]</f>
        <v>4.6749999999999998</v>
      </c>
    </row>
    <row r="183" spans="1:6" x14ac:dyDescent="0.25">
      <c r="A183" t="s">
        <v>186</v>
      </c>
      <c r="B183" s="2">
        <v>186</v>
      </c>
      <c r="C183" s="3">
        <v>-0.10199999999999999</v>
      </c>
      <c r="D183" s="4">
        <v>155</v>
      </c>
      <c r="E183" s="3">
        <v>-0.114</v>
      </c>
      <c r="F183" s="1">
        <f>data[[#This Row],[Sales]]/data[[#This Row],[Units]]</f>
        <v>1.2</v>
      </c>
    </row>
    <row r="184" spans="1:6" x14ac:dyDescent="0.25">
      <c r="A184" t="s">
        <v>187</v>
      </c>
      <c r="B184" s="2">
        <v>185</v>
      </c>
      <c r="C184" s="3">
        <v>-0.158</v>
      </c>
      <c r="D184" s="4">
        <v>138</v>
      </c>
      <c r="E184" s="3">
        <v>-0.115</v>
      </c>
      <c r="F184" s="1">
        <f>data[[#This Row],[Sales]]/data[[#This Row],[Units]]</f>
        <v>1.3405797101449275</v>
      </c>
    </row>
    <row r="185" spans="1:6" x14ac:dyDescent="0.25">
      <c r="A185" t="s">
        <v>188</v>
      </c>
      <c r="B185" s="2">
        <v>185</v>
      </c>
      <c r="C185" s="3">
        <v>3.1E-2</v>
      </c>
      <c r="D185" s="4">
        <v>141</v>
      </c>
      <c r="E185" s="3">
        <v>0</v>
      </c>
      <c r="F185" s="1">
        <f>data[[#This Row],[Sales]]/data[[#This Row],[Units]]</f>
        <v>1.3120567375886525</v>
      </c>
    </row>
    <row r="186" spans="1:6" x14ac:dyDescent="0.25">
      <c r="A186" t="s">
        <v>189</v>
      </c>
      <c r="B186" s="2">
        <v>184</v>
      </c>
      <c r="C186" s="3">
        <v>0.16800000000000001</v>
      </c>
      <c r="D186" s="4">
        <v>102</v>
      </c>
      <c r="E186" s="3">
        <v>0.109</v>
      </c>
      <c r="F186" s="1">
        <f>data[[#This Row],[Sales]]/data[[#This Row],[Units]]</f>
        <v>1.803921568627451</v>
      </c>
    </row>
    <row r="187" spans="1:6" x14ac:dyDescent="0.25">
      <c r="A187" t="s">
        <v>190</v>
      </c>
      <c r="B187" s="2">
        <v>183</v>
      </c>
      <c r="C187" s="3">
        <v>6.7000000000000004E-2</v>
      </c>
      <c r="D187" s="4">
        <v>184</v>
      </c>
      <c r="E187" s="3">
        <v>5.0000000000000001E-3</v>
      </c>
      <c r="F187" s="1">
        <f>data[[#This Row],[Sales]]/data[[#This Row],[Units]]</f>
        <v>0.99456521739130432</v>
      </c>
    </row>
    <row r="188" spans="1:6" x14ac:dyDescent="0.25">
      <c r="A188" t="s">
        <v>191</v>
      </c>
      <c r="B188" s="2">
        <v>181</v>
      </c>
      <c r="C188" s="3">
        <v>0.109</v>
      </c>
      <c r="D188" s="4">
        <v>215</v>
      </c>
      <c r="E188" s="3">
        <v>5.3999999999999999E-2</v>
      </c>
      <c r="F188" s="1">
        <f>data[[#This Row],[Sales]]/data[[#This Row],[Units]]</f>
        <v>0.8418604651162791</v>
      </c>
    </row>
    <row r="189" spans="1:6" x14ac:dyDescent="0.25">
      <c r="A189" t="s">
        <v>192</v>
      </c>
      <c r="B189" s="2">
        <v>181</v>
      </c>
      <c r="C189" s="3">
        <v>-2.9000000000000001E-2</v>
      </c>
      <c r="D189" s="4">
        <v>27</v>
      </c>
      <c r="E189" s="3">
        <v>0</v>
      </c>
      <c r="F189" s="1">
        <f>data[[#This Row],[Sales]]/data[[#This Row],[Units]]</f>
        <v>6.7037037037037033</v>
      </c>
    </row>
    <row r="190" spans="1:6" x14ac:dyDescent="0.25">
      <c r="A190" t="s">
        <v>193</v>
      </c>
      <c r="B190" s="2">
        <v>181</v>
      </c>
      <c r="C190" s="3">
        <v>-6.5000000000000002E-2</v>
      </c>
      <c r="D190" s="4">
        <v>105</v>
      </c>
      <c r="E190" s="3">
        <v>-7.9000000000000001E-2</v>
      </c>
      <c r="F190" s="1">
        <f>data[[#This Row],[Sales]]/data[[#This Row],[Units]]</f>
        <v>1.7238095238095239</v>
      </c>
    </row>
    <row r="191" spans="1:6" x14ac:dyDescent="0.25">
      <c r="A191" t="s">
        <v>194</v>
      </c>
      <c r="B191" s="2">
        <v>179</v>
      </c>
      <c r="C191" s="3">
        <v>1.7000000000000001E-2</v>
      </c>
      <c r="D191" s="4">
        <v>93</v>
      </c>
      <c r="E191" s="3">
        <v>1.0999999999999999E-2</v>
      </c>
      <c r="F191" s="1">
        <f>data[[#This Row],[Sales]]/data[[#This Row],[Units]]</f>
        <v>1.924731182795699</v>
      </c>
    </row>
    <row r="192" spans="1:6" x14ac:dyDescent="0.25">
      <c r="A192" t="s">
        <v>195</v>
      </c>
      <c r="B192" s="2">
        <v>179</v>
      </c>
      <c r="C192" s="3">
        <v>3.7999999999999999E-2</v>
      </c>
      <c r="D192" s="4">
        <v>165</v>
      </c>
      <c r="E192" s="3">
        <v>3.1E-2</v>
      </c>
      <c r="F192" s="1">
        <f>data[[#This Row],[Sales]]/data[[#This Row],[Units]]</f>
        <v>1.084848484848485</v>
      </c>
    </row>
    <row r="193" spans="1:6" x14ac:dyDescent="0.25">
      <c r="A193" t="s">
        <v>196</v>
      </c>
      <c r="B193" s="2">
        <v>179</v>
      </c>
      <c r="C193" s="3">
        <v>-4.3999999999999997E-2</v>
      </c>
      <c r="D193" s="4">
        <v>126</v>
      </c>
      <c r="E193" s="3">
        <v>-8.0000000000000002E-3</v>
      </c>
      <c r="F193" s="1">
        <f>data[[#This Row],[Sales]]/data[[#This Row],[Units]]</f>
        <v>1.4206349206349207</v>
      </c>
    </row>
    <row r="194" spans="1:6" x14ac:dyDescent="0.25">
      <c r="A194" t="s">
        <v>197</v>
      </c>
      <c r="B194" s="2">
        <v>178</v>
      </c>
      <c r="C194" s="3">
        <v>-0.124</v>
      </c>
      <c r="D194" s="4">
        <v>145</v>
      </c>
      <c r="E194" s="3">
        <v>-0.121</v>
      </c>
      <c r="F194" s="1">
        <f>data[[#This Row],[Sales]]/data[[#This Row],[Units]]</f>
        <v>1.2275862068965517</v>
      </c>
    </row>
    <row r="195" spans="1:6" x14ac:dyDescent="0.25">
      <c r="A195" t="s">
        <v>198</v>
      </c>
      <c r="B195" s="2">
        <v>177</v>
      </c>
      <c r="C195" s="3">
        <v>-0.10199999999999999</v>
      </c>
      <c r="D195" s="4">
        <v>35</v>
      </c>
      <c r="E195" s="3">
        <v>-5.3999999999999999E-2</v>
      </c>
      <c r="F195" s="1">
        <f>data[[#This Row],[Sales]]/data[[#This Row],[Units]]</f>
        <v>5.0571428571428569</v>
      </c>
    </row>
    <row r="196" spans="1:6" x14ac:dyDescent="0.25">
      <c r="A196" t="s">
        <v>199</v>
      </c>
      <c r="B196" s="2">
        <v>177</v>
      </c>
      <c r="C196" s="3">
        <v>3.9E-2</v>
      </c>
      <c r="D196" s="4">
        <v>353</v>
      </c>
      <c r="E196" s="3">
        <v>5.3999999999999999E-2</v>
      </c>
      <c r="F196" s="1">
        <f>data[[#This Row],[Sales]]/data[[#This Row],[Units]]</f>
        <v>0.50141643059490082</v>
      </c>
    </row>
    <row r="197" spans="1:6" x14ac:dyDescent="0.25">
      <c r="A197" t="s">
        <v>200</v>
      </c>
      <c r="B197" s="2">
        <v>174</v>
      </c>
      <c r="C197" s="3">
        <v>2.4E-2</v>
      </c>
      <c r="D197" s="4">
        <v>87</v>
      </c>
      <c r="E197" s="3">
        <v>0</v>
      </c>
      <c r="F197" s="1">
        <f>data[[#This Row],[Sales]]/data[[#This Row],[Units]]</f>
        <v>2</v>
      </c>
    </row>
    <row r="198" spans="1:6" x14ac:dyDescent="0.25">
      <c r="A198" t="s">
        <v>201</v>
      </c>
      <c r="B198" s="2">
        <v>173</v>
      </c>
      <c r="C198" s="3">
        <v>5.5E-2</v>
      </c>
      <c r="D198" s="4">
        <v>70</v>
      </c>
      <c r="E198" s="3">
        <v>1.4E-2</v>
      </c>
      <c r="F198" s="1">
        <f>data[[#This Row],[Sales]]/data[[#This Row],[Units]]</f>
        <v>2.4714285714285715</v>
      </c>
    </row>
    <row r="199" spans="1:6" x14ac:dyDescent="0.25">
      <c r="A199" t="s">
        <v>202</v>
      </c>
      <c r="B199" s="2">
        <v>173</v>
      </c>
      <c r="C199" s="3">
        <v>8.9999999999999993E-3</v>
      </c>
      <c r="D199" s="4">
        <v>56</v>
      </c>
      <c r="E199" s="3">
        <v>0</v>
      </c>
      <c r="F199" s="1">
        <f>data[[#This Row],[Sales]]/data[[#This Row],[Units]]</f>
        <v>3.0892857142857144</v>
      </c>
    </row>
    <row r="200" spans="1:6" x14ac:dyDescent="0.25">
      <c r="A200" t="s">
        <v>203</v>
      </c>
      <c r="B200" s="2">
        <v>172</v>
      </c>
      <c r="C200" s="3">
        <v>-4.8000000000000001E-2</v>
      </c>
      <c r="D200" s="4">
        <v>77</v>
      </c>
      <c r="E200" s="3">
        <v>-2.5000000000000001E-2</v>
      </c>
      <c r="F200" s="1">
        <f>data[[#This Row],[Sales]]/data[[#This Row],[Units]]</f>
        <v>2.2337662337662336</v>
      </c>
    </row>
    <row r="201" spans="1:6" x14ac:dyDescent="0.25">
      <c r="A201" t="s">
        <v>204</v>
      </c>
      <c r="B201" s="2">
        <v>171</v>
      </c>
      <c r="C201" s="3">
        <v>-0.05</v>
      </c>
      <c r="D201" s="4">
        <v>153</v>
      </c>
      <c r="E201" s="3">
        <v>-2.5000000000000001E-2</v>
      </c>
      <c r="F201" s="1">
        <f>data[[#This Row],[Sales]]/data[[#This Row],[Units]]</f>
        <v>1.1176470588235294</v>
      </c>
    </row>
    <row r="202" spans="1:6" x14ac:dyDescent="0.25">
      <c r="A202" t="s">
        <v>205</v>
      </c>
      <c r="B202" s="2">
        <v>171</v>
      </c>
      <c r="C202" s="3">
        <v>0.36299999999999999</v>
      </c>
      <c r="D202" s="4">
        <v>69</v>
      </c>
      <c r="E202" s="3">
        <v>0.03</v>
      </c>
      <c r="F202" s="1">
        <f>data[[#This Row],[Sales]]/data[[#This Row],[Units]]</f>
        <v>2.4782608695652173</v>
      </c>
    </row>
    <row r="203" spans="1:6" x14ac:dyDescent="0.25">
      <c r="A203" t="s">
        <v>206</v>
      </c>
      <c r="B203" s="2">
        <v>170</v>
      </c>
      <c r="C203" s="3">
        <v>3.5999999999999997E-2</v>
      </c>
      <c r="D203" s="4">
        <v>75</v>
      </c>
      <c r="E203" s="3">
        <v>1.4E-2</v>
      </c>
      <c r="F203" s="1">
        <f>data[[#This Row],[Sales]]/data[[#This Row],[Units]]</f>
        <v>2.2666666666666666</v>
      </c>
    </row>
    <row r="204" spans="1:6" x14ac:dyDescent="0.25">
      <c r="A204" t="s">
        <v>207</v>
      </c>
      <c r="B204" s="2">
        <v>168</v>
      </c>
      <c r="C204" s="3">
        <v>1.6E-2</v>
      </c>
      <c r="D204" s="4">
        <v>42</v>
      </c>
      <c r="E204" s="3">
        <v>-4.4999999999999998E-2</v>
      </c>
      <c r="F204" s="1">
        <f>data[[#This Row],[Sales]]/data[[#This Row],[Units]]</f>
        <v>4</v>
      </c>
    </row>
    <row r="205" spans="1:6" x14ac:dyDescent="0.25">
      <c r="A205" t="s">
        <v>208</v>
      </c>
      <c r="B205" s="2">
        <v>168</v>
      </c>
      <c r="C205" s="3">
        <v>-1.2999999999999999E-2</v>
      </c>
      <c r="D205" s="4">
        <v>61</v>
      </c>
      <c r="E205" s="3">
        <v>-3.2000000000000001E-2</v>
      </c>
      <c r="F205" s="1">
        <f>data[[#This Row],[Sales]]/data[[#This Row],[Units]]</f>
        <v>2.7540983606557377</v>
      </c>
    </row>
    <row r="206" spans="1:6" x14ac:dyDescent="0.25">
      <c r="A206" t="s">
        <v>209</v>
      </c>
      <c r="B206" s="2">
        <v>166</v>
      </c>
      <c r="C206" s="3">
        <v>-7.3999999999999996E-2</v>
      </c>
      <c r="D206" s="4">
        <v>53</v>
      </c>
      <c r="E206" s="3">
        <v>-7.0000000000000007E-2</v>
      </c>
      <c r="F206" s="1">
        <f>data[[#This Row],[Sales]]/data[[#This Row],[Units]]</f>
        <v>3.1320754716981134</v>
      </c>
    </row>
    <row r="207" spans="1:6" x14ac:dyDescent="0.25">
      <c r="A207" t="s">
        <v>210</v>
      </c>
      <c r="B207" s="2">
        <v>164</v>
      </c>
      <c r="C207" s="3">
        <v>3.6999999999999998E-2</v>
      </c>
      <c r="D207" s="4">
        <v>66</v>
      </c>
      <c r="E207" s="3">
        <v>3.1E-2</v>
      </c>
      <c r="F207" s="1">
        <f>data[[#This Row],[Sales]]/data[[#This Row],[Units]]</f>
        <v>2.4848484848484849</v>
      </c>
    </row>
    <row r="208" spans="1:6" x14ac:dyDescent="0.25">
      <c r="A208" t="s">
        <v>211</v>
      </c>
      <c r="B208" s="2">
        <v>163</v>
      </c>
      <c r="C208" s="3">
        <v>6.7000000000000004E-2</v>
      </c>
      <c r="D208" s="4">
        <v>42</v>
      </c>
      <c r="E208" s="3">
        <v>2.4E-2</v>
      </c>
      <c r="F208" s="1">
        <f>data[[#This Row],[Sales]]/data[[#This Row],[Units]]</f>
        <v>3.8809523809523809</v>
      </c>
    </row>
    <row r="209" spans="1:6" x14ac:dyDescent="0.25">
      <c r="A209" t="s">
        <v>212</v>
      </c>
      <c r="B209" s="2">
        <v>162</v>
      </c>
      <c r="C209" s="3">
        <v>-1.9E-2</v>
      </c>
      <c r="D209" s="4">
        <v>182</v>
      </c>
      <c r="E209" s="3">
        <v>-5.0000000000000001E-3</v>
      </c>
      <c r="F209" s="1">
        <f>data[[#This Row],[Sales]]/data[[#This Row],[Units]]</f>
        <v>0.89010989010989006</v>
      </c>
    </row>
    <row r="210" spans="1:6" x14ac:dyDescent="0.25">
      <c r="A210" t="s">
        <v>213</v>
      </c>
      <c r="B210" s="2">
        <v>161</v>
      </c>
      <c r="C210" s="3">
        <v>-2.4E-2</v>
      </c>
      <c r="D210" s="4">
        <v>92</v>
      </c>
      <c r="E210" s="3">
        <v>0</v>
      </c>
      <c r="F210" s="1">
        <f>data[[#This Row],[Sales]]/data[[#This Row],[Units]]</f>
        <v>1.75</v>
      </c>
    </row>
    <row r="211" spans="1:6" x14ac:dyDescent="0.25">
      <c r="A211" t="s">
        <v>214</v>
      </c>
      <c r="B211" s="2">
        <v>161</v>
      </c>
      <c r="C211" s="3">
        <v>-2.3E-2</v>
      </c>
      <c r="D211" s="4">
        <v>129</v>
      </c>
      <c r="E211" s="3">
        <v>-1.4999999999999999E-2</v>
      </c>
      <c r="F211" s="1">
        <f>data[[#This Row],[Sales]]/data[[#This Row],[Units]]</f>
        <v>1.248062015503876</v>
      </c>
    </row>
    <row r="212" spans="1:6" x14ac:dyDescent="0.25">
      <c r="A212" t="s">
        <v>215</v>
      </c>
      <c r="B212" s="2">
        <v>159</v>
      </c>
      <c r="C212" s="3">
        <v>0.02</v>
      </c>
      <c r="D212" s="4">
        <v>143</v>
      </c>
      <c r="E212" s="3">
        <v>7.0000000000000001E-3</v>
      </c>
      <c r="F212" s="1">
        <f>data[[#This Row],[Sales]]/data[[#This Row],[Units]]</f>
        <v>1.1118881118881119</v>
      </c>
    </row>
    <row r="213" spans="1:6" x14ac:dyDescent="0.25">
      <c r="A213" t="s">
        <v>216</v>
      </c>
      <c r="B213" s="2">
        <v>157</v>
      </c>
      <c r="C213" s="3">
        <v>-0.156</v>
      </c>
      <c r="D213" s="4">
        <v>35</v>
      </c>
      <c r="E213" s="3">
        <v>-0.14599999999999999</v>
      </c>
      <c r="F213" s="1">
        <f>data[[#This Row],[Sales]]/data[[#This Row],[Units]]</f>
        <v>4.4857142857142858</v>
      </c>
    </row>
    <row r="214" spans="1:6" x14ac:dyDescent="0.25">
      <c r="A214" t="s">
        <v>217</v>
      </c>
      <c r="B214" s="2">
        <v>157</v>
      </c>
      <c r="C214" s="3">
        <v>1.2E-2</v>
      </c>
      <c r="D214" s="4">
        <v>13</v>
      </c>
      <c r="E214" s="3">
        <v>0</v>
      </c>
      <c r="F214" s="1">
        <f>data[[#This Row],[Sales]]/data[[#This Row],[Units]]</f>
        <v>12.076923076923077</v>
      </c>
    </row>
    <row r="215" spans="1:6" x14ac:dyDescent="0.25">
      <c r="A215" t="s">
        <v>218</v>
      </c>
      <c r="B215" s="2">
        <v>153</v>
      </c>
      <c r="C215" s="3">
        <v>0.04</v>
      </c>
      <c r="D215" s="4">
        <v>68</v>
      </c>
      <c r="E215" s="3">
        <v>1.4999999999999999E-2</v>
      </c>
      <c r="F215" s="1">
        <f>data[[#This Row],[Sales]]/data[[#This Row],[Units]]</f>
        <v>2.25</v>
      </c>
    </row>
    <row r="216" spans="1:6" x14ac:dyDescent="0.25">
      <c r="A216" t="s">
        <v>219</v>
      </c>
      <c r="B216" s="2">
        <v>153</v>
      </c>
      <c r="C216" s="3">
        <v>0.39500000000000002</v>
      </c>
      <c r="D216" s="4">
        <v>144</v>
      </c>
      <c r="E216" s="3">
        <v>0.38500000000000001</v>
      </c>
      <c r="F216" s="1">
        <f>data[[#This Row],[Sales]]/data[[#This Row],[Units]]</f>
        <v>1.0625</v>
      </c>
    </row>
    <row r="217" spans="1:6" x14ac:dyDescent="0.25">
      <c r="A217" t="s">
        <v>220</v>
      </c>
      <c r="B217" s="2">
        <v>152</v>
      </c>
      <c r="C217" s="3">
        <v>0.14499999999999999</v>
      </c>
      <c r="D217" s="4">
        <v>81</v>
      </c>
      <c r="E217" s="3">
        <v>0.08</v>
      </c>
      <c r="F217" s="1">
        <f>data[[#This Row],[Sales]]/data[[#This Row],[Units]]</f>
        <v>1.8765432098765431</v>
      </c>
    </row>
    <row r="218" spans="1:6" x14ac:dyDescent="0.25">
      <c r="A218" t="s">
        <v>221</v>
      </c>
      <c r="B218" s="2">
        <v>152</v>
      </c>
      <c r="C218" s="3">
        <v>-6.5000000000000002E-2</v>
      </c>
      <c r="D218" s="4">
        <v>63</v>
      </c>
      <c r="E218" s="3">
        <v>-7.3999999999999996E-2</v>
      </c>
      <c r="F218" s="1">
        <f>data[[#This Row],[Sales]]/data[[#This Row],[Units]]</f>
        <v>2.4126984126984126</v>
      </c>
    </row>
    <row r="219" spans="1:6" x14ac:dyDescent="0.25">
      <c r="A219" t="s">
        <v>222</v>
      </c>
      <c r="B219" s="2">
        <v>151</v>
      </c>
      <c r="C219" s="3">
        <v>8.0000000000000002E-3</v>
      </c>
      <c r="D219" s="4">
        <v>56</v>
      </c>
      <c r="E219" s="3">
        <v>0</v>
      </c>
      <c r="F219" s="1">
        <f>data[[#This Row],[Sales]]/data[[#This Row],[Units]]</f>
        <v>2.6964285714285716</v>
      </c>
    </row>
    <row r="220" spans="1:6" x14ac:dyDescent="0.25">
      <c r="A220" t="s">
        <v>223</v>
      </c>
      <c r="B220" s="2">
        <v>150</v>
      </c>
      <c r="C220" s="3">
        <v>2.1999999999999999E-2</v>
      </c>
      <c r="D220" s="4">
        <v>42</v>
      </c>
      <c r="E220" s="3">
        <v>0</v>
      </c>
      <c r="F220" s="1">
        <f>data[[#This Row],[Sales]]/data[[#This Row],[Units]]</f>
        <v>3.5714285714285716</v>
      </c>
    </row>
    <row r="221" spans="1:6" x14ac:dyDescent="0.25">
      <c r="A221" t="s">
        <v>224</v>
      </c>
      <c r="B221" s="2">
        <v>149</v>
      </c>
      <c r="C221" s="3">
        <v>0.11899999999999999</v>
      </c>
      <c r="D221" s="4">
        <v>93</v>
      </c>
      <c r="E221" s="3">
        <v>6.9000000000000006E-2</v>
      </c>
      <c r="F221" s="1">
        <f>data[[#This Row],[Sales]]/data[[#This Row],[Units]]</f>
        <v>1.6021505376344085</v>
      </c>
    </row>
    <row r="222" spans="1:6" x14ac:dyDescent="0.25">
      <c r="A222" t="s">
        <v>225</v>
      </c>
      <c r="B222" s="2">
        <v>149</v>
      </c>
      <c r="C222" s="3">
        <v>-3.1E-2</v>
      </c>
      <c r="D222" s="4">
        <v>416</v>
      </c>
      <c r="E222" s="3">
        <v>-2.1000000000000001E-2</v>
      </c>
      <c r="F222" s="1">
        <f>data[[#This Row],[Sales]]/data[[#This Row],[Units]]</f>
        <v>0.35817307692307693</v>
      </c>
    </row>
    <row r="223" spans="1:6" x14ac:dyDescent="0.25">
      <c r="A223" t="s">
        <v>226</v>
      </c>
      <c r="B223" s="2">
        <v>148</v>
      </c>
      <c r="C223" s="3">
        <v>-4.4999999999999998E-2</v>
      </c>
      <c r="D223" s="4">
        <v>210</v>
      </c>
      <c r="E223" s="3">
        <v>-2.8000000000000001E-2</v>
      </c>
      <c r="F223" s="1">
        <f>data[[#This Row],[Sales]]/data[[#This Row],[Units]]</f>
        <v>0.70476190476190481</v>
      </c>
    </row>
    <row r="224" spans="1:6" x14ac:dyDescent="0.25">
      <c r="A224" t="s">
        <v>227</v>
      </c>
      <c r="B224" s="2">
        <v>147</v>
      </c>
      <c r="C224" s="3">
        <v>6.5000000000000002E-2</v>
      </c>
      <c r="D224" s="4">
        <v>139</v>
      </c>
      <c r="E224" s="3">
        <v>2.1999999999999999E-2</v>
      </c>
      <c r="F224" s="1">
        <f>data[[#This Row],[Sales]]/data[[#This Row],[Units]]</f>
        <v>1.0575539568345325</v>
      </c>
    </row>
    <row r="225" spans="1:6" x14ac:dyDescent="0.25">
      <c r="A225" t="s">
        <v>228</v>
      </c>
      <c r="B225" s="2">
        <v>144</v>
      </c>
      <c r="C225" s="3">
        <v>2.5999999999999999E-2</v>
      </c>
      <c r="D225" s="4">
        <v>34</v>
      </c>
      <c r="E225" s="3">
        <v>0</v>
      </c>
      <c r="F225" s="1">
        <f>data[[#This Row],[Sales]]/data[[#This Row],[Units]]</f>
        <v>4.2352941176470589</v>
      </c>
    </row>
    <row r="226" spans="1:6" x14ac:dyDescent="0.25">
      <c r="A226" t="s">
        <v>229</v>
      </c>
      <c r="B226" s="2">
        <v>144</v>
      </c>
      <c r="C226" s="3">
        <v>8.1000000000000003E-2</v>
      </c>
      <c r="D226" s="4">
        <v>21</v>
      </c>
      <c r="E226" s="3">
        <v>0.105</v>
      </c>
      <c r="F226" s="1">
        <f>data[[#This Row],[Sales]]/data[[#This Row],[Units]]</f>
        <v>6.8571428571428568</v>
      </c>
    </row>
    <row r="227" spans="1:6" x14ac:dyDescent="0.25">
      <c r="A227" t="s">
        <v>230</v>
      </c>
      <c r="B227" s="2">
        <v>144</v>
      </c>
      <c r="C227" s="3">
        <v>0.14599999999999999</v>
      </c>
      <c r="D227" s="4">
        <v>54</v>
      </c>
      <c r="E227" s="3">
        <v>0.14899999999999999</v>
      </c>
      <c r="F227" s="1">
        <f>data[[#This Row],[Sales]]/data[[#This Row],[Units]]</f>
        <v>2.6666666666666665</v>
      </c>
    </row>
    <row r="228" spans="1:6" x14ac:dyDescent="0.25">
      <c r="A228" t="s">
        <v>231</v>
      </c>
      <c r="B228" s="2">
        <v>144</v>
      </c>
      <c r="C228" s="3">
        <v>0.20200000000000001</v>
      </c>
      <c r="D228" s="4">
        <v>16</v>
      </c>
      <c r="E228" s="3">
        <v>6.7000000000000004E-2</v>
      </c>
      <c r="F228" s="1">
        <f>data[[#This Row],[Sales]]/data[[#This Row],[Units]]</f>
        <v>9</v>
      </c>
    </row>
    <row r="229" spans="1:6" x14ac:dyDescent="0.25">
      <c r="A229" t="s">
        <v>232</v>
      </c>
      <c r="B229" s="2">
        <v>143</v>
      </c>
      <c r="C229" s="3">
        <v>2.1999999999999999E-2</v>
      </c>
      <c r="D229" s="4">
        <v>25</v>
      </c>
      <c r="E229" s="3">
        <v>0</v>
      </c>
      <c r="F229" s="1">
        <f>data[[#This Row],[Sales]]/data[[#This Row],[Units]]</f>
        <v>5.72</v>
      </c>
    </row>
    <row r="230" spans="1:6" x14ac:dyDescent="0.25">
      <c r="A230" t="s">
        <v>233</v>
      </c>
      <c r="B230" s="2">
        <v>143</v>
      </c>
      <c r="C230" s="3">
        <v>1.0999999999999999E-2</v>
      </c>
      <c r="D230" s="4">
        <v>78</v>
      </c>
      <c r="E230" s="3">
        <v>-2.5000000000000001E-2</v>
      </c>
      <c r="F230" s="1">
        <f>data[[#This Row],[Sales]]/data[[#This Row],[Units]]</f>
        <v>1.8333333333333333</v>
      </c>
    </row>
    <row r="231" spans="1:6" x14ac:dyDescent="0.25">
      <c r="A231" t="s">
        <v>234</v>
      </c>
      <c r="B231" s="2">
        <v>143</v>
      </c>
      <c r="C231" s="3">
        <v>-0.21199999999999999</v>
      </c>
      <c r="D231" s="4">
        <v>45</v>
      </c>
      <c r="E231" s="3">
        <v>-0.32800000000000001</v>
      </c>
      <c r="F231" s="1">
        <f>data[[#This Row],[Sales]]/data[[#This Row],[Units]]</f>
        <v>3.1777777777777776</v>
      </c>
    </row>
    <row r="232" spans="1:6" x14ac:dyDescent="0.25">
      <c r="A232" t="s">
        <v>235</v>
      </c>
      <c r="B232" s="2">
        <v>142</v>
      </c>
      <c r="C232" s="3">
        <v>-0.188</v>
      </c>
      <c r="D232" s="4">
        <v>49</v>
      </c>
      <c r="E232" s="3">
        <v>-0.246</v>
      </c>
      <c r="F232" s="1">
        <f>data[[#This Row],[Sales]]/data[[#This Row],[Units]]</f>
        <v>2.8979591836734695</v>
      </c>
    </row>
    <row r="233" spans="1:6" x14ac:dyDescent="0.25">
      <c r="A233" t="s">
        <v>236</v>
      </c>
      <c r="B233" s="2">
        <v>142</v>
      </c>
      <c r="C233" s="3">
        <v>2.7E-2</v>
      </c>
      <c r="D233" s="4">
        <v>368</v>
      </c>
      <c r="E233" s="3">
        <v>2.1999999999999999E-2</v>
      </c>
      <c r="F233" s="1">
        <f>data[[#This Row],[Sales]]/data[[#This Row],[Units]]</f>
        <v>0.3858695652173913</v>
      </c>
    </row>
    <row r="234" spans="1:6" x14ac:dyDescent="0.25">
      <c r="A234" t="s">
        <v>237</v>
      </c>
      <c r="B234" s="2">
        <v>139</v>
      </c>
      <c r="C234" s="3">
        <v>9.4E-2</v>
      </c>
      <c r="D234" s="4">
        <v>17</v>
      </c>
      <c r="E234" s="3">
        <v>0.13300000000000001</v>
      </c>
      <c r="F234" s="1">
        <f>data[[#This Row],[Sales]]/data[[#This Row],[Units]]</f>
        <v>8.1764705882352935</v>
      </c>
    </row>
    <row r="235" spans="1:6" x14ac:dyDescent="0.25">
      <c r="A235" t="s">
        <v>238</v>
      </c>
      <c r="B235" s="2">
        <v>138</v>
      </c>
      <c r="C235" s="3">
        <v>0.03</v>
      </c>
      <c r="D235" s="4">
        <v>112</v>
      </c>
      <c r="E235" s="3">
        <v>7.6999999999999999E-2</v>
      </c>
      <c r="F235" s="1">
        <f>data[[#This Row],[Sales]]/data[[#This Row],[Units]]</f>
        <v>1.2321428571428572</v>
      </c>
    </row>
    <row r="236" spans="1:6" x14ac:dyDescent="0.25">
      <c r="A236" t="s">
        <v>239</v>
      </c>
      <c r="B236" s="2">
        <v>136</v>
      </c>
      <c r="C236" s="3">
        <v>0.25</v>
      </c>
      <c r="D236" s="4">
        <v>90</v>
      </c>
      <c r="E236" s="3">
        <v>0.216</v>
      </c>
      <c r="F236" s="1">
        <f>data[[#This Row],[Sales]]/data[[#This Row],[Units]]</f>
        <v>1.5111111111111111</v>
      </c>
    </row>
    <row r="237" spans="1:6" x14ac:dyDescent="0.25">
      <c r="A237" t="s">
        <v>240</v>
      </c>
      <c r="B237" s="2">
        <v>133</v>
      </c>
      <c r="C237" s="3">
        <v>0.27800000000000002</v>
      </c>
      <c r="D237" s="4">
        <v>33</v>
      </c>
      <c r="E237" s="3">
        <v>0.375</v>
      </c>
      <c r="F237" s="1">
        <f>data[[#This Row],[Sales]]/data[[#This Row],[Units]]</f>
        <v>4.0303030303030303</v>
      </c>
    </row>
    <row r="238" spans="1:6" x14ac:dyDescent="0.25">
      <c r="A238" t="s">
        <v>241</v>
      </c>
      <c r="B238" s="2">
        <v>133</v>
      </c>
      <c r="C238" s="3">
        <v>-2.1000000000000001E-2</v>
      </c>
      <c r="D238" s="4">
        <v>282</v>
      </c>
      <c r="E238" s="3">
        <v>-7.0000000000000001E-3</v>
      </c>
      <c r="F238" s="1">
        <f>data[[#This Row],[Sales]]/data[[#This Row],[Units]]</f>
        <v>0.47163120567375888</v>
      </c>
    </row>
    <row r="239" spans="1:6" x14ac:dyDescent="0.25">
      <c r="A239" t="s">
        <v>242</v>
      </c>
      <c r="B239" s="2">
        <v>132</v>
      </c>
      <c r="C239" s="3">
        <v>-2.5999999999999999E-2</v>
      </c>
      <c r="D239" s="4">
        <v>267</v>
      </c>
      <c r="E239" s="3">
        <v>-2.1999999999999999E-2</v>
      </c>
      <c r="F239" s="1">
        <f>data[[#This Row],[Sales]]/data[[#This Row],[Units]]</f>
        <v>0.4943820224719101</v>
      </c>
    </row>
    <row r="240" spans="1:6" x14ac:dyDescent="0.25">
      <c r="A240" t="s">
        <v>243</v>
      </c>
      <c r="B240" s="2">
        <v>132</v>
      </c>
      <c r="C240" s="3">
        <v>2.1999999999999999E-2</v>
      </c>
      <c r="D240" s="4">
        <v>415</v>
      </c>
      <c r="E240" s="3">
        <v>2E-3</v>
      </c>
      <c r="F240" s="1">
        <f>data[[#This Row],[Sales]]/data[[#This Row],[Units]]</f>
        <v>0.3180722891566265</v>
      </c>
    </row>
    <row r="241" spans="1:6" x14ac:dyDescent="0.25">
      <c r="A241" t="s">
        <v>244</v>
      </c>
      <c r="B241" s="2">
        <v>132</v>
      </c>
      <c r="C241" s="3">
        <v>3.6999999999999998E-2</v>
      </c>
      <c r="D241" s="4">
        <v>191</v>
      </c>
      <c r="E241" s="3">
        <v>0</v>
      </c>
      <c r="F241" s="1">
        <f>data[[#This Row],[Sales]]/data[[#This Row],[Units]]</f>
        <v>0.69109947643979053</v>
      </c>
    </row>
    <row r="242" spans="1:6" x14ac:dyDescent="0.25">
      <c r="A242" t="s">
        <v>245</v>
      </c>
      <c r="B242" s="2">
        <v>131</v>
      </c>
      <c r="C242" s="3">
        <v>4.4999999999999998E-2</v>
      </c>
      <c r="D242" s="4">
        <v>31</v>
      </c>
      <c r="E242" s="3">
        <v>6.9000000000000006E-2</v>
      </c>
      <c r="F242" s="1">
        <f>data[[#This Row],[Sales]]/data[[#This Row],[Units]]</f>
        <v>4.225806451612903</v>
      </c>
    </row>
    <row r="243" spans="1:6" x14ac:dyDescent="0.25">
      <c r="A243" t="s">
        <v>246</v>
      </c>
      <c r="B243" s="2">
        <v>129</v>
      </c>
      <c r="C243" s="3">
        <v>3.7999999999999999E-2</v>
      </c>
      <c r="D243" s="4">
        <v>240</v>
      </c>
      <c r="E243" s="3">
        <v>8.0000000000000002E-3</v>
      </c>
      <c r="F243" s="1">
        <f>data[[#This Row],[Sales]]/data[[#This Row],[Units]]</f>
        <v>0.53749999999999998</v>
      </c>
    </row>
    <row r="244" spans="1:6" x14ac:dyDescent="0.25">
      <c r="A244" t="s">
        <v>247</v>
      </c>
      <c r="B244" s="2">
        <v>129</v>
      </c>
      <c r="C244" s="3">
        <v>5.1999999999999998E-2</v>
      </c>
      <c r="D244" s="4">
        <v>93</v>
      </c>
      <c r="E244" s="3">
        <v>2.1999999999999999E-2</v>
      </c>
      <c r="F244" s="1">
        <f>data[[#This Row],[Sales]]/data[[#This Row],[Units]]</f>
        <v>1.3870967741935485</v>
      </c>
    </row>
    <row r="245" spans="1:6" x14ac:dyDescent="0.25">
      <c r="A245" t="s">
        <v>248</v>
      </c>
      <c r="B245" s="2">
        <v>129</v>
      </c>
      <c r="C245" s="3">
        <v>5.0999999999999997E-2</v>
      </c>
      <c r="D245" s="4">
        <v>195</v>
      </c>
      <c r="E245" s="3">
        <v>3.6999999999999998E-2</v>
      </c>
      <c r="F245" s="1">
        <f>data[[#This Row],[Sales]]/data[[#This Row],[Units]]</f>
        <v>0.66153846153846152</v>
      </c>
    </row>
    <row r="246" spans="1:6" x14ac:dyDescent="0.25">
      <c r="A246" t="s">
        <v>249</v>
      </c>
      <c r="B246" s="2">
        <v>129</v>
      </c>
      <c r="C246" s="3">
        <v>0.186</v>
      </c>
      <c r="D246" s="4">
        <v>52</v>
      </c>
      <c r="E246" s="3">
        <v>8.3000000000000004E-2</v>
      </c>
      <c r="F246" s="1">
        <f>data[[#This Row],[Sales]]/data[[#This Row],[Units]]</f>
        <v>2.4807692307692308</v>
      </c>
    </row>
    <row r="247" spans="1:6" x14ac:dyDescent="0.25">
      <c r="A247" t="s">
        <v>250</v>
      </c>
      <c r="B247" s="2">
        <v>129</v>
      </c>
      <c r="C247" s="3">
        <v>-0.104</v>
      </c>
      <c r="D247" s="4">
        <v>18</v>
      </c>
      <c r="E247" s="3">
        <v>-5.2999999999999999E-2</v>
      </c>
      <c r="F247" s="1">
        <f>data[[#This Row],[Sales]]/data[[#This Row],[Units]]</f>
        <v>7.166666666666667</v>
      </c>
    </row>
    <row r="248" spans="1:6" x14ac:dyDescent="0.25">
      <c r="A248" t="s">
        <v>251</v>
      </c>
      <c r="B248" s="2">
        <v>127</v>
      </c>
      <c r="C248" s="3">
        <v>-5.5E-2</v>
      </c>
      <c r="D248" s="4">
        <v>56</v>
      </c>
      <c r="E248" s="3">
        <v>-0.111</v>
      </c>
      <c r="F248" s="1">
        <f>data[[#This Row],[Sales]]/data[[#This Row],[Units]]</f>
        <v>2.2678571428571428</v>
      </c>
    </row>
    <row r="249" spans="1:6" x14ac:dyDescent="0.25">
      <c r="A249" t="s">
        <v>252</v>
      </c>
      <c r="B249" s="2">
        <v>127</v>
      </c>
      <c r="C249" s="3">
        <v>0.121</v>
      </c>
      <c r="D249" s="4">
        <v>25</v>
      </c>
      <c r="E249" s="3">
        <v>8.6999999999999994E-2</v>
      </c>
      <c r="F249" s="1">
        <f>data[[#This Row],[Sales]]/data[[#This Row],[Units]]</f>
        <v>5.08</v>
      </c>
    </row>
    <row r="250" spans="1:6" x14ac:dyDescent="0.25">
      <c r="A250" t="s">
        <v>253</v>
      </c>
      <c r="B250" s="2">
        <v>126</v>
      </c>
      <c r="C250" s="3">
        <v>0.10100000000000001</v>
      </c>
      <c r="D250" s="4">
        <v>270</v>
      </c>
      <c r="E250" s="3">
        <v>7.0999999999999994E-2</v>
      </c>
      <c r="F250" s="1">
        <f>data[[#This Row],[Sales]]/data[[#This Row],[Units]]</f>
        <v>0.46666666666666667</v>
      </c>
    </row>
    <row r="251" spans="1:6" x14ac:dyDescent="0.25">
      <c r="A251" t="s">
        <v>254</v>
      </c>
      <c r="B251" s="2">
        <v>126</v>
      </c>
      <c r="C251" s="3">
        <v>0.152</v>
      </c>
      <c r="D251" s="4">
        <v>40</v>
      </c>
      <c r="E251" s="3">
        <v>0.111</v>
      </c>
      <c r="F251" s="1">
        <f>data[[#This Row],[Sales]]/data[[#This Row],[Units]]</f>
        <v>3.15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261B-0FE1-4042-9047-9BEE04210845}">
  <sheetPr>
    <tabColor theme="8"/>
  </sheetPr>
  <dimension ref="A1:J40"/>
  <sheetViews>
    <sheetView topLeftCell="A18" workbookViewId="0">
      <selection activeCell="N30" sqref="N30"/>
    </sheetView>
  </sheetViews>
  <sheetFormatPr defaultRowHeight="15" x14ac:dyDescent="0.25"/>
  <cols>
    <col min="1" max="1" width="13.140625" bestFit="1" customWidth="1"/>
    <col min="2" max="2" width="12.140625" bestFit="1" customWidth="1"/>
    <col min="3" max="3" width="12.28515625" bestFit="1" customWidth="1"/>
    <col min="4" max="4" width="19.7109375" bestFit="1" customWidth="1"/>
    <col min="5" max="5" width="15.28515625" customWidth="1"/>
    <col min="6" max="6" width="13.140625" customWidth="1"/>
    <col min="7" max="7" width="11.5703125" bestFit="1" customWidth="1"/>
    <col min="8" max="8" width="10.5703125" bestFit="1" customWidth="1"/>
    <col min="9" max="9" width="16.85546875" customWidth="1"/>
    <col min="10" max="10" width="9.5703125" bestFit="1" customWidth="1"/>
  </cols>
  <sheetData>
    <row r="1" spans="1:9" x14ac:dyDescent="0.25">
      <c r="A1" s="5" t="s">
        <v>256</v>
      </c>
      <c r="B1" t="s">
        <v>258</v>
      </c>
      <c r="C1" t="s">
        <v>260</v>
      </c>
      <c r="E1" t="s">
        <v>0</v>
      </c>
      <c r="F1" t="s">
        <v>1</v>
      </c>
      <c r="G1" t="s">
        <v>261</v>
      </c>
      <c r="H1" t="s">
        <v>262</v>
      </c>
      <c r="I1" t="s">
        <v>263</v>
      </c>
    </row>
    <row r="2" spans="1:9" x14ac:dyDescent="0.25">
      <c r="A2" s="6" t="s">
        <v>5</v>
      </c>
      <c r="B2">
        <v>40412</v>
      </c>
      <c r="C2">
        <v>4.9000000000000002E-2</v>
      </c>
      <c r="E2" s="6" t="s">
        <v>5</v>
      </c>
      <c r="F2" s="2">
        <f>VLOOKUP(E2,A1:C11,2,FALSE)</f>
        <v>40412</v>
      </c>
      <c r="G2">
        <f>VLOOKUP(E2,A1:C11,3,FALSE)</f>
        <v>4.9000000000000002E-2</v>
      </c>
      <c r="H2">
        <v>4000</v>
      </c>
      <c r="I2" t="str">
        <f>IF(Table2[[#This Row],[%]]&gt;0,"↑"&amp;TEXT(Table2[[#This Row],[%]],"0%"),"↓"&amp;TEXT(-Table2[[#This Row],[%]],"0%"))</f>
        <v>↑5%</v>
      </c>
    </row>
    <row r="3" spans="1:9" x14ac:dyDescent="0.25">
      <c r="A3" s="6" t="s">
        <v>6</v>
      </c>
      <c r="B3">
        <v>21380</v>
      </c>
      <c r="C3">
        <v>8.5999999999999993E-2</v>
      </c>
      <c r="E3" s="6" t="s">
        <v>6</v>
      </c>
      <c r="F3" s="2">
        <f t="shared" ref="F3:F11" si="0">VLOOKUP(E3,A2:C12,2,FALSE)</f>
        <v>21380</v>
      </c>
      <c r="G3">
        <f t="shared" ref="G3:G11" si="1">VLOOKUP(E3,A2:C12,3,FALSE)</f>
        <v>8.5999999999999993E-2</v>
      </c>
      <c r="H3">
        <v>4000</v>
      </c>
      <c r="I3" t="str">
        <f>IF(Table2[[#This Row],[%]]&gt;0,"↑"&amp;TEXT(Table2[[#This Row],[%]],"0%"),"↓"&amp;TEXT(-Table2[[#This Row],[%]],"0%"))</f>
        <v>↑9%</v>
      </c>
    </row>
    <row r="4" spans="1:9" x14ac:dyDescent="0.25">
      <c r="A4" s="6" t="s">
        <v>7</v>
      </c>
      <c r="B4">
        <v>11320</v>
      </c>
      <c r="C4">
        <v>0.13</v>
      </c>
      <c r="E4" s="6" t="s">
        <v>7</v>
      </c>
      <c r="F4" s="2">
        <f t="shared" si="0"/>
        <v>11320</v>
      </c>
      <c r="G4">
        <f t="shared" si="1"/>
        <v>0.13</v>
      </c>
      <c r="H4">
        <v>4000</v>
      </c>
      <c r="I4" t="str">
        <f>IF(Table2[[#This Row],[%]]&gt;0,"↑"&amp;TEXT(Table2[[#This Row],[%]],"0%"),"↓"&amp;TEXT(-Table2[[#This Row],[%]],"0%"))</f>
        <v>↑13%</v>
      </c>
    </row>
    <row r="5" spans="1:9" x14ac:dyDescent="0.25">
      <c r="A5" s="6" t="s">
        <v>8</v>
      </c>
      <c r="B5">
        <v>11293</v>
      </c>
      <c r="C5">
        <v>0.09</v>
      </c>
      <c r="E5" s="6" t="s">
        <v>8</v>
      </c>
      <c r="F5" s="2">
        <f t="shared" si="0"/>
        <v>11293</v>
      </c>
      <c r="G5">
        <f t="shared" si="1"/>
        <v>0.09</v>
      </c>
      <c r="H5">
        <v>4000</v>
      </c>
      <c r="I5" t="str">
        <f>IF(Table2[[#This Row],[%]]&gt;0,"↑"&amp;TEXT(Table2[[#This Row],[%]],"0%"),"↓"&amp;TEXT(-Table2[[#This Row],[%]],"0%"))</f>
        <v>↑9%</v>
      </c>
    </row>
    <row r="6" spans="1:9" x14ac:dyDescent="0.25">
      <c r="A6" s="6" t="s">
        <v>9</v>
      </c>
      <c r="B6">
        <v>10204</v>
      </c>
      <c r="C6">
        <v>2.7E-2</v>
      </c>
      <c r="E6" s="6" t="s">
        <v>9</v>
      </c>
      <c r="F6" s="2">
        <f t="shared" si="0"/>
        <v>10204</v>
      </c>
      <c r="G6">
        <f t="shared" si="1"/>
        <v>2.7E-2</v>
      </c>
      <c r="H6">
        <v>4000</v>
      </c>
      <c r="I6" t="str">
        <f>IF(Table2[[#This Row],[%]]&gt;0,"↑"&amp;TEXT(Table2[[#This Row],[%]],"0%"),"↓"&amp;TEXT(-Table2[[#This Row],[%]],"0%"))</f>
        <v>↑3%</v>
      </c>
    </row>
    <row r="7" spans="1:9" x14ac:dyDescent="0.25">
      <c r="A7" s="6" t="s">
        <v>10</v>
      </c>
      <c r="B7">
        <v>10200</v>
      </c>
      <c r="C7">
        <v>-0.02</v>
      </c>
      <c r="E7" s="6" t="s">
        <v>10</v>
      </c>
      <c r="F7" s="2">
        <f t="shared" si="0"/>
        <v>10200</v>
      </c>
      <c r="G7">
        <f t="shared" si="1"/>
        <v>-0.02</v>
      </c>
      <c r="H7">
        <v>4000</v>
      </c>
      <c r="I7" t="str">
        <f>IF(Table2[[#This Row],[%]]&gt;0,"↑"&amp;TEXT(Table2[[#This Row],[%]],"0%"),"↓"&amp;TEXT(-Table2[[#This Row],[%]],"0%"))</f>
        <v>↓2%</v>
      </c>
    </row>
    <row r="8" spans="1:9" x14ac:dyDescent="0.25">
      <c r="A8" s="6" t="s">
        <v>11</v>
      </c>
      <c r="B8">
        <v>9762</v>
      </c>
      <c r="C8">
        <v>4.2000000000000003E-2</v>
      </c>
      <c r="E8" s="6" t="s">
        <v>11</v>
      </c>
      <c r="F8" s="2">
        <f t="shared" si="0"/>
        <v>9762</v>
      </c>
      <c r="G8">
        <f t="shared" si="1"/>
        <v>4.2000000000000003E-2</v>
      </c>
      <c r="H8">
        <v>4000</v>
      </c>
      <c r="I8" t="str">
        <f>IF(Table2[[#This Row],[%]]&gt;0,"↑"&amp;TEXT(Table2[[#This Row],[%]],"0%"),"↓"&amp;TEXT(-Table2[[#This Row],[%]],"0%"))</f>
        <v>↑4%</v>
      </c>
    </row>
    <row r="9" spans="1:9" x14ac:dyDescent="0.25">
      <c r="A9" s="6" t="s">
        <v>12</v>
      </c>
      <c r="B9">
        <v>9228</v>
      </c>
      <c r="C9">
        <v>0.05</v>
      </c>
      <c r="E9" s="6" t="s">
        <v>12</v>
      </c>
      <c r="F9" s="2">
        <f t="shared" si="0"/>
        <v>9228</v>
      </c>
      <c r="G9">
        <f t="shared" si="1"/>
        <v>0.05</v>
      </c>
      <c r="H9">
        <v>4000</v>
      </c>
      <c r="I9" t="str">
        <f>IF(Table2[[#This Row],[%]]&gt;0,"↑"&amp;TEXT(Table2[[#This Row],[%]],"0%"),"↓"&amp;TEXT(-Table2[[#This Row],[%]],"0%"))</f>
        <v>↑5%</v>
      </c>
    </row>
    <row r="10" spans="1:9" x14ac:dyDescent="0.25">
      <c r="A10" s="6" t="s">
        <v>13</v>
      </c>
      <c r="B10">
        <v>7044</v>
      </c>
      <c r="C10">
        <v>6.9000000000000006E-2</v>
      </c>
      <c r="E10" s="6" t="s">
        <v>13</v>
      </c>
      <c r="F10" s="2">
        <f t="shared" si="0"/>
        <v>7044</v>
      </c>
      <c r="G10">
        <f t="shared" si="1"/>
        <v>6.9000000000000006E-2</v>
      </c>
      <c r="H10">
        <v>4000</v>
      </c>
      <c r="I10" t="str">
        <f>IF(Table2[[#This Row],[%]]&gt;0,"↑"&amp;TEXT(Table2[[#This Row],[%]],"0%"),"↓"&amp;TEXT(-Table2[[#This Row],[%]],"0%"))</f>
        <v>↑7%</v>
      </c>
    </row>
    <row r="11" spans="1:9" x14ac:dyDescent="0.25">
      <c r="A11" s="6" t="s">
        <v>14</v>
      </c>
      <c r="B11">
        <v>5890</v>
      </c>
      <c r="C11">
        <v>0.04</v>
      </c>
      <c r="E11" s="6" t="s">
        <v>14</v>
      </c>
      <c r="F11" s="2">
        <f t="shared" si="0"/>
        <v>5890</v>
      </c>
      <c r="G11">
        <f t="shared" si="1"/>
        <v>0.04</v>
      </c>
      <c r="H11">
        <v>4000</v>
      </c>
      <c r="I11" t="str">
        <f>IF(Table2[[#This Row],[%]]&gt;0,"↑"&amp;TEXT(Table2[[#This Row],[%]],"0%"),"↓"&amp;TEXT(-Table2[[#This Row],[%]],"0%"))</f>
        <v>↑4%</v>
      </c>
    </row>
    <row r="12" spans="1:9" x14ac:dyDescent="0.25">
      <c r="A12" s="6" t="s">
        <v>257</v>
      </c>
      <c r="B12">
        <v>136733</v>
      </c>
      <c r="C12">
        <v>0.56299999999999994</v>
      </c>
    </row>
    <row r="15" spans="1:9" x14ac:dyDescent="0.25">
      <c r="A15" s="5" t="s">
        <v>256</v>
      </c>
      <c r="B15" t="s">
        <v>264</v>
      </c>
      <c r="C15" t="s">
        <v>265</v>
      </c>
      <c r="E15" t="s">
        <v>266</v>
      </c>
      <c r="F15" t="s">
        <v>267</v>
      </c>
      <c r="G15" t="s">
        <v>261</v>
      </c>
      <c r="H15" t="s">
        <v>262</v>
      </c>
      <c r="I15" t="s">
        <v>263</v>
      </c>
    </row>
    <row r="16" spans="1:9" x14ac:dyDescent="0.25">
      <c r="A16" s="6" t="s">
        <v>10</v>
      </c>
      <c r="B16">
        <v>23801</v>
      </c>
      <c r="C16">
        <v>-0.04</v>
      </c>
      <c r="E16" s="6" t="s">
        <v>10</v>
      </c>
      <c r="F16" s="4">
        <f>VLOOKUP(Table3[[#This Row],[restaurant]],A15:C25,2,FALSE)</f>
        <v>23801</v>
      </c>
      <c r="G16">
        <f>VLOOKUP(Table3[[#This Row],[restaurant]],A15:C25,3,FALSE)</f>
        <v>-0.04</v>
      </c>
      <c r="H16">
        <v>5000</v>
      </c>
      <c r="I16" t="str">
        <f>IF(Table3[[#This Row],[%]]&gt;0,"↑"&amp;TEXT(Table3[[#This Row],[%]],"0%"),"↓"&amp;TEXT(-Table3[[#This Row],[%]],"0%"))</f>
        <v>↓4%</v>
      </c>
    </row>
    <row r="17" spans="1:10" x14ac:dyDescent="0.25">
      <c r="A17" s="6" t="s">
        <v>6</v>
      </c>
      <c r="B17">
        <v>15049</v>
      </c>
      <c r="C17">
        <v>0.03</v>
      </c>
      <c r="E17" s="6" t="s">
        <v>6</v>
      </c>
      <c r="F17" s="4">
        <f>VLOOKUP(Table3[[#This Row],[restaurant]],A16:C26,2,FALSE)</f>
        <v>15049</v>
      </c>
      <c r="G17">
        <f>VLOOKUP(Table3[[#This Row],[restaurant]],A16:C26,3,FALSE)</f>
        <v>0.03</v>
      </c>
      <c r="H17">
        <v>5000</v>
      </c>
      <c r="I17" t="str">
        <f>IF(Table3[[#This Row],[%]]&gt;0,"↑"&amp;TEXT(Table3[[#This Row],[%]],"0%"),"↓"&amp;TEXT(-Table3[[#This Row],[%]],"0%"))</f>
        <v>↑3%</v>
      </c>
    </row>
    <row r="18" spans="1:10" x14ac:dyDescent="0.25">
      <c r="A18" s="6" t="s">
        <v>5</v>
      </c>
      <c r="B18">
        <v>13846</v>
      </c>
      <c r="C18">
        <v>-5.0000000000000001E-3</v>
      </c>
      <c r="E18" s="6" t="s">
        <v>5</v>
      </c>
      <c r="F18" s="4">
        <f>VLOOKUP(Table3[[#This Row],[restaurant]],A17:C27,2,FALSE)</f>
        <v>13846</v>
      </c>
      <c r="G18">
        <f>VLOOKUP(Table3[[#This Row],[restaurant]],A17:C27,3,FALSE)</f>
        <v>-5.0000000000000001E-3</v>
      </c>
      <c r="H18">
        <v>5000</v>
      </c>
      <c r="I18" t="str">
        <f>IF(Table3[[#This Row],[%]]&gt;0,"↑"&amp;TEXT(Table3[[#This Row],[%]],"0%"),"↓"&amp;TEXT(-Table3[[#This Row],[%]],"0%"))</f>
        <v>↓1%</v>
      </c>
    </row>
    <row r="19" spans="1:10" x14ac:dyDescent="0.25">
      <c r="A19" s="6" t="s">
        <v>12</v>
      </c>
      <c r="B19">
        <v>9630</v>
      </c>
      <c r="C19">
        <v>2.1999999999999999E-2</v>
      </c>
      <c r="E19" s="6" t="s">
        <v>12</v>
      </c>
      <c r="F19" s="4">
        <f>VLOOKUP(Table3[[#This Row],[restaurant]],A18:C28,2,FALSE)</f>
        <v>9630</v>
      </c>
      <c r="G19">
        <f>VLOOKUP(Table3[[#This Row],[restaurant]],A18:C28,3,FALSE)</f>
        <v>2.1999999999999999E-2</v>
      </c>
      <c r="H19">
        <v>5000</v>
      </c>
      <c r="I19" t="str">
        <f>IF(Table3[[#This Row],[%]]&gt;0,"↑"&amp;TEXT(Table3[[#This Row],[%]],"0%"),"↓"&amp;TEXT(-Table3[[#This Row],[%]],"0%"))</f>
        <v>↑2%</v>
      </c>
    </row>
    <row r="20" spans="1:10" x14ac:dyDescent="0.25">
      <c r="A20" s="6" t="s">
        <v>9</v>
      </c>
      <c r="B20">
        <v>7346</v>
      </c>
      <c r="C20">
        <v>2E-3</v>
      </c>
      <c r="E20" s="6" t="s">
        <v>9</v>
      </c>
      <c r="F20" s="4">
        <f>VLOOKUP(Table3[[#This Row],[restaurant]],A19:C29,2,FALSE)</f>
        <v>7346</v>
      </c>
      <c r="G20">
        <f>VLOOKUP(Table3[[#This Row],[restaurant]],A19:C29,3,FALSE)</f>
        <v>2E-3</v>
      </c>
      <c r="H20">
        <v>5000</v>
      </c>
      <c r="I20" t="str">
        <f>IF(Table3[[#This Row],[%]]&gt;0,"↑"&amp;TEXT(Table3[[#This Row],[%]],"0%"),"↓"&amp;TEXT(-Table3[[#This Row],[%]],"0%"))</f>
        <v>↑0%</v>
      </c>
    </row>
    <row r="21" spans="1:10" x14ac:dyDescent="0.25">
      <c r="A21" s="6" t="s">
        <v>15</v>
      </c>
      <c r="B21">
        <v>7306</v>
      </c>
      <c r="C21">
        <v>-2.4E-2</v>
      </c>
      <c r="E21" s="6" t="s">
        <v>15</v>
      </c>
      <c r="F21" s="4">
        <f>VLOOKUP(Table3[[#This Row],[restaurant]],A20:C30,2,FALSE)</f>
        <v>7306</v>
      </c>
      <c r="G21">
        <f>VLOOKUP(Table3[[#This Row],[restaurant]],A20:C30,3,FALSE)</f>
        <v>-2.4E-2</v>
      </c>
      <c r="H21">
        <v>5000</v>
      </c>
      <c r="I21" t="str">
        <f>IF(Table3[[#This Row],[%]]&gt;0,"↑"&amp;TEXT(Table3[[#This Row],[%]],"0%"),"↓"&amp;TEXT(-Table3[[#This Row],[%]],"0%"))</f>
        <v>↓2%</v>
      </c>
    </row>
    <row r="22" spans="1:10" x14ac:dyDescent="0.25">
      <c r="A22" s="6" t="s">
        <v>8</v>
      </c>
      <c r="B22">
        <v>6766</v>
      </c>
      <c r="C22">
        <v>2.7E-2</v>
      </c>
      <c r="E22" s="6" t="s">
        <v>8</v>
      </c>
      <c r="F22" s="4">
        <f>VLOOKUP(Table3[[#This Row],[restaurant]],A21:C31,2,FALSE)</f>
        <v>6766</v>
      </c>
      <c r="G22">
        <f>VLOOKUP(Table3[[#This Row],[restaurant]],A21:C31,3,FALSE)</f>
        <v>2.7E-2</v>
      </c>
      <c r="H22">
        <v>5000</v>
      </c>
      <c r="I22" t="str">
        <f>IF(Table3[[#This Row],[%]]&gt;0,"↑"&amp;TEXT(Table3[[#This Row],[%]],"0%"),"↓"&amp;TEXT(-Table3[[#This Row],[%]],"0%"))</f>
        <v>↑3%</v>
      </c>
    </row>
    <row r="23" spans="1:10" x14ac:dyDescent="0.25">
      <c r="A23" s="6" t="s">
        <v>13</v>
      </c>
      <c r="B23">
        <v>6126</v>
      </c>
      <c r="C23">
        <v>4.2999999999999997E-2</v>
      </c>
      <c r="E23" s="6" t="s">
        <v>13</v>
      </c>
      <c r="F23" s="4">
        <f>VLOOKUP(Table3[[#This Row],[restaurant]],A22:C32,2,FALSE)</f>
        <v>6126</v>
      </c>
      <c r="G23">
        <f>VLOOKUP(Table3[[#This Row],[restaurant]],A22:C32,3,FALSE)</f>
        <v>4.2999999999999997E-2</v>
      </c>
      <c r="H23">
        <v>5000</v>
      </c>
      <c r="I23" t="str">
        <f>IF(Table3[[#This Row],[%]]&gt;0,"↑"&amp;TEXT(Table3[[#This Row],[%]],"0%"),"↓"&amp;TEXT(-Table3[[#This Row],[%]],"0%"))</f>
        <v>↑4%</v>
      </c>
    </row>
    <row r="24" spans="1:10" x14ac:dyDescent="0.25">
      <c r="A24" s="6" t="s">
        <v>11</v>
      </c>
      <c r="B24">
        <v>5852</v>
      </c>
      <c r="C24">
        <v>7.0000000000000001E-3</v>
      </c>
      <c r="E24" s="6" t="s">
        <v>11</v>
      </c>
      <c r="F24" s="4">
        <f>VLOOKUP(Table3[[#This Row],[restaurant]],A23:C33,2,FALSE)</f>
        <v>5852</v>
      </c>
      <c r="G24">
        <f>VLOOKUP(Table3[[#This Row],[restaurant]],A23:C33,3,FALSE)</f>
        <v>7.0000000000000001E-3</v>
      </c>
      <c r="H24">
        <v>5000</v>
      </c>
      <c r="I24" t="str">
        <f>IF(Table3[[#This Row],[%]]&gt;0,"↑"&amp;TEXT(Table3[[#This Row],[%]],"0%"),"↓"&amp;TEXT(-Table3[[#This Row],[%]],"0%"))</f>
        <v>↑1%</v>
      </c>
    </row>
    <row r="25" spans="1:10" x14ac:dyDescent="0.25">
      <c r="A25" s="6" t="s">
        <v>25</v>
      </c>
      <c r="B25">
        <v>4381</v>
      </c>
      <c r="C25">
        <v>-6.0000000000000001E-3</v>
      </c>
      <c r="E25" s="6" t="s">
        <v>25</v>
      </c>
      <c r="F25" s="4">
        <f>VLOOKUP(Table3[[#This Row],[restaurant]],A24:C34,2,FALSE)</f>
        <v>4381</v>
      </c>
      <c r="G25">
        <f>VLOOKUP(Table3[[#This Row],[restaurant]],A24:C34,3,FALSE)</f>
        <v>-6.0000000000000001E-3</v>
      </c>
      <c r="H25">
        <v>5000</v>
      </c>
      <c r="I25" t="str">
        <f>IF(Table3[[#This Row],[%]]&gt;0,"↑"&amp;TEXT(Table3[[#This Row],[%]],"0%"),"↓"&amp;TEXT(-Table3[[#This Row],[%]],"0%"))</f>
        <v>↓1%</v>
      </c>
    </row>
    <row r="26" spans="1:10" x14ac:dyDescent="0.25">
      <c r="A26" s="6" t="s">
        <v>257</v>
      </c>
      <c r="B26">
        <v>100103</v>
      </c>
      <c r="C26">
        <v>5.5999999999999987E-2</v>
      </c>
    </row>
    <row r="29" spans="1:10" x14ac:dyDescent="0.25">
      <c r="A29" s="5" t="s">
        <v>256</v>
      </c>
      <c r="B29" t="s">
        <v>258</v>
      </c>
      <c r="C29" t="s">
        <v>264</v>
      </c>
      <c r="D29" t="s">
        <v>259</v>
      </c>
      <c r="F29" t="s">
        <v>268</v>
      </c>
      <c r="G29" t="s">
        <v>269</v>
      </c>
      <c r="H29" t="s">
        <v>267</v>
      </c>
      <c r="I29" t="s">
        <v>255</v>
      </c>
      <c r="J29" t="s">
        <v>262</v>
      </c>
    </row>
    <row r="30" spans="1:10" x14ac:dyDescent="0.25">
      <c r="A30" s="6" t="s">
        <v>5</v>
      </c>
      <c r="B30" s="7">
        <v>40412</v>
      </c>
      <c r="C30" s="7">
        <v>13846</v>
      </c>
      <c r="D30" s="7">
        <v>2.9186768741874909</v>
      </c>
      <c r="F30" s="6" t="s">
        <v>5</v>
      </c>
      <c r="G30" s="9">
        <f>VLOOKUP(Table5[[#This Row],[restaurants]],A29:D39,2,FALSE)</f>
        <v>40412</v>
      </c>
      <c r="H30" s="10">
        <f>VLOOKUP(Table5[[#This Row],[restaurants]],A29:D39,3,FALSE)</f>
        <v>13846</v>
      </c>
      <c r="I30" s="8">
        <f>VLOOKUP(Table5[[#This Row],[restaurants]],A29:D39,4,FALSE)</f>
        <v>2.9186768741874909</v>
      </c>
      <c r="J30" s="10">
        <v>5000</v>
      </c>
    </row>
    <row r="31" spans="1:10" x14ac:dyDescent="0.25">
      <c r="A31" s="6" t="s">
        <v>6</v>
      </c>
      <c r="B31" s="7">
        <v>21380</v>
      </c>
      <c r="C31" s="7">
        <v>15049</v>
      </c>
      <c r="D31" s="7">
        <v>1.4206924048109508</v>
      </c>
      <c r="F31" s="6" t="s">
        <v>6</v>
      </c>
      <c r="G31" s="9">
        <f>VLOOKUP(Table5[[#This Row],[restaurants]],A30:D40,2,FALSE)</f>
        <v>21380</v>
      </c>
      <c r="H31" s="10">
        <f>VLOOKUP(Table5[[#This Row],[restaurants]],A30:D40,3,FALSE)</f>
        <v>15049</v>
      </c>
      <c r="I31" s="8">
        <f>VLOOKUP(Table5[[#This Row],[restaurants]],A30:D40,4,FALSE)</f>
        <v>1.4206924048109508</v>
      </c>
      <c r="J31" s="10">
        <v>5000</v>
      </c>
    </row>
    <row r="32" spans="1:10" x14ac:dyDescent="0.25">
      <c r="A32" s="6" t="s">
        <v>7</v>
      </c>
      <c r="B32" s="7">
        <v>11320</v>
      </c>
      <c r="C32" s="7">
        <v>2470</v>
      </c>
      <c r="D32" s="7">
        <v>4.5829959514170042</v>
      </c>
      <c r="F32" s="6" t="s">
        <v>7</v>
      </c>
      <c r="G32" s="9">
        <f>VLOOKUP(Table5[[#This Row],[restaurants]],A31:D41,2,FALSE)</f>
        <v>11320</v>
      </c>
      <c r="H32" s="10">
        <f>VLOOKUP(Table5[[#This Row],[restaurants]],A31:D41,3,FALSE)</f>
        <v>2470</v>
      </c>
      <c r="I32" s="8">
        <f>VLOOKUP(Table5[[#This Row],[restaurants]],A31:D41,4,FALSE)</f>
        <v>4.5829959514170042</v>
      </c>
      <c r="J32" s="10">
        <v>5000</v>
      </c>
    </row>
    <row r="33" spans="1:10" x14ac:dyDescent="0.25">
      <c r="A33" s="6" t="s">
        <v>8</v>
      </c>
      <c r="B33" s="7">
        <v>11293</v>
      </c>
      <c r="C33" s="7">
        <v>6766</v>
      </c>
      <c r="D33" s="7">
        <v>1.6690806976056753</v>
      </c>
      <c r="F33" s="6" t="s">
        <v>8</v>
      </c>
      <c r="G33" s="9">
        <f>VLOOKUP(Table5[[#This Row],[restaurants]],A32:D42,2,FALSE)</f>
        <v>11293</v>
      </c>
      <c r="H33" s="10">
        <f>VLOOKUP(Table5[[#This Row],[restaurants]],A32:D42,3,FALSE)</f>
        <v>6766</v>
      </c>
      <c r="I33" s="8">
        <f>VLOOKUP(Table5[[#This Row],[restaurants]],A32:D42,4,FALSE)</f>
        <v>1.6690806976056753</v>
      </c>
      <c r="J33" s="10">
        <v>5000</v>
      </c>
    </row>
    <row r="34" spans="1:10" x14ac:dyDescent="0.25">
      <c r="A34" s="6" t="s">
        <v>9</v>
      </c>
      <c r="B34" s="7">
        <v>10204</v>
      </c>
      <c r="C34" s="7">
        <v>7346</v>
      </c>
      <c r="D34" s="7">
        <v>1.3890552681731554</v>
      </c>
      <c r="F34" s="6" t="s">
        <v>9</v>
      </c>
      <c r="G34" s="9">
        <f>VLOOKUP(Table5[[#This Row],[restaurants]],A33:D43,2,FALSE)</f>
        <v>10204</v>
      </c>
      <c r="H34" s="10">
        <f>VLOOKUP(Table5[[#This Row],[restaurants]],A33:D43,3,FALSE)</f>
        <v>7346</v>
      </c>
      <c r="I34" s="8">
        <f>VLOOKUP(Table5[[#This Row],[restaurants]],A33:D43,4,FALSE)</f>
        <v>1.3890552681731554</v>
      </c>
      <c r="J34" s="10">
        <v>5000</v>
      </c>
    </row>
    <row r="35" spans="1:10" x14ac:dyDescent="0.25">
      <c r="A35" s="6" t="s">
        <v>10</v>
      </c>
      <c r="B35" s="7">
        <v>10200</v>
      </c>
      <c r="C35" s="7">
        <v>23801</v>
      </c>
      <c r="D35" s="7">
        <v>0.42855342212512082</v>
      </c>
      <c r="F35" s="6" t="s">
        <v>10</v>
      </c>
      <c r="G35" s="9">
        <f>VLOOKUP(Table5[[#This Row],[restaurants]],A34:D44,2,FALSE)</f>
        <v>10200</v>
      </c>
      <c r="H35" s="10">
        <f>VLOOKUP(Table5[[#This Row],[restaurants]],A34:D44,3,FALSE)</f>
        <v>23801</v>
      </c>
      <c r="I35" s="8">
        <f>VLOOKUP(Table5[[#This Row],[restaurants]],A34:D44,4,FALSE)</f>
        <v>0.42855342212512082</v>
      </c>
      <c r="J35" s="10">
        <v>5000</v>
      </c>
    </row>
    <row r="36" spans="1:10" x14ac:dyDescent="0.25">
      <c r="A36" s="6" t="s">
        <v>11</v>
      </c>
      <c r="B36" s="7">
        <v>9762</v>
      </c>
      <c r="C36" s="7">
        <v>5852</v>
      </c>
      <c r="D36" s="7">
        <v>1.6681476418318524</v>
      </c>
      <c r="F36" s="6" t="s">
        <v>11</v>
      </c>
      <c r="G36" s="9">
        <f>VLOOKUP(Table5[[#This Row],[restaurants]],A35:D45,2,FALSE)</f>
        <v>9762</v>
      </c>
      <c r="H36" s="10">
        <f>VLOOKUP(Table5[[#This Row],[restaurants]],A35:D45,3,FALSE)</f>
        <v>5852</v>
      </c>
      <c r="I36" s="8">
        <f>VLOOKUP(Table5[[#This Row],[restaurants]],A35:D45,4,FALSE)</f>
        <v>1.6681476418318524</v>
      </c>
      <c r="J36" s="10">
        <v>5000</v>
      </c>
    </row>
    <row r="37" spans="1:10" x14ac:dyDescent="0.25">
      <c r="A37" s="6" t="s">
        <v>12</v>
      </c>
      <c r="B37" s="7">
        <v>9228</v>
      </c>
      <c r="C37" s="7">
        <v>9630</v>
      </c>
      <c r="D37" s="7">
        <v>0.95825545171339566</v>
      </c>
      <c r="F37" s="6" t="s">
        <v>12</v>
      </c>
      <c r="G37" s="9">
        <f>VLOOKUP(Table5[[#This Row],[restaurants]],A36:D46,2,FALSE)</f>
        <v>9228</v>
      </c>
      <c r="H37" s="10">
        <f>VLOOKUP(Table5[[#This Row],[restaurants]],A36:D46,3,FALSE)</f>
        <v>9630</v>
      </c>
      <c r="I37" s="8">
        <f>VLOOKUP(Table5[[#This Row],[restaurants]],A36:D46,4,FALSE)</f>
        <v>0.95825545171339566</v>
      </c>
      <c r="J37" s="10">
        <v>5000</v>
      </c>
    </row>
    <row r="38" spans="1:10" x14ac:dyDescent="0.25">
      <c r="A38" s="6" t="s">
        <v>13</v>
      </c>
      <c r="B38" s="7">
        <v>7044</v>
      </c>
      <c r="C38" s="7">
        <v>6126</v>
      </c>
      <c r="D38" s="7">
        <v>1.1498530852105779</v>
      </c>
      <c r="F38" s="6" t="s">
        <v>13</v>
      </c>
      <c r="G38" s="9">
        <f>VLOOKUP(Table5[[#This Row],[restaurants]],A37:D47,2,FALSE)</f>
        <v>7044</v>
      </c>
      <c r="H38" s="10">
        <f>VLOOKUP(Table5[[#This Row],[restaurants]],A37:D47,3,FALSE)</f>
        <v>6126</v>
      </c>
      <c r="I38" s="8">
        <f>VLOOKUP(Table5[[#This Row],[restaurants]],A37:D47,4,FALSE)</f>
        <v>1.1498530852105779</v>
      </c>
      <c r="J38" s="10">
        <v>5000</v>
      </c>
    </row>
    <row r="39" spans="1:10" x14ac:dyDescent="0.25">
      <c r="A39" s="6" t="s">
        <v>14</v>
      </c>
      <c r="B39" s="7">
        <v>5890</v>
      </c>
      <c r="C39" s="7">
        <v>2160</v>
      </c>
      <c r="D39" s="7">
        <v>2.7268518518518516</v>
      </c>
      <c r="F39" s="6" t="s">
        <v>14</v>
      </c>
      <c r="G39" s="9">
        <f>VLOOKUP(Table5[[#This Row],[restaurants]],A38:D48,2,FALSE)</f>
        <v>5890</v>
      </c>
      <c r="H39" s="10">
        <f>VLOOKUP(Table5[[#This Row],[restaurants]],A38:D48,3,FALSE)</f>
        <v>2160</v>
      </c>
      <c r="I39" s="8">
        <f>VLOOKUP(Table5[[#This Row],[restaurants]],A38:D48,4,FALSE)</f>
        <v>2.7268518518518516</v>
      </c>
      <c r="J39" s="10">
        <v>5000</v>
      </c>
    </row>
    <row r="40" spans="1:10" x14ac:dyDescent="0.25">
      <c r="A40" s="6" t="s">
        <v>257</v>
      </c>
      <c r="B40" s="7">
        <v>136733</v>
      </c>
      <c r="C40" s="7">
        <v>93046</v>
      </c>
      <c r="D40" s="7">
        <v>18.912162648927072</v>
      </c>
    </row>
  </sheetData>
  <pageMargins left="0.7" right="0.7" top="0.75" bottom="0.75" header="0.3" footer="0.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BFE2-720C-4063-A9A6-99C2A0EDCE10}">
  <sheetPr>
    <tabColor theme="7"/>
  </sheetPr>
  <dimension ref="A1"/>
  <sheetViews>
    <sheetView showGridLines="0" tabSelected="1" zoomScale="69" zoomScaleNormal="69" workbookViewId="0">
      <selection activeCell="V28" sqref="V28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i o A p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K g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A p V v a o 6 3 Z z A Q A A 7 A I A A B M A H A B G b 3 J t d W x h c y 9 T Z W N 0 a W 9 u M S 5 t I K I Y A C i g F A A A A A A A A A A A A A A A A A A A A A A A A A A A A H V R X U / C M B R 9 J + E / N P N l J M 0 i R E y U 7 I E M j b 4 o s v F A m C F 1 u 4 6 F r s X 2 D i W E / 2 7 H h k M + 9 r B 1 5 9 y e n n O q I c J U C u K X 3 3 a v 2 W g 2 9 J w p i E n M k B G X c M B m g 5 j H l 7 m K w C C e X j k D G e U Z C L Q f U w 6 O J w W a H 2 1 b 3 n 0 4 1 q B 0 u D S v 7 x T D A e g F y m U 4 6 I e a c d B h I J e d 7 r U T 6 Z X V o t M B 8 D R L E Z R r U Y s S T / I 8 E 9 q 9 o + R B R D J O R e K 2 O 9 0 O J W + 5 R P B x z c G t l 8 6 L F P D e o q X B K 2 u o Z G a 4 m D w B i 4 0 B y 7 g N 2 I c Z r J g K t 8 s s l E w r v M + 5 H z H O l H Z R 5 Y e S 3 p y J x C g G 6 y X U c o F i Q n 9 K l Z W G C 1 L b Z 8 6 n m 4 0 1 Y m J h o j 0 L v L 1 x i s k t J Q Y F j S w 3 M m g 4 N C h B + M E d V b V 5 g v t F f 6 d K k 9 f J b E 8 N w c Q S y B K o + b F I 8 c K 2 P X V u W x H h K 2 c K d z m O r U B S 3 P 7 M Y w i J V O t / A 9 u 6 v R F k c m X 6 q O 6 1 L r A k K t g + q p n + l X b Q x b G h U w / b V r O R i k t H 9 3 4 B U E s B A i 0 A F A A C A A g A i o A p V q F C A Y G j A A A A 9 g A A A B I A A A A A A A A A A A A A A A A A A A A A A E N v b m Z p Z y 9 Q Y W N r Y W d l L n h t b F B L A Q I t A B Q A A g A I A I q A K V Y P y u m r p A A A A O k A A A A T A A A A A A A A A A A A A A A A A O 8 A A A B b Q 2 9 u d G V u d F 9 U e X B l c 1 0 u e G 1 s U E s B A i 0 A F A A C A A g A i o A p V v a o 6 3 Z z A Q A A 7 A I A A B M A A A A A A A A A A A A A A A A A 4 A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s A A A A A A A D 1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M z o w N D o y M C 4 z N T U 1 M j A x W i I g L z 4 8 R W 5 0 c n k g V H l w Z T 0 i R m l s b E N v b H V t b l R 5 c G V z I i B W Y W x 1 Z T 0 i c 0 J n T U V B d 1 E 9 I i A v P j x F b n R y e S B U e X B l P S J G a W x s Q 2 9 s d W 1 u T m F t Z X M i I F Z h b H V l P S J z W y Z x d W 9 0 O 1 J l c 3 R h d X J h b n Q m c X V v d D s s J n F 1 b 3 Q 7 U 2 F s Z X M m c X V v d D s s J n F 1 b 3 Q 7 W U 9 Z X 1 N h b G V z J n F 1 b 3 Q 7 L C Z x d W 9 0 O 1 V u a X R z J n F 1 b 3 Q 7 L C Z x d W 9 0 O 1 l P W V 9 V b m l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h h b m d l Z C B U e X B l L n t S Z X N 0 Y X V y Y W 5 0 L D F 9 J n F 1 b 3 Q 7 L C Z x d W 9 0 O 1 N l Y 3 R p b 2 4 x L 2 R h d G E v Q 2 h h b m d l Z C B U e X B l L n t T Y W x l c y w z f S Z x d W 9 0 O y w m c X V v d D t T Z W N 0 a W 9 u M S 9 k Y X R h L 0 N o Y W 5 n Z W Q g V H l w Z S 5 7 W U 9 Z X 1 N h b G V z L D R 9 J n F 1 b 3 Q 7 L C Z x d W 9 0 O 1 N l Y 3 R p b 2 4 x L 2 R h d G E v Q 2 h h b m d l Z C B U e X B l L n t V b m l 0 c y w 1 f S Z x d W 9 0 O y w m c X V v d D t T Z W N 0 a W 9 u M S 9 k Y X R h L 0 N o Y W 5 n Z W Q g V H l w Z S 5 7 W U 9 Z X 1 V u a X R z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v Q 2 h h b m d l Z C B U e X B l L n t S Z X N 0 Y X V y Y W 5 0 L D F 9 J n F 1 b 3 Q 7 L C Z x d W 9 0 O 1 N l Y 3 R p b 2 4 x L 2 R h d G E v Q 2 h h b m d l Z C B U e X B l L n t T Y W x l c y w z f S Z x d W 9 0 O y w m c X V v d D t T Z W N 0 a W 9 u M S 9 k Y X R h L 0 N o Y W 5 n Z W Q g V H l w Z S 5 7 W U 9 Z X 1 N h b G V z L D R 9 J n F 1 b 3 Q 7 L C Z x d W 9 0 O 1 N l Y 3 R p b 2 4 x L 2 R h d G E v Q 2 h h b m d l Z C B U e X B l L n t V b m l 0 c y w 1 f S Z x d W 9 0 O y w m c X V v d D t T Z W N 0 a W 9 u M S 9 k Y X R h L 0 N o Y W 5 n Z W Q g V H l w Z S 5 7 W U 9 Z X 1 V u a X R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T Z H s D y B T E K Z W O F p 7 H W s r w A A A A A C A A A A A A A Q Z g A A A A E A A C A A A A D T I + i J X a R f W Q 8 N 4 + L A u 3 g n p 1 0 g 5 8 e j T z A + A 1 T C p y z N 0 g A A A A A O g A A A A A I A A C A A A A C O H 5 p w r 0 8 P 3 L 3 0 L k M x 6 C Y M 9 + Y P H T t h 5 7 8 w Y M 9 n S / m m a l A A A A C n O / s O Y 1 7 D J G 9 j P U t y 3 0 2 F x v w d 2 J + q w g J 3 p I g F 9 U 5 u q a n V M R l Z 3 7 s J z 8 u b K n Z 0 C S c C m F p D Y h n 9 4 K 8 f X 3 d k 9 j G w H I 8 f C j n 6 0 W S m D i u W 6 u l g 6 k A A A A A F K 0 7 N L Q e K n 8 Y r H f E i A b o 3 o J G c F q 8 e G S K d z 9 U u p 3 x 5 / R u M A k c 5 m 7 O b r b I i C K 6 B X 5 8 f G M g d 8 F p r e T l Q F W O U / 1 U K < / D a t a M a s h u p > 
</file>

<file path=customXml/itemProps1.xml><?xml version="1.0" encoding="utf-8"?>
<ds:datastoreItem xmlns:ds="http://schemas.openxmlformats.org/officeDocument/2006/customXml" ds:itemID="{CB69FDE7-191D-4BA9-A736-929D53E4AF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perswit</dc:creator>
  <cp:lastModifiedBy>perswit</cp:lastModifiedBy>
  <cp:lastPrinted>2023-01-09T15:59:52Z</cp:lastPrinted>
  <dcterms:created xsi:type="dcterms:W3CDTF">2023-01-09T12:59:34Z</dcterms:created>
  <dcterms:modified xsi:type="dcterms:W3CDTF">2023-01-10T05:56:42Z</dcterms:modified>
</cp:coreProperties>
</file>