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745253r_student_gla_ac_uk/Documents/Desktop/Project Final/Data/"/>
    </mc:Choice>
  </mc:AlternateContent>
  <xr:revisionPtr revIDLastSave="703" documentId="6_{115B515D-F2A1-4B5E-B619-81F34B1CC48C}" xr6:coauthVersionLast="47" xr6:coauthVersionMax="47" xr10:uidLastSave="{B25210B0-F653-4890-B0C3-E983397DB7A2}"/>
  <bookViews>
    <workbookView xWindow="-32940" yWindow="-108" windowWidth="16632" windowHeight="11160" activeTab="2" xr2:uid="{D69EDDA7-01E3-4382-9F41-F7ACBFF4A532}"/>
  </bookViews>
  <sheets>
    <sheet name="RAW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0" i="3" l="1"/>
  <c r="F43" i="3"/>
  <c r="F50" i="3"/>
  <c r="F57" i="3"/>
  <c r="J27" i="3"/>
  <c r="G71" i="3"/>
  <c r="I8" i="3"/>
  <c r="I33" i="3"/>
  <c r="I28" i="3"/>
  <c r="H29" i="3"/>
  <c r="I29" i="3"/>
  <c r="H30" i="3"/>
  <c r="I30" i="3"/>
  <c r="J30" i="3"/>
  <c r="G31" i="3"/>
  <c r="H31" i="3"/>
  <c r="I31" i="3"/>
  <c r="G32" i="3"/>
  <c r="H32" i="3"/>
  <c r="I32" i="3"/>
  <c r="H33" i="3"/>
  <c r="J33" i="3"/>
  <c r="H34" i="3"/>
  <c r="I34" i="3"/>
  <c r="J34" i="3"/>
  <c r="H35" i="3"/>
  <c r="I35" i="3"/>
  <c r="J35" i="3"/>
  <c r="G36" i="3"/>
  <c r="H36" i="3"/>
  <c r="I36" i="3"/>
  <c r="J36" i="3"/>
  <c r="G37" i="3"/>
  <c r="H37" i="3"/>
  <c r="I37" i="3"/>
  <c r="J37" i="3"/>
  <c r="G38" i="3"/>
  <c r="H38" i="3"/>
  <c r="I38" i="3"/>
  <c r="J38" i="3"/>
  <c r="G39" i="3"/>
  <c r="H39" i="3"/>
  <c r="I39" i="3"/>
  <c r="G40" i="3"/>
  <c r="H40" i="3"/>
  <c r="I40" i="3"/>
  <c r="J40" i="3"/>
  <c r="G41" i="3"/>
  <c r="H41" i="3"/>
  <c r="I41" i="3"/>
  <c r="J41" i="3"/>
  <c r="H42" i="3"/>
  <c r="I42" i="3"/>
  <c r="J42" i="3"/>
  <c r="G43" i="3"/>
  <c r="H43" i="3"/>
  <c r="I43" i="3"/>
  <c r="J43" i="3"/>
  <c r="G44" i="3"/>
  <c r="H44" i="3"/>
  <c r="I44" i="3"/>
  <c r="J44" i="3"/>
  <c r="G45" i="3"/>
  <c r="H45" i="3"/>
  <c r="I45" i="3"/>
  <c r="J45" i="3"/>
  <c r="G46" i="3"/>
  <c r="H46" i="3"/>
  <c r="I46" i="3"/>
  <c r="J46" i="3"/>
  <c r="G47" i="3"/>
  <c r="H47" i="3"/>
  <c r="I47" i="3"/>
  <c r="J47" i="3"/>
  <c r="G48" i="3"/>
  <c r="H48" i="3"/>
  <c r="I48" i="3"/>
  <c r="J48" i="3"/>
  <c r="G49" i="3"/>
  <c r="H49" i="3"/>
  <c r="I49" i="3"/>
  <c r="J49" i="3"/>
  <c r="G50" i="3"/>
  <c r="H50" i="3"/>
  <c r="I50" i="3"/>
  <c r="J50" i="3"/>
  <c r="G51" i="3"/>
  <c r="H51" i="3"/>
  <c r="I51" i="3"/>
  <c r="J51" i="3"/>
  <c r="G52" i="3"/>
  <c r="H52" i="3"/>
  <c r="I52" i="3"/>
  <c r="J52" i="3"/>
  <c r="G53" i="3"/>
  <c r="H53" i="3"/>
  <c r="I53" i="3"/>
  <c r="J53" i="3"/>
  <c r="G54" i="3"/>
  <c r="H54" i="3"/>
  <c r="I54" i="3"/>
  <c r="J54" i="3"/>
  <c r="G55" i="3"/>
  <c r="H55" i="3"/>
  <c r="I55" i="3"/>
  <c r="J55" i="3"/>
  <c r="G56" i="3"/>
  <c r="H56" i="3"/>
  <c r="I56" i="3"/>
  <c r="J56" i="3"/>
  <c r="G57" i="3"/>
  <c r="H57" i="3"/>
  <c r="I57" i="3"/>
  <c r="G58" i="3"/>
  <c r="H58" i="3"/>
  <c r="I58" i="3"/>
  <c r="J58" i="3"/>
  <c r="G59" i="3"/>
  <c r="H59" i="3"/>
  <c r="I59" i="3"/>
  <c r="J59" i="3"/>
  <c r="G60" i="3"/>
  <c r="H60" i="3"/>
  <c r="I60" i="3"/>
  <c r="J60" i="3"/>
  <c r="G61" i="3"/>
  <c r="H61" i="3"/>
  <c r="I61" i="3"/>
  <c r="J61" i="3"/>
  <c r="G62" i="3"/>
  <c r="H62" i="3"/>
  <c r="I62" i="3"/>
  <c r="G64" i="3"/>
  <c r="H64" i="3"/>
  <c r="I64" i="3"/>
  <c r="J64" i="3"/>
  <c r="G65" i="3"/>
  <c r="H65" i="3"/>
  <c r="I65" i="3"/>
  <c r="J65" i="3"/>
  <c r="H66" i="3"/>
  <c r="I66" i="3"/>
  <c r="J66" i="3"/>
  <c r="H67" i="3"/>
  <c r="I67" i="3"/>
  <c r="J67" i="3"/>
  <c r="G68" i="3"/>
  <c r="H68" i="3"/>
  <c r="I68" i="3"/>
  <c r="J68" i="3"/>
  <c r="G69" i="3"/>
  <c r="H69" i="3"/>
  <c r="I69" i="3"/>
  <c r="J69" i="3"/>
  <c r="H70" i="3"/>
  <c r="I70" i="3"/>
  <c r="J70" i="3"/>
  <c r="H71" i="3"/>
  <c r="I71" i="3"/>
  <c r="J71" i="3"/>
  <c r="H28" i="3"/>
  <c r="J28" i="3"/>
  <c r="G28" i="3"/>
  <c r="I27" i="3"/>
  <c r="G7" i="3"/>
  <c r="H18" i="3"/>
  <c r="G26" i="3"/>
  <c r="I17" i="3"/>
  <c r="H6" i="3"/>
  <c r="I6" i="3"/>
  <c r="J6" i="3"/>
  <c r="H7" i="3"/>
  <c r="I7" i="3"/>
  <c r="J7" i="3"/>
  <c r="H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H14" i="3"/>
  <c r="I14" i="3"/>
  <c r="J14" i="3"/>
  <c r="H15" i="3"/>
  <c r="I15" i="3"/>
  <c r="J15" i="3"/>
  <c r="H16" i="3"/>
  <c r="I16" i="3"/>
  <c r="J16" i="3"/>
  <c r="H17" i="3"/>
  <c r="J17" i="3"/>
  <c r="I18" i="3"/>
  <c r="H19" i="3"/>
  <c r="I19" i="3"/>
  <c r="H20" i="3"/>
  <c r="I20" i="3"/>
  <c r="J20" i="3"/>
  <c r="H21" i="3"/>
  <c r="I21" i="3"/>
  <c r="H22" i="3"/>
  <c r="I22" i="3"/>
  <c r="H23" i="3"/>
  <c r="I23" i="3"/>
  <c r="H24" i="3"/>
  <c r="I24" i="3"/>
  <c r="J24" i="3"/>
  <c r="H25" i="3"/>
  <c r="I25" i="3"/>
  <c r="H26" i="3"/>
  <c r="I26" i="3"/>
  <c r="H27" i="3"/>
  <c r="G20" i="3"/>
  <c r="G21" i="3"/>
  <c r="G22" i="3"/>
  <c r="G23" i="3"/>
  <c r="G24" i="3"/>
  <c r="G8" i="3"/>
  <c r="G9" i="3"/>
  <c r="G10" i="3"/>
  <c r="G12" i="3"/>
  <c r="G13" i="3"/>
  <c r="G14" i="3"/>
  <c r="G15" i="3"/>
  <c r="G16" i="3"/>
  <c r="G18" i="3"/>
  <c r="G6" i="3"/>
  <c r="J5" i="3"/>
  <c r="I5" i="3"/>
  <c r="H5" i="3"/>
  <c r="J4" i="3"/>
  <c r="I4" i="3"/>
  <c r="H4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36" i="3"/>
  <c r="F37" i="3"/>
  <c r="F38" i="3"/>
  <c r="F39" i="3"/>
  <c r="F40" i="3"/>
  <c r="F41" i="3"/>
  <c r="F42" i="3"/>
  <c r="F44" i="3"/>
  <c r="F45" i="3"/>
  <c r="F46" i="3"/>
  <c r="F47" i="3"/>
  <c r="F48" i="3"/>
  <c r="F49" i="3"/>
  <c r="F51" i="3"/>
  <c r="F52" i="3"/>
  <c r="F53" i="3"/>
  <c r="F54" i="3"/>
  <c r="F55" i="3"/>
  <c r="F56" i="3"/>
  <c r="F35" i="3"/>
  <c r="F34" i="3"/>
  <c r="F29" i="3"/>
  <c r="F30" i="3"/>
  <c r="F31" i="3"/>
  <c r="F32" i="3"/>
  <c r="F33" i="3"/>
  <c r="F28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6" i="3"/>
  <c r="F1" i="3" a="1"/>
  <c r="F1" i="3" s="1"/>
  <c r="F9" i="2"/>
  <c r="F43" i="2"/>
  <c r="F38" i="2"/>
  <c r="F13" i="2"/>
  <c r="K5" i="2"/>
  <c r="I5" i="2"/>
  <c r="H5" i="2"/>
  <c r="F5" i="2"/>
  <c r="K4" i="2"/>
  <c r="I4" i="2"/>
  <c r="H4" i="2"/>
  <c r="F3" i="2"/>
  <c r="F2" i="2"/>
  <c r="F43" i="1"/>
  <c r="F38" i="1"/>
  <c r="F13" i="1"/>
  <c r="F9" i="1"/>
  <c r="F5" i="1"/>
  <c r="H5" i="1"/>
  <c r="I5" i="1"/>
  <c r="K5" i="1"/>
  <c r="K4" i="1"/>
  <c r="F2" i="1"/>
  <c r="F3" i="1"/>
  <c r="H4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<sst xmlns="http://schemas.openxmlformats.org/spreadsheetml/2006/main" count="497" uniqueCount="43">
  <si>
    <t>No.</t>
  </si>
  <si>
    <t xml:space="preserve">Site </t>
  </si>
  <si>
    <t>Nest</t>
  </si>
  <si>
    <t xml:space="preserve">Total </t>
  </si>
  <si>
    <t>Anthro</t>
  </si>
  <si>
    <t xml:space="preserve">Moss </t>
  </si>
  <si>
    <t>Feather</t>
  </si>
  <si>
    <t>Hair</t>
  </si>
  <si>
    <t>Arthropod</t>
  </si>
  <si>
    <t>Red</t>
  </si>
  <si>
    <t>White</t>
  </si>
  <si>
    <t>Yellow</t>
  </si>
  <si>
    <t>Green</t>
  </si>
  <si>
    <t>Blue</t>
  </si>
  <si>
    <t>Black</t>
  </si>
  <si>
    <t>orange</t>
  </si>
  <si>
    <t>Comments</t>
  </si>
  <si>
    <t>SCENE</t>
  </si>
  <si>
    <t xml:space="preserve">weight correction br- 16.328, pr- 3.973 </t>
  </si>
  <si>
    <t>Sallochy</t>
  </si>
  <si>
    <t>Cashel</t>
  </si>
  <si>
    <t xml:space="preserve">Cahsel </t>
  </si>
  <si>
    <t xml:space="preserve">Anthropogenic material is in its original weight </t>
  </si>
  <si>
    <t>Changed Rubber 15.508, 3.309</t>
  </si>
  <si>
    <t xml:space="preserve">Fecal Matter </t>
  </si>
  <si>
    <t xml:space="preserve">Used paper and rubber for total mass </t>
  </si>
  <si>
    <t>St Mungo</t>
  </si>
  <si>
    <t>OSP</t>
  </si>
  <si>
    <t>Purple 1</t>
  </si>
  <si>
    <t>Garsgube</t>
  </si>
  <si>
    <t>721b</t>
  </si>
  <si>
    <t>GCU</t>
  </si>
  <si>
    <t>Dawsholm</t>
  </si>
  <si>
    <t>717a</t>
  </si>
  <si>
    <t xml:space="preserve">Kelvingroove </t>
  </si>
  <si>
    <t>No correction needed for other than total</t>
  </si>
  <si>
    <t>Wool/Hair</t>
  </si>
  <si>
    <t>Date</t>
  </si>
  <si>
    <t>rural</t>
  </si>
  <si>
    <t>Urban</t>
  </si>
  <si>
    <t>Rural</t>
  </si>
  <si>
    <t>Urban/rural</t>
  </si>
  <si>
    <t>Correction for new bag frow now 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</si>
</sst>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3" borderId="0" xfId="0" applyFill="1" applyAlignment="1">
      <alignment horizontal="right"/>
    </xf>
    <xf numFmtId="0" fontId="0" fillId="6" borderId="0" xfId="0" applyFill="1"/>
    <xf numFmtId="0" fontId="2" fillId="0" borderId="0" xfId="0" applyFont="1"/>
    <xf numFmtId="14" fontId="0" fillId="3" borderId="0" xfId="0" applyNumberFormat="1" applyFill="1"/>
    <xf numFmtId="14" fontId="0" fillId="3" borderId="0" xfId="0" applyNumberFormat="1" applyFill="1" applyAlignment="1">
      <alignment horizontal="right"/>
    </xf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3" fontId="0" fillId="8" borderId="0" xfId="0" applyNumberFormat="1" applyFill="1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9" borderId="0" xfId="0" applyFont="1" applyFill="1"/>
    <xf numFmtId="14" fontId="3" fillId="9" borderId="0" xfId="0" applyNumberFormat="1" applyFont="1" applyFill="1"/>
    <xf numFmtId="0" fontId="0" fillId="9" borderId="0" xfId="0" applyFill="1"/>
  </cellXfs>
  <cellStyles count="1">
    <cellStyle name="Normal" xfId="0" builtinId="0"/>
  </cellStyles>
  <dxfs count="4">
    <dxf>
      <font>
        <color theme="4" tint="0.39994506668294322"/>
      </font>
    </dxf>
    <dxf>
      <font>
        <color theme="5" tint="-0.24994659260841701"/>
      </font>
    </dxf>
    <dxf>
      <font>
        <color theme="4" tint="0.39994506668294322"/>
      </font>
    </dxf>
    <dxf>
      <font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FC4B-02F2-4609-A2D6-2A1995E5C653}">
  <dimension ref="A1:T71"/>
  <sheetViews>
    <sheetView zoomScaleNormal="100" workbookViewId="0">
      <pane ySplit="1" topLeftCell="A14" activePane="bottomLeft" state="frozen"/>
      <selection activeCell="L14" sqref="L14"/>
      <selection pane="bottomLeft" activeCell="L14" sqref="L14"/>
    </sheetView>
  </sheetViews>
  <sheetFormatPr defaultRowHeight="14.4" x14ac:dyDescent="0.3"/>
  <cols>
    <col min="4" max="4" width="8.88671875" style="2"/>
    <col min="5" max="5" width="10.5546875" style="10" bestFit="1" customWidth="1"/>
    <col min="20" max="20" width="39.5546875" bestFit="1" customWidth="1"/>
  </cols>
  <sheetData>
    <row r="1" spans="1:20" x14ac:dyDescent="0.3">
      <c r="A1" t="s">
        <v>0</v>
      </c>
      <c r="B1" t="s">
        <v>41</v>
      </c>
      <c r="C1" t="s">
        <v>1</v>
      </c>
      <c r="D1" s="2" t="s">
        <v>2</v>
      </c>
      <c r="E1" s="10" t="s">
        <v>37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">
      <c r="A2">
        <v>1</v>
      </c>
      <c r="B2" t="s">
        <v>38</v>
      </c>
      <c r="C2" t="s">
        <v>17</v>
      </c>
      <c r="D2" s="2">
        <v>157</v>
      </c>
      <c r="E2" s="10">
        <v>45091</v>
      </c>
      <c r="F2">
        <f>31.7-16.328</f>
        <v>15.372</v>
      </c>
      <c r="G2">
        <v>0.23499999999999999</v>
      </c>
      <c r="H2">
        <v>12.565</v>
      </c>
      <c r="I2">
        <v>0.55400000000000005</v>
      </c>
      <c r="K2">
        <v>2.0049999999999999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9"/>
    </row>
    <row r="3" spans="1:20" x14ac:dyDescent="0.3">
      <c r="A3">
        <v>2</v>
      </c>
      <c r="B3" t="s">
        <v>38</v>
      </c>
      <c r="C3" t="s">
        <v>17</v>
      </c>
      <c r="D3" s="2">
        <v>23</v>
      </c>
      <c r="E3" s="10">
        <v>45104</v>
      </c>
      <c r="F3">
        <f>32.958-16.238</f>
        <v>16.72</v>
      </c>
      <c r="G3">
        <v>0</v>
      </c>
      <c r="H3">
        <v>13.755000000000001</v>
      </c>
      <c r="I3">
        <v>0.31</v>
      </c>
      <c r="K3">
        <v>0.29599999999999999</v>
      </c>
      <c r="L3">
        <v>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3">
      <c r="A4">
        <v>3</v>
      </c>
      <c r="B4" t="s">
        <v>40</v>
      </c>
      <c r="C4" t="s">
        <v>17</v>
      </c>
      <c r="D4" s="2">
        <v>2</v>
      </c>
      <c r="E4" s="10">
        <v>45104</v>
      </c>
      <c r="F4">
        <v>17.794</v>
      </c>
      <c r="G4">
        <v>0</v>
      </c>
      <c r="H4">
        <f>19.366-3.973</f>
        <v>15.393000000000001</v>
      </c>
      <c r="I4">
        <f>5.159-3.973</f>
        <v>1.1859999999999999</v>
      </c>
      <c r="K4">
        <f>4.585-3.973</f>
        <v>0.6120000000000001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3">
      <c r="A5">
        <v>4</v>
      </c>
      <c r="B5" t="s">
        <v>40</v>
      </c>
      <c r="C5" t="s">
        <v>17</v>
      </c>
      <c r="D5" s="2">
        <v>159</v>
      </c>
      <c r="E5" s="10">
        <v>45104</v>
      </c>
      <c r="F5">
        <f>36.482-16.328</f>
        <v>20.154</v>
      </c>
      <c r="G5">
        <v>0</v>
      </c>
      <c r="H5">
        <f>22.71-3.973</f>
        <v>18.737000000000002</v>
      </c>
      <c r="I5">
        <f>4.136-3.973</f>
        <v>0.16300000000000026</v>
      </c>
      <c r="K5">
        <f>4.463-3.973</f>
        <v>0.49000000000000021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s="1" customFormat="1" x14ac:dyDescent="0.3">
      <c r="A6" s="1">
        <v>5</v>
      </c>
      <c r="B6" t="s">
        <v>40</v>
      </c>
      <c r="C6" s="1" t="s">
        <v>17</v>
      </c>
      <c r="D6" s="2">
        <v>172</v>
      </c>
      <c r="E6" s="10">
        <v>45091</v>
      </c>
      <c r="F6" s="1">
        <v>35.780999999999999</v>
      </c>
      <c r="G6" s="1">
        <v>0</v>
      </c>
      <c r="H6" s="1">
        <v>17.282</v>
      </c>
      <c r="I6" s="1">
        <v>4.3040000000000003</v>
      </c>
      <c r="K6" s="1">
        <v>8.1850000000000005</v>
      </c>
      <c r="L6" s="1">
        <v>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">
        <v>18</v>
      </c>
    </row>
    <row r="7" spans="1:20" x14ac:dyDescent="0.3">
      <c r="A7">
        <v>6</v>
      </c>
      <c r="B7" t="s">
        <v>40</v>
      </c>
      <c r="C7" t="s">
        <v>17</v>
      </c>
      <c r="D7" s="2">
        <v>154</v>
      </c>
      <c r="E7" s="10">
        <v>45091</v>
      </c>
      <c r="F7">
        <v>34.078000000000003</v>
      </c>
      <c r="G7">
        <v>3.9820000000000002</v>
      </c>
      <c r="H7">
        <v>20.64</v>
      </c>
      <c r="I7">
        <v>4.3120000000000003</v>
      </c>
      <c r="K7">
        <v>4</v>
      </c>
      <c r="L7">
        <v>8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3">
      <c r="A8">
        <v>7</v>
      </c>
      <c r="B8" t="s">
        <v>40</v>
      </c>
      <c r="C8" t="s">
        <v>17</v>
      </c>
      <c r="D8" s="2">
        <v>20</v>
      </c>
      <c r="E8" s="10">
        <v>45104</v>
      </c>
      <c r="F8">
        <v>29.713999999999999</v>
      </c>
      <c r="G8">
        <v>4.13</v>
      </c>
      <c r="H8">
        <v>15.516999999999999</v>
      </c>
      <c r="I8">
        <v>4.9630000000000001</v>
      </c>
      <c r="K8">
        <v>4.3109999999999999</v>
      </c>
      <c r="L8">
        <v>6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</row>
    <row r="9" spans="1:20" x14ac:dyDescent="0.3">
      <c r="A9">
        <v>8</v>
      </c>
      <c r="B9" t="s">
        <v>40</v>
      </c>
      <c r="C9" t="s">
        <v>19</v>
      </c>
      <c r="D9" s="2">
        <v>261</v>
      </c>
      <c r="E9" s="10">
        <v>45091</v>
      </c>
      <c r="F9">
        <f>33.52-0.868</f>
        <v>32.652000000000001</v>
      </c>
      <c r="G9">
        <v>4.0069999999999997</v>
      </c>
      <c r="H9">
        <v>18.669</v>
      </c>
      <c r="I9">
        <v>4.6669999999999998</v>
      </c>
      <c r="K9">
        <v>4.2240000000000002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20" x14ac:dyDescent="0.3">
      <c r="A10">
        <v>9</v>
      </c>
      <c r="B10" t="s">
        <v>40</v>
      </c>
      <c r="C10" t="s">
        <v>19</v>
      </c>
      <c r="D10" s="2">
        <v>251</v>
      </c>
      <c r="E10" s="10">
        <v>45091</v>
      </c>
      <c r="F10">
        <v>38.725000000000001</v>
      </c>
      <c r="G10">
        <v>3.9860000000000002</v>
      </c>
      <c r="H10">
        <v>23.37</v>
      </c>
      <c r="I10">
        <v>5.617</v>
      </c>
      <c r="K10">
        <v>4.5839999999999996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20" x14ac:dyDescent="0.3">
      <c r="A11">
        <v>10</v>
      </c>
      <c r="B11" t="s">
        <v>40</v>
      </c>
      <c r="C11" t="s">
        <v>19</v>
      </c>
      <c r="D11" s="2">
        <v>272</v>
      </c>
      <c r="E11" s="10">
        <v>45091</v>
      </c>
      <c r="F11">
        <v>35.780999999999999</v>
      </c>
      <c r="G11">
        <v>1E-3</v>
      </c>
      <c r="H11">
        <v>21.074999999999999</v>
      </c>
      <c r="I11">
        <v>4.2329999999999997</v>
      </c>
      <c r="K11">
        <v>5.4889999999999999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20" x14ac:dyDescent="0.3">
      <c r="A12">
        <v>11</v>
      </c>
      <c r="B12" t="s">
        <v>40</v>
      </c>
      <c r="C12" t="s">
        <v>17</v>
      </c>
      <c r="D12" s="2">
        <v>8</v>
      </c>
      <c r="E12" s="10">
        <v>45091</v>
      </c>
      <c r="F12">
        <v>32.685000000000002</v>
      </c>
      <c r="G12">
        <v>0</v>
      </c>
      <c r="H12">
        <v>18.48</v>
      </c>
      <c r="I12">
        <v>4.8620000000000001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3">
      <c r="A13">
        <v>12</v>
      </c>
      <c r="B13" t="s">
        <v>40</v>
      </c>
      <c r="C13" t="s">
        <v>17</v>
      </c>
      <c r="D13" s="2">
        <v>24</v>
      </c>
      <c r="E13" s="10">
        <v>45091</v>
      </c>
      <c r="F13">
        <f>28.438-0.608</f>
        <v>27.83</v>
      </c>
      <c r="G13">
        <v>0</v>
      </c>
      <c r="H13">
        <v>12.411</v>
      </c>
      <c r="I13">
        <v>6.8380000000000001</v>
      </c>
      <c r="K13">
        <v>1E-3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 x14ac:dyDescent="0.3">
      <c r="A14">
        <v>13</v>
      </c>
      <c r="B14" t="s">
        <v>40</v>
      </c>
      <c r="C14" t="s">
        <v>17</v>
      </c>
      <c r="D14" s="2">
        <v>16</v>
      </c>
      <c r="E14" s="10">
        <v>45104</v>
      </c>
      <c r="F14">
        <v>45.372</v>
      </c>
      <c r="G14">
        <v>0</v>
      </c>
      <c r="H14">
        <v>32.957000000000001</v>
      </c>
      <c r="I14">
        <v>4.1929999999999996</v>
      </c>
      <c r="K14">
        <v>4.008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 x14ac:dyDescent="0.3">
      <c r="A15">
        <v>14</v>
      </c>
      <c r="B15" t="s">
        <v>40</v>
      </c>
      <c r="C15" t="s">
        <v>20</v>
      </c>
      <c r="D15" s="2">
        <v>408</v>
      </c>
      <c r="E15" s="10">
        <v>45105</v>
      </c>
      <c r="F15">
        <v>35.962000000000003</v>
      </c>
      <c r="G15">
        <v>0</v>
      </c>
      <c r="H15">
        <v>18.420999999999999</v>
      </c>
      <c r="I15">
        <v>5.16</v>
      </c>
      <c r="K15">
        <v>7.6829999999999998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0" x14ac:dyDescent="0.3">
      <c r="A16">
        <v>15</v>
      </c>
      <c r="B16" t="s">
        <v>40</v>
      </c>
      <c r="C16" t="s">
        <v>21</v>
      </c>
      <c r="D16" s="2">
        <v>418</v>
      </c>
      <c r="E16" s="10">
        <v>45105</v>
      </c>
      <c r="F16">
        <v>34.448999999999998</v>
      </c>
      <c r="G16">
        <v>3.99</v>
      </c>
      <c r="H16">
        <v>9.8740000000000006</v>
      </c>
      <c r="I16">
        <v>4.1459999999999999</v>
      </c>
      <c r="K16">
        <v>9.7889999999999997</v>
      </c>
      <c r="L16">
        <v>19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20" x14ac:dyDescent="0.3">
      <c r="A17">
        <v>16</v>
      </c>
      <c r="B17" t="s">
        <v>40</v>
      </c>
      <c r="C17" t="s">
        <v>21</v>
      </c>
      <c r="D17" s="2">
        <v>402</v>
      </c>
      <c r="E17" s="10">
        <v>45105</v>
      </c>
      <c r="F17">
        <v>37.399000000000001</v>
      </c>
      <c r="G17">
        <v>1E-3</v>
      </c>
      <c r="H17">
        <v>18.937999999999999</v>
      </c>
      <c r="I17">
        <v>4.282</v>
      </c>
      <c r="K17">
        <v>9.7260000000000009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20" x14ac:dyDescent="0.3">
      <c r="A18">
        <v>17</v>
      </c>
      <c r="B18" t="s">
        <v>40</v>
      </c>
      <c r="C18" t="s">
        <v>17</v>
      </c>
      <c r="D18" s="2">
        <v>6</v>
      </c>
      <c r="E18" s="10">
        <v>45091</v>
      </c>
      <c r="F18">
        <v>36.576999999999998</v>
      </c>
      <c r="G18">
        <v>0</v>
      </c>
      <c r="H18">
        <v>23.631</v>
      </c>
      <c r="I18">
        <v>4.0289999999999999</v>
      </c>
      <c r="K18">
        <v>1E-3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0" x14ac:dyDescent="0.3">
      <c r="A19">
        <v>18</v>
      </c>
      <c r="B19" t="s">
        <v>40</v>
      </c>
      <c r="C19" t="s">
        <v>17</v>
      </c>
      <c r="D19" s="2">
        <v>165</v>
      </c>
      <c r="E19" s="10">
        <v>45091</v>
      </c>
      <c r="F19">
        <v>26.584</v>
      </c>
      <c r="G19" s="6">
        <v>8.0000000000000002E-3</v>
      </c>
      <c r="H19">
        <v>13.095000000000001</v>
      </c>
      <c r="I19">
        <v>5.1689999999999996</v>
      </c>
      <c r="K19">
        <v>1E-3</v>
      </c>
      <c r="L19">
        <v>5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 t="s">
        <v>22</v>
      </c>
    </row>
    <row r="20" spans="1:20" x14ac:dyDescent="0.3">
      <c r="A20">
        <v>19</v>
      </c>
      <c r="B20" t="s">
        <v>40</v>
      </c>
      <c r="C20" t="s">
        <v>20</v>
      </c>
      <c r="D20" s="2">
        <v>417</v>
      </c>
      <c r="E20" s="10">
        <v>45105</v>
      </c>
      <c r="F20">
        <v>34.712000000000003</v>
      </c>
      <c r="G20">
        <v>0</v>
      </c>
      <c r="H20">
        <v>20.22</v>
      </c>
      <c r="I20">
        <v>4.7210000000000001</v>
      </c>
      <c r="K20">
        <v>5.8680000000000003</v>
      </c>
      <c r="L20">
        <v>9</v>
      </c>
      <c r="M20">
        <v>0</v>
      </c>
      <c r="N20" s="3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0" x14ac:dyDescent="0.3">
      <c r="A21">
        <v>20</v>
      </c>
      <c r="B21" t="s">
        <v>40</v>
      </c>
      <c r="C21" t="s">
        <v>17</v>
      </c>
      <c r="D21" s="2">
        <v>113</v>
      </c>
      <c r="E21" s="10">
        <v>45104</v>
      </c>
      <c r="F21">
        <v>23.782</v>
      </c>
      <c r="G21">
        <v>0</v>
      </c>
      <c r="H21">
        <v>10.827999999999999</v>
      </c>
      <c r="I21">
        <v>4.3170000000000002</v>
      </c>
      <c r="K21">
        <v>1E-3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0" x14ac:dyDescent="0.3">
      <c r="A22">
        <v>21</v>
      </c>
      <c r="B22" t="s">
        <v>40</v>
      </c>
      <c r="C22" t="s">
        <v>20</v>
      </c>
      <c r="D22" s="2">
        <v>430</v>
      </c>
      <c r="E22" s="10">
        <v>45105</v>
      </c>
      <c r="F22">
        <v>31.975000000000001</v>
      </c>
      <c r="G22">
        <v>0</v>
      </c>
      <c r="H22">
        <v>18.466000000000001</v>
      </c>
      <c r="I22">
        <v>5.5780000000000003</v>
      </c>
      <c r="K22">
        <v>1E-3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20" x14ac:dyDescent="0.3">
      <c r="A23">
        <v>22</v>
      </c>
      <c r="B23" t="s">
        <v>40</v>
      </c>
      <c r="C23" t="s">
        <v>17</v>
      </c>
      <c r="D23" s="2">
        <v>18</v>
      </c>
      <c r="E23" s="10">
        <v>45091</v>
      </c>
      <c r="F23">
        <v>28.440999999999999</v>
      </c>
      <c r="G23">
        <v>0</v>
      </c>
      <c r="H23">
        <v>12.404</v>
      </c>
      <c r="I23">
        <v>7.7409999999999997</v>
      </c>
      <c r="K23">
        <v>1E-3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20" x14ac:dyDescent="0.3">
      <c r="A24">
        <v>23</v>
      </c>
      <c r="B24" t="s">
        <v>40</v>
      </c>
      <c r="C24" t="s">
        <v>17</v>
      </c>
      <c r="D24" s="2">
        <v>73</v>
      </c>
      <c r="E24" s="10">
        <v>45104</v>
      </c>
      <c r="F24">
        <v>29.34</v>
      </c>
      <c r="G24">
        <v>3.9889999999999999</v>
      </c>
      <c r="H24">
        <v>16.202999999999999</v>
      </c>
      <c r="I24">
        <v>4.3680000000000003</v>
      </c>
      <c r="K24">
        <v>4.1710000000000003</v>
      </c>
      <c r="L24">
        <v>2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20" x14ac:dyDescent="0.3">
      <c r="A25">
        <v>24</v>
      </c>
      <c r="B25" t="s">
        <v>40</v>
      </c>
      <c r="C25" t="s">
        <v>20</v>
      </c>
      <c r="D25" s="2">
        <v>429</v>
      </c>
      <c r="E25" s="10">
        <v>45105</v>
      </c>
      <c r="F25">
        <v>37.662999999999997</v>
      </c>
      <c r="G25">
        <v>1E-3</v>
      </c>
      <c r="H25">
        <v>25.097999999999999</v>
      </c>
      <c r="I25">
        <v>4.5199999999999996</v>
      </c>
      <c r="K25">
        <v>1E-3</v>
      </c>
      <c r="L25">
        <v>11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20" x14ac:dyDescent="0.3">
      <c r="A26">
        <v>25</v>
      </c>
      <c r="B26" t="s">
        <v>40</v>
      </c>
      <c r="C26" t="s">
        <v>17</v>
      </c>
      <c r="D26" s="2">
        <v>162</v>
      </c>
      <c r="E26" s="10">
        <v>45104</v>
      </c>
      <c r="F26">
        <v>38.771999999999998</v>
      </c>
      <c r="G26">
        <v>0</v>
      </c>
      <c r="H26">
        <v>26.138000000000002</v>
      </c>
      <c r="I26">
        <v>4.5170000000000003</v>
      </c>
      <c r="K26">
        <v>1E-3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20" s="4" customFormat="1" x14ac:dyDescent="0.3">
      <c r="A27" s="4">
        <v>26</v>
      </c>
      <c r="B27" t="s">
        <v>40</v>
      </c>
      <c r="C27" s="4" t="s">
        <v>17</v>
      </c>
      <c r="D27" s="4">
        <v>88</v>
      </c>
      <c r="E27" s="10">
        <v>45104</v>
      </c>
      <c r="F27" s="4">
        <v>36.762999999999998</v>
      </c>
      <c r="G27" s="4">
        <v>1E-3</v>
      </c>
      <c r="H27" s="4">
        <v>22.58</v>
      </c>
      <c r="I27" s="4">
        <v>4.8529999999999998</v>
      </c>
      <c r="K27" s="4">
        <v>4.0250000000000004</v>
      </c>
      <c r="L27" s="4">
        <v>5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</row>
    <row r="28" spans="1:20" s="5" customFormat="1" x14ac:dyDescent="0.3">
      <c r="A28" s="5">
        <v>27</v>
      </c>
      <c r="B28" t="s">
        <v>40</v>
      </c>
      <c r="C28" s="5" t="s">
        <v>19</v>
      </c>
      <c r="D28" s="5">
        <v>235</v>
      </c>
      <c r="E28" s="10">
        <v>45104</v>
      </c>
      <c r="F28" s="5">
        <v>31.172000000000001</v>
      </c>
      <c r="G28" s="5">
        <v>3.31</v>
      </c>
      <c r="H28" s="5">
        <v>17.193999999999999</v>
      </c>
      <c r="I28" s="5">
        <v>3.8</v>
      </c>
      <c r="K28" s="5">
        <v>4.2279999999999998</v>
      </c>
      <c r="L28" s="5">
        <v>1</v>
      </c>
      <c r="M28" s="5">
        <v>0</v>
      </c>
      <c r="N28" s="5">
        <v>1</v>
      </c>
      <c r="O28" s="5">
        <v>1</v>
      </c>
      <c r="P28" s="5">
        <v>0</v>
      </c>
      <c r="Q28" s="5">
        <v>1</v>
      </c>
      <c r="R28" s="5">
        <v>0</v>
      </c>
      <c r="S28" s="5">
        <v>0</v>
      </c>
      <c r="T28" s="5" t="s">
        <v>23</v>
      </c>
    </row>
    <row r="29" spans="1:20" x14ac:dyDescent="0.3">
      <c r="A29">
        <v>28</v>
      </c>
      <c r="B29" t="s">
        <v>40</v>
      </c>
      <c r="C29" t="s">
        <v>19</v>
      </c>
      <c r="D29" s="2">
        <v>273</v>
      </c>
      <c r="E29" s="10">
        <v>45104</v>
      </c>
      <c r="F29" s="3">
        <v>45.731000000000002</v>
      </c>
      <c r="G29">
        <v>3.28</v>
      </c>
      <c r="H29">
        <v>26.11</v>
      </c>
      <c r="I29">
        <v>8.9670000000000005</v>
      </c>
      <c r="K29">
        <v>1E-3</v>
      </c>
      <c r="L29">
        <v>10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</row>
    <row r="30" spans="1:20" x14ac:dyDescent="0.3">
      <c r="A30">
        <v>29</v>
      </c>
      <c r="B30" t="s">
        <v>40</v>
      </c>
      <c r="C30" t="s">
        <v>19</v>
      </c>
      <c r="D30" s="2">
        <v>254</v>
      </c>
      <c r="E30" s="10">
        <v>45104</v>
      </c>
      <c r="F30">
        <v>38.405000000000001</v>
      </c>
      <c r="G30">
        <v>1E-3</v>
      </c>
      <c r="H30">
        <v>24.039000000000001</v>
      </c>
      <c r="I30">
        <v>3.867</v>
      </c>
      <c r="K30">
        <v>4.5960000000000001</v>
      </c>
      <c r="L30">
        <v>5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20" x14ac:dyDescent="0.3">
      <c r="A31">
        <v>30</v>
      </c>
      <c r="B31" t="s">
        <v>40</v>
      </c>
      <c r="C31" t="s">
        <v>19</v>
      </c>
      <c r="D31" s="2">
        <v>208</v>
      </c>
      <c r="E31" s="10">
        <v>45104</v>
      </c>
      <c r="F31">
        <v>36.857999999999997</v>
      </c>
      <c r="G31">
        <v>3.3250000000000002</v>
      </c>
      <c r="H31">
        <v>24.344000000000001</v>
      </c>
      <c r="I31">
        <v>4.0129999999999999</v>
      </c>
      <c r="K31">
        <v>1E-3</v>
      </c>
      <c r="L31">
        <v>13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20" x14ac:dyDescent="0.3">
      <c r="A32">
        <v>31</v>
      </c>
      <c r="B32" t="s">
        <v>40</v>
      </c>
      <c r="C32" t="s">
        <v>17</v>
      </c>
      <c r="D32" s="2">
        <v>147</v>
      </c>
      <c r="E32" s="10">
        <v>45104</v>
      </c>
      <c r="F32">
        <v>61.6</v>
      </c>
      <c r="G32">
        <v>0</v>
      </c>
      <c r="H32">
        <v>26.29</v>
      </c>
      <c r="I32">
        <v>0</v>
      </c>
      <c r="K32">
        <v>1E-3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24</v>
      </c>
    </row>
    <row r="33" spans="1:20" x14ac:dyDescent="0.3">
      <c r="A33">
        <v>32</v>
      </c>
      <c r="B33" t="s">
        <v>40</v>
      </c>
      <c r="C33" t="s">
        <v>20</v>
      </c>
      <c r="D33" s="2">
        <v>405</v>
      </c>
      <c r="E33" s="10">
        <v>45105</v>
      </c>
      <c r="F33">
        <v>36.981000000000002</v>
      </c>
      <c r="G33">
        <v>1E-3</v>
      </c>
      <c r="H33">
        <v>13.305999999999999</v>
      </c>
      <c r="I33">
        <v>4.2409999999999997</v>
      </c>
      <c r="K33">
        <v>7.5949999999999998</v>
      </c>
      <c r="L33">
        <v>7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0" x14ac:dyDescent="0.3">
      <c r="A34">
        <v>33</v>
      </c>
      <c r="B34" t="s">
        <v>40</v>
      </c>
      <c r="C34" t="s">
        <v>19</v>
      </c>
      <c r="D34" s="2">
        <v>224</v>
      </c>
      <c r="E34" s="10">
        <v>45104</v>
      </c>
      <c r="F34" s="5">
        <v>18.285</v>
      </c>
      <c r="G34">
        <v>1E-3</v>
      </c>
      <c r="H34">
        <v>17.597000000000001</v>
      </c>
      <c r="I34">
        <v>3.6139999999999999</v>
      </c>
      <c r="K34">
        <v>4.5220000000000002</v>
      </c>
      <c r="L34">
        <v>2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25</v>
      </c>
    </row>
    <row r="35" spans="1:20" x14ac:dyDescent="0.3">
      <c r="A35">
        <v>34</v>
      </c>
      <c r="B35" t="s">
        <v>40</v>
      </c>
      <c r="C35" t="s">
        <v>19</v>
      </c>
      <c r="D35" s="2">
        <v>225</v>
      </c>
      <c r="E35" s="10">
        <v>45104</v>
      </c>
      <c r="F35">
        <v>35.694000000000003</v>
      </c>
      <c r="G35">
        <v>1E-3</v>
      </c>
      <c r="H35">
        <v>17.210999999999999</v>
      </c>
      <c r="I35">
        <v>3.3439999999999999</v>
      </c>
      <c r="K35">
        <v>7.88</v>
      </c>
      <c r="L35">
        <v>32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20" x14ac:dyDescent="0.3">
      <c r="A36">
        <v>35</v>
      </c>
      <c r="B36" t="s">
        <v>40</v>
      </c>
      <c r="C36" t="s">
        <v>20</v>
      </c>
      <c r="D36" s="2">
        <v>425</v>
      </c>
      <c r="E36" s="10">
        <v>45105</v>
      </c>
      <c r="F36">
        <v>39.566000000000003</v>
      </c>
      <c r="G36">
        <v>0</v>
      </c>
      <c r="H36">
        <v>23.332999999999998</v>
      </c>
      <c r="I36">
        <v>5.15</v>
      </c>
      <c r="K36">
        <v>5.048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20" x14ac:dyDescent="0.3">
      <c r="A37">
        <v>36</v>
      </c>
      <c r="B37" t="s">
        <v>39</v>
      </c>
      <c r="C37" t="s">
        <v>26</v>
      </c>
      <c r="D37" s="2">
        <v>614</v>
      </c>
      <c r="E37" s="10">
        <v>45100</v>
      </c>
      <c r="F37">
        <v>28.501000000000001</v>
      </c>
      <c r="G37">
        <v>3.3149999999999999</v>
      </c>
      <c r="H37">
        <v>14.917</v>
      </c>
      <c r="I37">
        <v>4.1369999999999996</v>
      </c>
      <c r="J37">
        <v>2</v>
      </c>
      <c r="K37">
        <v>3.6509999999999998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0" x14ac:dyDescent="0.3">
      <c r="A38">
        <v>37</v>
      </c>
      <c r="B38" t="s">
        <v>39</v>
      </c>
      <c r="C38" t="s">
        <v>26</v>
      </c>
      <c r="D38" s="2">
        <v>611</v>
      </c>
      <c r="E38" s="10">
        <v>45100</v>
      </c>
      <c r="F38">
        <f>26.254-0.456</f>
        <v>25.798000000000002</v>
      </c>
      <c r="G38">
        <v>0</v>
      </c>
      <c r="H38">
        <v>10.7</v>
      </c>
      <c r="I38">
        <v>4.6539999999999999</v>
      </c>
      <c r="J38">
        <v>3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0" x14ac:dyDescent="0.3">
      <c r="A39">
        <v>38</v>
      </c>
      <c r="B39" t="s">
        <v>39</v>
      </c>
      <c r="C39" t="s">
        <v>27</v>
      </c>
      <c r="D39" s="2">
        <v>633</v>
      </c>
      <c r="E39" s="10">
        <v>45100</v>
      </c>
      <c r="F39">
        <v>28.234999999999999</v>
      </c>
      <c r="G39">
        <v>3.6949999999999998</v>
      </c>
      <c r="H39">
        <v>8.1389999999999993</v>
      </c>
      <c r="I39">
        <v>10.326000000000001</v>
      </c>
      <c r="J39">
        <v>2</v>
      </c>
      <c r="K39">
        <v>1E-3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 t="s">
        <v>28</v>
      </c>
    </row>
    <row r="40" spans="1:20" x14ac:dyDescent="0.3">
      <c r="A40">
        <v>39</v>
      </c>
      <c r="B40" t="s">
        <v>39</v>
      </c>
      <c r="C40" t="s">
        <v>29</v>
      </c>
      <c r="D40" s="2">
        <v>723</v>
      </c>
      <c r="E40" s="11">
        <v>45099</v>
      </c>
      <c r="F40">
        <v>34.677</v>
      </c>
      <c r="G40">
        <v>3.59</v>
      </c>
      <c r="H40">
        <v>17.895</v>
      </c>
      <c r="I40">
        <v>4.6849999999999996</v>
      </c>
      <c r="J40">
        <v>3</v>
      </c>
      <c r="K40">
        <v>4.1710000000000003</v>
      </c>
      <c r="L40">
        <v>35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</row>
    <row r="41" spans="1:20" x14ac:dyDescent="0.3">
      <c r="A41">
        <v>40</v>
      </c>
      <c r="B41" t="s">
        <v>39</v>
      </c>
      <c r="C41" t="s">
        <v>26</v>
      </c>
      <c r="D41" s="2">
        <v>606</v>
      </c>
      <c r="E41" s="10">
        <v>45100</v>
      </c>
      <c r="F41">
        <v>47.850999999999999</v>
      </c>
      <c r="G41">
        <v>11.206</v>
      </c>
      <c r="H41">
        <v>24.433</v>
      </c>
      <c r="I41">
        <v>4.3179999999999996</v>
      </c>
      <c r="J41">
        <v>1</v>
      </c>
      <c r="K41">
        <v>4.7249999999999996</v>
      </c>
      <c r="L41">
        <v>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20" x14ac:dyDescent="0.3">
      <c r="A42">
        <v>41</v>
      </c>
      <c r="B42" t="s">
        <v>39</v>
      </c>
      <c r="C42" t="s">
        <v>29</v>
      </c>
      <c r="D42" s="7" t="s">
        <v>30</v>
      </c>
      <c r="E42" s="11">
        <v>45099</v>
      </c>
      <c r="F42">
        <v>33.341999999999999</v>
      </c>
      <c r="G42">
        <v>1E-3</v>
      </c>
      <c r="H42">
        <v>18.603999999999999</v>
      </c>
      <c r="I42">
        <v>5.4130000000000003</v>
      </c>
      <c r="J42">
        <v>1</v>
      </c>
      <c r="K42">
        <v>3.48</v>
      </c>
      <c r="L42">
        <v>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20" x14ac:dyDescent="0.3">
      <c r="A43">
        <v>42</v>
      </c>
      <c r="B43" t="s">
        <v>39</v>
      </c>
      <c r="C43" t="s">
        <v>31</v>
      </c>
      <c r="D43" s="2">
        <v>659</v>
      </c>
      <c r="E43" s="10">
        <v>45097</v>
      </c>
      <c r="F43">
        <f>39.73-1.344</f>
        <v>38.385999999999996</v>
      </c>
      <c r="G43">
        <v>3.3519999999999999</v>
      </c>
      <c r="H43">
        <v>13.965999999999999</v>
      </c>
      <c r="I43">
        <v>4.2450000000000001</v>
      </c>
      <c r="J43">
        <v>3</v>
      </c>
      <c r="K43">
        <v>10.646000000000001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</row>
    <row r="44" spans="1:20" x14ac:dyDescent="0.3">
      <c r="A44">
        <v>43</v>
      </c>
      <c r="B44" t="s">
        <v>39</v>
      </c>
      <c r="C44" t="s">
        <v>32</v>
      </c>
      <c r="D44" s="2">
        <v>743</v>
      </c>
      <c r="E44" s="10">
        <v>45098</v>
      </c>
      <c r="F44">
        <v>44.9</v>
      </c>
      <c r="G44">
        <v>3.81</v>
      </c>
      <c r="H44">
        <v>26.445</v>
      </c>
      <c r="I44">
        <v>3.8260000000000001</v>
      </c>
      <c r="J44">
        <v>2</v>
      </c>
      <c r="K44">
        <v>6.5209999999999999</v>
      </c>
      <c r="L44">
        <v>3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</row>
    <row r="45" spans="1:20" x14ac:dyDescent="0.3">
      <c r="A45">
        <v>44</v>
      </c>
      <c r="B45" t="s">
        <v>39</v>
      </c>
      <c r="C45" t="s">
        <v>32</v>
      </c>
      <c r="D45" s="2">
        <v>744</v>
      </c>
      <c r="E45" s="10">
        <v>45098</v>
      </c>
      <c r="F45">
        <v>43.737000000000002</v>
      </c>
      <c r="G45">
        <v>3.9430000000000001</v>
      </c>
      <c r="H45">
        <v>22.045000000000002</v>
      </c>
      <c r="I45">
        <v>5.0830000000000002</v>
      </c>
      <c r="J45">
        <v>2</v>
      </c>
      <c r="K45">
        <v>6.75</v>
      </c>
      <c r="L45">
        <v>8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</row>
    <row r="46" spans="1:20" x14ac:dyDescent="0.3">
      <c r="A46">
        <v>45</v>
      </c>
      <c r="B46" t="s">
        <v>39</v>
      </c>
      <c r="C46" t="s">
        <v>32</v>
      </c>
      <c r="D46" s="2">
        <v>746</v>
      </c>
      <c r="E46" s="10">
        <v>45098</v>
      </c>
      <c r="F46">
        <v>48.4</v>
      </c>
      <c r="G46">
        <v>6.9729999999999999</v>
      </c>
      <c r="H46">
        <v>18.119</v>
      </c>
      <c r="I46">
        <v>4.649</v>
      </c>
      <c r="J46">
        <v>3</v>
      </c>
      <c r="K46">
        <v>14.744999999999999</v>
      </c>
      <c r="L46">
        <v>7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</row>
    <row r="47" spans="1:20" x14ac:dyDescent="0.3">
      <c r="A47">
        <v>46</v>
      </c>
      <c r="B47" t="s">
        <v>39</v>
      </c>
      <c r="C47" t="s">
        <v>29</v>
      </c>
      <c r="D47" s="7" t="s">
        <v>33</v>
      </c>
      <c r="E47" s="11">
        <v>45099</v>
      </c>
      <c r="F47">
        <v>32.700000000000003</v>
      </c>
      <c r="G47">
        <v>4.9909999999999997</v>
      </c>
      <c r="H47">
        <v>10.135</v>
      </c>
      <c r="I47">
        <v>4.6790000000000003</v>
      </c>
      <c r="J47">
        <v>3</v>
      </c>
      <c r="K47">
        <v>5.24</v>
      </c>
      <c r="L47">
        <v>5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20" x14ac:dyDescent="0.3">
      <c r="A48">
        <v>47</v>
      </c>
      <c r="B48" t="s">
        <v>39</v>
      </c>
      <c r="C48" t="s">
        <v>31</v>
      </c>
      <c r="D48" s="2">
        <v>647</v>
      </c>
      <c r="E48" s="10">
        <v>45097</v>
      </c>
      <c r="F48">
        <v>28.096</v>
      </c>
      <c r="G48">
        <v>4.032</v>
      </c>
      <c r="H48">
        <v>11.558999999999999</v>
      </c>
      <c r="I48">
        <v>4.1369999999999996</v>
      </c>
      <c r="J48">
        <v>2</v>
      </c>
      <c r="K48">
        <v>5.5110000000000001</v>
      </c>
      <c r="L48">
        <v>2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20" x14ac:dyDescent="0.3">
      <c r="A49">
        <v>48</v>
      </c>
      <c r="B49" t="s">
        <v>39</v>
      </c>
      <c r="C49" t="s">
        <v>31</v>
      </c>
      <c r="D49" s="2">
        <v>652</v>
      </c>
      <c r="E49" s="10">
        <v>45097</v>
      </c>
      <c r="F49">
        <v>35.633000000000003</v>
      </c>
      <c r="G49">
        <v>3.5329999999999999</v>
      </c>
      <c r="H49">
        <v>16.433</v>
      </c>
      <c r="I49">
        <v>4.9219999999999997</v>
      </c>
      <c r="J49">
        <v>3</v>
      </c>
      <c r="K49">
        <v>5.8049999999999997</v>
      </c>
      <c r="L49">
        <v>3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20" x14ac:dyDescent="0.3">
      <c r="A50">
        <v>49</v>
      </c>
      <c r="B50" t="s">
        <v>39</v>
      </c>
      <c r="C50" t="s">
        <v>32</v>
      </c>
      <c r="D50" s="2">
        <v>750</v>
      </c>
      <c r="E50" s="10">
        <v>45098</v>
      </c>
      <c r="F50">
        <v>42.131</v>
      </c>
      <c r="G50">
        <v>7.12</v>
      </c>
      <c r="H50">
        <v>18.481000000000002</v>
      </c>
      <c r="I50">
        <v>4.7370000000000001</v>
      </c>
      <c r="J50">
        <v>2</v>
      </c>
      <c r="K50">
        <v>4.2130000000000001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</row>
    <row r="51" spans="1:20" x14ac:dyDescent="0.3">
      <c r="A51">
        <v>50</v>
      </c>
      <c r="B51" t="s">
        <v>39</v>
      </c>
      <c r="C51" t="s">
        <v>31</v>
      </c>
      <c r="D51" s="2">
        <v>653</v>
      </c>
      <c r="E51" s="10">
        <v>45097</v>
      </c>
      <c r="F51">
        <v>32.793999999999997</v>
      </c>
      <c r="G51">
        <v>7.4850000000000003</v>
      </c>
      <c r="H51">
        <v>11.712</v>
      </c>
      <c r="I51">
        <v>5.2060000000000004</v>
      </c>
      <c r="J51">
        <v>2</v>
      </c>
      <c r="K51">
        <v>3.7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20" x14ac:dyDescent="0.3">
      <c r="A52">
        <v>51</v>
      </c>
      <c r="B52" t="s">
        <v>39</v>
      </c>
      <c r="C52" t="s">
        <v>29</v>
      </c>
      <c r="D52" s="2">
        <v>706</v>
      </c>
      <c r="E52" s="11">
        <v>45099</v>
      </c>
      <c r="F52">
        <v>32.872999999999998</v>
      </c>
      <c r="G52">
        <v>3.7770000000000001</v>
      </c>
      <c r="H52">
        <v>18.405000000000001</v>
      </c>
      <c r="I52">
        <v>3.4380000000000002</v>
      </c>
      <c r="J52">
        <v>1</v>
      </c>
      <c r="K52">
        <v>3.3969999999999998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</row>
    <row r="53" spans="1:20" x14ac:dyDescent="0.3">
      <c r="A53">
        <v>52</v>
      </c>
      <c r="B53" t="s">
        <v>39</v>
      </c>
      <c r="C53" t="s">
        <v>29</v>
      </c>
      <c r="D53" s="2">
        <v>701</v>
      </c>
      <c r="E53" s="11">
        <v>45099</v>
      </c>
      <c r="F53">
        <v>33.185000000000002</v>
      </c>
      <c r="G53">
        <v>3.4660000000000002</v>
      </c>
      <c r="H53">
        <v>12.722</v>
      </c>
      <c r="I53">
        <v>4.3120000000000003</v>
      </c>
      <c r="J53">
        <v>2</v>
      </c>
      <c r="K53">
        <v>4.7649999999999997</v>
      </c>
      <c r="L53">
        <v>22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20" x14ac:dyDescent="0.3">
      <c r="A54">
        <v>53</v>
      </c>
      <c r="B54" t="s">
        <v>39</v>
      </c>
      <c r="C54" t="s">
        <v>31</v>
      </c>
      <c r="D54" s="2">
        <v>645</v>
      </c>
      <c r="E54" s="10">
        <v>45097</v>
      </c>
      <c r="F54">
        <v>35.390999999999998</v>
      </c>
      <c r="G54">
        <v>3.7959999999999998</v>
      </c>
      <c r="H54">
        <v>14.237</v>
      </c>
      <c r="I54">
        <v>4.0090000000000003</v>
      </c>
      <c r="J54">
        <v>2</v>
      </c>
      <c r="K54">
        <v>5.4260000000000002</v>
      </c>
      <c r="L54">
        <v>11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20" x14ac:dyDescent="0.3">
      <c r="A55">
        <v>54</v>
      </c>
      <c r="B55" t="s">
        <v>39</v>
      </c>
      <c r="C55" t="s">
        <v>29</v>
      </c>
      <c r="D55" s="2">
        <v>716</v>
      </c>
      <c r="E55" s="11">
        <v>45099</v>
      </c>
      <c r="F55">
        <v>36.610999999999997</v>
      </c>
      <c r="G55">
        <v>4.351</v>
      </c>
      <c r="H55">
        <v>13.759</v>
      </c>
      <c r="I55">
        <v>4.3769999999999998</v>
      </c>
      <c r="J55">
        <v>3</v>
      </c>
      <c r="K55">
        <v>7.0919999999999996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20" x14ac:dyDescent="0.3">
      <c r="A56">
        <v>55</v>
      </c>
      <c r="B56" t="s">
        <v>39</v>
      </c>
      <c r="C56" t="s">
        <v>29</v>
      </c>
      <c r="D56" s="2">
        <v>733</v>
      </c>
      <c r="E56" s="11">
        <v>45099</v>
      </c>
      <c r="F56">
        <v>34.406999999999996</v>
      </c>
      <c r="G56">
        <v>4.3029999999999999</v>
      </c>
      <c r="H56">
        <v>12.262</v>
      </c>
      <c r="I56">
        <v>4.133</v>
      </c>
      <c r="J56">
        <v>3</v>
      </c>
      <c r="K56">
        <v>7.7439999999999998</v>
      </c>
      <c r="L56">
        <v>3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20" x14ac:dyDescent="0.3">
      <c r="A57">
        <v>56</v>
      </c>
      <c r="B57" t="s">
        <v>39</v>
      </c>
      <c r="C57" t="s">
        <v>34</v>
      </c>
      <c r="D57" s="2">
        <v>511</v>
      </c>
      <c r="E57" s="10">
        <v>45124</v>
      </c>
      <c r="F57">
        <v>20.007000000000001</v>
      </c>
      <c r="G57">
        <v>0</v>
      </c>
      <c r="H57">
        <v>13.628</v>
      </c>
      <c r="I57">
        <v>3.319</v>
      </c>
      <c r="J57">
        <v>1</v>
      </c>
      <c r="K57">
        <v>1E-3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42</v>
      </c>
    </row>
    <row r="58" spans="1:20" x14ac:dyDescent="0.3">
      <c r="A58">
        <v>57</v>
      </c>
      <c r="B58" t="s">
        <v>39</v>
      </c>
      <c r="C58" t="s">
        <v>34</v>
      </c>
      <c r="D58" s="2">
        <v>524</v>
      </c>
      <c r="E58" s="10">
        <v>45124</v>
      </c>
      <c r="F58">
        <v>32.143999999999998</v>
      </c>
      <c r="G58">
        <v>3.3420000000000001</v>
      </c>
      <c r="H58">
        <v>16.196999999999999</v>
      </c>
      <c r="I58">
        <v>3.6110000000000002</v>
      </c>
      <c r="J58">
        <v>3</v>
      </c>
      <c r="K58">
        <v>12.388</v>
      </c>
      <c r="L58">
        <v>3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8</v>
      </c>
    </row>
    <row r="59" spans="1:20" x14ac:dyDescent="0.3">
      <c r="A59">
        <v>58</v>
      </c>
      <c r="B59" t="s">
        <v>39</v>
      </c>
      <c r="C59" t="s">
        <v>34</v>
      </c>
      <c r="D59" s="2">
        <v>510</v>
      </c>
      <c r="E59" s="10">
        <v>45124</v>
      </c>
      <c r="F59">
        <v>39.801000000000002</v>
      </c>
      <c r="G59">
        <v>3.706</v>
      </c>
      <c r="H59">
        <v>21.972000000000001</v>
      </c>
      <c r="I59">
        <v>4.0830000000000002</v>
      </c>
      <c r="J59">
        <v>3</v>
      </c>
      <c r="K59">
        <v>11.462999999999999</v>
      </c>
      <c r="L59">
        <v>4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20" x14ac:dyDescent="0.3">
      <c r="A60">
        <v>59</v>
      </c>
      <c r="B60" t="s">
        <v>39</v>
      </c>
      <c r="C60" t="s">
        <v>34</v>
      </c>
      <c r="D60" s="2">
        <v>541</v>
      </c>
      <c r="E60" s="10">
        <v>45124</v>
      </c>
      <c r="F60">
        <v>28.273</v>
      </c>
      <c r="G60">
        <v>3.754</v>
      </c>
      <c r="H60">
        <v>15.603</v>
      </c>
      <c r="I60">
        <v>4.5640000000000001</v>
      </c>
      <c r="J60">
        <v>3</v>
      </c>
      <c r="K60">
        <v>7.6539999999999999</v>
      </c>
      <c r="L60" s="8">
        <v>4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</row>
    <row r="61" spans="1:20" x14ac:dyDescent="0.3">
      <c r="A61">
        <v>60</v>
      </c>
      <c r="B61" t="s">
        <v>39</v>
      </c>
      <c r="C61" t="s">
        <v>34</v>
      </c>
      <c r="D61" s="2">
        <v>525</v>
      </c>
      <c r="E61" s="10">
        <v>45124</v>
      </c>
      <c r="F61">
        <v>33.152999999999999</v>
      </c>
      <c r="G61">
        <v>3.649</v>
      </c>
      <c r="H61">
        <v>19.198</v>
      </c>
      <c r="I61">
        <v>5.2009999999999996</v>
      </c>
      <c r="J61">
        <v>3</v>
      </c>
      <c r="K61">
        <v>8.0950000000000006</v>
      </c>
      <c r="L61" s="8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20" x14ac:dyDescent="0.3">
      <c r="A62">
        <v>61</v>
      </c>
      <c r="B62" t="s">
        <v>39</v>
      </c>
      <c r="C62" t="s">
        <v>34</v>
      </c>
      <c r="D62" s="2">
        <v>501</v>
      </c>
      <c r="E62" s="10">
        <v>45124</v>
      </c>
      <c r="F62">
        <v>24.815000000000001</v>
      </c>
      <c r="G62">
        <v>0</v>
      </c>
      <c r="H62">
        <v>19.292000000000002</v>
      </c>
      <c r="I62">
        <v>3.419</v>
      </c>
      <c r="J62">
        <v>1</v>
      </c>
      <c r="K62">
        <v>3.2770000000000001</v>
      </c>
      <c r="L62" s="8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0" s="8" customFormat="1" x14ac:dyDescent="0.3">
      <c r="A63" s="8">
        <v>62</v>
      </c>
      <c r="B63" t="s">
        <v>39</v>
      </c>
      <c r="C63" t="s">
        <v>34</v>
      </c>
      <c r="D63" s="8">
        <v>535</v>
      </c>
      <c r="E63" s="10">
        <v>45124</v>
      </c>
      <c r="F63" s="8">
        <v>33.340000000000003</v>
      </c>
      <c r="G63" s="8">
        <v>0.55000000000000004</v>
      </c>
      <c r="H63" s="8">
        <v>11.885999999999999</v>
      </c>
      <c r="I63" s="8">
        <v>0.42699999999999999</v>
      </c>
      <c r="J63" s="8">
        <v>3</v>
      </c>
      <c r="K63" s="8">
        <v>8.8079999999999998</v>
      </c>
      <c r="L63" s="8">
        <v>2</v>
      </c>
      <c r="M63" s="8">
        <v>1</v>
      </c>
      <c r="N63" s="8">
        <v>1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 t="s">
        <v>35</v>
      </c>
    </row>
    <row r="64" spans="1:20" x14ac:dyDescent="0.3">
      <c r="A64">
        <v>63</v>
      </c>
      <c r="B64" t="s">
        <v>39</v>
      </c>
      <c r="C64" t="s">
        <v>34</v>
      </c>
      <c r="D64" s="2">
        <v>577</v>
      </c>
      <c r="E64" s="10">
        <v>45124</v>
      </c>
      <c r="F64">
        <v>39.095999999999997</v>
      </c>
      <c r="G64">
        <v>3.7730000000000001</v>
      </c>
      <c r="H64">
        <v>20.292999999999999</v>
      </c>
      <c r="I64">
        <v>4.9770000000000003</v>
      </c>
      <c r="J64">
        <v>1</v>
      </c>
      <c r="K64">
        <v>5.0339999999999998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64</v>
      </c>
      <c r="B65" t="s">
        <v>39</v>
      </c>
      <c r="C65" t="s">
        <v>34</v>
      </c>
      <c r="D65" s="2">
        <v>545</v>
      </c>
      <c r="E65" s="10">
        <v>45124</v>
      </c>
      <c r="F65">
        <v>35.680999999999997</v>
      </c>
      <c r="G65">
        <v>3.4340000000000002</v>
      </c>
      <c r="H65">
        <v>14.12</v>
      </c>
      <c r="I65">
        <v>4.1059999999999999</v>
      </c>
      <c r="J65">
        <v>3</v>
      </c>
      <c r="K65">
        <v>10.212</v>
      </c>
      <c r="L65">
        <v>4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65</v>
      </c>
      <c r="B66" t="s">
        <v>39</v>
      </c>
      <c r="C66" t="s">
        <v>34</v>
      </c>
      <c r="D66" s="2">
        <v>550</v>
      </c>
      <c r="E66" s="10">
        <v>45124</v>
      </c>
      <c r="F66">
        <v>44.603000000000002</v>
      </c>
      <c r="G66">
        <v>1E-3</v>
      </c>
      <c r="H66">
        <v>15.593999999999999</v>
      </c>
      <c r="I66">
        <v>4.8239999999999998</v>
      </c>
      <c r="J66">
        <v>3</v>
      </c>
      <c r="K66">
        <v>7.641</v>
      </c>
      <c r="L66">
        <v>11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 t="s">
        <v>39</v>
      </c>
      <c r="C67" t="s">
        <v>34</v>
      </c>
      <c r="D67" s="2">
        <v>505</v>
      </c>
      <c r="E67" s="10">
        <v>45124</v>
      </c>
      <c r="F67">
        <v>32.982999999999997</v>
      </c>
      <c r="G67">
        <v>1E-3</v>
      </c>
      <c r="H67">
        <v>16.811</v>
      </c>
      <c r="I67">
        <v>3.5739999999999998</v>
      </c>
      <c r="J67">
        <v>2</v>
      </c>
      <c r="K67">
        <v>6.88</v>
      </c>
      <c r="L67">
        <v>65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 t="s">
        <v>39</v>
      </c>
      <c r="C68" t="s">
        <v>34</v>
      </c>
      <c r="D68" s="2">
        <v>551</v>
      </c>
      <c r="E68" s="10">
        <v>45124</v>
      </c>
      <c r="F68">
        <v>27.457999999999998</v>
      </c>
      <c r="G68">
        <v>3.5219999999999998</v>
      </c>
      <c r="H68">
        <v>13.63</v>
      </c>
      <c r="I68">
        <v>5.0140000000000002</v>
      </c>
      <c r="J68">
        <v>1</v>
      </c>
      <c r="K68">
        <v>4.7169999999999996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</row>
    <row r="69" spans="1:19" x14ac:dyDescent="0.3">
      <c r="A69">
        <v>68</v>
      </c>
      <c r="B69" t="s">
        <v>39</v>
      </c>
      <c r="C69" t="s">
        <v>34</v>
      </c>
      <c r="D69" s="2">
        <v>526</v>
      </c>
      <c r="E69" s="10">
        <v>45124</v>
      </c>
      <c r="F69">
        <v>26.931000000000001</v>
      </c>
      <c r="G69">
        <v>3.7370000000000001</v>
      </c>
      <c r="H69">
        <v>15.314</v>
      </c>
      <c r="I69">
        <v>3.86</v>
      </c>
      <c r="J69">
        <v>3</v>
      </c>
      <c r="K69">
        <v>6.3369999999999997</v>
      </c>
      <c r="L69">
        <v>2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69</v>
      </c>
      <c r="B70" t="s">
        <v>39</v>
      </c>
      <c r="C70" t="s">
        <v>34</v>
      </c>
      <c r="D70" s="2">
        <v>527</v>
      </c>
      <c r="E70" s="10">
        <v>45124</v>
      </c>
      <c r="F70">
        <v>27.187000000000001</v>
      </c>
      <c r="G70">
        <v>3.53</v>
      </c>
      <c r="H70">
        <v>11.803000000000001</v>
      </c>
      <c r="I70">
        <v>4.6520000000000001</v>
      </c>
      <c r="J70">
        <v>3</v>
      </c>
      <c r="K70">
        <v>7.7350000000000003</v>
      </c>
      <c r="L70">
        <v>6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 x14ac:dyDescent="0.3">
      <c r="A71">
        <v>70</v>
      </c>
      <c r="B71" t="s">
        <v>39</v>
      </c>
      <c r="C71" t="s">
        <v>34</v>
      </c>
      <c r="D71" s="2">
        <v>534</v>
      </c>
      <c r="E71" s="10">
        <v>45124</v>
      </c>
      <c r="F71">
        <v>46.091999999999999</v>
      </c>
      <c r="G71">
        <v>0</v>
      </c>
      <c r="H71">
        <v>31.465</v>
      </c>
      <c r="I71">
        <v>3.7639999999999998</v>
      </c>
      <c r="J71">
        <v>2</v>
      </c>
      <c r="K71">
        <v>5.18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conditionalFormatting sqref="A1:R37 S1:T1048576 V1:XFD1048576 C38:R40 A38:B71 C41:E41 G41:M41 O41:R41 C42:R45 C46:G46 I46:R46 C47:R71 A72:R1048576">
    <cfRule type="cellIs" dxfId="3" priority="3" operator="equal">
      <formula>0</formula>
    </cfRule>
  </conditionalFormatting>
  <conditionalFormatting sqref="G1:L45 N2 N16 N20 G46 I46:L46 G47:L1048576">
    <cfRule type="cellIs" dxfId="2" priority="4" operator="equal">
      <formula>0.001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22A0-7E99-4D87-A2EF-586EE0A84132}">
  <dimension ref="A1:T71"/>
  <sheetViews>
    <sheetView topLeftCell="G39" workbookViewId="0">
      <selection activeCell="L14" sqref="L14"/>
    </sheetView>
  </sheetViews>
  <sheetFormatPr defaultRowHeight="14.4" x14ac:dyDescent="0.3"/>
  <cols>
    <col min="4" max="4" width="8.88671875" style="2"/>
    <col min="5" max="5" width="10.5546875" style="10" bestFit="1" customWidth="1"/>
    <col min="6" max="6" width="8.88671875" style="14"/>
    <col min="20" max="20" width="39.5546875" bestFit="1" customWidth="1"/>
  </cols>
  <sheetData>
    <row r="1" spans="1:20" x14ac:dyDescent="0.3">
      <c r="A1" t="s">
        <v>0</v>
      </c>
      <c r="B1" t="s">
        <v>41</v>
      </c>
      <c r="C1" t="s">
        <v>1</v>
      </c>
      <c r="D1" s="2" t="s">
        <v>2</v>
      </c>
      <c r="E1" s="10" t="s">
        <v>37</v>
      </c>
      <c r="F1" s="14" t="s">
        <v>3</v>
      </c>
      <c r="G1" t="s">
        <v>4</v>
      </c>
      <c r="H1" t="s">
        <v>5</v>
      </c>
      <c r="I1" t="s">
        <v>6</v>
      </c>
      <c r="J1" t="s">
        <v>7</v>
      </c>
      <c r="K1" t="s">
        <v>36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">
      <c r="A2">
        <v>1</v>
      </c>
      <c r="B2" t="s">
        <v>38</v>
      </c>
      <c r="C2" t="s">
        <v>17</v>
      </c>
      <c r="D2" s="2">
        <v>157</v>
      </c>
      <c r="E2" s="10">
        <v>45091</v>
      </c>
      <c r="F2" s="14">
        <f>31.7-16.328</f>
        <v>15.372</v>
      </c>
      <c r="G2">
        <v>0.23499999999999999</v>
      </c>
      <c r="H2">
        <v>12.565</v>
      </c>
      <c r="I2">
        <v>0.55400000000000005</v>
      </c>
      <c r="K2">
        <v>2.0049999999999999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9"/>
    </row>
    <row r="3" spans="1:20" x14ac:dyDescent="0.3">
      <c r="A3">
        <v>2</v>
      </c>
      <c r="B3" t="s">
        <v>38</v>
      </c>
      <c r="C3" t="s">
        <v>17</v>
      </c>
      <c r="D3" s="2">
        <v>23</v>
      </c>
      <c r="E3" s="10">
        <v>45104</v>
      </c>
      <c r="F3" s="14">
        <f>32.958-16.238</f>
        <v>16.72</v>
      </c>
      <c r="G3">
        <v>0</v>
      </c>
      <c r="H3">
        <v>13.755000000000001</v>
      </c>
      <c r="I3">
        <v>0.31</v>
      </c>
      <c r="K3">
        <v>0.29599999999999999</v>
      </c>
      <c r="L3">
        <v>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3">
      <c r="A4">
        <v>3</v>
      </c>
      <c r="B4" t="s">
        <v>40</v>
      </c>
      <c r="C4" t="s">
        <v>17</v>
      </c>
      <c r="D4" s="2">
        <v>2</v>
      </c>
      <c r="E4" s="10">
        <v>45104</v>
      </c>
      <c r="F4" s="14">
        <v>17.794</v>
      </c>
      <c r="G4">
        <v>0</v>
      </c>
      <c r="H4">
        <f>19.366-3.973</f>
        <v>15.393000000000001</v>
      </c>
      <c r="I4">
        <f>5.159-3.973</f>
        <v>1.1859999999999999</v>
      </c>
      <c r="K4">
        <f>4.585-3.973</f>
        <v>0.6120000000000001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3">
      <c r="A5">
        <v>4</v>
      </c>
      <c r="B5" t="s">
        <v>40</v>
      </c>
      <c r="C5" t="s">
        <v>17</v>
      </c>
      <c r="D5" s="2">
        <v>159</v>
      </c>
      <c r="E5" s="10">
        <v>45104</v>
      </c>
      <c r="F5" s="14">
        <f>36.482-16.328</f>
        <v>20.154</v>
      </c>
      <c r="G5">
        <v>0</v>
      </c>
      <c r="H5">
        <f>22.71-3.973</f>
        <v>18.737000000000002</v>
      </c>
      <c r="I5">
        <f>4.136-3.973</f>
        <v>0.16300000000000026</v>
      </c>
      <c r="K5">
        <f>4.463-3.973</f>
        <v>0.49000000000000021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s="1" customFormat="1" x14ac:dyDescent="0.3">
      <c r="A6" s="1">
        <v>5</v>
      </c>
      <c r="B6" t="s">
        <v>40</v>
      </c>
      <c r="C6" s="1" t="s">
        <v>17</v>
      </c>
      <c r="D6" s="2">
        <v>172</v>
      </c>
      <c r="E6" s="10">
        <v>45091</v>
      </c>
      <c r="F6" s="14">
        <v>35.780999999999999</v>
      </c>
      <c r="G6" s="1">
        <v>0</v>
      </c>
      <c r="H6" s="1">
        <v>17.282</v>
      </c>
      <c r="I6" s="1">
        <v>4.3040000000000003</v>
      </c>
      <c r="K6" s="1">
        <v>8.1850000000000005</v>
      </c>
      <c r="L6" s="1">
        <v>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">
        <v>18</v>
      </c>
    </row>
    <row r="7" spans="1:20" x14ac:dyDescent="0.3">
      <c r="A7">
        <v>6</v>
      </c>
      <c r="B7" t="s">
        <v>40</v>
      </c>
      <c r="C7" t="s">
        <v>17</v>
      </c>
      <c r="D7" s="2">
        <v>154</v>
      </c>
      <c r="E7" s="10">
        <v>45091</v>
      </c>
      <c r="F7" s="14">
        <v>34.078000000000003</v>
      </c>
      <c r="G7">
        <v>3.9820000000000002</v>
      </c>
      <c r="H7">
        <v>20.64</v>
      </c>
      <c r="I7">
        <v>4.3120000000000003</v>
      </c>
      <c r="K7">
        <v>4</v>
      </c>
      <c r="L7">
        <v>8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3">
      <c r="A8">
        <v>7</v>
      </c>
      <c r="B8" t="s">
        <v>40</v>
      </c>
      <c r="C8" t="s">
        <v>17</v>
      </c>
      <c r="D8" s="2">
        <v>20</v>
      </c>
      <c r="E8" s="10">
        <v>45104</v>
      </c>
      <c r="F8" s="14">
        <v>29.713999999999999</v>
      </c>
      <c r="G8">
        <v>4.13</v>
      </c>
      <c r="H8">
        <v>15.516999999999999</v>
      </c>
      <c r="I8">
        <v>4.9630000000000001</v>
      </c>
      <c r="K8">
        <v>4.3109999999999999</v>
      </c>
      <c r="L8">
        <v>6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</row>
    <row r="9" spans="1:20" x14ac:dyDescent="0.3">
      <c r="A9">
        <v>8</v>
      </c>
      <c r="B9" t="s">
        <v>40</v>
      </c>
      <c r="C9" t="s">
        <v>19</v>
      </c>
      <c r="D9" s="2">
        <v>261</v>
      </c>
      <c r="E9" s="10">
        <v>45091</v>
      </c>
      <c r="F9" s="14">
        <f>33.52-0.868</f>
        <v>32.652000000000001</v>
      </c>
      <c r="G9">
        <v>4.0069999999999997</v>
      </c>
      <c r="H9">
        <v>18.669</v>
      </c>
      <c r="I9">
        <v>4.6669999999999998</v>
      </c>
      <c r="K9">
        <v>4.2240000000000002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20" x14ac:dyDescent="0.3">
      <c r="A10">
        <v>9</v>
      </c>
      <c r="B10" t="s">
        <v>40</v>
      </c>
      <c r="C10" t="s">
        <v>19</v>
      </c>
      <c r="D10" s="2">
        <v>251</v>
      </c>
      <c r="E10" s="10">
        <v>45091</v>
      </c>
      <c r="F10" s="14">
        <v>38.725000000000001</v>
      </c>
      <c r="G10">
        <v>3.9860000000000002</v>
      </c>
      <c r="H10">
        <v>23.37</v>
      </c>
      <c r="I10">
        <v>5.617</v>
      </c>
      <c r="K10">
        <v>4.5839999999999996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20" x14ac:dyDescent="0.3">
      <c r="A11">
        <v>10</v>
      </c>
      <c r="B11" t="s">
        <v>40</v>
      </c>
      <c r="C11" t="s">
        <v>19</v>
      </c>
      <c r="D11" s="2">
        <v>272</v>
      </c>
      <c r="E11" s="10">
        <v>45091</v>
      </c>
      <c r="F11" s="14">
        <v>35.780999999999999</v>
      </c>
      <c r="G11">
        <v>1E-3</v>
      </c>
      <c r="H11">
        <v>21.074999999999999</v>
      </c>
      <c r="I11">
        <v>4.2329999999999997</v>
      </c>
      <c r="K11">
        <v>5.4889999999999999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20" x14ac:dyDescent="0.3">
      <c r="A12">
        <v>11</v>
      </c>
      <c r="B12" t="s">
        <v>40</v>
      </c>
      <c r="C12" t="s">
        <v>17</v>
      </c>
      <c r="D12" s="2">
        <v>8</v>
      </c>
      <c r="E12" s="10">
        <v>45091</v>
      </c>
      <c r="F12" s="14">
        <v>32.685000000000002</v>
      </c>
      <c r="G12">
        <v>0</v>
      </c>
      <c r="H12">
        <v>18.48</v>
      </c>
      <c r="I12">
        <v>4.8620000000000001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3">
      <c r="A13">
        <v>12</v>
      </c>
      <c r="B13" t="s">
        <v>40</v>
      </c>
      <c r="C13" t="s">
        <v>17</v>
      </c>
      <c r="D13" s="2">
        <v>24</v>
      </c>
      <c r="E13" s="10">
        <v>45091</v>
      </c>
      <c r="F13" s="14">
        <f>28.438-0.608</f>
        <v>27.83</v>
      </c>
      <c r="G13">
        <v>0</v>
      </c>
      <c r="H13">
        <v>12.411</v>
      </c>
      <c r="I13">
        <v>6.8380000000000001</v>
      </c>
      <c r="K13">
        <v>1E-3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 x14ac:dyDescent="0.3">
      <c r="A14">
        <v>13</v>
      </c>
      <c r="B14" t="s">
        <v>40</v>
      </c>
      <c r="C14" t="s">
        <v>17</v>
      </c>
      <c r="D14" s="2">
        <v>16</v>
      </c>
      <c r="E14" s="10">
        <v>45104</v>
      </c>
      <c r="F14" s="14">
        <v>45.372</v>
      </c>
      <c r="G14">
        <v>0</v>
      </c>
      <c r="H14">
        <v>32.957000000000001</v>
      </c>
      <c r="I14">
        <v>4.1929999999999996</v>
      </c>
      <c r="K14">
        <v>4.008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 x14ac:dyDescent="0.3">
      <c r="A15">
        <v>14</v>
      </c>
      <c r="B15" t="s">
        <v>40</v>
      </c>
      <c r="C15" t="s">
        <v>20</v>
      </c>
      <c r="D15" s="2">
        <v>408</v>
      </c>
      <c r="E15" s="10">
        <v>45105</v>
      </c>
      <c r="F15" s="14">
        <v>35.962000000000003</v>
      </c>
      <c r="G15">
        <v>0</v>
      </c>
      <c r="H15">
        <v>18.420999999999999</v>
      </c>
      <c r="I15">
        <v>5.16</v>
      </c>
      <c r="K15">
        <v>7.6829999999999998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0" x14ac:dyDescent="0.3">
      <c r="A16">
        <v>15</v>
      </c>
      <c r="B16" t="s">
        <v>40</v>
      </c>
      <c r="C16" t="s">
        <v>21</v>
      </c>
      <c r="D16" s="2">
        <v>418</v>
      </c>
      <c r="E16" s="10">
        <v>45105</v>
      </c>
      <c r="F16" s="14">
        <v>34.448999999999998</v>
      </c>
      <c r="G16">
        <v>3.99</v>
      </c>
      <c r="H16">
        <v>9.8740000000000006</v>
      </c>
      <c r="I16">
        <v>4.1459999999999999</v>
      </c>
      <c r="K16">
        <v>9.7889999999999997</v>
      </c>
      <c r="L16">
        <v>19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20" x14ac:dyDescent="0.3">
      <c r="A17">
        <v>16</v>
      </c>
      <c r="B17" t="s">
        <v>40</v>
      </c>
      <c r="C17" t="s">
        <v>21</v>
      </c>
      <c r="D17" s="2">
        <v>402</v>
      </c>
      <c r="E17" s="10">
        <v>45105</v>
      </c>
      <c r="F17" s="14">
        <v>37.399000000000001</v>
      </c>
      <c r="G17">
        <v>1E-3</v>
      </c>
      <c r="H17">
        <v>18.937999999999999</v>
      </c>
      <c r="I17">
        <v>4.282</v>
      </c>
      <c r="K17">
        <v>9.7260000000000009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20" x14ac:dyDescent="0.3">
      <c r="A18">
        <v>17</v>
      </c>
      <c r="B18" t="s">
        <v>40</v>
      </c>
      <c r="C18" t="s">
        <v>17</v>
      </c>
      <c r="D18" s="2">
        <v>6</v>
      </c>
      <c r="E18" s="10">
        <v>45091</v>
      </c>
      <c r="F18" s="14">
        <v>36.576999999999998</v>
      </c>
      <c r="G18">
        <v>0</v>
      </c>
      <c r="H18">
        <v>23.631</v>
      </c>
      <c r="I18">
        <v>4.0289999999999999</v>
      </c>
      <c r="K18">
        <v>1E-3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0" x14ac:dyDescent="0.3">
      <c r="A19">
        <v>18</v>
      </c>
      <c r="B19" t="s">
        <v>40</v>
      </c>
      <c r="C19" t="s">
        <v>17</v>
      </c>
      <c r="D19" s="2">
        <v>165</v>
      </c>
      <c r="E19" s="10">
        <v>45091</v>
      </c>
      <c r="F19" s="14">
        <v>26.584</v>
      </c>
      <c r="G19" s="6">
        <v>8.0000000000000002E-3</v>
      </c>
      <c r="H19">
        <v>13.095000000000001</v>
      </c>
      <c r="I19">
        <v>5.1689999999999996</v>
      </c>
      <c r="K19">
        <v>1E-3</v>
      </c>
      <c r="L19">
        <v>5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 t="s">
        <v>22</v>
      </c>
    </row>
    <row r="20" spans="1:20" x14ac:dyDescent="0.3">
      <c r="A20">
        <v>19</v>
      </c>
      <c r="B20" t="s">
        <v>40</v>
      </c>
      <c r="C20" t="s">
        <v>20</v>
      </c>
      <c r="D20" s="2">
        <v>417</v>
      </c>
      <c r="E20" s="10">
        <v>45105</v>
      </c>
      <c r="F20" s="14">
        <v>34.712000000000003</v>
      </c>
      <c r="G20">
        <v>0</v>
      </c>
      <c r="H20">
        <v>20.22</v>
      </c>
      <c r="I20">
        <v>4.7210000000000001</v>
      </c>
      <c r="K20">
        <v>5.8680000000000003</v>
      </c>
      <c r="L20">
        <v>9</v>
      </c>
      <c r="M20">
        <v>0</v>
      </c>
      <c r="N20" s="3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0" x14ac:dyDescent="0.3">
      <c r="A21">
        <v>20</v>
      </c>
      <c r="B21" t="s">
        <v>40</v>
      </c>
      <c r="C21" t="s">
        <v>17</v>
      </c>
      <c r="D21" s="2">
        <v>113</v>
      </c>
      <c r="E21" s="10">
        <v>45104</v>
      </c>
      <c r="F21" s="14">
        <v>23.782</v>
      </c>
      <c r="G21">
        <v>0</v>
      </c>
      <c r="H21">
        <v>10.827999999999999</v>
      </c>
      <c r="I21">
        <v>4.3170000000000002</v>
      </c>
      <c r="K21">
        <v>1E-3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0" x14ac:dyDescent="0.3">
      <c r="A22">
        <v>21</v>
      </c>
      <c r="B22" t="s">
        <v>40</v>
      </c>
      <c r="C22" t="s">
        <v>20</v>
      </c>
      <c r="D22" s="2">
        <v>430</v>
      </c>
      <c r="E22" s="10">
        <v>45105</v>
      </c>
      <c r="F22" s="14">
        <v>31.975000000000001</v>
      </c>
      <c r="G22">
        <v>0</v>
      </c>
      <c r="H22">
        <v>18.466000000000001</v>
      </c>
      <c r="I22">
        <v>5.5780000000000003</v>
      </c>
      <c r="K22">
        <v>1E-3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20" x14ac:dyDescent="0.3">
      <c r="A23">
        <v>22</v>
      </c>
      <c r="B23" t="s">
        <v>40</v>
      </c>
      <c r="C23" t="s">
        <v>17</v>
      </c>
      <c r="D23" s="2">
        <v>18</v>
      </c>
      <c r="E23" s="10">
        <v>45091</v>
      </c>
      <c r="F23" s="14">
        <v>28.440999999999999</v>
      </c>
      <c r="G23">
        <v>0</v>
      </c>
      <c r="H23">
        <v>12.404</v>
      </c>
      <c r="I23">
        <v>7.7409999999999997</v>
      </c>
      <c r="K23">
        <v>1E-3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20" x14ac:dyDescent="0.3">
      <c r="A24">
        <v>23</v>
      </c>
      <c r="B24" t="s">
        <v>40</v>
      </c>
      <c r="C24" t="s">
        <v>17</v>
      </c>
      <c r="D24" s="2">
        <v>73</v>
      </c>
      <c r="E24" s="10">
        <v>45104</v>
      </c>
      <c r="F24" s="14">
        <v>29.34</v>
      </c>
      <c r="G24">
        <v>3.9889999999999999</v>
      </c>
      <c r="H24">
        <v>16.202999999999999</v>
      </c>
      <c r="I24">
        <v>4.3680000000000003</v>
      </c>
      <c r="K24">
        <v>4.1710000000000003</v>
      </c>
      <c r="L24">
        <v>2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20" x14ac:dyDescent="0.3">
      <c r="A25">
        <v>24</v>
      </c>
      <c r="B25" t="s">
        <v>40</v>
      </c>
      <c r="C25" t="s">
        <v>20</v>
      </c>
      <c r="D25" s="2">
        <v>429</v>
      </c>
      <c r="E25" s="10">
        <v>45105</v>
      </c>
      <c r="F25" s="14">
        <v>37.662999999999997</v>
      </c>
      <c r="G25">
        <v>1E-3</v>
      </c>
      <c r="H25">
        <v>25.097999999999999</v>
      </c>
      <c r="I25">
        <v>4.5199999999999996</v>
      </c>
      <c r="K25">
        <v>1E-3</v>
      </c>
      <c r="L25">
        <v>11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20" x14ac:dyDescent="0.3">
      <c r="A26">
        <v>25</v>
      </c>
      <c r="B26" t="s">
        <v>40</v>
      </c>
      <c r="C26" t="s">
        <v>17</v>
      </c>
      <c r="D26" s="2">
        <v>162</v>
      </c>
      <c r="E26" s="10">
        <v>45104</v>
      </c>
      <c r="F26" s="14">
        <v>38.771999999999998</v>
      </c>
      <c r="G26">
        <v>0</v>
      </c>
      <c r="H26">
        <v>26.138000000000002</v>
      </c>
      <c r="I26">
        <v>4.5170000000000003</v>
      </c>
      <c r="K26">
        <v>1E-3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20" s="4" customFormat="1" x14ac:dyDescent="0.3">
      <c r="A27" s="4">
        <v>26</v>
      </c>
      <c r="B27" t="s">
        <v>40</v>
      </c>
      <c r="C27" s="4" t="s">
        <v>17</v>
      </c>
      <c r="D27" s="4">
        <v>88</v>
      </c>
      <c r="E27" s="10">
        <v>45104</v>
      </c>
      <c r="F27" s="14">
        <v>36.762999999999998</v>
      </c>
      <c r="G27" s="4">
        <v>1E-3</v>
      </c>
      <c r="H27" s="4">
        <v>22.58</v>
      </c>
      <c r="I27" s="4">
        <v>4.8529999999999998</v>
      </c>
      <c r="K27" s="4">
        <v>4.0250000000000004</v>
      </c>
      <c r="L27" s="4">
        <v>5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</row>
    <row r="28" spans="1:20" s="5" customFormat="1" x14ac:dyDescent="0.3">
      <c r="A28" s="5">
        <v>27</v>
      </c>
      <c r="B28" t="s">
        <v>40</v>
      </c>
      <c r="C28" s="5" t="s">
        <v>19</v>
      </c>
      <c r="D28" s="5">
        <v>235</v>
      </c>
      <c r="E28" s="10">
        <v>45104</v>
      </c>
      <c r="F28" s="14">
        <v>31.172000000000001</v>
      </c>
      <c r="G28" s="5">
        <v>3.31</v>
      </c>
      <c r="H28" s="5">
        <v>17.193999999999999</v>
      </c>
      <c r="I28" s="5">
        <v>3.8</v>
      </c>
      <c r="K28" s="5">
        <v>4.2279999999999998</v>
      </c>
      <c r="L28" s="5">
        <v>1</v>
      </c>
      <c r="M28" s="5">
        <v>0</v>
      </c>
      <c r="N28" s="5">
        <v>1</v>
      </c>
      <c r="O28" s="5">
        <v>1</v>
      </c>
      <c r="P28" s="5">
        <v>0</v>
      </c>
      <c r="Q28" s="5">
        <v>1</v>
      </c>
      <c r="R28" s="5">
        <v>0</v>
      </c>
      <c r="S28" s="5">
        <v>0</v>
      </c>
      <c r="T28" s="5" t="s">
        <v>23</v>
      </c>
    </row>
    <row r="29" spans="1:20" x14ac:dyDescent="0.3">
      <c r="A29">
        <v>28</v>
      </c>
      <c r="B29" t="s">
        <v>40</v>
      </c>
      <c r="C29" t="s">
        <v>19</v>
      </c>
      <c r="D29" s="2">
        <v>273</v>
      </c>
      <c r="E29" s="10">
        <v>45104</v>
      </c>
      <c r="F29" s="15">
        <v>45.731000000000002</v>
      </c>
      <c r="G29">
        <v>3.28</v>
      </c>
      <c r="H29">
        <v>26.11</v>
      </c>
      <c r="I29">
        <v>8.9670000000000005</v>
      </c>
      <c r="K29">
        <v>1E-3</v>
      </c>
      <c r="L29">
        <v>10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</row>
    <row r="30" spans="1:20" x14ac:dyDescent="0.3">
      <c r="A30">
        <v>29</v>
      </c>
      <c r="B30" t="s">
        <v>40</v>
      </c>
      <c r="C30" t="s">
        <v>19</v>
      </c>
      <c r="D30" s="2">
        <v>254</v>
      </c>
      <c r="E30" s="10">
        <v>45104</v>
      </c>
      <c r="F30" s="14">
        <v>38.405000000000001</v>
      </c>
      <c r="G30">
        <v>1E-3</v>
      </c>
      <c r="H30">
        <v>24.039000000000001</v>
      </c>
      <c r="I30">
        <v>3.867</v>
      </c>
      <c r="K30">
        <v>4.5960000000000001</v>
      </c>
      <c r="L30">
        <v>5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20" x14ac:dyDescent="0.3">
      <c r="A31">
        <v>30</v>
      </c>
      <c r="B31" t="s">
        <v>40</v>
      </c>
      <c r="C31" t="s">
        <v>19</v>
      </c>
      <c r="D31" s="2">
        <v>208</v>
      </c>
      <c r="E31" s="10">
        <v>45104</v>
      </c>
      <c r="F31" s="14">
        <v>36.857999999999997</v>
      </c>
      <c r="G31">
        <v>3.3250000000000002</v>
      </c>
      <c r="H31">
        <v>24.344000000000001</v>
      </c>
      <c r="I31">
        <v>4.0129999999999999</v>
      </c>
      <c r="K31">
        <v>1E-3</v>
      </c>
      <c r="L31">
        <v>13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20" x14ac:dyDescent="0.3">
      <c r="A32">
        <v>31</v>
      </c>
      <c r="B32" t="s">
        <v>40</v>
      </c>
      <c r="C32" t="s">
        <v>17</v>
      </c>
      <c r="D32" s="2">
        <v>147</v>
      </c>
      <c r="E32" s="10">
        <v>45104</v>
      </c>
      <c r="F32" s="14">
        <v>61.6</v>
      </c>
      <c r="G32">
        <v>0</v>
      </c>
      <c r="H32">
        <v>26.29</v>
      </c>
      <c r="I32">
        <v>0</v>
      </c>
      <c r="K32">
        <v>1E-3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24</v>
      </c>
    </row>
    <row r="33" spans="1:20" x14ac:dyDescent="0.3">
      <c r="A33">
        <v>32</v>
      </c>
      <c r="B33" t="s">
        <v>40</v>
      </c>
      <c r="C33" t="s">
        <v>20</v>
      </c>
      <c r="D33" s="2">
        <v>405</v>
      </c>
      <c r="E33" s="10">
        <v>45105</v>
      </c>
      <c r="F33" s="14">
        <v>36.981000000000002</v>
      </c>
      <c r="G33">
        <v>1E-3</v>
      </c>
      <c r="H33">
        <v>13.305999999999999</v>
      </c>
      <c r="I33">
        <v>4.2409999999999997</v>
      </c>
      <c r="K33">
        <v>7.5949999999999998</v>
      </c>
      <c r="L33">
        <v>7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0" x14ac:dyDescent="0.3">
      <c r="A34">
        <v>33</v>
      </c>
      <c r="B34" t="s">
        <v>40</v>
      </c>
      <c r="C34" t="s">
        <v>19</v>
      </c>
      <c r="D34" s="2">
        <v>224</v>
      </c>
      <c r="E34" s="10">
        <v>45104</v>
      </c>
      <c r="F34" s="14">
        <v>18.285</v>
      </c>
      <c r="G34">
        <v>1E-3</v>
      </c>
      <c r="H34">
        <v>17.597000000000001</v>
      </c>
      <c r="I34">
        <v>3.6139999999999999</v>
      </c>
      <c r="K34">
        <v>4.5220000000000002</v>
      </c>
      <c r="L34">
        <v>2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25</v>
      </c>
    </row>
    <row r="35" spans="1:20" x14ac:dyDescent="0.3">
      <c r="A35">
        <v>34</v>
      </c>
      <c r="B35" t="s">
        <v>40</v>
      </c>
      <c r="C35" t="s">
        <v>19</v>
      </c>
      <c r="D35" s="2">
        <v>225</v>
      </c>
      <c r="E35" s="10">
        <v>45104</v>
      </c>
      <c r="F35" s="14">
        <v>35.694000000000003</v>
      </c>
      <c r="G35">
        <v>1E-3</v>
      </c>
      <c r="H35">
        <v>17.210999999999999</v>
      </c>
      <c r="I35">
        <v>3.3439999999999999</v>
      </c>
      <c r="K35">
        <v>7.88</v>
      </c>
      <c r="L35">
        <v>32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20" x14ac:dyDescent="0.3">
      <c r="A36">
        <v>35</v>
      </c>
      <c r="B36" t="s">
        <v>40</v>
      </c>
      <c r="C36" t="s">
        <v>20</v>
      </c>
      <c r="D36" s="2">
        <v>425</v>
      </c>
      <c r="E36" s="10">
        <v>45105</v>
      </c>
      <c r="F36" s="14">
        <v>39.566000000000003</v>
      </c>
      <c r="G36">
        <v>0</v>
      </c>
      <c r="H36">
        <v>23.332999999999998</v>
      </c>
      <c r="I36">
        <v>5.15</v>
      </c>
      <c r="K36">
        <v>5.048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20" x14ac:dyDescent="0.3">
      <c r="A37">
        <v>36</v>
      </c>
      <c r="B37" t="s">
        <v>39</v>
      </c>
      <c r="C37" t="s">
        <v>26</v>
      </c>
      <c r="D37" s="2">
        <v>614</v>
      </c>
      <c r="E37" s="10">
        <v>45100</v>
      </c>
      <c r="F37" s="14">
        <v>28.501000000000001</v>
      </c>
      <c r="G37">
        <v>3.3149999999999999</v>
      </c>
      <c r="H37">
        <v>14.917</v>
      </c>
      <c r="I37">
        <v>4.1369999999999996</v>
      </c>
      <c r="J37">
        <v>2</v>
      </c>
      <c r="K37">
        <v>3.6509999999999998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0" x14ac:dyDescent="0.3">
      <c r="A38">
        <v>37</v>
      </c>
      <c r="B38" t="s">
        <v>39</v>
      </c>
      <c r="C38" t="s">
        <v>26</v>
      </c>
      <c r="D38" s="2">
        <v>611</v>
      </c>
      <c r="E38" s="10">
        <v>45100</v>
      </c>
      <c r="F38" s="14">
        <f>26.254-0.456</f>
        <v>25.798000000000002</v>
      </c>
      <c r="G38">
        <v>0</v>
      </c>
      <c r="H38">
        <v>10.7</v>
      </c>
      <c r="I38">
        <v>4.6539999999999999</v>
      </c>
      <c r="J38">
        <v>3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0" x14ac:dyDescent="0.3">
      <c r="A39">
        <v>38</v>
      </c>
      <c r="B39" t="s">
        <v>39</v>
      </c>
      <c r="C39" t="s">
        <v>27</v>
      </c>
      <c r="D39" s="2">
        <v>633</v>
      </c>
      <c r="E39" s="10">
        <v>45100</v>
      </c>
      <c r="F39" s="14">
        <v>28.234999999999999</v>
      </c>
      <c r="G39">
        <v>3.6949999999999998</v>
      </c>
      <c r="H39">
        <v>8.1389999999999993</v>
      </c>
      <c r="I39">
        <v>10.326000000000001</v>
      </c>
      <c r="J39">
        <v>2</v>
      </c>
      <c r="K39">
        <v>1E-3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 t="s">
        <v>28</v>
      </c>
    </row>
    <row r="40" spans="1:20" x14ac:dyDescent="0.3">
      <c r="A40">
        <v>39</v>
      </c>
      <c r="B40" t="s">
        <v>39</v>
      </c>
      <c r="C40" t="s">
        <v>29</v>
      </c>
      <c r="D40" s="2">
        <v>723</v>
      </c>
      <c r="E40" s="11">
        <v>45099</v>
      </c>
      <c r="F40" s="14">
        <v>34.677</v>
      </c>
      <c r="G40">
        <v>3.59</v>
      </c>
      <c r="H40">
        <v>17.895</v>
      </c>
      <c r="I40">
        <v>4.6849999999999996</v>
      </c>
      <c r="J40">
        <v>3</v>
      </c>
      <c r="K40">
        <v>4.1710000000000003</v>
      </c>
      <c r="L40">
        <v>35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</row>
    <row r="41" spans="1:20" x14ac:dyDescent="0.3">
      <c r="A41">
        <v>40</v>
      </c>
      <c r="B41" t="s">
        <v>39</v>
      </c>
      <c r="C41" t="s">
        <v>26</v>
      </c>
      <c r="D41" s="2">
        <v>606</v>
      </c>
      <c r="E41" s="10">
        <v>45100</v>
      </c>
      <c r="F41" s="14">
        <v>47.850999999999999</v>
      </c>
      <c r="G41">
        <v>11.206</v>
      </c>
      <c r="H41">
        <v>24.433</v>
      </c>
      <c r="I41">
        <v>4.3179999999999996</v>
      </c>
      <c r="J41">
        <v>1</v>
      </c>
      <c r="K41">
        <v>4.7249999999999996</v>
      </c>
      <c r="L41">
        <v>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20" x14ac:dyDescent="0.3">
      <c r="A42">
        <v>41</v>
      </c>
      <c r="B42" t="s">
        <v>39</v>
      </c>
      <c r="C42" t="s">
        <v>29</v>
      </c>
      <c r="D42" s="7" t="s">
        <v>30</v>
      </c>
      <c r="E42" s="11">
        <v>45099</v>
      </c>
      <c r="F42" s="14">
        <v>33.341999999999999</v>
      </c>
      <c r="G42">
        <v>1E-3</v>
      </c>
      <c r="H42">
        <v>18.603999999999999</v>
      </c>
      <c r="I42">
        <v>5.4130000000000003</v>
      </c>
      <c r="J42">
        <v>1</v>
      </c>
      <c r="K42">
        <v>3.48</v>
      </c>
      <c r="L42">
        <v>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20" x14ac:dyDescent="0.3">
      <c r="A43">
        <v>42</v>
      </c>
      <c r="B43" t="s">
        <v>39</v>
      </c>
      <c r="C43" t="s">
        <v>31</v>
      </c>
      <c r="D43" s="2">
        <v>659</v>
      </c>
      <c r="E43" s="10">
        <v>45097</v>
      </c>
      <c r="F43" s="14">
        <f>39.73-1.344</f>
        <v>38.385999999999996</v>
      </c>
      <c r="G43">
        <v>3.3519999999999999</v>
      </c>
      <c r="H43">
        <v>13.965999999999999</v>
      </c>
      <c r="I43">
        <v>4.2450000000000001</v>
      </c>
      <c r="J43">
        <v>3</v>
      </c>
      <c r="K43">
        <v>10.646000000000001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</row>
    <row r="44" spans="1:20" x14ac:dyDescent="0.3">
      <c r="A44">
        <v>43</v>
      </c>
      <c r="B44" t="s">
        <v>39</v>
      </c>
      <c r="C44" t="s">
        <v>32</v>
      </c>
      <c r="D44" s="2">
        <v>743</v>
      </c>
      <c r="E44" s="10">
        <v>45098</v>
      </c>
      <c r="F44" s="14">
        <v>44.9</v>
      </c>
      <c r="G44">
        <v>3.81</v>
      </c>
      <c r="H44">
        <v>26.445</v>
      </c>
      <c r="I44">
        <v>3.8260000000000001</v>
      </c>
      <c r="J44">
        <v>2</v>
      </c>
      <c r="K44">
        <v>6.5209999999999999</v>
      </c>
      <c r="L44">
        <v>3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</row>
    <row r="45" spans="1:20" x14ac:dyDescent="0.3">
      <c r="A45">
        <v>44</v>
      </c>
      <c r="B45" t="s">
        <v>39</v>
      </c>
      <c r="C45" t="s">
        <v>32</v>
      </c>
      <c r="D45" s="2">
        <v>744</v>
      </c>
      <c r="E45" s="10">
        <v>45098</v>
      </c>
      <c r="F45" s="14">
        <v>43.737000000000002</v>
      </c>
      <c r="G45">
        <v>3.9430000000000001</v>
      </c>
      <c r="H45">
        <v>22.045000000000002</v>
      </c>
      <c r="I45">
        <v>5.0830000000000002</v>
      </c>
      <c r="J45">
        <v>2</v>
      </c>
      <c r="K45">
        <v>6.75</v>
      </c>
      <c r="L45">
        <v>8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</row>
    <row r="46" spans="1:20" x14ac:dyDescent="0.3">
      <c r="A46">
        <v>45</v>
      </c>
      <c r="B46" t="s">
        <v>39</v>
      </c>
      <c r="C46" t="s">
        <v>32</v>
      </c>
      <c r="D46" s="2">
        <v>746</v>
      </c>
      <c r="E46" s="10">
        <v>45098</v>
      </c>
      <c r="F46" s="14">
        <v>48.4</v>
      </c>
      <c r="G46">
        <v>6.9729999999999999</v>
      </c>
      <c r="H46">
        <v>18.119</v>
      </c>
      <c r="I46">
        <v>4.649</v>
      </c>
      <c r="J46">
        <v>3</v>
      </c>
      <c r="K46">
        <v>14.744999999999999</v>
      </c>
      <c r="L46">
        <v>7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</row>
    <row r="47" spans="1:20" x14ac:dyDescent="0.3">
      <c r="A47">
        <v>46</v>
      </c>
      <c r="B47" t="s">
        <v>39</v>
      </c>
      <c r="C47" t="s">
        <v>29</v>
      </c>
      <c r="D47" s="7" t="s">
        <v>33</v>
      </c>
      <c r="E47" s="11">
        <v>45099</v>
      </c>
      <c r="F47" s="14">
        <v>32.700000000000003</v>
      </c>
      <c r="G47">
        <v>4.9909999999999997</v>
      </c>
      <c r="H47">
        <v>10.135</v>
      </c>
      <c r="I47">
        <v>4.6790000000000003</v>
      </c>
      <c r="J47">
        <v>3</v>
      </c>
      <c r="K47">
        <v>5.24</v>
      </c>
      <c r="L47">
        <v>5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20" x14ac:dyDescent="0.3">
      <c r="A48">
        <v>47</v>
      </c>
      <c r="B48" t="s">
        <v>39</v>
      </c>
      <c r="C48" t="s">
        <v>31</v>
      </c>
      <c r="D48" s="2">
        <v>647</v>
      </c>
      <c r="E48" s="10">
        <v>45097</v>
      </c>
      <c r="F48" s="14">
        <v>28.096</v>
      </c>
      <c r="G48">
        <v>4.032</v>
      </c>
      <c r="H48">
        <v>11.558999999999999</v>
      </c>
      <c r="I48">
        <v>4.1369999999999996</v>
      </c>
      <c r="J48">
        <v>2</v>
      </c>
      <c r="K48">
        <v>5.5110000000000001</v>
      </c>
      <c r="L48">
        <v>2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20" x14ac:dyDescent="0.3">
      <c r="A49">
        <v>48</v>
      </c>
      <c r="B49" t="s">
        <v>39</v>
      </c>
      <c r="C49" t="s">
        <v>31</v>
      </c>
      <c r="D49" s="2">
        <v>652</v>
      </c>
      <c r="E49" s="10">
        <v>45097</v>
      </c>
      <c r="F49" s="14">
        <v>35.633000000000003</v>
      </c>
      <c r="G49">
        <v>3.5329999999999999</v>
      </c>
      <c r="H49">
        <v>16.433</v>
      </c>
      <c r="I49">
        <v>4.9219999999999997</v>
      </c>
      <c r="J49">
        <v>3</v>
      </c>
      <c r="K49">
        <v>5.8049999999999997</v>
      </c>
      <c r="L49">
        <v>3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20" x14ac:dyDescent="0.3">
      <c r="A50">
        <v>49</v>
      </c>
      <c r="B50" t="s">
        <v>39</v>
      </c>
      <c r="C50" t="s">
        <v>32</v>
      </c>
      <c r="D50" s="2">
        <v>750</v>
      </c>
      <c r="E50" s="10">
        <v>45098</v>
      </c>
      <c r="F50" s="14">
        <v>42.131</v>
      </c>
      <c r="G50">
        <v>7.12</v>
      </c>
      <c r="H50">
        <v>18.481000000000002</v>
      </c>
      <c r="I50">
        <v>4.7370000000000001</v>
      </c>
      <c r="J50">
        <v>2</v>
      </c>
      <c r="K50">
        <v>4.2130000000000001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</row>
    <row r="51" spans="1:20" x14ac:dyDescent="0.3">
      <c r="A51">
        <v>50</v>
      </c>
      <c r="B51" t="s">
        <v>39</v>
      </c>
      <c r="C51" t="s">
        <v>31</v>
      </c>
      <c r="D51" s="2">
        <v>653</v>
      </c>
      <c r="E51" s="10">
        <v>45097</v>
      </c>
      <c r="F51" s="14">
        <v>32.793999999999997</v>
      </c>
      <c r="G51">
        <v>7.4850000000000003</v>
      </c>
      <c r="H51">
        <v>11.712</v>
      </c>
      <c r="I51">
        <v>5.2060000000000004</v>
      </c>
      <c r="J51">
        <v>2</v>
      </c>
      <c r="K51">
        <v>3.7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20" x14ac:dyDescent="0.3">
      <c r="A52">
        <v>51</v>
      </c>
      <c r="B52" t="s">
        <v>39</v>
      </c>
      <c r="C52" t="s">
        <v>29</v>
      </c>
      <c r="D52" s="2">
        <v>706</v>
      </c>
      <c r="E52" s="11">
        <v>45099</v>
      </c>
      <c r="F52" s="14">
        <v>32.872999999999998</v>
      </c>
      <c r="G52">
        <v>3.7770000000000001</v>
      </c>
      <c r="H52">
        <v>18.405000000000001</v>
      </c>
      <c r="I52">
        <v>3.4380000000000002</v>
      </c>
      <c r="J52">
        <v>1</v>
      </c>
      <c r="K52">
        <v>3.3969999999999998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</row>
    <row r="53" spans="1:20" x14ac:dyDescent="0.3">
      <c r="A53">
        <v>52</v>
      </c>
      <c r="B53" t="s">
        <v>39</v>
      </c>
      <c r="C53" t="s">
        <v>29</v>
      </c>
      <c r="D53" s="2">
        <v>701</v>
      </c>
      <c r="E53" s="11">
        <v>45099</v>
      </c>
      <c r="F53" s="14">
        <v>33.185000000000002</v>
      </c>
      <c r="G53">
        <v>3.4660000000000002</v>
      </c>
      <c r="H53">
        <v>12.722</v>
      </c>
      <c r="I53">
        <v>4.3120000000000003</v>
      </c>
      <c r="J53">
        <v>2</v>
      </c>
      <c r="K53">
        <v>4.7649999999999997</v>
      </c>
      <c r="L53">
        <v>22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20" x14ac:dyDescent="0.3">
      <c r="A54">
        <v>53</v>
      </c>
      <c r="B54" t="s">
        <v>39</v>
      </c>
      <c r="C54" t="s">
        <v>31</v>
      </c>
      <c r="D54" s="2">
        <v>645</v>
      </c>
      <c r="E54" s="10">
        <v>45097</v>
      </c>
      <c r="F54" s="14">
        <v>35.390999999999998</v>
      </c>
      <c r="G54">
        <v>3.7959999999999998</v>
      </c>
      <c r="H54">
        <v>14.237</v>
      </c>
      <c r="I54">
        <v>4.0090000000000003</v>
      </c>
      <c r="J54">
        <v>2</v>
      </c>
      <c r="K54">
        <v>5.4260000000000002</v>
      </c>
      <c r="L54">
        <v>11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20" x14ac:dyDescent="0.3">
      <c r="A55">
        <v>54</v>
      </c>
      <c r="B55" t="s">
        <v>39</v>
      </c>
      <c r="C55" t="s">
        <v>29</v>
      </c>
      <c r="D55" s="2">
        <v>716</v>
      </c>
      <c r="E55" s="11">
        <v>45099</v>
      </c>
      <c r="F55" s="14">
        <v>36.610999999999997</v>
      </c>
      <c r="G55">
        <v>4.351</v>
      </c>
      <c r="H55">
        <v>13.759</v>
      </c>
      <c r="I55">
        <v>4.3769999999999998</v>
      </c>
      <c r="J55">
        <v>3</v>
      </c>
      <c r="K55">
        <v>7.0919999999999996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20" x14ac:dyDescent="0.3">
      <c r="A56">
        <v>55</v>
      </c>
      <c r="B56" t="s">
        <v>39</v>
      </c>
      <c r="C56" t="s">
        <v>29</v>
      </c>
      <c r="D56" s="2">
        <v>733</v>
      </c>
      <c r="E56" s="11">
        <v>45099</v>
      </c>
      <c r="F56" s="14">
        <v>34.406999999999996</v>
      </c>
      <c r="G56">
        <v>4.3029999999999999</v>
      </c>
      <c r="H56">
        <v>12.262</v>
      </c>
      <c r="I56">
        <v>4.133</v>
      </c>
      <c r="J56">
        <v>3</v>
      </c>
      <c r="K56">
        <v>7.7439999999999998</v>
      </c>
      <c r="L56">
        <v>3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20" s="12" customFormat="1" x14ac:dyDescent="0.3">
      <c r="A57" s="12">
        <v>56</v>
      </c>
      <c r="B57" s="12" t="s">
        <v>39</v>
      </c>
      <c r="C57" s="12" t="s">
        <v>34</v>
      </c>
      <c r="D57" s="12">
        <v>511</v>
      </c>
      <c r="E57" s="13">
        <v>45124</v>
      </c>
      <c r="F57" s="14">
        <v>20.007000000000001</v>
      </c>
      <c r="G57" s="12">
        <v>0</v>
      </c>
      <c r="H57" s="12">
        <v>13.628</v>
      </c>
      <c r="I57" s="12">
        <v>3.319</v>
      </c>
      <c r="J57" s="12">
        <v>1</v>
      </c>
      <c r="K57" s="12">
        <v>1E-3</v>
      </c>
      <c r="L57" s="12">
        <v>3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 t="s">
        <v>42</v>
      </c>
    </row>
    <row r="58" spans="1:20" x14ac:dyDescent="0.3">
      <c r="A58">
        <v>57</v>
      </c>
      <c r="B58" t="s">
        <v>39</v>
      </c>
      <c r="C58" t="s">
        <v>34</v>
      </c>
      <c r="D58" s="2">
        <v>524</v>
      </c>
      <c r="E58" s="10">
        <v>45124</v>
      </c>
      <c r="F58" s="14">
        <v>32.143999999999998</v>
      </c>
      <c r="G58">
        <v>3.3420000000000001</v>
      </c>
      <c r="H58">
        <v>16.196999999999999</v>
      </c>
      <c r="I58">
        <v>3.6110000000000002</v>
      </c>
      <c r="J58">
        <v>3</v>
      </c>
      <c r="K58">
        <v>12.388</v>
      </c>
      <c r="L58">
        <v>3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8</v>
      </c>
    </row>
    <row r="59" spans="1:20" x14ac:dyDescent="0.3">
      <c r="A59">
        <v>58</v>
      </c>
      <c r="B59" t="s">
        <v>39</v>
      </c>
      <c r="C59" t="s">
        <v>34</v>
      </c>
      <c r="D59" s="2">
        <v>510</v>
      </c>
      <c r="E59" s="10">
        <v>45124</v>
      </c>
      <c r="F59" s="14">
        <v>39.801000000000002</v>
      </c>
      <c r="G59">
        <v>3.706</v>
      </c>
      <c r="H59">
        <v>21.972000000000001</v>
      </c>
      <c r="I59">
        <v>4.0830000000000002</v>
      </c>
      <c r="J59">
        <v>3</v>
      </c>
      <c r="K59">
        <v>11.462999999999999</v>
      </c>
      <c r="L59">
        <v>4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20" x14ac:dyDescent="0.3">
      <c r="A60">
        <v>59</v>
      </c>
      <c r="B60" t="s">
        <v>39</v>
      </c>
      <c r="C60" t="s">
        <v>34</v>
      </c>
      <c r="D60" s="2">
        <v>541</v>
      </c>
      <c r="E60" s="10">
        <v>45124</v>
      </c>
      <c r="F60" s="14">
        <v>28.273</v>
      </c>
      <c r="G60">
        <v>3.754</v>
      </c>
      <c r="H60">
        <v>15.603</v>
      </c>
      <c r="I60">
        <v>4.5640000000000001</v>
      </c>
      <c r="J60">
        <v>3</v>
      </c>
      <c r="K60">
        <v>7.6539999999999999</v>
      </c>
      <c r="L60" s="8">
        <v>4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</row>
    <row r="61" spans="1:20" x14ac:dyDescent="0.3">
      <c r="A61">
        <v>60</v>
      </c>
      <c r="B61" t="s">
        <v>39</v>
      </c>
      <c r="C61" t="s">
        <v>34</v>
      </c>
      <c r="D61" s="2">
        <v>525</v>
      </c>
      <c r="E61" s="10">
        <v>45124</v>
      </c>
      <c r="F61" s="14">
        <v>33.152999999999999</v>
      </c>
      <c r="G61">
        <v>3.649</v>
      </c>
      <c r="H61">
        <v>19.198</v>
      </c>
      <c r="I61">
        <v>5.2009999999999996</v>
      </c>
      <c r="J61">
        <v>3</v>
      </c>
      <c r="K61">
        <v>8.0950000000000006</v>
      </c>
      <c r="L61" s="8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20" x14ac:dyDescent="0.3">
      <c r="A62">
        <v>61</v>
      </c>
      <c r="B62" t="s">
        <v>39</v>
      </c>
      <c r="C62" t="s">
        <v>34</v>
      </c>
      <c r="D62" s="2">
        <v>501</v>
      </c>
      <c r="E62" s="10">
        <v>45124</v>
      </c>
      <c r="F62" s="14">
        <v>24.815000000000001</v>
      </c>
      <c r="G62">
        <v>0</v>
      </c>
      <c r="H62">
        <v>19.292000000000002</v>
      </c>
      <c r="I62">
        <v>3.419</v>
      </c>
      <c r="J62">
        <v>1</v>
      </c>
      <c r="K62">
        <v>3.2770000000000001</v>
      </c>
      <c r="L62" s="8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0" s="8" customFormat="1" x14ac:dyDescent="0.3">
      <c r="A63" s="8">
        <v>62</v>
      </c>
      <c r="B63" t="s">
        <v>39</v>
      </c>
      <c r="C63" t="s">
        <v>34</v>
      </c>
      <c r="D63" s="8">
        <v>535</v>
      </c>
      <c r="E63" s="10">
        <v>45124</v>
      </c>
      <c r="F63" s="14">
        <v>33.340000000000003</v>
      </c>
      <c r="G63" s="8">
        <v>0.55000000000000004</v>
      </c>
      <c r="H63" s="8">
        <v>11.885999999999999</v>
      </c>
      <c r="I63" s="8">
        <v>0.42699999999999999</v>
      </c>
      <c r="J63" s="8">
        <v>3</v>
      </c>
      <c r="K63" s="8">
        <v>8.8079999999999998</v>
      </c>
      <c r="L63" s="8">
        <v>2</v>
      </c>
      <c r="M63" s="8">
        <v>1</v>
      </c>
      <c r="N63" s="8">
        <v>1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 t="s">
        <v>35</v>
      </c>
    </row>
    <row r="64" spans="1:20" x14ac:dyDescent="0.3">
      <c r="A64">
        <v>63</v>
      </c>
      <c r="B64" t="s">
        <v>39</v>
      </c>
      <c r="C64" t="s">
        <v>34</v>
      </c>
      <c r="D64" s="2">
        <v>577</v>
      </c>
      <c r="E64" s="10">
        <v>45124</v>
      </c>
      <c r="F64" s="14">
        <v>39.095999999999997</v>
      </c>
      <c r="G64">
        <v>3.7730000000000001</v>
      </c>
      <c r="H64">
        <v>20.292999999999999</v>
      </c>
      <c r="I64">
        <v>4.9770000000000003</v>
      </c>
      <c r="J64">
        <v>1</v>
      </c>
      <c r="K64">
        <v>5.0339999999999998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64</v>
      </c>
      <c r="B65" t="s">
        <v>39</v>
      </c>
      <c r="C65" t="s">
        <v>34</v>
      </c>
      <c r="D65" s="2">
        <v>545</v>
      </c>
      <c r="E65" s="10">
        <v>45124</v>
      </c>
      <c r="F65" s="14">
        <v>35.680999999999997</v>
      </c>
      <c r="G65">
        <v>3.4340000000000002</v>
      </c>
      <c r="H65">
        <v>14.12</v>
      </c>
      <c r="I65">
        <v>4.1059999999999999</v>
      </c>
      <c r="J65">
        <v>3</v>
      </c>
      <c r="K65">
        <v>10.212</v>
      </c>
      <c r="L65">
        <v>4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65</v>
      </c>
      <c r="B66" t="s">
        <v>39</v>
      </c>
      <c r="C66" t="s">
        <v>34</v>
      </c>
      <c r="D66" s="2">
        <v>550</v>
      </c>
      <c r="E66" s="10">
        <v>45124</v>
      </c>
      <c r="F66" s="14">
        <v>44.603000000000002</v>
      </c>
      <c r="G66">
        <v>1E-3</v>
      </c>
      <c r="H66">
        <v>15.593999999999999</v>
      </c>
      <c r="I66">
        <v>4.8239999999999998</v>
      </c>
      <c r="J66">
        <v>3</v>
      </c>
      <c r="K66">
        <v>7.641</v>
      </c>
      <c r="L66">
        <v>11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 t="s">
        <v>39</v>
      </c>
      <c r="C67" t="s">
        <v>34</v>
      </c>
      <c r="D67" s="2">
        <v>505</v>
      </c>
      <c r="E67" s="10">
        <v>45124</v>
      </c>
      <c r="F67" s="14">
        <v>32.982999999999997</v>
      </c>
      <c r="G67">
        <v>1E-3</v>
      </c>
      <c r="H67">
        <v>16.811</v>
      </c>
      <c r="I67">
        <v>3.5739999999999998</v>
      </c>
      <c r="J67">
        <v>2</v>
      </c>
      <c r="K67">
        <v>6.88</v>
      </c>
      <c r="L67">
        <v>65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 t="s">
        <v>39</v>
      </c>
      <c r="C68" t="s">
        <v>34</v>
      </c>
      <c r="D68" s="2">
        <v>551</v>
      </c>
      <c r="E68" s="10">
        <v>45124</v>
      </c>
      <c r="F68" s="14">
        <v>27.457999999999998</v>
      </c>
      <c r="G68">
        <v>3.5219999999999998</v>
      </c>
      <c r="H68">
        <v>13.63</v>
      </c>
      <c r="I68">
        <v>5.0140000000000002</v>
      </c>
      <c r="J68">
        <v>1</v>
      </c>
      <c r="K68">
        <v>4.7169999999999996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</row>
    <row r="69" spans="1:19" x14ac:dyDescent="0.3">
      <c r="A69">
        <v>68</v>
      </c>
      <c r="B69" t="s">
        <v>39</v>
      </c>
      <c r="C69" t="s">
        <v>34</v>
      </c>
      <c r="D69" s="2">
        <v>526</v>
      </c>
      <c r="E69" s="10">
        <v>45124</v>
      </c>
      <c r="F69" s="14">
        <v>26.931000000000001</v>
      </c>
      <c r="G69">
        <v>3.7370000000000001</v>
      </c>
      <c r="H69">
        <v>15.314</v>
      </c>
      <c r="I69">
        <v>3.86</v>
      </c>
      <c r="J69">
        <v>3</v>
      </c>
      <c r="K69">
        <v>6.3369999999999997</v>
      </c>
      <c r="L69">
        <v>2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69</v>
      </c>
      <c r="B70" t="s">
        <v>39</v>
      </c>
      <c r="C70" t="s">
        <v>34</v>
      </c>
      <c r="D70" s="2">
        <v>527</v>
      </c>
      <c r="E70" s="10">
        <v>45124</v>
      </c>
      <c r="F70" s="14">
        <v>27.187000000000001</v>
      </c>
      <c r="G70">
        <v>3.53</v>
      </c>
      <c r="H70">
        <v>11.803000000000001</v>
      </c>
      <c r="I70">
        <v>4.6520000000000001</v>
      </c>
      <c r="J70">
        <v>3</v>
      </c>
      <c r="K70">
        <v>7.7350000000000003</v>
      </c>
      <c r="L70">
        <v>6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 x14ac:dyDescent="0.3">
      <c r="A71">
        <v>70</v>
      </c>
      <c r="B71" t="s">
        <v>39</v>
      </c>
      <c r="C71" t="s">
        <v>34</v>
      </c>
      <c r="D71" s="2">
        <v>534</v>
      </c>
      <c r="E71" s="10">
        <v>45124</v>
      </c>
      <c r="F71" s="14">
        <v>46.091999999999999</v>
      </c>
      <c r="G71">
        <v>0</v>
      </c>
      <c r="H71">
        <v>31.465</v>
      </c>
      <c r="I71">
        <v>3.7639999999999998</v>
      </c>
      <c r="J71">
        <v>2</v>
      </c>
      <c r="K71">
        <v>5.18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conditionalFormatting sqref="A1:R37 S1:T1048576 V1:XFD1048576 C38:R40 A38:B71 C41:E41 G41:M41 O41:R41 C42:R45 C46:G46 I46:R46 C47:R71 A72:R1048576">
    <cfRule type="cellIs" dxfId="1" priority="1" operator="equal">
      <formula>0</formula>
    </cfRule>
  </conditionalFormatting>
  <conditionalFormatting sqref="G1:L45 N2 N16 N20 G46 I46:L46 G47:L1048576">
    <cfRule type="cellIs" dxfId="0" priority="2" operator="equal">
      <formula>0.001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906-5D94-4BA6-933C-B84F805DC8C5}">
  <dimension ref="A1:R71"/>
  <sheetViews>
    <sheetView tabSelected="1" topLeftCell="B25" zoomScaleNormal="100" workbookViewId="0">
      <selection activeCell="A32" sqref="A32:XFD32"/>
    </sheetView>
  </sheetViews>
  <sheetFormatPr defaultRowHeight="14.4" x14ac:dyDescent="0.3"/>
  <cols>
    <col min="1" max="4" width="8.88671875" style="16"/>
    <col min="5" max="5" width="10.5546875" style="16" bestFit="1" customWidth="1"/>
    <col min="6" max="16384" width="8.88671875" style="16"/>
  </cols>
  <sheetData>
    <row r="1" spans="1:18" x14ac:dyDescent="0.3">
      <c r="A1" s="16" t="s">
        <v>0</v>
      </c>
      <c r="B1" s="16" t="s">
        <v>41</v>
      </c>
      <c r="C1" s="16" t="s">
        <v>1</v>
      </c>
      <c r="D1" s="16" t="s">
        <v>2</v>
      </c>
      <c r="E1" s="17" t="s">
        <v>37</v>
      </c>
      <c r="F1" s="16" t="str" cm="1">
        <f t="array" ref="F1:F5">Sheet1!F1:F5</f>
        <v xml:space="preserve">Total </v>
      </c>
      <c r="G1" s="16" t="s">
        <v>4</v>
      </c>
      <c r="H1" s="16" t="s">
        <v>5</v>
      </c>
      <c r="I1" s="16" t="s">
        <v>6</v>
      </c>
      <c r="J1" s="16" t="s">
        <v>36</v>
      </c>
      <c r="K1" s="16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s="16">
        <v>1</v>
      </c>
      <c r="B2" s="16" t="s">
        <v>40</v>
      </c>
      <c r="C2" s="16" t="s">
        <v>17</v>
      </c>
      <c r="D2" s="16">
        <v>157</v>
      </c>
      <c r="E2" s="17">
        <v>45091</v>
      </c>
      <c r="F2" s="16">
        <v>15.372</v>
      </c>
      <c r="G2" s="16">
        <v>0.23499999999999999</v>
      </c>
      <c r="H2" s="16">
        <v>12.565</v>
      </c>
      <c r="I2" s="16">
        <v>0.55400000000000005</v>
      </c>
      <c r="J2" s="16">
        <v>2.0049999999999999</v>
      </c>
      <c r="K2" s="16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6">
        <v>2</v>
      </c>
      <c r="B3" s="16" t="s">
        <v>40</v>
      </c>
      <c r="C3" s="16" t="s">
        <v>17</v>
      </c>
      <c r="D3" s="16">
        <v>23</v>
      </c>
      <c r="E3" s="17">
        <v>45104</v>
      </c>
      <c r="F3" s="16">
        <v>16.72</v>
      </c>
      <c r="G3" s="16">
        <v>0</v>
      </c>
      <c r="H3" s="16">
        <v>13.755000000000001</v>
      </c>
      <c r="I3" s="16">
        <v>0.31</v>
      </c>
      <c r="J3" s="16">
        <v>0.29599999999999999</v>
      </c>
      <c r="K3" s="16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6">
        <v>3</v>
      </c>
      <c r="B4" s="16" t="s">
        <v>40</v>
      </c>
      <c r="C4" s="16" t="s">
        <v>17</v>
      </c>
      <c r="D4" s="16">
        <v>2</v>
      </c>
      <c r="E4" s="17">
        <v>45104</v>
      </c>
      <c r="F4" s="16">
        <v>17.794</v>
      </c>
      <c r="G4" s="16">
        <v>0</v>
      </c>
      <c r="H4" s="16">
        <f>19.366-3.973</f>
        <v>15.393000000000001</v>
      </c>
      <c r="I4" s="16">
        <f>5.159-3.973</f>
        <v>1.1859999999999999</v>
      </c>
      <c r="J4" s="16">
        <f>4.585-3.973</f>
        <v>0.6120000000000001</v>
      </c>
      <c r="K4" s="16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6">
        <v>4</v>
      </c>
      <c r="B5" s="16" t="s">
        <v>40</v>
      </c>
      <c r="C5" s="16" t="s">
        <v>17</v>
      </c>
      <c r="D5" s="16">
        <v>159</v>
      </c>
      <c r="E5" s="17">
        <v>45104</v>
      </c>
      <c r="F5" s="16">
        <v>20.154</v>
      </c>
      <c r="G5" s="16">
        <v>0</v>
      </c>
      <c r="H5" s="16">
        <f>22.71-3.973</f>
        <v>18.737000000000002</v>
      </c>
      <c r="I5" s="16">
        <f>4.136-3.973</f>
        <v>0.16300000000000026</v>
      </c>
      <c r="J5" s="16">
        <f>4.463-3.973</f>
        <v>0.49000000000000021</v>
      </c>
      <c r="K5" s="16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6">
        <v>5</v>
      </c>
      <c r="B6" s="16" t="s">
        <v>40</v>
      </c>
      <c r="C6" s="16" t="s">
        <v>17</v>
      </c>
      <c r="D6" s="16">
        <v>172</v>
      </c>
      <c r="E6" s="17">
        <v>45091</v>
      </c>
      <c r="F6" s="16">
        <f>Sheet1!F6-16.328</f>
        <v>19.452999999999999</v>
      </c>
      <c r="G6" s="16">
        <f>IF(Sheet1!G6&gt; 0, Sheet1!G6-3.973, 0)</f>
        <v>0</v>
      </c>
      <c r="H6" s="16">
        <f>IF(Sheet1!H6&gt; 0, Sheet1!H6-3.973, 0)</f>
        <v>13.309000000000001</v>
      </c>
      <c r="I6" s="16">
        <f>IF(Sheet1!I6&gt; 0, Sheet1!I6-3.973, 0)</f>
        <v>0.33100000000000041</v>
      </c>
      <c r="J6" s="16">
        <f>IF(Sheet1!K6&gt; 0, Sheet1!K6-3.973, 0)</f>
        <v>4.2120000000000006</v>
      </c>
      <c r="K6" s="1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6">
        <v>6</v>
      </c>
      <c r="B7" s="16" t="s">
        <v>40</v>
      </c>
      <c r="C7" s="16" t="s">
        <v>17</v>
      </c>
      <c r="D7" s="16">
        <v>154</v>
      </c>
      <c r="E7" s="17">
        <v>45091</v>
      </c>
      <c r="F7" s="16">
        <f>Sheet1!F7-16.328</f>
        <v>17.750000000000004</v>
      </c>
      <c r="G7" s="16">
        <f>IF(Sheet1!G7&gt; 0, Sheet1!G7-3.973, 0)</f>
        <v>9.0000000000003411E-3</v>
      </c>
      <c r="H7" s="16">
        <f>IF(Sheet1!H7&gt; 0, Sheet1!H7-3.973, 0)</f>
        <v>16.667000000000002</v>
      </c>
      <c r="I7" s="16">
        <f>IF(Sheet1!I7&gt; 0, Sheet1!I7-3.973, 0)</f>
        <v>0.33900000000000041</v>
      </c>
      <c r="J7" s="16">
        <f>IF(Sheet1!K7&gt; 0, Sheet1!K7-3.973, 0)</f>
        <v>2.7000000000000135E-2</v>
      </c>
      <c r="K7" s="16">
        <v>8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6">
        <v>7</v>
      </c>
      <c r="B8" s="16" t="s">
        <v>40</v>
      </c>
      <c r="C8" s="16" t="s">
        <v>17</v>
      </c>
      <c r="D8" s="16">
        <v>20</v>
      </c>
      <c r="E8" s="17">
        <v>45104</v>
      </c>
      <c r="F8" s="16">
        <f>Sheet1!F8-16.328</f>
        <v>13.385999999999999</v>
      </c>
      <c r="G8" s="16">
        <f>IF(Sheet1!G8&gt; 0, Sheet1!G8-3.973, 0)</f>
        <v>0.15700000000000003</v>
      </c>
      <c r="H8" s="16">
        <f>IF(Sheet1!H8&gt; 0, Sheet1!H8-3.973, 0)</f>
        <v>11.544</v>
      </c>
      <c r="I8" s="16">
        <f>IF(Sheet1!I8&gt; 0, Sheet1!I8-3.973, 0)</f>
        <v>0.99000000000000021</v>
      </c>
      <c r="J8" s="16">
        <f>IF(Sheet1!K8&gt; 0, Sheet1!K8-3.973, 0)</f>
        <v>0.33800000000000008</v>
      </c>
      <c r="K8" s="16">
        <v>6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 x14ac:dyDescent="0.3">
      <c r="A9" s="16">
        <v>8</v>
      </c>
      <c r="B9" s="16" t="s">
        <v>40</v>
      </c>
      <c r="C9" s="16" t="s">
        <v>19</v>
      </c>
      <c r="D9" s="16">
        <v>261</v>
      </c>
      <c r="E9" s="17">
        <v>45091</v>
      </c>
      <c r="F9" s="16">
        <f>Sheet1!F9-16.328</f>
        <v>16.324000000000002</v>
      </c>
      <c r="G9" s="16">
        <f>IF(Sheet1!G9&gt; 0, Sheet1!G9-3.973, 0)</f>
        <v>3.3999999999999808E-2</v>
      </c>
      <c r="H9" s="16">
        <f>IF(Sheet1!H9&gt; 0, Sheet1!H9-3.973, 0)</f>
        <v>14.696000000000002</v>
      </c>
      <c r="I9" s="16">
        <f>IF(Sheet1!I9&gt; 0, Sheet1!I9-3.973, 0)</f>
        <v>0.69399999999999995</v>
      </c>
      <c r="J9" s="16">
        <f>IF(Sheet1!K9&gt; 0, Sheet1!K9-3.973, 0)</f>
        <v>0.25100000000000033</v>
      </c>
      <c r="K9" s="16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3">
      <c r="A10" s="16">
        <v>9</v>
      </c>
      <c r="B10" s="16" t="s">
        <v>40</v>
      </c>
      <c r="C10" s="16" t="s">
        <v>19</v>
      </c>
      <c r="D10" s="16">
        <v>251</v>
      </c>
      <c r="E10" s="17">
        <v>45091</v>
      </c>
      <c r="F10" s="16">
        <f>Sheet1!F10-16.328</f>
        <v>22.397000000000002</v>
      </c>
      <c r="G10" s="16">
        <f>IF(Sheet1!G10&gt; 0, Sheet1!G10-3.973, 0)</f>
        <v>1.3000000000000345E-2</v>
      </c>
      <c r="H10" s="16">
        <f>IF(Sheet1!H10&gt; 0, Sheet1!H10-3.973, 0)</f>
        <v>19.397000000000002</v>
      </c>
      <c r="I10" s="16">
        <f>IF(Sheet1!I10&gt; 0, Sheet1!I10-3.973, 0)</f>
        <v>1.6440000000000001</v>
      </c>
      <c r="J10" s="16">
        <f>IF(Sheet1!K10&gt; 0, Sheet1!K10-3.973, 0)</f>
        <v>0.61099999999999977</v>
      </c>
      <c r="K10" s="16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3">
      <c r="A11" s="16">
        <v>10</v>
      </c>
      <c r="B11" s="16" t="s">
        <v>40</v>
      </c>
      <c r="C11" s="16" t="s">
        <v>19</v>
      </c>
      <c r="D11" s="16">
        <v>272</v>
      </c>
      <c r="E11" s="17">
        <v>45091</v>
      </c>
      <c r="F11" s="16">
        <f>Sheet1!F11-16.328</f>
        <v>19.452999999999999</v>
      </c>
      <c r="G11" s="16">
        <v>1E-3</v>
      </c>
      <c r="H11" s="16">
        <f>IF(Sheet1!H11&gt; 0, Sheet1!H11-3.973, 0)</f>
        <v>17.102</v>
      </c>
      <c r="I11" s="16">
        <f>IF(Sheet1!I11&gt; 0, Sheet1!I11-3.973, 0)</f>
        <v>0.25999999999999979</v>
      </c>
      <c r="J11" s="16">
        <f>IF(Sheet1!K11&gt; 0, Sheet1!K11-3.973, 0)</f>
        <v>1.516</v>
      </c>
      <c r="K11" s="16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3">
      <c r="A12" s="16">
        <v>11</v>
      </c>
      <c r="B12" s="16" t="s">
        <v>40</v>
      </c>
      <c r="C12" s="16" t="s">
        <v>17</v>
      </c>
      <c r="D12" s="16">
        <v>8</v>
      </c>
      <c r="E12" s="17">
        <v>45091</v>
      </c>
      <c r="F12" s="16">
        <f>Sheet1!F12-16.328</f>
        <v>16.357000000000003</v>
      </c>
      <c r="G12" s="16">
        <f>IF(Sheet1!G12&gt; 0, Sheet1!G12-3.973, 0)</f>
        <v>0</v>
      </c>
      <c r="H12" s="16">
        <f>IF(Sheet1!H12&gt; 0, Sheet1!H12-3.973, 0)</f>
        <v>14.507000000000001</v>
      </c>
      <c r="I12" s="16">
        <f>IF(Sheet1!I12&gt; 0, Sheet1!I12-3.973, 0)</f>
        <v>0.88900000000000023</v>
      </c>
      <c r="J12" s="16">
        <f>IF(Sheet1!K12&gt; 0, Sheet1!K12-3.973, 0)</f>
        <v>0</v>
      </c>
      <c r="K12" s="16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6">
        <v>12</v>
      </c>
      <c r="B13" s="16" t="s">
        <v>40</v>
      </c>
      <c r="C13" s="16" t="s">
        <v>17</v>
      </c>
      <c r="D13" s="16">
        <v>24</v>
      </c>
      <c r="E13" s="17">
        <v>45091</v>
      </c>
      <c r="F13" s="16">
        <f>Sheet1!F13-16.328</f>
        <v>11.501999999999999</v>
      </c>
      <c r="G13" s="16">
        <f>IF(Sheet1!G13&gt; 0, Sheet1!G13-3.973, 0)</f>
        <v>0</v>
      </c>
      <c r="H13" s="16">
        <f>IF(Sheet1!H13&gt; 0, Sheet1!H13-3.973, 0)</f>
        <v>8.4379999999999988</v>
      </c>
      <c r="I13" s="16">
        <f>IF(Sheet1!I13&gt; 0, Sheet1!I13-3.973, 0)</f>
        <v>2.8650000000000002</v>
      </c>
      <c r="J13" s="16">
        <v>1E-3</v>
      </c>
      <c r="K13" s="16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6">
        <v>13</v>
      </c>
      <c r="B14" s="16" t="s">
        <v>40</v>
      </c>
      <c r="C14" s="16" t="s">
        <v>17</v>
      </c>
      <c r="D14" s="16">
        <v>16</v>
      </c>
      <c r="E14" s="17">
        <v>45104</v>
      </c>
      <c r="F14" s="16">
        <f>Sheet1!F14-16.328</f>
        <v>29.044</v>
      </c>
      <c r="G14" s="16">
        <f>IF(Sheet1!G14&gt; 0, Sheet1!G14-3.973, 0)</f>
        <v>0</v>
      </c>
      <c r="H14" s="16">
        <f>IF(Sheet1!H14&gt; 0, Sheet1!H14-3.973, 0)</f>
        <v>28.984000000000002</v>
      </c>
      <c r="I14" s="16">
        <f>IF(Sheet1!I14&gt; 0, Sheet1!I14-3.973, 0)</f>
        <v>0.21999999999999975</v>
      </c>
      <c r="J14" s="16">
        <f>IF(Sheet1!K14&gt; 0, Sheet1!K14-3.973, 0)</f>
        <v>3.5000000000000142E-2</v>
      </c>
      <c r="K14" s="16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6">
        <v>14</v>
      </c>
      <c r="B15" s="16" t="s">
        <v>40</v>
      </c>
      <c r="C15" s="16" t="s">
        <v>20</v>
      </c>
      <c r="D15" s="16">
        <v>408</v>
      </c>
      <c r="E15" s="17">
        <v>45105</v>
      </c>
      <c r="F15" s="16">
        <f>Sheet1!F15-16.328</f>
        <v>19.634000000000004</v>
      </c>
      <c r="G15" s="16">
        <f>IF(Sheet1!G15&gt; 0, Sheet1!G15-3.973, 0)</f>
        <v>0</v>
      </c>
      <c r="H15" s="16">
        <f>IF(Sheet1!H15&gt; 0, Sheet1!H15-3.973, 0)</f>
        <v>14.448</v>
      </c>
      <c r="I15" s="16">
        <f>IF(Sheet1!I15&gt; 0, Sheet1!I15-3.973, 0)</f>
        <v>1.1870000000000003</v>
      </c>
      <c r="J15" s="16">
        <f>IF(Sheet1!K15&gt; 0, Sheet1!K15-3.973, 0)</f>
        <v>3.71</v>
      </c>
      <c r="K15" s="16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6">
        <v>15</v>
      </c>
      <c r="B16" s="16" t="s">
        <v>40</v>
      </c>
      <c r="C16" s="16" t="s">
        <v>21</v>
      </c>
      <c r="D16" s="16">
        <v>418</v>
      </c>
      <c r="E16" s="17">
        <v>45105</v>
      </c>
      <c r="F16" s="16">
        <f>Sheet1!F16-16.328</f>
        <v>18.120999999999999</v>
      </c>
      <c r="G16" s="16">
        <f>IF(Sheet1!G16&gt; 0, Sheet1!G16-3.973, 0)</f>
        <v>1.7000000000000348E-2</v>
      </c>
      <c r="H16" s="16">
        <f>IF(Sheet1!H16&gt; 0, Sheet1!H16-3.973, 0)</f>
        <v>5.9010000000000007</v>
      </c>
      <c r="I16" s="16">
        <f>IF(Sheet1!I16&gt; 0, Sheet1!I16-3.973, 0)</f>
        <v>0.17300000000000004</v>
      </c>
      <c r="J16" s="16">
        <f>IF(Sheet1!K16&gt; 0, Sheet1!K16-3.973, 0)</f>
        <v>5.8159999999999998</v>
      </c>
      <c r="K16" s="16">
        <v>19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">
      <c r="A17" s="16">
        <v>16</v>
      </c>
      <c r="B17" s="16" t="s">
        <v>40</v>
      </c>
      <c r="C17" s="16" t="s">
        <v>21</v>
      </c>
      <c r="D17" s="16">
        <v>402</v>
      </c>
      <c r="E17" s="17">
        <v>45105</v>
      </c>
      <c r="F17" s="16">
        <f>Sheet1!F17-16.328</f>
        <v>21.071000000000002</v>
      </c>
      <c r="G17" s="16">
        <v>1E-3</v>
      </c>
      <c r="H17" s="16">
        <f>IF(Sheet1!H17&gt; 0, Sheet1!H17-3.973, 0)</f>
        <v>14.965</v>
      </c>
      <c r="I17" s="16">
        <f>IF(Sheet1!I17&gt; 0, Sheet1!I17-3.973, 0)</f>
        <v>0.30900000000000016</v>
      </c>
      <c r="J17" s="16">
        <f>IF(Sheet1!K17&gt; 0, Sheet1!K17-3.973, 0)</f>
        <v>5.753000000000001</v>
      </c>
      <c r="K17" s="16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">
      <c r="A18" s="16">
        <v>17</v>
      </c>
      <c r="B18" s="16" t="s">
        <v>40</v>
      </c>
      <c r="C18" s="16" t="s">
        <v>17</v>
      </c>
      <c r="D18" s="16">
        <v>6</v>
      </c>
      <c r="E18" s="17">
        <v>45091</v>
      </c>
      <c r="F18" s="16">
        <f>Sheet1!F18-16.328</f>
        <v>20.248999999999999</v>
      </c>
      <c r="G18" s="16">
        <f>IF(Sheet1!G18&gt; 0, Sheet1!G18-3.973, 0)</f>
        <v>0</v>
      </c>
      <c r="H18" s="16">
        <f>IF(Sheet1!H18&gt; 0, Sheet1!H18-3.973, 0)</f>
        <v>19.658000000000001</v>
      </c>
      <c r="I18" s="16">
        <f>IF(Sheet1!I18&gt; 0, Sheet1!I18-3.973, 0)</f>
        <v>5.600000000000005E-2</v>
      </c>
      <c r="J18" s="16">
        <v>1E-3</v>
      </c>
      <c r="K18" s="16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6">
        <v>18</v>
      </c>
      <c r="B19" s="16" t="s">
        <v>40</v>
      </c>
      <c r="C19" s="16" t="s">
        <v>17</v>
      </c>
      <c r="D19" s="16">
        <v>165</v>
      </c>
      <c r="E19" s="17">
        <v>45091</v>
      </c>
      <c r="F19" s="16">
        <f>Sheet1!F19-16.328</f>
        <v>10.256</v>
      </c>
      <c r="G19" s="16">
        <v>8.0000000000000002E-3</v>
      </c>
      <c r="H19" s="16">
        <f>IF(Sheet1!H19&gt; 0, Sheet1!H19-3.973, 0)</f>
        <v>9.1219999999999999</v>
      </c>
      <c r="I19" s="16">
        <f>IF(Sheet1!I19&gt; 0, Sheet1!I19-3.973, 0)</f>
        <v>1.1959999999999997</v>
      </c>
      <c r="J19" s="16">
        <v>1E-3</v>
      </c>
      <c r="K19" s="16">
        <v>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3">
      <c r="A20" s="16">
        <v>19</v>
      </c>
      <c r="B20" s="16" t="s">
        <v>40</v>
      </c>
      <c r="C20" s="16" t="s">
        <v>20</v>
      </c>
      <c r="D20" s="16">
        <v>417</v>
      </c>
      <c r="E20" s="17">
        <v>45105</v>
      </c>
      <c r="F20" s="16">
        <f>Sheet1!F20-16.328</f>
        <v>18.384000000000004</v>
      </c>
      <c r="G20" s="16">
        <f>IF(Sheet1!G20&gt; 0, Sheet1!G20-3.973, 0)</f>
        <v>0</v>
      </c>
      <c r="H20" s="16">
        <f>IF(Sheet1!H20&gt; 0, Sheet1!H20-3.973, 0)</f>
        <v>16.247</v>
      </c>
      <c r="I20" s="16">
        <f>IF(Sheet1!I20&gt; 0, Sheet1!I20-3.973, 0)</f>
        <v>0.74800000000000022</v>
      </c>
      <c r="J20" s="16">
        <f>IF(Sheet1!K20&gt; 0, Sheet1!K20-3.973, 0)</f>
        <v>1.8950000000000005</v>
      </c>
      <c r="K20" s="16">
        <v>9</v>
      </c>
      <c r="L20">
        <v>0</v>
      </c>
      <c r="M20" s="3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6">
        <v>20</v>
      </c>
      <c r="B21" s="16" t="s">
        <v>40</v>
      </c>
      <c r="C21" s="16" t="s">
        <v>17</v>
      </c>
      <c r="D21" s="16">
        <v>113</v>
      </c>
      <c r="E21" s="17">
        <v>45104</v>
      </c>
      <c r="F21" s="16">
        <f>Sheet1!F21-16.328</f>
        <v>7.4540000000000006</v>
      </c>
      <c r="G21" s="16">
        <f>IF(Sheet1!G21&gt; 0, Sheet1!G21-3.973, 0)</f>
        <v>0</v>
      </c>
      <c r="H21" s="16">
        <f>IF(Sheet1!H21&gt; 0, Sheet1!H21-3.973, 0)</f>
        <v>6.8549999999999995</v>
      </c>
      <c r="I21" s="16">
        <f>IF(Sheet1!I21&gt; 0, Sheet1!I21-3.973, 0)</f>
        <v>0.34400000000000031</v>
      </c>
      <c r="J21" s="16">
        <v>1E-3</v>
      </c>
      <c r="K21" s="16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6">
        <v>21</v>
      </c>
      <c r="B22" s="16" t="s">
        <v>40</v>
      </c>
      <c r="C22" s="16" t="s">
        <v>20</v>
      </c>
      <c r="D22" s="16">
        <v>430</v>
      </c>
      <c r="E22" s="17">
        <v>45105</v>
      </c>
      <c r="F22" s="16">
        <f>Sheet1!F22-16.328</f>
        <v>15.647000000000002</v>
      </c>
      <c r="G22" s="16">
        <f>IF(Sheet1!G22&gt; 0, Sheet1!G22-3.973, 0)</f>
        <v>0</v>
      </c>
      <c r="H22" s="16">
        <f>IF(Sheet1!H22&gt; 0, Sheet1!H22-3.973, 0)</f>
        <v>14.493000000000002</v>
      </c>
      <c r="I22" s="16">
        <f>IF(Sheet1!I22&gt; 0, Sheet1!I22-3.973, 0)</f>
        <v>1.6050000000000004</v>
      </c>
      <c r="J22" s="16">
        <v>1E-3</v>
      </c>
      <c r="K22" s="16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6">
        <v>22</v>
      </c>
      <c r="B23" s="16" t="s">
        <v>40</v>
      </c>
      <c r="C23" s="16" t="s">
        <v>17</v>
      </c>
      <c r="D23" s="16">
        <v>18</v>
      </c>
      <c r="E23" s="17">
        <v>45091</v>
      </c>
      <c r="F23" s="16">
        <f>Sheet1!F23-16.328</f>
        <v>12.113</v>
      </c>
      <c r="G23" s="16">
        <f>IF(Sheet1!G23&gt; 0, Sheet1!G23-3.973, 0)</f>
        <v>0</v>
      </c>
      <c r="H23" s="16">
        <f>IF(Sheet1!H23&gt; 0, Sheet1!H23-3.973, 0)</f>
        <v>8.4310000000000009</v>
      </c>
      <c r="I23" s="16">
        <f>IF(Sheet1!I23&gt; 0, Sheet1!I23-3.973, 0)</f>
        <v>3.7679999999999998</v>
      </c>
      <c r="J23" s="16">
        <v>1E-3</v>
      </c>
      <c r="K23" s="16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6">
        <v>23</v>
      </c>
      <c r="B24" s="16" t="s">
        <v>40</v>
      </c>
      <c r="C24" s="16" t="s">
        <v>17</v>
      </c>
      <c r="D24" s="16">
        <v>73</v>
      </c>
      <c r="E24" s="17">
        <v>45104</v>
      </c>
      <c r="F24" s="16">
        <f>Sheet1!F24-16.328</f>
        <v>13.012</v>
      </c>
      <c r="G24" s="16">
        <f>IF(Sheet1!G24&gt; 0, Sheet1!G24-3.973, 0)</f>
        <v>1.6000000000000014E-2</v>
      </c>
      <c r="H24" s="16">
        <f>IF(Sheet1!H24&gt; 0, Sheet1!H24-3.973, 0)</f>
        <v>12.23</v>
      </c>
      <c r="I24" s="16">
        <f>IF(Sheet1!I24&gt; 0, Sheet1!I24-3.973, 0)</f>
        <v>0.39500000000000046</v>
      </c>
      <c r="J24" s="16">
        <f>IF(Sheet1!K24&gt; 0, Sheet1!K24-3.973, 0)</f>
        <v>0.1980000000000004</v>
      </c>
      <c r="K24" s="16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6">
        <v>24</v>
      </c>
      <c r="B25" s="16" t="s">
        <v>40</v>
      </c>
      <c r="C25" s="16" t="s">
        <v>20</v>
      </c>
      <c r="D25" s="16">
        <v>429</v>
      </c>
      <c r="E25" s="17">
        <v>45105</v>
      </c>
      <c r="F25" s="16">
        <f>Sheet1!F25-16.328</f>
        <v>21.334999999999997</v>
      </c>
      <c r="G25" s="16">
        <v>1E-3</v>
      </c>
      <c r="H25" s="16">
        <f>IF(Sheet1!H25&gt; 0, Sheet1!H25-3.973, 0)</f>
        <v>21.125</v>
      </c>
      <c r="I25" s="16">
        <f>IF(Sheet1!I25&gt; 0, Sheet1!I25-3.973, 0)</f>
        <v>0.54699999999999971</v>
      </c>
      <c r="J25" s="16">
        <v>1E-3</v>
      </c>
      <c r="K25" s="16">
        <v>11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6">
        <v>25</v>
      </c>
      <c r="B26" s="16" t="s">
        <v>40</v>
      </c>
      <c r="C26" s="16" t="s">
        <v>17</v>
      </c>
      <c r="D26" s="16">
        <v>162</v>
      </c>
      <c r="E26" s="17">
        <v>45104</v>
      </c>
      <c r="F26" s="16">
        <f>Sheet1!F26-16.328</f>
        <v>22.443999999999999</v>
      </c>
      <c r="G26" s="16">
        <f>IF(Sheet1!G26&gt; 0, Sheet1!G26-3.973, 0)</f>
        <v>0</v>
      </c>
      <c r="H26" s="16">
        <f>IF(Sheet1!H26&gt; 0, Sheet1!H26-3.973, 0)</f>
        <v>22.165000000000003</v>
      </c>
      <c r="I26" s="16">
        <f>IF(Sheet1!I26&gt; 0, Sheet1!I26-3.973, 0)</f>
        <v>0.54400000000000048</v>
      </c>
      <c r="J26" s="16">
        <v>1E-3</v>
      </c>
      <c r="K26" s="16">
        <v>9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 x14ac:dyDescent="0.3">
      <c r="A27" s="16">
        <v>26</v>
      </c>
      <c r="B27" s="16" t="s">
        <v>40</v>
      </c>
      <c r="C27" s="16" t="s">
        <v>17</v>
      </c>
      <c r="D27" s="16">
        <v>88</v>
      </c>
      <c r="E27" s="17">
        <v>45104</v>
      </c>
      <c r="F27" s="16">
        <f>Sheet1!F27-16.328</f>
        <v>20.434999999999999</v>
      </c>
      <c r="G27" s="16">
        <v>1E-3</v>
      </c>
      <c r="H27" s="16">
        <f>IF(Sheet1!H27&gt; 0, Sheet1!H27-3.973, 0)</f>
        <v>18.606999999999999</v>
      </c>
      <c r="I27" s="16">
        <f>IF(Sheet1!I27&gt; 0, Sheet1!I27-3.973, 0)</f>
        <v>0.87999999999999989</v>
      </c>
      <c r="J27" s="16">
        <f>IF(Sheet1!K27&gt; 0, Sheet1!K27-3.973, 0)</f>
        <v>5.200000000000049E-2</v>
      </c>
      <c r="K27" s="16">
        <v>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3">
      <c r="A28" s="16">
        <v>27</v>
      </c>
      <c r="B28" s="16" t="s">
        <v>40</v>
      </c>
      <c r="C28" s="16" t="s">
        <v>19</v>
      </c>
      <c r="D28" s="16">
        <v>235</v>
      </c>
      <c r="E28" s="17">
        <v>45104</v>
      </c>
      <c r="F28" s="16">
        <f>Sheet1!F28-15.808</f>
        <v>15.364000000000001</v>
      </c>
      <c r="G28" s="16">
        <f>IF(Sheet1!G28&gt; 0, Sheet1!G28-3.309, 0)</f>
        <v>9.9999999999988987E-4</v>
      </c>
      <c r="H28" s="16">
        <f>IF(Sheet1!H28&gt; 0, Sheet1!H28-3.309, 0)</f>
        <v>13.884999999999998</v>
      </c>
      <c r="I28" s="16">
        <f>IF(Sheet1!I28&gt; 0, Sheet1!I28-3.309, 0)</f>
        <v>0.49099999999999966</v>
      </c>
      <c r="J28" s="16">
        <f>IF(Sheet1!K28&gt; 0, Sheet1!K28-3.309, 0)</f>
        <v>0.91899999999999959</v>
      </c>
      <c r="K28" s="16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</row>
    <row r="29" spans="1:18" x14ac:dyDescent="0.3">
      <c r="A29" s="16">
        <v>28</v>
      </c>
      <c r="B29" s="16" t="s">
        <v>40</v>
      </c>
      <c r="C29" s="16" t="s">
        <v>19</v>
      </c>
      <c r="D29" s="16">
        <v>273</v>
      </c>
      <c r="E29" s="17">
        <v>45104</v>
      </c>
      <c r="F29" s="16">
        <f>Sheet1!F29-15.808</f>
        <v>29.923000000000002</v>
      </c>
      <c r="G29" s="16">
        <v>1E-3</v>
      </c>
      <c r="H29" s="16">
        <f>IF(Sheet1!H29&gt; 0, Sheet1!H29-3.309, 0)</f>
        <v>22.800999999999998</v>
      </c>
      <c r="I29" s="16">
        <f>IF(Sheet1!I29&gt; 0, Sheet1!I29-3.309, 0)</f>
        <v>5.6580000000000004</v>
      </c>
      <c r="J29" s="16">
        <v>1E-3</v>
      </c>
      <c r="K29" s="16">
        <v>10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</row>
    <row r="30" spans="1:18" x14ac:dyDescent="0.3">
      <c r="A30" s="16">
        <v>29</v>
      </c>
      <c r="B30" s="16" t="s">
        <v>40</v>
      </c>
      <c r="C30" s="16" t="s">
        <v>19</v>
      </c>
      <c r="D30" s="16">
        <v>254</v>
      </c>
      <c r="E30" s="17">
        <v>45104</v>
      </c>
      <c r="F30" s="16">
        <f>Sheet1!F30-15.808</f>
        <v>22.597000000000001</v>
      </c>
      <c r="G30" s="16">
        <v>1E-3</v>
      </c>
      <c r="H30" s="16">
        <f>IF(Sheet1!H30&gt; 0, Sheet1!H30-3.309, 0)</f>
        <v>20.73</v>
      </c>
      <c r="I30" s="16">
        <f>IF(Sheet1!I30&gt; 0, Sheet1!I30-3.309, 0)</f>
        <v>0.55799999999999983</v>
      </c>
      <c r="J30" s="16">
        <f>IF(Sheet1!K30&gt; 0, Sheet1!K30-3.309, 0)</f>
        <v>1.2869999999999999</v>
      </c>
      <c r="K30" s="16">
        <v>5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6">
        <v>30</v>
      </c>
      <c r="B31" s="16" t="s">
        <v>40</v>
      </c>
      <c r="C31" s="16" t="s">
        <v>19</v>
      </c>
      <c r="D31" s="16">
        <v>208</v>
      </c>
      <c r="E31" s="17">
        <v>45104</v>
      </c>
      <c r="F31" s="16">
        <f>Sheet1!F31-15.808</f>
        <v>21.049999999999997</v>
      </c>
      <c r="G31" s="16">
        <f>IF(Sheet1!G31&gt; 0, Sheet1!G31-3.309, 0)</f>
        <v>1.6000000000000014E-2</v>
      </c>
      <c r="H31" s="16">
        <f>IF(Sheet1!H31&gt; 0, Sheet1!H31-3.309, 0)</f>
        <v>21.035</v>
      </c>
      <c r="I31" s="16">
        <f>IF(Sheet1!I31&gt; 0, Sheet1!I31-3.309, 0)</f>
        <v>0.70399999999999974</v>
      </c>
      <c r="J31" s="16">
        <v>1E-3</v>
      </c>
      <c r="K31" s="16">
        <v>13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s="20" customFormat="1" x14ac:dyDescent="0.3">
      <c r="A32" s="20">
        <v>31</v>
      </c>
      <c r="B32" s="20" t="s">
        <v>40</v>
      </c>
      <c r="C32" s="20" t="s">
        <v>17</v>
      </c>
      <c r="D32" s="20">
        <v>147</v>
      </c>
      <c r="E32" s="21">
        <v>45104</v>
      </c>
      <c r="F32" s="20">
        <f>Sheet1!F32-15.808</f>
        <v>45.792000000000002</v>
      </c>
      <c r="G32" s="20">
        <f>IF(Sheet1!G32&gt; 0, Sheet1!G32-3.309, 0)</f>
        <v>0</v>
      </c>
      <c r="H32" s="20">
        <f>IF(Sheet1!H32&gt; 0, Sheet1!H32-3.309, 0)</f>
        <v>22.980999999999998</v>
      </c>
      <c r="I32" s="20">
        <f>IF(Sheet1!I32&gt; 0, Sheet1!I32-3.309, 0)</f>
        <v>0</v>
      </c>
      <c r="J32" s="20">
        <v>1E-3</v>
      </c>
      <c r="K32" s="20">
        <v>4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</row>
    <row r="33" spans="1:18" x14ac:dyDescent="0.3">
      <c r="A33" s="16">
        <v>32</v>
      </c>
      <c r="B33" s="16" t="s">
        <v>40</v>
      </c>
      <c r="C33" s="16" t="s">
        <v>20</v>
      </c>
      <c r="D33" s="16">
        <v>405</v>
      </c>
      <c r="E33" s="17">
        <v>45105</v>
      </c>
      <c r="F33" s="16">
        <f>Sheet1!F33-15.808</f>
        <v>21.173000000000002</v>
      </c>
      <c r="G33" s="16">
        <v>1E-3</v>
      </c>
      <c r="H33" s="16">
        <f>IF(Sheet1!H33&gt; 0, Sheet1!H33-3.309, 0)</f>
        <v>9.9969999999999999</v>
      </c>
      <c r="I33" s="16">
        <f>IF(Sheet1!I33&gt; 0, Sheet1!I33-3.309, 0)</f>
        <v>0.9319999999999995</v>
      </c>
      <c r="J33" s="16">
        <f>IF(Sheet1!K33&gt; 0, Sheet1!K33-3.309, 0)</f>
        <v>4.2859999999999996</v>
      </c>
      <c r="K33" s="16">
        <v>7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6">
        <v>33</v>
      </c>
      <c r="B34" s="16" t="s">
        <v>40</v>
      </c>
      <c r="C34" s="16" t="s">
        <v>19</v>
      </c>
      <c r="D34" s="16">
        <v>224</v>
      </c>
      <c r="E34" s="17">
        <v>45104</v>
      </c>
      <c r="F34" s="16">
        <f>Sheet1!F34</f>
        <v>18.285</v>
      </c>
      <c r="G34" s="16">
        <v>1E-3</v>
      </c>
      <c r="H34" s="16">
        <f>IF(Sheet1!H34&gt; 0, Sheet1!H34-3.309, 0)</f>
        <v>14.288</v>
      </c>
      <c r="I34" s="16">
        <f>IF(Sheet1!I34&gt; 0, Sheet1!I34-3.309, 0)</f>
        <v>0.30499999999999972</v>
      </c>
      <c r="J34" s="16">
        <f>IF(Sheet1!K34&gt; 0, Sheet1!K34-3.309, 0)</f>
        <v>1.2130000000000001</v>
      </c>
      <c r="K34" s="16">
        <v>2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6">
        <v>34</v>
      </c>
      <c r="B35" s="16" t="s">
        <v>40</v>
      </c>
      <c r="C35" s="16" t="s">
        <v>19</v>
      </c>
      <c r="D35" s="16">
        <v>225</v>
      </c>
      <c r="E35" s="17">
        <v>45104</v>
      </c>
      <c r="F35" s="16">
        <f>Sheet1!F35-15.508</f>
        <v>20.186000000000003</v>
      </c>
      <c r="G35" s="16">
        <v>1E-3</v>
      </c>
      <c r="H35" s="16">
        <f>IF(Sheet1!H35&gt; 0, Sheet1!H35-3.309, 0)</f>
        <v>13.901999999999997</v>
      </c>
      <c r="I35" s="16">
        <f>IF(Sheet1!I35&gt; 0, Sheet1!I35-3.309, 0)</f>
        <v>3.4999999999999698E-2</v>
      </c>
      <c r="J35" s="16">
        <f>IF(Sheet1!K35&gt; 0, Sheet1!K35-3.309, 0)</f>
        <v>4.5709999999999997</v>
      </c>
      <c r="K35" s="16">
        <v>32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6">
        <v>35</v>
      </c>
      <c r="B36" s="16" t="s">
        <v>40</v>
      </c>
      <c r="C36" s="16" t="s">
        <v>20</v>
      </c>
      <c r="D36" s="16">
        <v>425</v>
      </c>
      <c r="E36" s="17">
        <v>45105</v>
      </c>
      <c r="F36" s="16">
        <f>Sheet1!F36-15.508</f>
        <v>24.058000000000003</v>
      </c>
      <c r="G36" s="16">
        <f>IF(Sheet1!G36&gt; 0, Sheet1!G36-3.309, 0)</f>
        <v>0</v>
      </c>
      <c r="H36" s="16">
        <f>IF(Sheet1!H36&gt; 0, Sheet1!H36-3.309, 0)</f>
        <v>20.023999999999997</v>
      </c>
      <c r="I36" s="16">
        <f>IF(Sheet1!I36&gt; 0, Sheet1!I36-3.309, 0)</f>
        <v>1.8410000000000002</v>
      </c>
      <c r="J36" s="16">
        <f>IF(Sheet1!K36&gt; 0, Sheet1!K36-3.309, 0)</f>
        <v>1.7389999999999999</v>
      </c>
      <c r="K36" s="1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6">
        <v>36</v>
      </c>
      <c r="B37" s="16" t="s">
        <v>39</v>
      </c>
      <c r="C37" s="16" t="s">
        <v>26</v>
      </c>
      <c r="D37" s="16">
        <v>614</v>
      </c>
      <c r="E37" s="17">
        <v>45100</v>
      </c>
      <c r="F37" s="16">
        <f>Sheet1!F37-15.508</f>
        <v>12.993000000000002</v>
      </c>
      <c r="G37" s="16">
        <f>IF(Sheet1!G37&gt; 0, Sheet1!G37-3.309, 0)</f>
        <v>5.9999999999997833E-3</v>
      </c>
      <c r="H37" s="16">
        <f>IF(Sheet1!H37&gt; 0, Sheet1!H37-3.309, 0)</f>
        <v>11.608000000000001</v>
      </c>
      <c r="I37" s="16">
        <f>IF(Sheet1!I37&gt; 0, Sheet1!I37-3.309, 0)</f>
        <v>0.8279999999999994</v>
      </c>
      <c r="J37" s="16">
        <f>IF(Sheet1!K37&gt; 0, Sheet1!K37-3.309, 0)</f>
        <v>0.34199999999999964</v>
      </c>
      <c r="K37" s="16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6">
        <v>37</v>
      </c>
      <c r="B38" s="16" t="s">
        <v>39</v>
      </c>
      <c r="C38" s="16" t="s">
        <v>26</v>
      </c>
      <c r="D38" s="16">
        <v>611</v>
      </c>
      <c r="E38" s="17">
        <v>45100</v>
      </c>
      <c r="F38" s="16">
        <f>Sheet1!F38-15.508</f>
        <v>10.290000000000003</v>
      </c>
      <c r="G38" s="16">
        <f>IF(Sheet1!G38&gt; 0, Sheet1!G38-3.309, 0)</f>
        <v>0</v>
      </c>
      <c r="H38" s="16">
        <f>IF(Sheet1!H38&gt; 0, Sheet1!H38-3.309, 0)</f>
        <v>7.3909999999999991</v>
      </c>
      <c r="I38" s="16">
        <f>IF(Sheet1!I38&gt; 0, Sheet1!I38-3.309, 0)</f>
        <v>1.3449999999999998</v>
      </c>
      <c r="J38" s="16">
        <f>IF(Sheet1!K38&gt; 0, Sheet1!K38-3.309, 0)</f>
        <v>0</v>
      </c>
      <c r="K38" s="16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6">
        <v>38</v>
      </c>
      <c r="B39" s="16" t="s">
        <v>39</v>
      </c>
      <c r="C39" s="16" t="s">
        <v>27</v>
      </c>
      <c r="D39" s="16">
        <v>633</v>
      </c>
      <c r="E39" s="17">
        <v>45100</v>
      </c>
      <c r="F39" s="16">
        <f>Sheet1!F39-15.508</f>
        <v>12.727</v>
      </c>
      <c r="G39" s="16">
        <f>IF(Sheet1!G39&gt; 0, Sheet1!G39-3.309, 0)</f>
        <v>0.38599999999999968</v>
      </c>
      <c r="H39" s="16">
        <f>IF(Sheet1!H39&gt; 0, Sheet1!H39-3.309, 0)</f>
        <v>4.8299999999999992</v>
      </c>
      <c r="I39" s="16">
        <f>IF(Sheet1!I39&gt; 0, Sheet1!I39-3.309, 0)</f>
        <v>7.0170000000000003</v>
      </c>
      <c r="J39" s="16">
        <v>1E-3</v>
      </c>
      <c r="K39" s="16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</row>
    <row r="40" spans="1:18" x14ac:dyDescent="0.3">
      <c r="A40" s="16">
        <v>39</v>
      </c>
      <c r="B40" s="16" t="s">
        <v>39</v>
      </c>
      <c r="C40" s="16" t="s">
        <v>29</v>
      </c>
      <c r="D40" s="16">
        <v>723</v>
      </c>
      <c r="E40" s="18">
        <v>45099</v>
      </c>
      <c r="F40" s="16">
        <f>Sheet1!F40-15.508</f>
        <v>19.169</v>
      </c>
      <c r="G40" s="16">
        <f>IF(Sheet1!G40&gt; 0, Sheet1!G40-3.309, 0)</f>
        <v>0.28099999999999969</v>
      </c>
      <c r="H40" s="16">
        <f>IF(Sheet1!H40&gt; 0, Sheet1!H40-3.309, 0)</f>
        <v>14.585999999999999</v>
      </c>
      <c r="I40" s="16">
        <f>IF(Sheet1!I40&gt; 0, Sheet1!I40-3.309, 0)</f>
        <v>1.3759999999999994</v>
      </c>
      <c r="J40" s="16">
        <f>IF(Sheet1!K40&gt; 0, Sheet1!K40-3.309, 0)</f>
        <v>0.8620000000000001</v>
      </c>
      <c r="K40" s="16">
        <v>35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 x14ac:dyDescent="0.3">
      <c r="A41" s="16">
        <v>40</v>
      </c>
      <c r="B41" s="16" t="s">
        <v>39</v>
      </c>
      <c r="C41" s="16" t="s">
        <v>26</v>
      </c>
      <c r="D41" s="16">
        <v>606</v>
      </c>
      <c r="E41" s="17">
        <v>45100</v>
      </c>
      <c r="F41" s="16">
        <f>Sheet1!F41-15.508</f>
        <v>32.343000000000004</v>
      </c>
      <c r="G41" s="16">
        <f>IF(Sheet1!G41&gt; 0, Sheet1!G41-3.309, 0)</f>
        <v>7.8969999999999994</v>
      </c>
      <c r="H41" s="16">
        <f>IF(Sheet1!H41&gt; 0, Sheet1!H41-3.309, 0)</f>
        <v>21.123999999999999</v>
      </c>
      <c r="I41" s="16">
        <f>IF(Sheet1!I41&gt; 0, Sheet1!I41-3.309, 0)</f>
        <v>1.0089999999999995</v>
      </c>
      <c r="J41" s="16">
        <f>IF(Sheet1!K41&gt; 0, Sheet1!K41-3.309, 0)</f>
        <v>1.4159999999999995</v>
      </c>
      <c r="K41" s="16">
        <v>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6">
        <v>41</v>
      </c>
      <c r="B42" s="16" t="s">
        <v>39</v>
      </c>
      <c r="C42" s="16" t="s">
        <v>29</v>
      </c>
      <c r="D42" s="19">
        <v>721</v>
      </c>
      <c r="E42" s="18">
        <v>45099</v>
      </c>
      <c r="F42" s="16">
        <f>Sheet1!F42-15.508</f>
        <v>17.834</v>
      </c>
      <c r="G42" s="16">
        <v>1E-3</v>
      </c>
      <c r="H42" s="16">
        <f>IF(Sheet1!H42&gt; 0, Sheet1!H42-3.309, 0)</f>
        <v>15.294999999999998</v>
      </c>
      <c r="I42" s="16">
        <f>IF(Sheet1!I42&gt; 0, Sheet1!I42-3.309, 0)</f>
        <v>2.1040000000000001</v>
      </c>
      <c r="J42" s="16">
        <f>IF(Sheet1!K42&gt; 0, Sheet1!K42-3.309, 0)</f>
        <v>0.17099999999999982</v>
      </c>
      <c r="K42" s="16">
        <v>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6">
        <v>42</v>
      </c>
      <c r="B43" s="16" t="s">
        <v>39</v>
      </c>
      <c r="C43" s="16" t="s">
        <v>31</v>
      </c>
      <c r="D43" s="16">
        <v>659</v>
      </c>
      <c r="E43" s="17">
        <v>45097</v>
      </c>
      <c r="F43" s="16">
        <f>Sheet1!F43-15.508</f>
        <v>22.877999999999997</v>
      </c>
      <c r="G43" s="16">
        <f>IF(Sheet1!G43&gt; 0, Sheet1!G43-3.309, 0)</f>
        <v>4.2999999999999705E-2</v>
      </c>
      <c r="H43" s="16">
        <f>IF(Sheet1!H43&gt; 0, Sheet1!H43-3.309, 0)</f>
        <v>10.657</v>
      </c>
      <c r="I43" s="16">
        <f>IF(Sheet1!I43&gt; 0, Sheet1!I43-3.309, 0)</f>
        <v>0.93599999999999994</v>
      </c>
      <c r="J43" s="16">
        <f>IF(Sheet1!K43&gt; 0, Sheet1!K43-3.309, 0)</f>
        <v>7.3370000000000006</v>
      </c>
      <c r="K43" s="16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</row>
    <row r="44" spans="1:18" x14ac:dyDescent="0.3">
      <c r="A44" s="16">
        <v>43</v>
      </c>
      <c r="B44" s="16" t="s">
        <v>39</v>
      </c>
      <c r="C44" s="16" t="s">
        <v>32</v>
      </c>
      <c r="D44" s="16">
        <v>743</v>
      </c>
      <c r="E44" s="17">
        <v>45098</v>
      </c>
      <c r="F44" s="16">
        <f>Sheet1!F44-15.508</f>
        <v>29.391999999999999</v>
      </c>
      <c r="G44" s="16">
        <f>IF(Sheet1!G44&gt; 0, Sheet1!G44-3.309, 0)</f>
        <v>0.50099999999999989</v>
      </c>
      <c r="H44" s="16">
        <f>IF(Sheet1!H44&gt; 0, Sheet1!H44-3.309, 0)</f>
        <v>23.135999999999999</v>
      </c>
      <c r="I44" s="16">
        <f>IF(Sheet1!I44&gt; 0, Sheet1!I44-3.309, 0)</f>
        <v>0.5169999999999999</v>
      </c>
      <c r="J44" s="16">
        <f>IF(Sheet1!K44&gt; 0, Sheet1!K44-3.309, 0)</f>
        <v>3.2119999999999997</v>
      </c>
      <c r="K44" s="16">
        <v>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</row>
    <row r="45" spans="1:18" x14ac:dyDescent="0.3">
      <c r="A45" s="16">
        <v>44</v>
      </c>
      <c r="B45" s="16" t="s">
        <v>39</v>
      </c>
      <c r="C45" s="16" t="s">
        <v>32</v>
      </c>
      <c r="D45" s="16">
        <v>744</v>
      </c>
      <c r="E45" s="17">
        <v>45098</v>
      </c>
      <c r="F45" s="16">
        <f>Sheet1!F45-15.508</f>
        <v>28.229000000000003</v>
      </c>
      <c r="G45" s="16">
        <f>IF(Sheet1!G45&gt; 0, Sheet1!G45-3.309, 0)</f>
        <v>0.6339999999999999</v>
      </c>
      <c r="H45" s="16">
        <f>IF(Sheet1!H45&gt; 0, Sheet1!H45-3.309, 0)</f>
        <v>18.736000000000001</v>
      </c>
      <c r="I45" s="16">
        <f>IF(Sheet1!I45&gt; 0, Sheet1!I45-3.309, 0)</f>
        <v>1.774</v>
      </c>
      <c r="J45" s="16">
        <f>IF(Sheet1!K45&gt; 0, Sheet1!K45-3.309, 0)</f>
        <v>3.4409999999999998</v>
      </c>
      <c r="K45" s="16">
        <v>8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</row>
    <row r="46" spans="1:18" x14ac:dyDescent="0.3">
      <c r="A46" s="16">
        <v>45</v>
      </c>
      <c r="B46" s="16" t="s">
        <v>39</v>
      </c>
      <c r="C46" s="16" t="s">
        <v>32</v>
      </c>
      <c r="D46" s="16">
        <v>746</v>
      </c>
      <c r="E46" s="17">
        <v>45098</v>
      </c>
      <c r="F46" s="16">
        <f>Sheet1!F46-15.508</f>
        <v>32.891999999999996</v>
      </c>
      <c r="G46" s="16">
        <f>IF(Sheet1!G46&gt; 0, Sheet1!G46-3.309, 0)</f>
        <v>3.6639999999999997</v>
      </c>
      <c r="H46" s="16">
        <f>IF(Sheet1!H46&gt; 0, Sheet1!H46-3.309, 0)</f>
        <v>14.809999999999999</v>
      </c>
      <c r="I46" s="16">
        <f>IF(Sheet1!I46&gt; 0, Sheet1!I46-3.309, 0)</f>
        <v>1.3399999999999999</v>
      </c>
      <c r="J46" s="16">
        <f>IF(Sheet1!K46&gt; 0, Sheet1!K46-3.309, 0)</f>
        <v>11.436</v>
      </c>
      <c r="K46" s="16">
        <v>7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</row>
    <row r="47" spans="1:18" x14ac:dyDescent="0.3">
      <c r="A47" s="16">
        <v>46</v>
      </c>
      <c r="B47" s="16" t="s">
        <v>39</v>
      </c>
      <c r="C47" s="16" t="s">
        <v>29</v>
      </c>
      <c r="D47" s="19">
        <v>717</v>
      </c>
      <c r="E47" s="18">
        <v>45099</v>
      </c>
      <c r="F47" s="16">
        <f>Sheet1!F47-15.508</f>
        <v>17.192000000000004</v>
      </c>
      <c r="G47" s="16">
        <f>IF(Sheet1!G47&gt; 0, Sheet1!G47-3.309, 0)</f>
        <v>1.6819999999999995</v>
      </c>
      <c r="H47" s="16">
        <f>IF(Sheet1!H47&gt; 0, Sheet1!H47-3.309, 0)</f>
        <v>6.8259999999999996</v>
      </c>
      <c r="I47" s="16">
        <f>IF(Sheet1!I47&gt; 0, Sheet1!I47-3.309, 0)</f>
        <v>1.37</v>
      </c>
      <c r="J47" s="16">
        <f>IF(Sheet1!K47&gt; 0, Sheet1!K47-3.309, 0)</f>
        <v>1.931</v>
      </c>
      <c r="K47" s="16">
        <v>5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6">
        <v>47</v>
      </c>
      <c r="B48" s="16" t="s">
        <v>39</v>
      </c>
      <c r="C48" s="16" t="s">
        <v>31</v>
      </c>
      <c r="D48" s="16">
        <v>647</v>
      </c>
      <c r="E48" s="17">
        <v>45097</v>
      </c>
      <c r="F48" s="16">
        <f>Sheet1!F48-15.508</f>
        <v>12.588000000000001</v>
      </c>
      <c r="G48" s="16">
        <f>IF(Sheet1!G48&gt; 0, Sheet1!G48-3.309, 0)</f>
        <v>0.72299999999999986</v>
      </c>
      <c r="H48" s="16">
        <f>IF(Sheet1!H48&gt; 0, Sheet1!H48-3.309, 0)</f>
        <v>8.25</v>
      </c>
      <c r="I48" s="16">
        <f>IF(Sheet1!I48&gt; 0, Sheet1!I48-3.309, 0)</f>
        <v>0.8279999999999994</v>
      </c>
      <c r="J48" s="16">
        <f>IF(Sheet1!K48&gt; 0, Sheet1!K48-3.309, 0)</f>
        <v>2.202</v>
      </c>
      <c r="K48" s="16">
        <v>2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6">
        <v>48</v>
      </c>
      <c r="B49" s="16" t="s">
        <v>39</v>
      </c>
      <c r="C49" s="16" t="s">
        <v>31</v>
      </c>
      <c r="D49" s="16">
        <v>652</v>
      </c>
      <c r="E49" s="17">
        <v>45097</v>
      </c>
      <c r="F49" s="16">
        <f>Sheet1!F49-15.508</f>
        <v>20.125000000000004</v>
      </c>
      <c r="G49" s="16">
        <f>IF(Sheet1!G49&gt; 0, Sheet1!G49-3.309, 0)</f>
        <v>0.22399999999999975</v>
      </c>
      <c r="H49" s="16">
        <f>IF(Sheet1!H49&gt; 0, Sheet1!H49-3.309, 0)</f>
        <v>13.123999999999999</v>
      </c>
      <c r="I49" s="16">
        <f>IF(Sheet1!I49&gt; 0, Sheet1!I49-3.309, 0)</f>
        <v>1.6129999999999995</v>
      </c>
      <c r="J49" s="16">
        <f>IF(Sheet1!K49&gt; 0, Sheet1!K49-3.309, 0)</f>
        <v>2.4959999999999996</v>
      </c>
      <c r="K49" s="16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6">
        <v>49</v>
      </c>
      <c r="B50" s="16" t="s">
        <v>39</v>
      </c>
      <c r="C50" s="16" t="s">
        <v>32</v>
      </c>
      <c r="D50" s="16">
        <v>750</v>
      </c>
      <c r="E50" s="17">
        <v>45098</v>
      </c>
      <c r="F50" s="16">
        <f>Sheet1!F50-15.508</f>
        <v>26.623000000000001</v>
      </c>
      <c r="G50" s="16">
        <f>IF(Sheet1!G50&gt; 0, Sheet1!G50-3.309, 0)</f>
        <v>3.8109999999999999</v>
      </c>
      <c r="H50" s="16">
        <f>IF(Sheet1!H50&gt; 0, Sheet1!H50-3.309, 0)</f>
        <v>15.172000000000001</v>
      </c>
      <c r="I50" s="16">
        <f>IF(Sheet1!I50&gt; 0, Sheet1!I50-3.309, 0)</f>
        <v>1.4279999999999999</v>
      </c>
      <c r="J50" s="16">
        <f>IF(Sheet1!K50&gt; 0, Sheet1!K50-3.309, 0)</f>
        <v>0.90399999999999991</v>
      </c>
      <c r="K50" s="16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 x14ac:dyDescent="0.3">
      <c r="A51" s="16">
        <v>50</v>
      </c>
      <c r="B51" s="16" t="s">
        <v>39</v>
      </c>
      <c r="C51" s="16" t="s">
        <v>31</v>
      </c>
      <c r="D51" s="16">
        <v>653</v>
      </c>
      <c r="E51" s="17">
        <v>45097</v>
      </c>
      <c r="F51" s="16">
        <f>Sheet1!F51-15.508</f>
        <v>17.285999999999998</v>
      </c>
      <c r="G51" s="16">
        <f>IF(Sheet1!G51&gt; 0, Sheet1!G51-3.309, 0)</f>
        <v>4.1760000000000002</v>
      </c>
      <c r="H51" s="16">
        <f>IF(Sheet1!H51&gt; 0, Sheet1!H51-3.309, 0)</f>
        <v>8.4029999999999987</v>
      </c>
      <c r="I51" s="16">
        <f>IF(Sheet1!I51&gt; 0, Sheet1!I51-3.309, 0)</f>
        <v>1.8970000000000002</v>
      </c>
      <c r="J51" s="16">
        <f>IF(Sheet1!K51&gt; 0, Sheet1!K51-3.309, 0)</f>
        <v>0.39100000000000001</v>
      </c>
      <c r="K51" s="16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6">
        <v>51</v>
      </c>
      <c r="B52" s="16" t="s">
        <v>39</v>
      </c>
      <c r="C52" s="16" t="s">
        <v>29</v>
      </c>
      <c r="D52" s="16">
        <v>706</v>
      </c>
      <c r="E52" s="18">
        <v>45099</v>
      </c>
      <c r="F52" s="16">
        <f>Sheet1!F52-15.508</f>
        <v>17.364999999999998</v>
      </c>
      <c r="G52" s="16">
        <f>IF(Sheet1!G52&gt; 0, Sheet1!G52-3.309, 0)</f>
        <v>0.46799999999999997</v>
      </c>
      <c r="H52" s="16">
        <f>IF(Sheet1!H52&gt; 0, Sheet1!H52-3.309, 0)</f>
        <v>15.096</v>
      </c>
      <c r="I52" s="16">
        <f>IF(Sheet1!I52&gt; 0, Sheet1!I52-3.309, 0)</f>
        <v>0.129</v>
      </c>
      <c r="J52" s="16">
        <f>IF(Sheet1!K52&gt; 0, Sheet1!K52-3.309, 0)</f>
        <v>8.7999999999999634E-2</v>
      </c>
      <c r="K52" s="16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 x14ac:dyDescent="0.3">
      <c r="A53" s="16">
        <v>52</v>
      </c>
      <c r="B53" s="16" t="s">
        <v>39</v>
      </c>
      <c r="C53" s="16" t="s">
        <v>29</v>
      </c>
      <c r="D53" s="16">
        <v>701</v>
      </c>
      <c r="E53" s="18">
        <v>45099</v>
      </c>
      <c r="F53" s="16">
        <f>Sheet1!F53-15.508</f>
        <v>17.677000000000003</v>
      </c>
      <c r="G53" s="16">
        <f>IF(Sheet1!G53&gt; 0, Sheet1!G53-3.309, 0)</f>
        <v>0.15700000000000003</v>
      </c>
      <c r="H53" s="16">
        <f>IF(Sheet1!H53&gt; 0, Sheet1!H53-3.309, 0)</f>
        <v>9.4130000000000003</v>
      </c>
      <c r="I53" s="16">
        <f>IF(Sheet1!I53&gt; 0, Sheet1!I53-3.309, 0)</f>
        <v>1.0030000000000001</v>
      </c>
      <c r="J53" s="16">
        <f>IF(Sheet1!K53&gt; 0, Sheet1!K53-3.309, 0)</f>
        <v>1.4559999999999995</v>
      </c>
      <c r="K53" s="16">
        <v>22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6">
        <v>53</v>
      </c>
      <c r="B54" s="16" t="s">
        <v>39</v>
      </c>
      <c r="C54" s="16" t="s">
        <v>31</v>
      </c>
      <c r="D54" s="16">
        <v>645</v>
      </c>
      <c r="E54" s="17">
        <v>45097</v>
      </c>
      <c r="F54" s="16">
        <f>Sheet1!F54-15.508</f>
        <v>19.882999999999999</v>
      </c>
      <c r="G54" s="16">
        <f>IF(Sheet1!G54&gt; 0, Sheet1!G54-3.309, 0)</f>
        <v>0.48699999999999966</v>
      </c>
      <c r="H54" s="16">
        <f>IF(Sheet1!H54&gt; 0, Sheet1!H54-3.309, 0)</f>
        <v>10.928000000000001</v>
      </c>
      <c r="I54" s="16">
        <f>IF(Sheet1!I54&gt; 0, Sheet1!I54-3.309, 0)</f>
        <v>0.70000000000000018</v>
      </c>
      <c r="J54" s="16">
        <f>IF(Sheet1!K54&gt; 0, Sheet1!K54-3.309, 0)</f>
        <v>2.117</v>
      </c>
      <c r="K54" s="16">
        <v>11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s="16">
        <v>54</v>
      </c>
      <c r="B55" s="16" t="s">
        <v>39</v>
      </c>
      <c r="C55" s="16" t="s">
        <v>29</v>
      </c>
      <c r="D55" s="16">
        <v>716</v>
      </c>
      <c r="E55" s="18">
        <v>45099</v>
      </c>
      <c r="F55" s="16">
        <f>Sheet1!F55-15.508</f>
        <v>21.102999999999998</v>
      </c>
      <c r="G55" s="16">
        <f>IF(Sheet1!G55&gt; 0, Sheet1!G55-3.309, 0)</f>
        <v>1.0419999999999998</v>
      </c>
      <c r="H55" s="16">
        <f>IF(Sheet1!H55&gt; 0, Sheet1!H55-3.309, 0)</f>
        <v>10.45</v>
      </c>
      <c r="I55" s="16">
        <f>IF(Sheet1!I55&gt; 0, Sheet1!I55-3.309, 0)</f>
        <v>1.0679999999999996</v>
      </c>
      <c r="J55" s="16">
        <f>IF(Sheet1!K55&gt; 0, Sheet1!K55-3.309, 0)</f>
        <v>3.7829999999999995</v>
      </c>
      <c r="K55" s="16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6">
        <v>55</v>
      </c>
      <c r="B56" s="16" t="s">
        <v>39</v>
      </c>
      <c r="C56" s="16" t="s">
        <v>29</v>
      </c>
      <c r="D56" s="16">
        <v>733</v>
      </c>
      <c r="E56" s="18">
        <v>45099</v>
      </c>
      <c r="F56" s="16">
        <f>Sheet1!F56-15.508</f>
        <v>18.898999999999997</v>
      </c>
      <c r="G56" s="16">
        <f>IF(Sheet1!G56&gt; 0, Sheet1!G56-3.309, 0)</f>
        <v>0.99399999999999977</v>
      </c>
      <c r="H56" s="16">
        <f>IF(Sheet1!H56&gt; 0, Sheet1!H56-3.309, 0)</f>
        <v>8.9529999999999994</v>
      </c>
      <c r="I56" s="16">
        <f>IF(Sheet1!I56&gt; 0, Sheet1!I56-3.309, 0)</f>
        <v>0.82399999999999984</v>
      </c>
      <c r="J56" s="16">
        <f>IF(Sheet1!K56&gt; 0, Sheet1!K56-3.309, 0)</f>
        <v>4.4349999999999996</v>
      </c>
      <c r="K56" s="16">
        <v>3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 x14ac:dyDescent="0.3">
      <c r="A57" s="16">
        <v>56</v>
      </c>
      <c r="B57" s="16" t="s">
        <v>39</v>
      </c>
      <c r="C57" s="16" t="s">
        <v>34</v>
      </c>
      <c r="D57" s="16">
        <v>511</v>
      </c>
      <c r="E57" s="17">
        <v>45124</v>
      </c>
      <c r="F57" s="16">
        <f>Sheet1!F57-9.08</f>
        <v>10.927000000000001</v>
      </c>
      <c r="G57" s="16">
        <f>IF(Sheet1!G57&gt; 0, Sheet1!G57-3.309, 0)</f>
        <v>0</v>
      </c>
      <c r="H57" s="16">
        <f>IF(Sheet1!H57&gt; 0, Sheet1!H57-3.309, 0)</f>
        <v>10.318999999999999</v>
      </c>
      <c r="I57" s="16">
        <f>IF(Sheet1!I57&gt; 0, Sheet1!I57-3.309, 0)</f>
        <v>9.9999999999997868E-3</v>
      </c>
      <c r="J57" s="16">
        <v>1E-3</v>
      </c>
      <c r="K57" s="16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s="16">
        <v>57</v>
      </c>
      <c r="B58" s="16" t="s">
        <v>39</v>
      </c>
      <c r="C58" s="16" t="s">
        <v>34</v>
      </c>
      <c r="D58" s="16">
        <v>524</v>
      </c>
      <c r="E58" s="17">
        <v>45124</v>
      </c>
      <c r="F58" s="16">
        <f>Sheet1!F58-9.08</f>
        <v>23.064</v>
      </c>
      <c r="G58" s="16">
        <f>IF(Sheet1!G58&gt; 0, Sheet1!G58-3.309, 0)</f>
        <v>3.2999999999999918E-2</v>
      </c>
      <c r="H58" s="16">
        <f>IF(Sheet1!H58&gt; 0, Sheet1!H58-3.309, 0)</f>
        <v>12.887999999999998</v>
      </c>
      <c r="I58" s="16">
        <f>IF(Sheet1!I58&gt; 0, Sheet1!I58-3.309, 0)</f>
        <v>0.30200000000000005</v>
      </c>
      <c r="J58" s="16">
        <f>IF(Sheet1!K58&gt; 0, Sheet1!K58-3.309, 0)</f>
        <v>9.0790000000000006</v>
      </c>
      <c r="K58" s="16">
        <v>3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16">
        <v>58</v>
      </c>
      <c r="B59" s="16" t="s">
        <v>39</v>
      </c>
      <c r="C59" s="16" t="s">
        <v>34</v>
      </c>
      <c r="D59" s="16">
        <v>510</v>
      </c>
      <c r="E59" s="17">
        <v>45124</v>
      </c>
      <c r="F59" s="16">
        <f>Sheet1!F59-9.08</f>
        <v>30.721000000000004</v>
      </c>
      <c r="G59" s="16">
        <f>IF(Sheet1!G59&gt; 0, Sheet1!G59-3.309, 0)</f>
        <v>0.3969999999999998</v>
      </c>
      <c r="H59" s="16">
        <f>IF(Sheet1!H59&gt; 0, Sheet1!H59-3.309, 0)</f>
        <v>18.663</v>
      </c>
      <c r="I59" s="16">
        <f>IF(Sheet1!I59&gt; 0, Sheet1!I59-3.309, 0)</f>
        <v>0.77400000000000002</v>
      </c>
      <c r="J59" s="16">
        <f>IF(Sheet1!K59&gt; 0, Sheet1!K59-3.309, 0)</f>
        <v>8.1539999999999999</v>
      </c>
      <c r="K59" s="16">
        <v>4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16">
        <v>59</v>
      </c>
      <c r="B60" s="16" t="s">
        <v>39</v>
      </c>
      <c r="C60" s="16" t="s">
        <v>34</v>
      </c>
      <c r="D60" s="16">
        <v>541</v>
      </c>
      <c r="E60" s="17">
        <v>45124</v>
      </c>
      <c r="F60" s="16">
        <f>Sheet1!F60-9.08</f>
        <v>19.192999999999998</v>
      </c>
      <c r="G60" s="16">
        <f>IF(Sheet1!G60&gt; 0, Sheet1!G60-3.309, 0)</f>
        <v>0.44499999999999984</v>
      </c>
      <c r="H60" s="16">
        <f>IF(Sheet1!H60&gt; 0, Sheet1!H60-3.309, 0)</f>
        <v>12.294</v>
      </c>
      <c r="I60" s="16">
        <f>IF(Sheet1!I60&gt; 0, Sheet1!I60-3.309, 0)</f>
        <v>1.2549999999999999</v>
      </c>
      <c r="J60" s="16">
        <f>IF(Sheet1!K60&gt; 0, Sheet1!K60-3.309, 0)</f>
        <v>4.3449999999999998</v>
      </c>
      <c r="K60" s="16">
        <v>4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</row>
    <row r="61" spans="1:18" x14ac:dyDescent="0.3">
      <c r="A61" s="16">
        <v>60</v>
      </c>
      <c r="B61" s="16" t="s">
        <v>39</v>
      </c>
      <c r="C61" s="16" t="s">
        <v>34</v>
      </c>
      <c r="D61" s="16">
        <v>525</v>
      </c>
      <c r="E61" s="17">
        <v>45124</v>
      </c>
      <c r="F61" s="16">
        <f>Sheet1!F61-9.08</f>
        <v>24.073</v>
      </c>
      <c r="G61" s="16">
        <f>IF(Sheet1!G61&gt; 0, Sheet1!G61-3.309, 0)</f>
        <v>0.33999999999999986</v>
      </c>
      <c r="H61" s="16">
        <f>IF(Sheet1!H61&gt; 0, Sheet1!H61-3.309, 0)</f>
        <v>15.888999999999999</v>
      </c>
      <c r="I61" s="16">
        <f>IF(Sheet1!I61&gt; 0, Sheet1!I61-3.309, 0)</f>
        <v>1.8919999999999995</v>
      </c>
      <c r="J61" s="16">
        <f>IF(Sheet1!K61&gt; 0, Sheet1!K61-3.309, 0)</f>
        <v>4.7860000000000005</v>
      </c>
      <c r="K61" s="16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6">
        <v>61</v>
      </c>
      <c r="B62" s="16" t="s">
        <v>39</v>
      </c>
      <c r="C62" s="16" t="s">
        <v>34</v>
      </c>
      <c r="D62" s="16">
        <v>501</v>
      </c>
      <c r="E62" s="17">
        <v>45124</v>
      </c>
      <c r="F62" s="16">
        <f>Sheet1!F62-9.08</f>
        <v>15.735000000000001</v>
      </c>
      <c r="G62" s="16">
        <f>IF(Sheet1!G62&gt; 0, Sheet1!G62-3.309, 0)</f>
        <v>0</v>
      </c>
      <c r="H62" s="16">
        <f>IF(Sheet1!H62&gt; 0, Sheet1!H62-3.309, 0)</f>
        <v>15.983000000000001</v>
      </c>
      <c r="I62" s="16">
        <f>IF(Sheet1!I62&gt; 0, Sheet1!I62-3.309, 0)</f>
        <v>0.10999999999999988</v>
      </c>
      <c r="J62" s="16">
        <v>1E-3</v>
      </c>
      <c r="K62" s="16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s="16">
        <v>62</v>
      </c>
      <c r="B63" s="16" t="s">
        <v>39</v>
      </c>
      <c r="C63" s="16" t="s">
        <v>34</v>
      </c>
      <c r="D63" s="16">
        <v>535</v>
      </c>
      <c r="E63" s="17">
        <v>45124</v>
      </c>
      <c r="F63" s="16">
        <f>Sheet1!F63-9.08</f>
        <v>24.260000000000005</v>
      </c>
      <c r="G63" s="16">
        <v>0.55000000000000004</v>
      </c>
      <c r="H63" s="16">
        <v>11.885999999999999</v>
      </c>
      <c r="I63" s="16">
        <v>0.42699999999999999</v>
      </c>
      <c r="J63" s="16">
        <v>8.8079999999999998</v>
      </c>
      <c r="K63" s="16">
        <v>2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s="16">
        <v>63</v>
      </c>
      <c r="B64" s="16" t="s">
        <v>39</v>
      </c>
      <c r="C64" s="16" t="s">
        <v>34</v>
      </c>
      <c r="D64" s="16">
        <v>577</v>
      </c>
      <c r="E64" s="17">
        <v>45124</v>
      </c>
      <c r="F64" s="16">
        <f>Sheet1!F64-9.08</f>
        <v>30.015999999999998</v>
      </c>
      <c r="G64" s="16">
        <f>IF(Sheet1!G64&gt; 0, Sheet1!G64-3.309, 0)</f>
        <v>0.46399999999999997</v>
      </c>
      <c r="H64" s="16">
        <f>IF(Sheet1!H64&gt; 0, Sheet1!H64-3.309, 0)</f>
        <v>16.983999999999998</v>
      </c>
      <c r="I64" s="16">
        <f>IF(Sheet1!I64&gt; 0, Sheet1!I64-3.309, 0)</f>
        <v>1.6680000000000001</v>
      </c>
      <c r="J64" s="16">
        <f>IF(Sheet1!K64&gt; 0, Sheet1!K64-3.309, 0)</f>
        <v>1.7249999999999996</v>
      </c>
      <c r="K64" s="16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s="16">
        <v>64</v>
      </c>
      <c r="B65" s="16" t="s">
        <v>39</v>
      </c>
      <c r="C65" s="16" t="s">
        <v>34</v>
      </c>
      <c r="D65" s="16">
        <v>545</v>
      </c>
      <c r="E65" s="17">
        <v>45124</v>
      </c>
      <c r="F65" s="16">
        <f>Sheet1!F65-9.08</f>
        <v>26.600999999999999</v>
      </c>
      <c r="G65" s="16">
        <f>IF(Sheet1!G65&gt; 0, Sheet1!G65-3.309, 0)</f>
        <v>0.125</v>
      </c>
      <c r="H65" s="16">
        <f>IF(Sheet1!H65&gt; 0, Sheet1!H65-3.309, 0)</f>
        <v>10.811</v>
      </c>
      <c r="I65" s="16">
        <f>IF(Sheet1!I65&gt; 0, Sheet1!I65-3.309, 0)</f>
        <v>0.79699999999999971</v>
      </c>
      <c r="J65" s="16">
        <f>IF(Sheet1!K65&gt; 0, Sheet1!K65-3.309, 0)</f>
        <v>6.9029999999999996</v>
      </c>
      <c r="K65" s="16">
        <v>4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16">
        <v>65</v>
      </c>
      <c r="B66" s="16" t="s">
        <v>39</v>
      </c>
      <c r="C66" s="16" t="s">
        <v>34</v>
      </c>
      <c r="D66" s="16">
        <v>550</v>
      </c>
      <c r="E66" s="17">
        <v>45124</v>
      </c>
      <c r="F66" s="16">
        <f>Sheet1!F66-9.08</f>
        <v>35.523000000000003</v>
      </c>
      <c r="G66" s="16">
        <v>1E-3</v>
      </c>
      <c r="H66" s="16">
        <f>IF(Sheet1!H66&gt; 0, Sheet1!H66-3.309, 0)</f>
        <v>12.285</v>
      </c>
      <c r="I66" s="16">
        <f>IF(Sheet1!I66&gt; 0, Sheet1!I66-3.309, 0)</f>
        <v>1.5149999999999997</v>
      </c>
      <c r="J66" s="16">
        <f>IF(Sheet1!K66&gt; 0, Sheet1!K66-3.309, 0)</f>
        <v>4.3319999999999999</v>
      </c>
      <c r="K66" s="16">
        <v>11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3">
      <c r="A67" s="16">
        <v>66</v>
      </c>
      <c r="B67" s="16" t="s">
        <v>39</v>
      </c>
      <c r="C67" s="16" t="s">
        <v>34</v>
      </c>
      <c r="D67" s="16">
        <v>505</v>
      </c>
      <c r="E67" s="17">
        <v>45124</v>
      </c>
      <c r="F67" s="16">
        <f>Sheet1!F67-9.08</f>
        <v>23.902999999999999</v>
      </c>
      <c r="G67" s="16">
        <v>1E-3</v>
      </c>
      <c r="H67" s="16">
        <f>IF(Sheet1!H67&gt; 0, Sheet1!H67-3.309, 0)</f>
        <v>13.501999999999999</v>
      </c>
      <c r="I67" s="16">
        <f>IF(Sheet1!I67&gt; 0, Sheet1!I67-3.309, 0)</f>
        <v>0.26499999999999968</v>
      </c>
      <c r="J67" s="16">
        <f>IF(Sheet1!K67&gt; 0, Sheet1!K67-3.309, 0)</f>
        <v>3.5709999999999997</v>
      </c>
      <c r="K67" s="16">
        <v>65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s="16">
        <v>67</v>
      </c>
      <c r="B68" s="16" t="s">
        <v>39</v>
      </c>
      <c r="C68" s="16" t="s">
        <v>34</v>
      </c>
      <c r="D68" s="16">
        <v>551</v>
      </c>
      <c r="E68" s="17">
        <v>45124</v>
      </c>
      <c r="F68" s="16">
        <f>Sheet1!F68-9.08</f>
        <v>18.378</v>
      </c>
      <c r="G68" s="16">
        <f>IF(Sheet1!G68&gt; 0, Sheet1!G68-3.309, 0)</f>
        <v>0.21299999999999963</v>
      </c>
      <c r="H68" s="16">
        <f>IF(Sheet1!H68&gt; 0, Sheet1!H68-3.309, 0)</f>
        <v>10.321000000000002</v>
      </c>
      <c r="I68" s="16">
        <f>IF(Sheet1!I68&gt; 0, Sheet1!I68-3.309, 0)</f>
        <v>1.7050000000000001</v>
      </c>
      <c r="J68" s="16">
        <f>IF(Sheet1!K68&gt; 0, Sheet1!K68-3.309, 0)</f>
        <v>1.4079999999999995</v>
      </c>
      <c r="K68" s="16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</row>
    <row r="69" spans="1:18" x14ac:dyDescent="0.3">
      <c r="A69" s="16">
        <v>68</v>
      </c>
      <c r="B69" s="16" t="s">
        <v>39</v>
      </c>
      <c r="C69" s="16" t="s">
        <v>34</v>
      </c>
      <c r="D69" s="16">
        <v>526</v>
      </c>
      <c r="E69" s="17">
        <v>45124</v>
      </c>
      <c r="F69" s="16">
        <f>Sheet1!F69-9.08</f>
        <v>17.850999999999999</v>
      </c>
      <c r="G69" s="16">
        <f>IF(Sheet1!G69&gt; 0, Sheet1!G69-3.309, 0)</f>
        <v>0.42799999999999994</v>
      </c>
      <c r="H69" s="16">
        <f>IF(Sheet1!H69&gt; 0, Sheet1!H69-3.309, 0)</f>
        <v>12.004999999999999</v>
      </c>
      <c r="I69" s="16">
        <f>IF(Sheet1!I69&gt; 0, Sheet1!I69-3.309, 0)</f>
        <v>0.55099999999999971</v>
      </c>
      <c r="J69" s="16">
        <f>IF(Sheet1!K69&gt; 0, Sheet1!K69-3.309, 0)</f>
        <v>3.0279999999999996</v>
      </c>
      <c r="K69" s="16">
        <v>2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s="16">
        <v>69</v>
      </c>
      <c r="B70" s="16" t="s">
        <v>39</v>
      </c>
      <c r="C70" s="16" t="s">
        <v>34</v>
      </c>
      <c r="D70" s="16">
        <v>527</v>
      </c>
      <c r="E70" s="17">
        <v>45124</v>
      </c>
      <c r="F70" s="16">
        <f>Sheet1!F70-9.08</f>
        <v>18.106999999999999</v>
      </c>
      <c r="G70" s="16">
        <f>IF(Sheet1!G70&gt; 0, Sheet1!G70-3.309, 0)</f>
        <v>0.22099999999999964</v>
      </c>
      <c r="H70" s="16">
        <f>IF(Sheet1!H70&gt; 0, Sheet1!H70-3.309, 0)</f>
        <v>8.4939999999999998</v>
      </c>
      <c r="I70" s="16">
        <f>IF(Sheet1!I70&gt; 0, Sheet1!I70-3.309, 0)</f>
        <v>1.343</v>
      </c>
      <c r="J70" s="16">
        <f>IF(Sheet1!K70&gt; 0, Sheet1!K70-3.309, 0)</f>
        <v>4.4260000000000002</v>
      </c>
      <c r="K70" s="16">
        <v>6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3">
      <c r="A71" s="16">
        <v>70</v>
      </c>
      <c r="B71" s="16" t="s">
        <v>39</v>
      </c>
      <c r="C71" s="16" t="s">
        <v>34</v>
      </c>
      <c r="D71" s="16">
        <v>534</v>
      </c>
      <c r="E71" s="17">
        <v>45124</v>
      </c>
      <c r="F71" s="16">
        <f>Sheet1!F71-9.08</f>
        <v>37.012</v>
      </c>
      <c r="G71" s="16">
        <f>IF(Sheet1!G71&gt; 0, Sheet1!G71-3.309, 0)</f>
        <v>0</v>
      </c>
      <c r="H71" s="16">
        <f>IF(Sheet1!H71&gt; 0, Sheet1!H71-3.309, 0)</f>
        <v>28.155999999999999</v>
      </c>
      <c r="I71" s="16">
        <f>IF(Sheet1!I71&gt; 0, Sheet1!I71-3.309, 0)</f>
        <v>0.45499999999999963</v>
      </c>
      <c r="J71" s="16">
        <f>IF(Sheet1!K71&gt; 0, Sheet1!K71-3.309, 0)</f>
        <v>1.8709999999999996</v>
      </c>
      <c r="K71" s="16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Roy</dc:creator>
  <cp:keywords/>
  <dc:description/>
  <cp:lastModifiedBy>Joseph Roy</cp:lastModifiedBy>
  <cp:revision/>
  <dcterms:created xsi:type="dcterms:W3CDTF">2023-07-07T11:17:25Z</dcterms:created>
  <dcterms:modified xsi:type="dcterms:W3CDTF">2023-07-30T07:53:10Z</dcterms:modified>
  <cp:category/>
  <cp:contentStatus/>
</cp:coreProperties>
</file>