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dye\Documents\CMU_2018\Spring2019\MarketingAnalytics_95832\FinalExam\"/>
    </mc:Choice>
  </mc:AlternateContent>
  <xr:revisionPtr revIDLastSave="0" documentId="13_ncr:1_{3AA62A3E-1A1C-4038-BA1C-DD4DBAD513D7}" xr6:coauthVersionLast="43" xr6:coauthVersionMax="43" xr10:uidLastSave="{00000000-0000-0000-0000-000000000000}"/>
  <bookViews>
    <workbookView xWindow="-108" yWindow="-108" windowWidth="23256" windowHeight="13176" activeTab="2" xr2:uid="{0E5C89D6-89B6-4314-A3E1-48D2B12D2A37}"/>
  </bookViews>
  <sheets>
    <sheet name="NullModel" sheetId="1" r:id="rId1"/>
    <sheet name="FullModel" sheetId="2" r:id="rId2"/>
    <sheet name="FullModel (noduration)" sheetId="5" r:id="rId3"/>
    <sheet name="FullModel^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5" i="2" l="1"/>
  <c r="AF35" i="2"/>
  <c r="AK32" i="2"/>
  <c r="AH32" i="2"/>
  <c r="AF32" i="2"/>
  <c r="R31" i="2"/>
  <c r="Q31" i="2"/>
  <c r="AH25" i="2"/>
  <c r="AF25" i="2"/>
  <c r="AK22" i="2"/>
  <c r="AH22" i="2"/>
  <c r="AF22" i="2"/>
  <c r="G21" i="2"/>
  <c r="F21" i="2"/>
  <c r="G20" i="2"/>
  <c r="F20" i="2"/>
  <c r="F21" i="5"/>
  <c r="G20" i="5"/>
  <c r="F20" i="5"/>
  <c r="G21" i="5"/>
  <c r="AI35" i="5"/>
  <c r="AG35" i="5"/>
  <c r="AI32" i="5"/>
  <c r="AG32" i="5"/>
  <c r="AL32" i="5" s="1"/>
  <c r="AL22" i="5"/>
  <c r="AI25" i="5"/>
  <c r="AG25" i="5"/>
  <c r="AI22" i="5"/>
  <c r="AG22" i="5"/>
  <c r="F11" i="5"/>
  <c r="E11" i="5"/>
  <c r="M70" i="5"/>
  <c r="M74" i="5"/>
  <c r="M73" i="5"/>
  <c r="M71" i="5"/>
  <c r="M68" i="5"/>
  <c r="M75" i="5"/>
  <c r="M67" i="5"/>
  <c r="M59" i="5"/>
  <c r="M64" i="5"/>
  <c r="M58" i="5"/>
  <c r="M53" i="5"/>
  <c r="M48" i="5"/>
  <c r="M46" i="5"/>
  <c r="M72" i="5"/>
  <c r="M45" i="5"/>
  <c r="M39" i="5"/>
  <c r="M44" i="5"/>
  <c r="M41" i="5"/>
  <c r="M40" i="5"/>
  <c r="M38" i="5"/>
  <c r="M37" i="5"/>
  <c r="M55" i="5"/>
  <c r="M50" i="5"/>
  <c r="M49" i="5"/>
  <c r="M43" i="5"/>
  <c r="M47" i="5"/>
  <c r="M42" i="5"/>
  <c r="M51" i="5"/>
  <c r="M52" i="5"/>
  <c r="M56" i="5"/>
  <c r="M54" i="5"/>
  <c r="M63" i="5"/>
  <c r="M60" i="5"/>
  <c r="M62" i="5"/>
  <c r="M61" i="5"/>
  <c r="M57" i="5"/>
  <c r="M66" i="5"/>
  <c r="M65" i="5"/>
  <c r="M69" i="5"/>
  <c r="M77" i="5"/>
  <c r="M76" i="5"/>
  <c r="S78" i="5"/>
  <c r="R78" i="5"/>
  <c r="S77" i="5"/>
  <c r="R77" i="5"/>
  <c r="S76" i="5"/>
  <c r="R76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P64" i="5"/>
  <c r="S63" i="5"/>
  <c r="R63" i="5"/>
  <c r="P63" i="5"/>
  <c r="S62" i="5"/>
  <c r="R62" i="5"/>
  <c r="P62" i="5"/>
  <c r="S61" i="5"/>
  <c r="R61" i="5"/>
  <c r="P61" i="5"/>
  <c r="S60" i="5"/>
  <c r="R60" i="5"/>
  <c r="P60" i="5"/>
  <c r="S59" i="5"/>
  <c r="R59" i="5"/>
  <c r="P59" i="5"/>
  <c r="S58" i="5"/>
  <c r="R58" i="5"/>
  <c r="S57" i="5"/>
  <c r="R57" i="5"/>
  <c r="S56" i="5"/>
  <c r="R56" i="5"/>
  <c r="P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6" i="5"/>
  <c r="R46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1" i="5"/>
  <c r="R31" i="5"/>
  <c r="C14" i="5"/>
  <c r="R37" i="2" l="1"/>
  <c r="S37" i="2"/>
  <c r="R42" i="2"/>
  <c r="S42" i="2"/>
  <c r="R39" i="2"/>
  <c r="S39" i="2"/>
  <c r="R40" i="2"/>
  <c r="S40" i="2"/>
  <c r="R38" i="2"/>
  <c r="S38" i="2"/>
  <c r="R56" i="2"/>
  <c r="S56" i="2"/>
  <c r="R41" i="2"/>
  <c r="S41" i="2"/>
  <c r="R45" i="2"/>
  <c r="S45" i="2"/>
  <c r="R43" i="2"/>
  <c r="S43" i="2"/>
  <c r="R48" i="2"/>
  <c r="S48" i="2"/>
  <c r="R50" i="2"/>
  <c r="S50" i="2"/>
  <c r="R46" i="2"/>
  <c r="S46" i="2"/>
  <c r="R44" i="2"/>
  <c r="S44" i="2"/>
  <c r="R47" i="2"/>
  <c r="S47" i="2"/>
  <c r="R53" i="2"/>
  <c r="S53" i="2"/>
  <c r="R51" i="2"/>
  <c r="S51" i="2"/>
  <c r="R52" i="2"/>
  <c r="S52" i="2"/>
  <c r="R54" i="2"/>
  <c r="S54" i="2"/>
  <c r="R55" i="2"/>
  <c r="S55" i="2"/>
  <c r="R49" i="2"/>
  <c r="S49" i="2"/>
  <c r="R58" i="2"/>
  <c r="S58" i="2"/>
  <c r="R57" i="2"/>
  <c r="S57" i="2"/>
  <c r="R59" i="2"/>
  <c r="S59" i="2"/>
  <c r="R60" i="2"/>
  <c r="S60" i="2"/>
  <c r="R65" i="2"/>
  <c r="S65" i="2"/>
  <c r="R66" i="2"/>
  <c r="S66" i="2"/>
  <c r="R63" i="2"/>
  <c r="S63" i="2"/>
  <c r="R61" i="2"/>
  <c r="S61" i="2"/>
  <c r="R68" i="2"/>
  <c r="S68" i="2"/>
  <c r="R69" i="2"/>
  <c r="S69" i="2"/>
  <c r="R67" i="2"/>
  <c r="S67" i="2"/>
  <c r="R70" i="2"/>
  <c r="S70" i="2"/>
  <c r="R74" i="2"/>
  <c r="S74" i="2"/>
  <c r="R64" i="2"/>
  <c r="S64" i="2"/>
  <c r="R73" i="2"/>
  <c r="S73" i="2"/>
  <c r="R72" i="2"/>
  <c r="S72" i="2"/>
  <c r="R71" i="2"/>
  <c r="S71" i="2"/>
  <c r="R75" i="2"/>
  <c r="S75" i="2"/>
  <c r="R76" i="2"/>
  <c r="S76" i="2"/>
  <c r="R77" i="2"/>
  <c r="S77" i="2"/>
  <c r="R78" i="2"/>
  <c r="S78" i="2"/>
  <c r="R62" i="2"/>
  <c r="S62" i="2"/>
  <c r="P63" i="2"/>
  <c r="P60" i="2"/>
  <c r="P62" i="2"/>
  <c r="P64" i="2"/>
  <c r="P56" i="2"/>
  <c r="P61" i="2"/>
  <c r="P59" i="2"/>
  <c r="C14" i="4" l="1"/>
  <c r="C14" i="2"/>
  <c r="C14" i="1"/>
</calcChain>
</file>

<file path=xl/sharedStrings.xml><?xml version="1.0" encoding="utf-8"?>
<sst xmlns="http://schemas.openxmlformats.org/spreadsheetml/2006/main" count="435" uniqueCount="86">
  <si>
    <t xml:space="preserve">        trueadopter</t>
  </si>
  <si>
    <t>cadopter</t>
  </si>
  <si>
    <t>Accuracy</t>
  </si>
  <si>
    <t>True Positive</t>
  </si>
  <si>
    <t>Precision</t>
  </si>
  <si>
    <t>True Negative</t>
  </si>
  <si>
    <t>Null</t>
  </si>
  <si>
    <t>Top10 Prop due to chance</t>
  </si>
  <si>
    <t>Top10 Prop we predict</t>
  </si>
  <si>
    <t>Top10 Lift</t>
  </si>
  <si>
    <t>Test Sample</t>
  </si>
  <si>
    <t>Validation Sample</t>
  </si>
  <si>
    <t>Full2</t>
  </si>
  <si>
    <t>Logistic Regression for Cell2Cell</t>
  </si>
  <si>
    <t>Parameter Estimates</t>
  </si>
  <si>
    <t>Estimate</t>
  </si>
  <si>
    <t>Std. Error</t>
  </si>
  <si>
    <t>z value</t>
  </si>
  <si>
    <t>Pr(&gt;|z|)</t>
  </si>
  <si>
    <t>(Intercept)</t>
  </si>
  <si>
    <t>&lt; 2e-16</t>
  </si>
  <si>
    <t>***</t>
  </si>
  <si>
    <t>age</t>
  </si>
  <si>
    <t>balance</t>
  </si>
  <si>
    <t>campaign</t>
  </si>
  <si>
    <t>contacttelephone</t>
  </si>
  <si>
    <t>.</t>
  </si>
  <si>
    <t>contactunknown</t>
  </si>
  <si>
    <t>day</t>
  </si>
  <si>
    <t>**</t>
  </si>
  <si>
    <t>defaultyes</t>
  </si>
  <si>
    <t>duration</t>
  </si>
  <si>
    <t>educationsecondary</t>
  </si>
  <si>
    <t>*</t>
  </si>
  <si>
    <t>educationtertiary</t>
  </si>
  <si>
    <t>educationunknown</t>
  </si>
  <si>
    <t>housingyes</t>
  </si>
  <si>
    <t>jobblue-collar</t>
  </si>
  <si>
    <t>jobentrepreneur</t>
  </si>
  <si>
    <t>jobhousemaid</t>
  </si>
  <si>
    <t>jobmanagement</t>
  </si>
  <si>
    <t>jobretired</t>
  </si>
  <si>
    <t>jobself-employed</t>
  </si>
  <si>
    <t>jobservices</t>
  </si>
  <si>
    <t>jobstudent</t>
  </si>
  <si>
    <t>jobtechnician</t>
  </si>
  <si>
    <t>jobunemployed</t>
  </si>
  <si>
    <t>jobunknown</t>
  </si>
  <si>
    <t>loanyes</t>
  </si>
  <si>
    <t>maritalmarried</t>
  </si>
  <si>
    <t>maritalsingle</t>
  </si>
  <si>
    <t>monthaug</t>
  </si>
  <si>
    <t>monthdec</t>
  </si>
  <si>
    <t>monthfeb</t>
  </si>
  <si>
    <t>monthjan</t>
  </si>
  <si>
    <t>monthjul</t>
  </si>
  <si>
    <t>monthjun</t>
  </si>
  <si>
    <t>monthmar</t>
  </si>
  <si>
    <t>monthmay</t>
  </si>
  <si>
    <t>monthnov</t>
  </si>
  <si>
    <t>monthoct</t>
  </si>
  <si>
    <t>monthsep</t>
  </si>
  <si>
    <t>pdays</t>
  </si>
  <si>
    <t>poutcomeother</t>
  </si>
  <si>
    <t>poutcomesuccess</t>
  </si>
  <si>
    <t>poutcomeunknown</t>
  </si>
  <si>
    <t>previous</t>
  </si>
  <si>
    <t>Stat Sig</t>
  </si>
  <si>
    <t>Mean</t>
  </si>
  <si>
    <t>SD</t>
  </si>
  <si>
    <t>Importance</t>
  </si>
  <si>
    <t>Positive</t>
  </si>
  <si>
    <t>Negative</t>
  </si>
  <si>
    <t>Without 'duration</t>
  </si>
  <si>
    <t>Coefficients:</t>
  </si>
  <si>
    <t>Absolute Z</t>
  </si>
  <si>
    <t>Original Marketing Approach: Target Everyone</t>
  </si>
  <si>
    <t>Actual Results</t>
  </si>
  <si>
    <t>Not Adopter</t>
  </si>
  <si>
    <t>Adopter</t>
  </si>
  <si>
    <t>Predicted Results</t>
  </si>
  <si>
    <t>Original Marketing Cost</t>
  </si>
  <si>
    <t>New Marketing Cost</t>
  </si>
  <si>
    <t>New Marketing Profit</t>
  </si>
  <si>
    <t>Original Marketing Profit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</si>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</sst>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70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Lucida Console"/>
      <family val="3"/>
    </font>
    <font>
      <b/>
      <sz val="14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/>
    <xf numFmtId="164" fontId="2" fillId="0" borderId="0" xfId="2" applyNumberFormat="1" applyFont="1"/>
    <xf numFmtId="43" fontId="2" fillId="0" borderId="0" xfId="1" applyFont="1"/>
    <xf numFmtId="0" fontId="2" fillId="3" borderId="0" xfId="0" applyFont="1" applyFill="1"/>
    <xf numFmtId="0" fontId="5" fillId="0" borderId="0" xfId="0" applyFon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6" fillId="0" borderId="0" xfId="0" applyFont="1" applyAlignment="1">
      <alignment vertical="center"/>
    </xf>
    <xf numFmtId="11" fontId="2" fillId="0" borderId="0" xfId="0" applyNumberFormat="1" applyFont="1"/>
    <xf numFmtId="0" fontId="7" fillId="0" borderId="0" xfId="0" applyFont="1"/>
    <xf numFmtId="43" fontId="2" fillId="0" borderId="0" xfId="1" applyNumberFormat="1" applyFont="1"/>
    <xf numFmtId="0" fontId="0" fillId="0" borderId="1" xfId="0" applyBorder="1" applyAlignment="1">
      <alignment horizont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textRotation="90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 textRotation="90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170" fontId="2" fillId="0" borderId="0" xfId="0" applyNumberFormat="1" applyFo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textRotation="90"/>
    </xf>
    <xf numFmtId="0" fontId="7" fillId="4" borderId="0" xfId="0" applyFont="1" applyFill="1" applyBorder="1" applyAlignment="1">
      <alignment horizontal="center" vertical="center" wrapText="1"/>
    </xf>
    <xf numFmtId="170" fontId="7" fillId="0" borderId="0" xfId="3" applyNumberFormat="1" applyFont="1" applyBorder="1" applyAlignment="1">
      <alignment horizontal="center"/>
    </xf>
    <xf numFmtId="170" fontId="7" fillId="0" borderId="6" xfId="3" applyNumberFormat="1" applyFont="1" applyBorder="1" applyAlignment="1">
      <alignment horizontal="center"/>
    </xf>
    <xf numFmtId="0" fontId="7" fillId="4" borderId="7" xfId="0" applyFont="1" applyFill="1" applyBorder="1" applyAlignment="1">
      <alignment horizontal="center" textRotation="90"/>
    </xf>
    <xf numFmtId="0" fontId="7" fillId="4" borderId="1" xfId="0" applyFont="1" applyFill="1" applyBorder="1" applyAlignment="1">
      <alignment horizontal="center" vertical="center" wrapText="1"/>
    </xf>
    <xf numFmtId="170" fontId="7" fillId="0" borderId="1" xfId="3" applyNumberFormat="1" applyFont="1" applyBorder="1" applyAlignment="1">
      <alignment horizontal="center"/>
    </xf>
    <xf numFmtId="170" fontId="7" fillId="0" borderId="8" xfId="3" applyNumberFormat="1" applyFont="1" applyBorder="1" applyAlignment="1">
      <alignment horizontal="center"/>
    </xf>
    <xf numFmtId="9" fontId="2" fillId="0" borderId="0" xfId="2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Logistic Regression Feature Impact on Marketing Campaign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85689742022423"/>
          <c:y val="9.7902094308239471E-2"/>
          <c:w val="0.68659178113571839"/>
          <c:h val="0.8708199152174839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FullModel!$R$35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FullModel!$G$36:$G$79</c:f>
              <c:strCache>
                <c:ptCount val="43"/>
                <c:pt idx="1">
                  <c:v>contactunknown</c:v>
                </c:pt>
                <c:pt idx="2">
                  <c:v>monthjan</c:v>
                </c:pt>
                <c:pt idx="3">
                  <c:v>monthnov</c:v>
                </c:pt>
                <c:pt idx="4">
                  <c:v>monthjul</c:v>
                </c:pt>
                <c:pt idx="5">
                  <c:v>monthaug</c:v>
                </c:pt>
                <c:pt idx="6">
                  <c:v>housingyes</c:v>
                </c:pt>
                <c:pt idx="7">
                  <c:v>monthmay</c:v>
                </c:pt>
                <c:pt idx="8">
                  <c:v>jobhousemaid</c:v>
                </c:pt>
                <c:pt idx="9">
                  <c:v>loanyes</c:v>
                </c:pt>
                <c:pt idx="10">
                  <c:v>jobself-employed</c:v>
                </c:pt>
                <c:pt idx="11">
                  <c:v>jobentrepreneur</c:v>
                </c:pt>
                <c:pt idx="12">
                  <c:v>maritalmarried</c:v>
                </c:pt>
                <c:pt idx="13">
                  <c:v>jobunknown</c:v>
                </c:pt>
                <c:pt idx="14">
                  <c:v>jobblue-collar</c:v>
                </c:pt>
                <c:pt idx="15">
                  <c:v>contacttelephone</c:v>
                </c:pt>
                <c:pt idx="16">
                  <c:v>jobservices</c:v>
                </c:pt>
                <c:pt idx="17">
                  <c:v>jobtechnician</c:v>
                </c:pt>
                <c:pt idx="18">
                  <c:v>jobmanagement</c:v>
                </c:pt>
                <c:pt idx="19">
                  <c:v>poutcomeunknown</c:v>
                </c:pt>
                <c:pt idx="20">
                  <c:v>campaign</c:v>
                </c:pt>
                <c:pt idx="21">
                  <c:v>jobunemployed</c:v>
                </c:pt>
                <c:pt idx="22">
                  <c:v>monthfeb</c:v>
                </c:pt>
                <c:pt idx="23">
                  <c:v>age</c:v>
                </c:pt>
                <c:pt idx="24">
                  <c:v>pdays</c:v>
                </c:pt>
                <c:pt idx="25">
                  <c:v>balance</c:v>
                </c:pt>
                <c:pt idx="26">
                  <c:v>duration</c:v>
                </c:pt>
                <c:pt idx="27">
                  <c:v>previous</c:v>
                </c:pt>
                <c:pt idx="28">
                  <c:v>day</c:v>
                </c:pt>
                <c:pt idx="29">
                  <c:v>maritalsingle</c:v>
                </c:pt>
                <c:pt idx="30">
                  <c:v>defaultyes</c:v>
                </c:pt>
                <c:pt idx="31">
                  <c:v>educationsecondary</c:v>
                </c:pt>
                <c:pt idx="32">
                  <c:v>educationunknown</c:v>
                </c:pt>
                <c:pt idx="33">
                  <c:v>jobretired</c:v>
                </c:pt>
                <c:pt idx="34">
                  <c:v>poutcomeother</c:v>
                </c:pt>
                <c:pt idx="35">
                  <c:v>educationtertiary</c:v>
                </c:pt>
                <c:pt idx="36">
                  <c:v>monthjun</c:v>
                </c:pt>
                <c:pt idx="37">
                  <c:v>jobstudent</c:v>
                </c:pt>
                <c:pt idx="38">
                  <c:v>monthdec</c:v>
                </c:pt>
                <c:pt idx="39">
                  <c:v>monthsep</c:v>
                </c:pt>
                <c:pt idx="40">
                  <c:v>monthoct</c:v>
                </c:pt>
                <c:pt idx="41">
                  <c:v>monthmar</c:v>
                </c:pt>
                <c:pt idx="42">
                  <c:v>poutcomesuccess</c:v>
                </c:pt>
              </c:strCache>
            </c:strRef>
          </c:cat>
          <c:val>
            <c:numRef>
              <c:f>FullModel!$R$36:$R$79</c:f>
              <c:numCache>
                <c:formatCode>General</c:formatCode>
                <c:ptCount val="44"/>
                <c:pt idx="1">
                  <c:v>-1.542</c:v>
                </c:pt>
                <c:pt idx="2">
                  <c:v>-1.163</c:v>
                </c:pt>
                <c:pt idx="3">
                  <c:v>-0.8669</c:v>
                </c:pt>
                <c:pt idx="4">
                  <c:v>-0.79020000000000001</c:v>
                </c:pt>
                <c:pt idx="5">
                  <c:v>-0.60899999999999999</c:v>
                </c:pt>
                <c:pt idx="6">
                  <c:v>-0.58189999999999997</c:v>
                </c:pt>
                <c:pt idx="7">
                  <c:v>-0.47639999999999999</c:v>
                </c:pt>
                <c:pt idx="8">
                  <c:v>-0.4345</c:v>
                </c:pt>
                <c:pt idx="9">
                  <c:v>-0.41489999999999999</c:v>
                </c:pt>
                <c:pt idx="10">
                  <c:v>-0.37280000000000002</c:v>
                </c:pt>
                <c:pt idx="11">
                  <c:v>-0.34250000000000003</c:v>
                </c:pt>
                <c:pt idx="12">
                  <c:v>-0.27729999999999999</c:v>
                </c:pt>
                <c:pt idx="13">
                  <c:v>-0.2465</c:v>
                </c:pt>
                <c:pt idx="14">
                  <c:v>-0.2394</c:v>
                </c:pt>
                <c:pt idx="15">
                  <c:v>-0.18579999999999999</c:v>
                </c:pt>
                <c:pt idx="16">
                  <c:v>-0.18429999999999999</c:v>
                </c:pt>
                <c:pt idx="17">
                  <c:v>-0.17829999999999999</c:v>
                </c:pt>
                <c:pt idx="18">
                  <c:v>-0.15340000000000001</c:v>
                </c:pt>
                <c:pt idx="19">
                  <c:v>-0.1295</c:v>
                </c:pt>
                <c:pt idx="20">
                  <c:v>-0.1021</c:v>
                </c:pt>
                <c:pt idx="21">
                  <c:v>-8.9380000000000001E-2</c:v>
                </c:pt>
                <c:pt idx="22">
                  <c:v>-7.4050000000000005E-2</c:v>
                </c:pt>
                <c:pt idx="23">
                  <c:v>-1.428E-3</c:v>
                </c:pt>
                <c:pt idx="24">
                  <c:v>-1.175E-4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9-484B-830F-CBC6E8EAE23B}"/>
            </c:ext>
          </c:extLst>
        </c:ser>
        <c:ser>
          <c:idx val="2"/>
          <c:order val="1"/>
          <c:tx>
            <c:strRef>
              <c:f>FullModel!$S$35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FullModel!$G$36:$G$79</c:f>
              <c:strCache>
                <c:ptCount val="43"/>
                <c:pt idx="1">
                  <c:v>contactunknown</c:v>
                </c:pt>
                <c:pt idx="2">
                  <c:v>monthjan</c:v>
                </c:pt>
                <c:pt idx="3">
                  <c:v>monthnov</c:v>
                </c:pt>
                <c:pt idx="4">
                  <c:v>monthjul</c:v>
                </c:pt>
                <c:pt idx="5">
                  <c:v>monthaug</c:v>
                </c:pt>
                <c:pt idx="6">
                  <c:v>housingyes</c:v>
                </c:pt>
                <c:pt idx="7">
                  <c:v>monthmay</c:v>
                </c:pt>
                <c:pt idx="8">
                  <c:v>jobhousemaid</c:v>
                </c:pt>
                <c:pt idx="9">
                  <c:v>loanyes</c:v>
                </c:pt>
                <c:pt idx="10">
                  <c:v>jobself-employed</c:v>
                </c:pt>
                <c:pt idx="11">
                  <c:v>jobentrepreneur</c:v>
                </c:pt>
                <c:pt idx="12">
                  <c:v>maritalmarried</c:v>
                </c:pt>
                <c:pt idx="13">
                  <c:v>jobunknown</c:v>
                </c:pt>
                <c:pt idx="14">
                  <c:v>jobblue-collar</c:v>
                </c:pt>
                <c:pt idx="15">
                  <c:v>contacttelephone</c:v>
                </c:pt>
                <c:pt idx="16">
                  <c:v>jobservices</c:v>
                </c:pt>
                <c:pt idx="17">
                  <c:v>jobtechnician</c:v>
                </c:pt>
                <c:pt idx="18">
                  <c:v>jobmanagement</c:v>
                </c:pt>
                <c:pt idx="19">
                  <c:v>poutcomeunknown</c:v>
                </c:pt>
                <c:pt idx="20">
                  <c:v>campaign</c:v>
                </c:pt>
                <c:pt idx="21">
                  <c:v>jobunemployed</c:v>
                </c:pt>
                <c:pt idx="22">
                  <c:v>monthfeb</c:v>
                </c:pt>
                <c:pt idx="23">
                  <c:v>age</c:v>
                </c:pt>
                <c:pt idx="24">
                  <c:v>pdays</c:v>
                </c:pt>
                <c:pt idx="25">
                  <c:v>balance</c:v>
                </c:pt>
                <c:pt idx="26">
                  <c:v>duration</c:v>
                </c:pt>
                <c:pt idx="27">
                  <c:v>previous</c:v>
                </c:pt>
                <c:pt idx="28">
                  <c:v>day</c:v>
                </c:pt>
                <c:pt idx="29">
                  <c:v>maritalsingle</c:v>
                </c:pt>
                <c:pt idx="30">
                  <c:v>defaultyes</c:v>
                </c:pt>
                <c:pt idx="31">
                  <c:v>educationsecondary</c:v>
                </c:pt>
                <c:pt idx="32">
                  <c:v>educationunknown</c:v>
                </c:pt>
                <c:pt idx="33">
                  <c:v>jobretired</c:v>
                </c:pt>
                <c:pt idx="34">
                  <c:v>poutcomeother</c:v>
                </c:pt>
                <c:pt idx="35">
                  <c:v>educationtertiary</c:v>
                </c:pt>
                <c:pt idx="36">
                  <c:v>monthjun</c:v>
                </c:pt>
                <c:pt idx="37">
                  <c:v>jobstudent</c:v>
                </c:pt>
                <c:pt idx="38">
                  <c:v>monthdec</c:v>
                </c:pt>
                <c:pt idx="39">
                  <c:v>monthsep</c:v>
                </c:pt>
                <c:pt idx="40">
                  <c:v>monthoct</c:v>
                </c:pt>
                <c:pt idx="41">
                  <c:v>monthmar</c:v>
                </c:pt>
                <c:pt idx="42">
                  <c:v>poutcomesuccess</c:v>
                </c:pt>
              </c:strCache>
            </c:strRef>
          </c:cat>
          <c:val>
            <c:numRef>
              <c:f>FullModel!$S$36:$S$79</c:f>
              <c:numCache>
                <c:formatCode>General</c:formatCode>
                <c:ptCount val="44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8.6999999999999997E-6</c:v>
                </c:pt>
                <c:pt idx="26">
                  <c:v>4.2189999999999997E-3</c:v>
                </c:pt>
                <c:pt idx="27">
                  <c:v>5.463E-3</c:v>
                </c:pt>
                <c:pt idx="28">
                  <c:v>1.0330000000000001E-2</c:v>
                </c:pt>
                <c:pt idx="29">
                  <c:v>5.1189999999999999E-2</c:v>
                </c:pt>
                <c:pt idx="30">
                  <c:v>0.12709999999999999</c:v>
                </c:pt>
                <c:pt idx="31">
                  <c:v>0.1943</c:v>
                </c:pt>
                <c:pt idx="32">
                  <c:v>0.23330000000000001</c:v>
                </c:pt>
                <c:pt idx="33">
                  <c:v>0.26850000000000002</c:v>
                </c:pt>
                <c:pt idx="34">
                  <c:v>0.27560000000000001</c:v>
                </c:pt>
                <c:pt idx="35">
                  <c:v>0.42130000000000001</c:v>
                </c:pt>
                <c:pt idx="36">
                  <c:v>0.47020000000000001</c:v>
                </c:pt>
                <c:pt idx="37">
                  <c:v>0.4879</c:v>
                </c:pt>
                <c:pt idx="38">
                  <c:v>0.70430000000000004</c:v>
                </c:pt>
                <c:pt idx="39">
                  <c:v>0.87</c:v>
                </c:pt>
                <c:pt idx="40">
                  <c:v>0.89219999999999999</c:v>
                </c:pt>
                <c:pt idx="41">
                  <c:v>1.5349999999999999</c:v>
                </c:pt>
                <c:pt idx="42">
                  <c:v>2.2709999999999999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9-484B-830F-CBC6E8EAE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4184815"/>
        <c:axId val="904992079"/>
      </c:barChart>
      <c:catAx>
        <c:axId val="198418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92079"/>
        <c:crosses val="autoZero"/>
        <c:auto val="1"/>
        <c:lblAlgn val="ctr"/>
        <c:lblOffset val="100"/>
        <c:noMultiLvlLbl val="0"/>
      </c:catAx>
      <c:valAx>
        <c:axId val="9049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Logistic Regression Feature Impact on Marketing Campaign Success, Ranked by Significance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85689742022423"/>
          <c:y val="9.7902094308239471E-2"/>
          <c:w val="0.68659178113571839"/>
          <c:h val="0.8708199152174839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'FullModel (noduration)'!$R$35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'FullModel (noduration)'!$G$36:$G$79</c:f>
              <c:strCache>
                <c:ptCount val="42"/>
                <c:pt idx="1">
                  <c:v>pdays</c:v>
                </c:pt>
                <c:pt idx="2">
                  <c:v>age</c:v>
                </c:pt>
                <c:pt idx="3">
                  <c:v>jobunknown</c:v>
                </c:pt>
                <c:pt idx="4">
                  <c:v>jobmanagement</c:v>
                </c:pt>
                <c:pt idx="5">
                  <c:v>jobservices</c:v>
                </c:pt>
                <c:pt idx="6">
                  <c:v>defaultyes</c:v>
                </c:pt>
                <c:pt idx="7">
                  <c:v>poutcomeunknown</c:v>
                </c:pt>
                <c:pt idx="8">
                  <c:v>jobblue-collar</c:v>
                </c:pt>
                <c:pt idx="9">
                  <c:v>jobtechnician</c:v>
                </c:pt>
                <c:pt idx="10">
                  <c:v>jobself-employed</c:v>
                </c:pt>
                <c:pt idx="11">
                  <c:v>maritalsingle</c:v>
                </c:pt>
                <c:pt idx="12">
                  <c:v>jobentrepreneur</c:v>
                </c:pt>
                <c:pt idx="13">
                  <c:v>previous</c:v>
                </c:pt>
                <c:pt idx="14">
                  <c:v>day</c:v>
                </c:pt>
                <c:pt idx="15">
                  <c:v>monthjun</c:v>
                </c:pt>
                <c:pt idx="16">
                  <c:v>educationunknown</c:v>
                </c:pt>
                <c:pt idx="17">
                  <c:v>jobhousemaid</c:v>
                </c:pt>
                <c:pt idx="18">
                  <c:v>jobunemployed</c:v>
                </c:pt>
                <c:pt idx="19">
                  <c:v>balance</c:v>
                </c:pt>
                <c:pt idx="20">
                  <c:v>educationsecondary</c:v>
                </c:pt>
                <c:pt idx="21">
                  <c:v>monthdec</c:v>
                </c:pt>
                <c:pt idx="22">
                  <c:v>contacttelephone</c:v>
                </c:pt>
                <c:pt idx="23">
                  <c:v>monthfeb</c:v>
                </c:pt>
                <c:pt idx="24">
                  <c:v>poutcomeother</c:v>
                </c:pt>
                <c:pt idx="25">
                  <c:v>jobstudent</c:v>
                </c:pt>
                <c:pt idx="26">
                  <c:v>jobretired</c:v>
                </c:pt>
                <c:pt idx="27">
                  <c:v>educationtertiary</c:v>
                </c:pt>
                <c:pt idx="28">
                  <c:v>maritalmarried</c:v>
                </c:pt>
                <c:pt idx="29">
                  <c:v>monthsep</c:v>
                </c:pt>
                <c:pt idx="30">
                  <c:v>monthoct</c:v>
                </c:pt>
                <c:pt idx="31">
                  <c:v>loanyes</c:v>
                </c:pt>
                <c:pt idx="32">
                  <c:v>monthmay</c:v>
                </c:pt>
                <c:pt idx="33">
                  <c:v>monthmar</c:v>
                </c:pt>
                <c:pt idx="34">
                  <c:v>monthjan</c:v>
                </c:pt>
                <c:pt idx="35">
                  <c:v>monthjul</c:v>
                </c:pt>
                <c:pt idx="36">
                  <c:v>campaign</c:v>
                </c:pt>
                <c:pt idx="37">
                  <c:v>monthaug</c:v>
                </c:pt>
                <c:pt idx="38">
                  <c:v>monthnov</c:v>
                </c:pt>
                <c:pt idx="39">
                  <c:v>housingyes</c:v>
                </c:pt>
                <c:pt idx="40">
                  <c:v>contactunknown</c:v>
                </c:pt>
                <c:pt idx="41">
                  <c:v>poutcomesuccess</c:v>
                </c:pt>
              </c:strCache>
            </c:strRef>
          </c:cat>
          <c:val>
            <c:numRef>
              <c:f>'FullModel (noduration)'!$R$36:$R$79</c:f>
              <c:numCache>
                <c:formatCode>General</c:formatCode>
                <c:ptCount val="44"/>
                <c:pt idx="1">
                  <c:v>-3.2400000000000001E-5</c:v>
                </c:pt>
                <c:pt idx="2">
                  <c:v>-3.0229999999999998E-4</c:v>
                </c:pt>
                <c:pt idx="3">
                  <c:v>-5.9920000000000001E-2</c:v>
                </c:pt>
                <c:pt idx="4">
                  <c:v>-2.4539999999999999E-2</c:v>
                </c:pt>
                <c:pt idx="5">
                  <c:v>-3.1469999999999998E-2</c:v>
                </c:pt>
                <c:pt idx="6">
                  <c:v>#N/A</c:v>
                </c:pt>
                <c:pt idx="7">
                  <c:v>#N/A</c:v>
                </c:pt>
                <c:pt idx="8">
                  <c:v>-4.9579999999999999E-2</c:v>
                </c:pt>
                <c:pt idx="9">
                  <c:v>-6.0850000000000001E-2</c:v>
                </c:pt>
                <c:pt idx="10">
                  <c:v>-0.10390000000000001</c:v>
                </c:pt>
                <c:pt idx="11">
                  <c:v>#N/A</c:v>
                </c:pt>
                <c:pt idx="12">
                  <c:v>-0.13109999999999999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-0.2374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-0.252</c:v>
                </c:pt>
                <c:pt idx="23">
                  <c:v>-0.35249999999999998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-0.26750000000000002</c:v>
                </c:pt>
                <c:pt idx="29">
                  <c:v>#N/A</c:v>
                </c:pt>
                <c:pt idx="30">
                  <c:v>#N/A</c:v>
                </c:pt>
                <c:pt idx="31">
                  <c:v>-0.42870000000000003</c:v>
                </c:pt>
                <c:pt idx="32">
                  <c:v>-0.55279999999999996</c:v>
                </c:pt>
                <c:pt idx="33">
                  <c:v>#N/A</c:v>
                </c:pt>
                <c:pt idx="34">
                  <c:v>-1.05</c:v>
                </c:pt>
                <c:pt idx="35">
                  <c:v>-0.70299999999999996</c:v>
                </c:pt>
                <c:pt idx="36">
                  <c:v>-9.3909999999999993E-2</c:v>
                </c:pt>
                <c:pt idx="37">
                  <c:v>-0.78149999999999997</c:v>
                </c:pt>
                <c:pt idx="38">
                  <c:v>-0.86619999999999997</c:v>
                </c:pt>
                <c:pt idx="39">
                  <c:v>-0.47070000000000001</c:v>
                </c:pt>
                <c:pt idx="40">
                  <c:v>-1.234</c:v>
                </c:pt>
                <c:pt idx="41">
                  <c:v>#N/A</c:v>
                </c:pt>
                <c:pt idx="4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2-4E7A-9DFD-2CD464096ADB}"/>
            </c:ext>
          </c:extLst>
        </c:ser>
        <c:ser>
          <c:idx val="2"/>
          <c:order val="1"/>
          <c:tx>
            <c:strRef>
              <c:f>'FullModel (noduration)'!$S$35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'FullModel (noduration)'!$G$36:$G$79</c:f>
              <c:strCache>
                <c:ptCount val="42"/>
                <c:pt idx="1">
                  <c:v>pdays</c:v>
                </c:pt>
                <c:pt idx="2">
                  <c:v>age</c:v>
                </c:pt>
                <c:pt idx="3">
                  <c:v>jobunknown</c:v>
                </c:pt>
                <c:pt idx="4">
                  <c:v>jobmanagement</c:v>
                </c:pt>
                <c:pt idx="5">
                  <c:v>jobservices</c:v>
                </c:pt>
                <c:pt idx="6">
                  <c:v>defaultyes</c:v>
                </c:pt>
                <c:pt idx="7">
                  <c:v>poutcomeunknown</c:v>
                </c:pt>
                <c:pt idx="8">
                  <c:v>jobblue-collar</c:v>
                </c:pt>
                <c:pt idx="9">
                  <c:v>jobtechnician</c:v>
                </c:pt>
                <c:pt idx="10">
                  <c:v>jobself-employed</c:v>
                </c:pt>
                <c:pt idx="11">
                  <c:v>maritalsingle</c:v>
                </c:pt>
                <c:pt idx="12">
                  <c:v>jobentrepreneur</c:v>
                </c:pt>
                <c:pt idx="13">
                  <c:v>previous</c:v>
                </c:pt>
                <c:pt idx="14">
                  <c:v>day</c:v>
                </c:pt>
                <c:pt idx="15">
                  <c:v>monthjun</c:v>
                </c:pt>
                <c:pt idx="16">
                  <c:v>educationunknown</c:v>
                </c:pt>
                <c:pt idx="17">
                  <c:v>jobhousemaid</c:v>
                </c:pt>
                <c:pt idx="18">
                  <c:v>jobunemployed</c:v>
                </c:pt>
                <c:pt idx="19">
                  <c:v>balance</c:v>
                </c:pt>
                <c:pt idx="20">
                  <c:v>educationsecondary</c:v>
                </c:pt>
                <c:pt idx="21">
                  <c:v>monthdec</c:v>
                </c:pt>
                <c:pt idx="22">
                  <c:v>contacttelephone</c:v>
                </c:pt>
                <c:pt idx="23">
                  <c:v>monthfeb</c:v>
                </c:pt>
                <c:pt idx="24">
                  <c:v>poutcomeother</c:v>
                </c:pt>
                <c:pt idx="25">
                  <c:v>jobstudent</c:v>
                </c:pt>
                <c:pt idx="26">
                  <c:v>jobretired</c:v>
                </c:pt>
                <c:pt idx="27">
                  <c:v>educationtertiary</c:v>
                </c:pt>
                <c:pt idx="28">
                  <c:v>maritalmarried</c:v>
                </c:pt>
                <c:pt idx="29">
                  <c:v>monthsep</c:v>
                </c:pt>
                <c:pt idx="30">
                  <c:v>monthoct</c:v>
                </c:pt>
                <c:pt idx="31">
                  <c:v>loanyes</c:v>
                </c:pt>
                <c:pt idx="32">
                  <c:v>monthmay</c:v>
                </c:pt>
                <c:pt idx="33">
                  <c:v>monthmar</c:v>
                </c:pt>
                <c:pt idx="34">
                  <c:v>monthjan</c:v>
                </c:pt>
                <c:pt idx="35">
                  <c:v>monthjul</c:v>
                </c:pt>
                <c:pt idx="36">
                  <c:v>campaign</c:v>
                </c:pt>
                <c:pt idx="37">
                  <c:v>monthaug</c:v>
                </c:pt>
                <c:pt idx="38">
                  <c:v>monthnov</c:v>
                </c:pt>
                <c:pt idx="39">
                  <c:v>housingyes</c:v>
                </c:pt>
                <c:pt idx="40">
                  <c:v>contactunknown</c:v>
                </c:pt>
                <c:pt idx="41">
                  <c:v>poutcomesuccess</c:v>
                </c:pt>
              </c:strCache>
            </c:strRef>
          </c:cat>
          <c:val>
            <c:numRef>
              <c:f>'FullModel (noduration)'!$S$36:$S$79</c:f>
              <c:numCache>
                <c:formatCode>General</c:formatCode>
                <c:ptCount val="44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7.3349999999999999E-2</c:v>
                </c:pt>
                <c:pt idx="7">
                  <c:v>5.6570000000000002E-2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6.1490000000000003E-2</c:v>
                </c:pt>
                <c:pt idx="12">
                  <c:v>#N/A</c:v>
                </c:pt>
                <c:pt idx="13">
                  <c:v>6.0020000000000004E-3</c:v>
                </c:pt>
                <c:pt idx="14">
                  <c:v>2.856E-3</c:v>
                </c:pt>
                <c:pt idx="15">
                  <c:v>0.11119999999999999</c:v>
                </c:pt>
                <c:pt idx="16">
                  <c:v>0.15620000000000001</c:v>
                </c:pt>
                <c:pt idx="17">
                  <c:v>#N/A</c:v>
                </c:pt>
                <c:pt idx="18">
                  <c:v>0.24610000000000001</c:v>
                </c:pt>
                <c:pt idx="19">
                  <c:v>1.289E-5</c:v>
                </c:pt>
                <c:pt idx="20">
                  <c:v>0.17330000000000001</c:v>
                </c:pt>
                <c:pt idx="21">
                  <c:v>0.56599999999999995</c:v>
                </c:pt>
                <c:pt idx="22">
                  <c:v>#N/A</c:v>
                </c:pt>
                <c:pt idx="23">
                  <c:v>#N/A</c:v>
                </c:pt>
                <c:pt idx="24">
                  <c:v>0.36120000000000002</c:v>
                </c:pt>
                <c:pt idx="25">
                  <c:v>0.46789999999999998</c:v>
                </c:pt>
                <c:pt idx="26">
                  <c:v>0.43049999999999999</c:v>
                </c:pt>
                <c:pt idx="27">
                  <c:v>0.3342</c:v>
                </c:pt>
                <c:pt idx="28">
                  <c:v>#N/A</c:v>
                </c:pt>
                <c:pt idx="29">
                  <c:v>0.65849999999999997</c:v>
                </c:pt>
                <c:pt idx="30">
                  <c:v>0.62009999999999998</c:v>
                </c:pt>
                <c:pt idx="31">
                  <c:v>#N/A</c:v>
                </c:pt>
                <c:pt idx="32">
                  <c:v>#N/A</c:v>
                </c:pt>
                <c:pt idx="33">
                  <c:v>0.998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2.21</c:v>
                </c:pt>
                <c:pt idx="4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2-4E7A-9DFD-2CD46409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4184815"/>
        <c:axId val="904992079"/>
      </c:barChart>
      <c:catAx>
        <c:axId val="198418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92079"/>
        <c:crosses val="autoZero"/>
        <c:auto val="1"/>
        <c:lblAlgn val="ctr"/>
        <c:lblOffset val="100"/>
        <c:noMultiLvlLbl val="0"/>
      </c:catAx>
      <c:valAx>
        <c:axId val="9049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1</xdr:row>
      <xdr:rowOff>15240</xdr:rowOff>
    </xdr:from>
    <xdr:to>
      <xdr:col>18</xdr:col>
      <xdr:colOff>580167</xdr:colOff>
      <xdr:row>28</xdr:row>
      <xdr:rowOff>1289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01283-633A-4854-B3D8-B7E365D52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5940" y="198120"/>
          <a:ext cx="6866667" cy="4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1</xdr:row>
      <xdr:rowOff>15240</xdr:rowOff>
    </xdr:from>
    <xdr:to>
      <xdr:col>17</xdr:col>
      <xdr:colOff>317277</xdr:colOff>
      <xdr:row>28</xdr:row>
      <xdr:rowOff>1289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A69D97-4A85-4061-80E7-087D18179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5940" y="198120"/>
          <a:ext cx="6866667" cy="4923809"/>
        </a:xfrm>
        <a:prstGeom prst="rect">
          <a:avLst/>
        </a:prstGeom>
      </xdr:spPr>
    </xdr:pic>
    <xdr:clientData/>
  </xdr:twoCellAnchor>
  <xdr:twoCellAnchor>
    <xdr:from>
      <xdr:col>0</xdr:col>
      <xdr:colOff>119744</xdr:colOff>
      <xdr:row>34</xdr:row>
      <xdr:rowOff>163285</xdr:rowOff>
    </xdr:from>
    <xdr:to>
      <xdr:col>5</xdr:col>
      <xdr:colOff>424543</xdr:colOff>
      <xdr:row>77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0D89D-11F9-495A-A14D-67B3FE815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2</xdr:colOff>
      <xdr:row>4</xdr:row>
      <xdr:rowOff>174171</xdr:rowOff>
    </xdr:from>
    <xdr:to>
      <xdr:col>35</xdr:col>
      <xdr:colOff>435612</xdr:colOff>
      <xdr:row>16</xdr:row>
      <xdr:rowOff>174081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D44AB9-1914-4F12-A1A4-413FE699D309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8102" y="905691"/>
          <a:ext cx="4093210" cy="21944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1</xdr:row>
      <xdr:rowOff>15240</xdr:rowOff>
    </xdr:from>
    <xdr:to>
      <xdr:col>16</xdr:col>
      <xdr:colOff>576943</xdr:colOff>
      <xdr:row>28</xdr:row>
      <xdr:rowOff>1289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838D1-11B1-46D0-8012-AA2DF961A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0129" y="200297"/>
          <a:ext cx="6515100" cy="4982592"/>
        </a:xfrm>
        <a:prstGeom prst="rect">
          <a:avLst/>
        </a:prstGeom>
      </xdr:spPr>
    </xdr:pic>
    <xdr:clientData/>
  </xdr:twoCellAnchor>
  <xdr:twoCellAnchor>
    <xdr:from>
      <xdr:col>0</xdr:col>
      <xdr:colOff>119744</xdr:colOff>
      <xdr:row>34</xdr:row>
      <xdr:rowOff>163285</xdr:rowOff>
    </xdr:from>
    <xdr:to>
      <xdr:col>5</xdr:col>
      <xdr:colOff>424543</xdr:colOff>
      <xdr:row>77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071E4-00A8-4989-A527-1679EFAE4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2</xdr:colOff>
      <xdr:row>4</xdr:row>
      <xdr:rowOff>174171</xdr:rowOff>
    </xdr:from>
    <xdr:to>
      <xdr:col>36</xdr:col>
      <xdr:colOff>435612</xdr:colOff>
      <xdr:row>16</xdr:row>
      <xdr:rowOff>174081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6CDE10-0050-4B3D-9A07-E98483F6DE2C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1773" y="914400"/>
          <a:ext cx="4093210" cy="2220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411480</xdr:colOff>
      <xdr:row>1</xdr:row>
      <xdr:rowOff>15240</xdr:rowOff>
    </xdr:from>
    <xdr:to>
      <xdr:col>18</xdr:col>
      <xdr:colOff>572547</xdr:colOff>
      <xdr:row>28</xdr:row>
      <xdr:rowOff>1289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C4E629-1E72-4EC8-A668-7E24C27CA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8320" y="198120"/>
          <a:ext cx="6866667" cy="4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C38B-65A8-4A3C-9A79-C33F48935D75}">
  <dimension ref="B1:D28"/>
  <sheetViews>
    <sheetView workbookViewId="0">
      <selection activeCell="E26" sqref="E26"/>
    </sheetView>
  </sheetViews>
  <sheetFormatPr defaultRowHeight="14.4" x14ac:dyDescent="0.3"/>
  <cols>
    <col min="1" max="1" width="8.88671875" style="3"/>
    <col min="2" max="2" width="22.44140625" style="3" bestFit="1" customWidth="1"/>
    <col min="3" max="16384" width="8.88671875" style="3"/>
  </cols>
  <sheetData>
    <row r="1" spans="2:4" x14ac:dyDescent="0.3">
      <c r="C1" s="3" t="s">
        <v>6</v>
      </c>
    </row>
    <row r="2" spans="2:4" x14ac:dyDescent="0.3">
      <c r="C2" s="1" t="s">
        <v>0</v>
      </c>
    </row>
    <row r="3" spans="2:4" x14ac:dyDescent="0.3">
      <c r="B3" s="1" t="s">
        <v>1</v>
      </c>
      <c r="C3" s="3">
        <v>0</v>
      </c>
      <c r="D3" s="3">
        <v>1</v>
      </c>
    </row>
    <row r="4" spans="2:4" x14ac:dyDescent="0.3">
      <c r="B4" s="1">
        <v>0</v>
      </c>
      <c r="C4" s="3">
        <v>11273</v>
      </c>
      <c r="D4" s="3">
        <v>626</v>
      </c>
    </row>
    <row r="5" spans="2:4" x14ac:dyDescent="0.3">
      <c r="B5" s="2">
        <v>1</v>
      </c>
      <c r="C5" s="3">
        <v>772</v>
      </c>
      <c r="D5" s="3">
        <v>965</v>
      </c>
    </row>
    <row r="7" spans="2:4" x14ac:dyDescent="0.3">
      <c r="B7" s="6" t="s">
        <v>11</v>
      </c>
      <c r="C7" s="3" t="s">
        <v>6</v>
      </c>
    </row>
    <row r="8" spans="2:4" x14ac:dyDescent="0.3">
      <c r="B8" s="3" t="s">
        <v>2</v>
      </c>
      <c r="C8" s="4">
        <v>0.89747730000000003</v>
      </c>
    </row>
    <row r="9" spans="2:4" x14ac:dyDescent="0.3">
      <c r="B9" s="3" t="s">
        <v>3</v>
      </c>
      <c r="C9" s="4">
        <v>0.60653679999999999</v>
      </c>
    </row>
    <row r="10" spans="2:4" x14ac:dyDescent="0.3">
      <c r="B10" s="3" t="s">
        <v>4</v>
      </c>
      <c r="C10" s="4">
        <v>0.55555560000000004</v>
      </c>
    </row>
    <row r="11" spans="2:4" x14ac:dyDescent="0.3">
      <c r="B11" s="3" t="s">
        <v>5</v>
      </c>
      <c r="C11" s="4">
        <v>0.93590700000000004</v>
      </c>
    </row>
    <row r="12" spans="2:4" x14ac:dyDescent="0.3">
      <c r="B12" s="3" t="s">
        <v>7</v>
      </c>
      <c r="C12" s="4">
        <v>0.1166764</v>
      </c>
    </row>
    <row r="13" spans="2:4" x14ac:dyDescent="0.3">
      <c r="B13" s="3" t="s">
        <v>8</v>
      </c>
      <c r="C13" s="4">
        <v>0.59604109999999999</v>
      </c>
    </row>
    <row r="14" spans="2:4" x14ac:dyDescent="0.3">
      <c r="B14" s="3" t="s">
        <v>9</v>
      </c>
      <c r="C14" s="5">
        <f>C13/C12</f>
        <v>5.1084975196355042</v>
      </c>
    </row>
    <row r="16" spans="2:4" x14ac:dyDescent="0.3">
      <c r="B16" s="6" t="s">
        <v>10</v>
      </c>
    </row>
    <row r="18" spans="2:4" x14ac:dyDescent="0.3">
      <c r="C18" s="1" t="s">
        <v>0</v>
      </c>
    </row>
    <row r="19" spans="2:4" x14ac:dyDescent="0.3">
      <c r="B19" s="1" t="s">
        <v>1</v>
      </c>
      <c r="C19" s="3">
        <v>0</v>
      </c>
      <c r="D19" s="3">
        <v>1</v>
      </c>
    </row>
    <row r="20" spans="2:4" x14ac:dyDescent="0.3">
      <c r="B20" s="1">
        <v>0</v>
      </c>
      <c r="C20" s="3">
        <v>3683</v>
      </c>
      <c r="D20" s="3">
        <v>232</v>
      </c>
    </row>
    <row r="21" spans="2:4" x14ac:dyDescent="0.3">
      <c r="B21" s="2">
        <v>1</v>
      </c>
      <c r="C21" s="3">
        <v>259</v>
      </c>
      <c r="D21" s="3">
        <v>315</v>
      </c>
    </row>
    <row r="22" spans="2:4" x14ac:dyDescent="0.3">
      <c r="B22" s="3" t="s">
        <v>2</v>
      </c>
      <c r="C22" s="1">
        <v>0.89062149999999995</v>
      </c>
    </row>
    <row r="23" spans="2:4" x14ac:dyDescent="0.3">
      <c r="B23" s="3" t="s">
        <v>3</v>
      </c>
      <c r="C23" s="1">
        <v>0.57586839999999995</v>
      </c>
    </row>
    <row r="24" spans="2:4" x14ac:dyDescent="0.3">
      <c r="B24" s="3" t="s">
        <v>4</v>
      </c>
      <c r="C24" s="1">
        <v>0.5487805</v>
      </c>
    </row>
    <row r="25" spans="2:4" x14ac:dyDescent="0.3">
      <c r="B25" s="3" t="s">
        <v>5</v>
      </c>
      <c r="C25" s="1">
        <v>0.9342973</v>
      </c>
    </row>
    <row r="26" spans="2:4" x14ac:dyDescent="0.3">
      <c r="B26" s="3" t="s">
        <v>7</v>
      </c>
      <c r="C26" s="1">
        <v>0.1218534</v>
      </c>
    </row>
    <row r="27" spans="2:4" x14ac:dyDescent="0.3">
      <c r="B27" s="3" t="s">
        <v>8</v>
      </c>
      <c r="C27" s="1">
        <v>0.60579059999999996</v>
      </c>
    </row>
    <row r="28" spans="2:4" x14ac:dyDescent="0.3">
      <c r="B28" s="3" t="s">
        <v>9</v>
      </c>
      <c r="C28" s="1">
        <v>4.9714700000000001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6853-3637-4E9D-A567-AF416B8ED7FB}">
  <dimension ref="B1:AK78"/>
  <sheetViews>
    <sheetView topLeftCell="K1" zoomScale="70" zoomScaleNormal="70" workbookViewId="0">
      <selection activeCell="AH35" sqref="AH35:AI37"/>
    </sheetView>
  </sheetViews>
  <sheetFormatPr defaultRowHeight="14.4" x14ac:dyDescent="0.3"/>
  <cols>
    <col min="1" max="1" width="8.88671875" style="3"/>
    <col min="2" max="2" width="22.44140625" style="3" bestFit="1" customWidth="1"/>
    <col min="3" max="6" width="8.88671875" style="3"/>
    <col min="7" max="7" width="37.33203125" style="3" bestFit="1" customWidth="1"/>
    <col min="8" max="8" width="9.21875" style="3" bestFit="1" customWidth="1"/>
    <col min="9" max="13" width="8.88671875" style="3"/>
    <col min="14" max="14" width="21.33203125" style="3" bestFit="1" customWidth="1"/>
    <col min="15" max="16384" width="8.88671875" style="3"/>
  </cols>
  <sheetData>
    <row r="1" spans="2:28" x14ac:dyDescent="0.3">
      <c r="C1" s="3" t="s">
        <v>6</v>
      </c>
    </row>
    <row r="2" spans="2:28" x14ac:dyDescent="0.3">
      <c r="C2" s="1" t="s">
        <v>0</v>
      </c>
    </row>
    <row r="3" spans="2:28" x14ac:dyDescent="0.3">
      <c r="B3" s="1" t="s">
        <v>1</v>
      </c>
      <c r="C3" s="3">
        <v>0</v>
      </c>
      <c r="D3" s="3">
        <v>1</v>
      </c>
    </row>
    <row r="4" spans="2:28" x14ac:dyDescent="0.3">
      <c r="B4" s="1">
        <v>0</v>
      </c>
      <c r="C4" s="3">
        <v>11270</v>
      </c>
      <c r="D4" s="3">
        <v>627</v>
      </c>
    </row>
    <row r="5" spans="2:28" x14ac:dyDescent="0.3">
      <c r="B5" s="2">
        <v>1</v>
      </c>
      <c r="C5" s="3">
        <v>775</v>
      </c>
      <c r="D5" s="3">
        <v>964</v>
      </c>
    </row>
    <row r="7" spans="2:28" x14ac:dyDescent="0.3">
      <c r="B7" s="6" t="s">
        <v>11</v>
      </c>
      <c r="C7" s="5" t="s">
        <v>6</v>
      </c>
      <c r="E7" s="3" t="s">
        <v>73</v>
      </c>
    </row>
    <row r="8" spans="2:28" x14ac:dyDescent="0.3">
      <c r="B8" s="3" t="s">
        <v>2</v>
      </c>
      <c r="C8" s="4">
        <v>0.89718390000000003</v>
      </c>
      <c r="Q8" s="17" t="s">
        <v>81</v>
      </c>
      <c r="R8" s="17"/>
      <c r="S8" s="23" t="s">
        <v>77</v>
      </c>
      <c r="T8" s="23"/>
      <c r="U8" s="23"/>
      <c r="V8" s="23"/>
      <c r="W8" s="17" t="s">
        <v>82</v>
      </c>
      <c r="X8" s="17"/>
      <c r="Y8" s="23" t="s">
        <v>77</v>
      </c>
      <c r="Z8" s="23"/>
      <c r="AA8" s="23"/>
      <c r="AB8" s="23"/>
    </row>
    <row r="9" spans="2:28" x14ac:dyDescent="0.3">
      <c r="B9" s="3" t="s">
        <v>3</v>
      </c>
      <c r="C9" s="4">
        <v>0.60590820000000001</v>
      </c>
      <c r="Q9" s="17"/>
      <c r="R9" s="17"/>
      <c r="S9" s="23" t="s">
        <v>78</v>
      </c>
      <c r="T9" s="23"/>
      <c r="U9" s="23" t="s">
        <v>79</v>
      </c>
      <c r="V9" s="23"/>
      <c r="W9" s="17"/>
      <c r="X9" s="17"/>
      <c r="Y9" s="23" t="s">
        <v>78</v>
      </c>
      <c r="Z9" s="23"/>
      <c r="AA9" s="23" t="s">
        <v>79</v>
      </c>
      <c r="AB9" s="23"/>
    </row>
    <row r="10" spans="2:28" x14ac:dyDescent="0.3">
      <c r="B10" s="3" t="s">
        <v>4</v>
      </c>
      <c r="C10" s="4">
        <v>0.55434159999999999</v>
      </c>
      <c r="Q10" s="17"/>
      <c r="R10" s="17"/>
      <c r="S10" s="23"/>
      <c r="T10" s="23"/>
      <c r="U10" s="23"/>
      <c r="V10" s="23"/>
      <c r="W10" s="17"/>
      <c r="X10" s="17"/>
      <c r="Y10" s="23"/>
      <c r="Z10" s="23"/>
      <c r="AA10" s="23"/>
      <c r="AB10" s="23"/>
    </row>
    <row r="11" spans="2:28" x14ac:dyDescent="0.3">
      <c r="B11" s="3" t="s">
        <v>5</v>
      </c>
      <c r="C11" s="4">
        <v>0.93565790000000004</v>
      </c>
      <c r="Q11" s="21" t="s">
        <v>80</v>
      </c>
      <c r="R11" s="22" t="s">
        <v>78</v>
      </c>
      <c r="S11" s="20">
        <v>1.1000000000000001</v>
      </c>
      <c r="T11" s="20"/>
      <c r="U11" s="20">
        <v>1.1000000000000001</v>
      </c>
      <c r="V11" s="20"/>
      <c r="W11" s="21" t="s">
        <v>80</v>
      </c>
      <c r="X11" s="22" t="s">
        <v>78</v>
      </c>
      <c r="Y11" s="20">
        <v>0</v>
      </c>
      <c r="Z11" s="20"/>
      <c r="AA11" s="20">
        <v>0</v>
      </c>
      <c r="AB11" s="20"/>
    </row>
    <row r="12" spans="2:28" x14ac:dyDescent="0.3">
      <c r="B12" s="3" t="s">
        <v>7</v>
      </c>
      <c r="C12" s="4">
        <v>0.1166764</v>
      </c>
      <c r="Q12" s="21"/>
      <c r="R12" s="22"/>
      <c r="S12" s="20"/>
      <c r="T12" s="20"/>
      <c r="U12" s="20"/>
      <c r="V12" s="20"/>
      <c r="W12" s="21"/>
      <c r="X12" s="22"/>
      <c r="Y12" s="20"/>
      <c r="Z12" s="20"/>
      <c r="AA12" s="20"/>
      <c r="AB12" s="20"/>
    </row>
    <row r="13" spans="2:28" x14ac:dyDescent="0.3">
      <c r="B13" s="3" t="s">
        <v>8</v>
      </c>
      <c r="C13" s="4">
        <v>0.59604109999999999</v>
      </c>
      <c r="Q13" s="21"/>
      <c r="R13" s="22"/>
      <c r="S13" s="20"/>
      <c r="T13" s="20"/>
      <c r="U13" s="20"/>
      <c r="V13" s="20"/>
      <c r="W13" s="21"/>
      <c r="X13" s="22"/>
      <c r="Y13" s="20"/>
      <c r="Z13" s="20"/>
      <c r="AA13" s="20"/>
      <c r="AB13" s="20"/>
    </row>
    <row r="14" spans="2:28" x14ac:dyDescent="0.3">
      <c r="B14" s="3" t="s">
        <v>9</v>
      </c>
      <c r="C14" s="5">
        <f>C13/C12</f>
        <v>5.1084975196355042</v>
      </c>
      <c r="Q14" s="21"/>
      <c r="R14" s="22" t="s">
        <v>79</v>
      </c>
      <c r="S14" s="20">
        <v>1.1000000000000001</v>
      </c>
      <c r="T14" s="20"/>
      <c r="U14" s="20">
        <v>1.1000000000000001</v>
      </c>
      <c r="V14" s="20"/>
      <c r="W14" s="21"/>
      <c r="X14" s="22" t="s">
        <v>79</v>
      </c>
      <c r="Y14" s="20">
        <v>1.1000000000000001</v>
      </c>
      <c r="Z14" s="20"/>
      <c r="AA14" s="20">
        <v>1.1000000000000001</v>
      </c>
      <c r="AB14" s="20"/>
    </row>
    <row r="15" spans="2:28" x14ac:dyDescent="0.3">
      <c r="Q15" s="21"/>
      <c r="R15" s="22"/>
      <c r="S15" s="20"/>
      <c r="T15" s="20"/>
      <c r="U15" s="20"/>
      <c r="V15" s="20"/>
      <c r="W15" s="21"/>
      <c r="X15" s="22"/>
      <c r="Y15" s="20"/>
      <c r="Z15" s="20"/>
      <c r="AA15" s="20"/>
      <c r="AB15" s="20"/>
    </row>
    <row r="16" spans="2:28" x14ac:dyDescent="0.3">
      <c r="B16" s="6" t="s">
        <v>10</v>
      </c>
      <c r="Q16" s="21"/>
      <c r="R16" s="22"/>
      <c r="S16" s="20"/>
      <c r="T16" s="20"/>
      <c r="U16" s="20"/>
      <c r="V16" s="20"/>
      <c r="W16" s="21"/>
      <c r="X16" s="22"/>
      <c r="Y16" s="20"/>
      <c r="Z16" s="20"/>
      <c r="AA16" s="20"/>
      <c r="AB16" s="20"/>
    </row>
    <row r="18" spans="2:37" x14ac:dyDescent="0.3">
      <c r="C18" s="1" t="s">
        <v>0</v>
      </c>
    </row>
    <row r="19" spans="2:37" x14ac:dyDescent="0.3">
      <c r="B19" s="1" t="s">
        <v>1</v>
      </c>
      <c r="C19" s="3">
        <v>0</v>
      </c>
      <c r="D19" s="3">
        <v>1</v>
      </c>
      <c r="Q19" s="17" t="s">
        <v>84</v>
      </c>
      <c r="R19" s="17"/>
      <c r="S19" s="23" t="s">
        <v>77</v>
      </c>
      <c r="T19" s="23"/>
      <c r="U19" s="23"/>
      <c r="V19" s="23"/>
      <c r="W19" s="17" t="s">
        <v>83</v>
      </c>
      <c r="X19" s="17"/>
      <c r="Y19" s="23" t="s">
        <v>77</v>
      </c>
      <c r="Z19" s="23"/>
      <c r="AA19" s="23"/>
      <c r="AB19" s="23"/>
      <c r="AD19" s="25" t="s">
        <v>76</v>
      </c>
      <c r="AE19" s="26"/>
      <c r="AF19" s="27" t="s">
        <v>77</v>
      </c>
      <c r="AG19" s="27"/>
      <c r="AH19" s="27"/>
      <c r="AI19" s="28"/>
      <c r="AJ19" s="19"/>
    </row>
    <row r="20" spans="2:37" x14ac:dyDescent="0.3">
      <c r="B20" s="1">
        <v>0</v>
      </c>
      <c r="C20" s="3">
        <v>3681</v>
      </c>
      <c r="D20" s="3">
        <v>230</v>
      </c>
      <c r="F20" s="41">
        <f t="shared" ref="F20:G21" si="0">C20/SUM($C$20:$D$21)</f>
        <v>0.820004455335264</v>
      </c>
      <c r="G20" s="41">
        <f t="shared" si="0"/>
        <v>5.1236355535754063E-2</v>
      </c>
      <c r="Q20" s="17"/>
      <c r="R20" s="17"/>
      <c r="S20" s="23" t="s">
        <v>78</v>
      </c>
      <c r="T20" s="23"/>
      <c r="U20" s="23" t="s">
        <v>79</v>
      </c>
      <c r="V20" s="23"/>
      <c r="W20" s="17"/>
      <c r="X20" s="17"/>
      <c r="Y20" s="23" t="s">
        <v>78</v>
      </c>
      <c r="Z20" s="23"/>
      <c r="AA20" s="23" t="s">
        <v>79</v>
      </c>
      <c r="AB20" s="23"/>
      <c r="AD20" s="29"/>
      <c r="AE20" s="30"/>
      <c r="AF20" s="31" t="s">
        <v>78</v>
      </c>
      <c r="AG20" s="31"/>
      <c r="AH20" s="31" t="s">
        <v>79</v>
      </c>
      <c r="AI20" s="32"/>
    </row>
    <row r="21" spans="2:37" x14ac:dyDescent="0.3">
      <c r="B21" s="2">
        <v>1</v>
      </c>
      <c r="C21" s="3">
        <v>261</v>
      </c>
      <c r="D21" s="3">
        <v>317</v>
      </c>
      <c r="F21" s="41">
        <f t="shared" si="0"/>
        <v>5.8142125194920916E-2</v>
      </c>
      <c r="G21" s="41">
        <f>D21/SUM($C$20:$D$21)</f>
        <v>7.0617063934061045E-2</v>
      </c>
      <c r="Q21" s="17"/>
      <c r="R21" s="17"/>
      <c r="S21" s="23"/>
      <c r="T21" s="23"/>
      <c r="U21" s="23"/>
      <c r="V21" s="23"/>
      <c r="W21" s="17"/>
      <c r="X21" s="17"/>
      <c r="Y21" s="23"/>
      <c r="Z21" s="23"/>
      <c r="AA21" s="23"/>
      <c r="AB21" s="23"/>
      <c r="AD21" s="29"/>
      <c r="AE21" s="30"/>
      <c r="AF21" s="31"/>
      <c r="AG21" s="31"/>
      <c r="AH21" s="31"/>
      <c r="AI21" s="32"/>
      <c r="AK21" s="3" t="s">
        <v>85</v>
      </c>
    </row>
    <row r="22" spans="2:37" x14ac:dyDescent="0.3">
      <c r="B22" s="3" t="s">
        <v>2</v>
      </c>
      <c r="C22" s="4">
        <v>0.89062149999999995</v>
      </c>
      <c r="Q22" s="21" t="s">
        <v>80</v>
      </c>
      <c r="R22" s="22" t="s">
        <v>78</v>
      </c>
      <c r="S22" s="20">
        <v>0</v>
      </c>
      <c r="T22" s="20"/>
      <c r="U22" s="20">
        <v>10</v>
      </c>
      <c r="V22" s="20"/>
      <c r="W22" s="21" t="s">
        <v>80</v>
      </c>
      <c r="X22" s="22" t="s">
        <v>78</v>
      </c>
      <c r="Y22" s="20">
        <v>0</v>
      </c>
      <c r="Z22" s="20"/>
      <c r="AA22" s="20">
        <v>0</v>
      </c>
      <c r="AB22" s="20"/>
      <c r="AD22" s="33" t="s">
        <v>80</v>
      </c>
      <c r="AE22" s="34" t="s">
        <v>78</v>
      </c>
      <c r="AF22" s="35">
        <f>$C$20*S22-$C$20*S11</f>
        <v>-4049.1000000000004</v>
      </c>
      <c r="AG22" s="35"/>
      <c r="AH22" s="35">
        <f>$D$20*U22-$D$20*U11</f>
        <v>2047</v>
      </c>
      <c r="AI22" s="36"/>
      <c r="AK22" s="24">
        <f>SUM(AF22:AI27)</f>
        <v>532.09999999999991</v>
      </c>
    </row>
    <row r="23" spans="2:37" x14ac:dyDescent="0.3">
      <c r="B23" s="3" t="s">
        <v>3</v>
      </c>
      <c r="C23" s="4">
        <v>0.5795247</v>
      </c>
      <c r="Q23" s="21"/>
      <c r="R23" s="22"/>
      <c r="S23" s="20"/>
      <c r="T23" s="20"/>
      <c r="U23" s="20"/>
      <c r="V23" s="20"/>
      <c r="W23" s="21"/>
      <c r="X23" s="22"/>
      <c r="Y23" s="20"/>
      <c r="Z23" s="20"/>
      <c r="AA23" s="20"/>
      <c r="AB23" s="20"/>
      <c r="AD23" s="33"/>
      <c r="AE23" s="34"/>
      <c r="AF23" s="35"/>
      <c r="AG23" s="35"/>
      <c r="AH23" s="35"/>
      <c r="AI23" s="36"/>
    </row>
    <row r="24" spans="2:37" x14ac:dyDescent="0.3">
      <c r="B24" s="3" t="s">
        <v>4</v>
      </c>
      <c r="C24" s="4">
        <v>0.54844289999999996</v>
      </c>
      <c r="Q24" s="21"/>
      <c r="R24" s="22"/>
      <c r="S24" s="20"/>
      <c r="T24" s="20"/>
      <c r="U24" s="20"/>
      <c r="V24" s="20"/>
      <c r="W24" s="21"/>
      <c r="X24" s="22"/>
      <c r="Y24" s="20"/>
      <c r="Z24" s="20"/>
      <c r="AA24" s="20"/>
      <c r="AB24" s="20"/>
      <c r="AD24" s="33"/>
      <c r="AE24" s="34"/>
      <c r="AF24" s="35"/>
      <c r="AG24" s="35"/>
      <c r="AH24" s="35"/>
      <c r="AI24" s="36"/>
    </row>
    <row r="25" spans="2:37" x14ac:dyDescent="0.3">
      <c r="B25" s="3" t="s">
        <v>5</v>
      </c>
      <c r="C25" s="4">
        <v>0.93379000000000001</v>
      </c>
      <c r="Q25" s="21"/>
      <c r="R25" s="22" t="s">
        <v>79</v>
      </c>
      <c r="S25" s="20">
        <v>0</v>
      </c>
      <c r="T25" s="20"/>
      <c r="U25" s="20">
        <v>10</v>
      </c>
      <c r="V25" s="20"/>
      <c r="W25" s="21"/>
      <c r="X25" s="22" t="s">
        <v>79</v>
      </c>
      <c r="Y25" s="20">
        <v>0</v>
      </c>
      <c r="Z25" s="20"/>
      <c r="AA25" s="20">
        <v>10</v>
      </c>
      <c r="AB25" s="20"/>
      <c r="AD25" s="33"/>
      <c r="AE25" s="34" t="s">
        <v>79</v>
      </c>
      <c r="AF25" s="35">
        <f>$C$21*S25-$C$21*S14</f>
        <v>-287.10000000000002</v>
      </c>
      <c r="AG25" s="35"/>
      <c r="AH25" s="35">
        <f>$D$21*U25-$D$21*U14</f>
        <v>2821.3</v>
      </c>
      <c r="AI25" s="36"/>
    </row>
    <row r="26" spans="2:37" x14ac:dyDescent="0.3">
      <c r="B26" s="3" t="s">
        <v>7</v>
      </c>
      <c r="C26" s="4">
        <v>0.1218534</v>
      </c>
      <c r="Q26" s="21"/>
      <c r="R26" s="22"/>
      <c r="S26" s="20"/>
      <c r="T26" s="20"/>
      <c r="U26" s="20"/>
      <c r="V26" s="20"/>
      <c r="W26" s="21"/>
      <c r="X26" s="22"/>
      <c r="Y26" s="20"/>
      <c r="Z26" s="20"/>
      <c r="AA26" s="20"/>
      <c r="AB26" s="20"/>
      <c r="AD26" s="33"/>
      <c r="AE26" s="34"/>
      <c r="AF26" s="35"/>
      <c r="AG26" s="35"/>
      <c r="AH26" s="35"/>
      <c r="AI26" s="36"/>
    </row>
    <row r="27" spans="2:37" x14ac:dyDescent="0.3">
      <c r="B27" s="3" t="s">
        <v>8</v>
      </c>
      <c r="C27" s="4">
        <v>0.60579059999999996</v>
      </c>
      <c r="Q27" s="21"/>
      <c r="R27" s="22"/>
      <c r="S27" s="20"/>
      <c r="T27" s="20"/>
      <c r="U27" s="20"/>
      <c r="V27" s="20"/>
      <c r="W27" s="21"/>
      <c r="X27" s="22"/>
      <c r="Y27" s="20"/>
      <c r="Z27" s="20"/>
      <c r="AA27" s="20"/>
      <c r="AB27" s="20"/>
      <c r="AD27" s="37"/>
      <c r="AE27" s="38"/>
      <c r="AF27" s="39"/>
      <c r="AG27" s="39"/>
      <c r="AH27" s="39"/>
      <c r="AI27" s="40"/>
    </row>
    <row r="28" spans="2:37" x14ac:dyDescent="0.3">
      <c r="B28" s="3" t="s">
        <v>9</v>
      </c>
      <c r="C28" s="1">
        <v>4.9714700000000001</v>
      </c>
      <c r="AD28" s="18"/>
    </row>
    <row r="29" spans="2:37" x14ac:dyDescent="0.3">
      <c r="AD29" s="25" t="s">
        <v>76</v>
      </c>
      <c r="AE29" s="26"/>
      <c r="AF29" s="27" t="s">
        <v>77</v>
      </c>
      <c r="AG29" s="27"/>
      <c r="AH29" s="27"/>
      <c r="AI29" s="28"/>
    </row>
    <row r="30" spans="2:37" x14ac:dyDescent="0.3">
      <c r="AD30" s="29"/>
      <c r="AE30" s="30"/>
      <c r="AF30" s="31" t="s">
        <v>78</v>
      </c>
      <c r="AG30" s="31"/>
      <c r="AH30" s="31" t="s">
        <v>79</v>
      </c>
      <c r="AI30" s="32"/>
    </row>
    <row r="31" spans="2:37" x14ac:dyDescent="0.3">
      <c r="G31" s="11" t="s">
        <v>19</v>
      </c>
      <c r="H31" s="14">
        <v>-2.4809999999999999</v>
      </c>
      <c r="I31" s="12">
        <v>0.23710000000000001</v>
      </c>
      <c r="J31" s="3">
        <v>-10.465999999999999</v>
      </c>
      <c r="K31" s="3" t="s">
        <v>20</v>
      </c>
      <c r="L31" s="3" t="s">
        <v>21</v>
      </c>
      <c r="N31" s="13"/>
      <c r="Q31" s="3" t="e">
        <f>IF(G31&lt;0,G31,NA())</f>
        <v>#N/A</v>
      </c>
      <c r="R31" s="3" t="str">
        <f>IF(G31&gt;0,G31,NA())</f>
        <v>(Intercept)</v>
      </c>
      <c r="AD31" s="29"/>
      <c r="AE31" s="30"/>
      <c r="AF31" s="31"/>
      <c r="AG31" s="31"/>
      <c r="AH31" s="31"/>
      <c r="AI31" s="32"/>
      <c r="AK31" s="3" t="s">
        <v>85</v>
      </c>
    </row>
    <row r="32" spans="2:37" x14ac:dyDescent="0.3">
      <c r="AD32" s="33" t="s">
        <v>80</v>
      </c>
      <c r="AE32" s="34" t="s">
        <v>78</v>
      </c>
      <c r="AF32" s="35">
        <f>$C$20*Y22-$C$20*Y11</f>
        <v>0</v>
      </c>
      <c r="AG32" s="35"/>
      <c r="AH32" s="35">
        <f>$D$20*AA22-$D$20*AA11</f>
        <v>0</v>
      </c>
      <c r="AI32" s="36"/>
      <c r="AK32" s="24">
        <f>SUM(AF32:AI37)</f>
        <v>2534.2000000000003</v>
      </c>
    </row>
    <row r="33" spans="7:35" ht="18" x14ac:dyDescent="0.35">
      <c r="G33" s="7" t="s">
        <v>13</v>
      </c>
      <c r="H33"/>
      <c r="I33"/>
      <c r="J33"/>
      <c r="K33"/>
      <c r="AD33" s="33"/>
      <c r="AE33" s="34"/>
      <c r="AF33" s="35"/>
      <c r="AG33" s="35"/>
      <c r="AH33" s="35"/>
      <c r="AI33" s="36"/>
    </row>
    <row r="34" spans="7:35" x14ac:dyDescent="0.3">
      <c r="G34" s="15" t="s">
        <v>14</v>
      </c>
      <c r="H34" s="15"/>
      <c r="I34" s="15"/>
      <c r="J34" s="15"/>
      <c r="K34" s="15"/>
      <c r="N34" s="11"/>
      <c r="AD34" s="33"/>
      <c r="AE34" s="34"/>
      <c r="AF34" s="35"/>
      <c r="AG34" s="35"/>
      <c r="AH34" s="35"/>
      <c r="AI34" s="36"/>
    </row>
    <row r="35" spans="7:35" x14ac:dyDescent="0.3">
      <c r="G35" s="8"/>
      <c r="H35" s="9" t="s">
        <v>15</v>
      </c>
      <c r="I35" s="9" t="s">
        <v>16</v>
      </c>
      <c r="J35" s="9" t="s">
        <v>17</v>
      </c>
      <c r="K35" s="10" t="s">
        <v>18</v>
      </c>
      <c r="L35" s="3" t="s">
        <v>67</v>
      </c>
      <c r="N35" s="11" t="s">
        <v>68</v>
      </c>
      <c r="O35" s="3" t="s">
        <v>69</v>
      </c>
      <c r="P35" s="3" t="s">
        <v>70</v>
      </c>
      <c r="R35" s="3" t="s">
        <v>72</v>
      </c>
      <c r="S35" s="3" t="s">
        <v>71</v>
      </c>
      <c r="AD35" s="33"/>
      <c r="AE35" s="34" t="s">
        <v>79</v>
      </c>
      <c r="AF35" s="35">
        <f>$C$21*Y25-$C$21*Y14</f>
        <v>-287.10000000000002</v>
      </c>
      <c r="AG35" s="35"/>
      <c r="AH35" s="35">
        <f>$D$21*AA25-$D$21*AA14</f>
        <v>2821.3</v>
      </c>
      <c r="AI35" s="36"/>
    </row>
    <row r="36" spans="7:35" x14ac:dyDescent="0.3">
      <c r="AD36" s="33"/>
      <c r="AE36" s="34"/>
      <c r="AF36" s="35"/>
      <c r="AG36" s="35"/>
      <c r="AH36" s="35"/>
      <c r="AI36" s="36"/>
    </row>
    <row r="37" spans="7:35" x14ac:dyDescent="0.3">
      <c r="G37" s="11" t="s">
        <v>27</v>
      </c>
      <c r="H37" s="14">
        <v>-1.542</v>
      </c>
      <c r="I37" s="12">
        <v>9.4799999999999995E-2</v>
      </c>
      <c r="J37" s="3">
        <v>-16.260999999999999</v>
      </c>
      <c r="K37" s="3" t="s">
        <v>20</v>
      </c>
      <c r="L37" s="3" t="s">
        <v>21</v>
      </c>
      <c r="N37" s="13"/>
      <c r="R37" s="3">
        <f t="shared" ref="R37:R78" si="1">IF(H37&lt;0,H37,NA())</f>
        <v>-1.542</v>
      </c>
      <c r="S37" s="3" t="e">
        <f t="shared" ref="S37:S78" si="2">IF(H37&gt;0,H37,NA())</f>
        <v>#N/A</v>
      </c>
      <c r="AD37" s="37"/>
      <c r="AE37" s="38"/>
      <c r="AF37" s="39"/>
      <c r="AG37" s="39"/>
      <c r="AH37" s="39"/>
      <c r="AI37" s="40"/>
    </row>
    <row r="38" spans="7:35" x14ac:dyDescent="0.3">
      <c r="G38" s="11" t="s">
        <v>54</v>
      </c>
      <c r="H38" s="14">
        <v>-1.163</v>
      </c>
      <c r="I38" s="12">
        <v>0.1532</v>
      </c>
      <c r="J38" s="3">
        <v>-7.59</v>
      </c>
      <c r="K38" s="12">
        <v>3.2000000000000002E-14</v>
      </c>
      <c r="L38" s="3" t="s">
        <v>21</v>
      </c>
      <c r="N38" s="13"/>
      <c r="R38" s="3">
        <f t="shared" si="1"/>
        <v>-1.163</v>
      </c>
      <c r="S38" s="3" t="e">
        <f t="shared" si="2"/>
        <v>#N/A</v>
      </c>
    </row>
    <row r="39" spans="7:35" x14ac:dyDescent="0.3">
      <c r="G39" s="11" t="s">
        <v>59</v>
      </c>
      <c r="H39" s="14">
        <v>-0.8669</v>
      </c>
      <c r="I39" s="12">
        <v>0.1091</v>
      </c>
      <c r="J39" s="3">
        <v>-7.9459999999999997</v>
      </c>
      <c r="K39" s="12">
        <v>1.9299999999999998E-15</v>
      </c>
      <c r="L39" s="3" t="s">
        <v>21</v>
      </c>
      <c r="N39" s="13"/>
      <c r="R39" s="3">
        <f t="shared" si="1"/>
        <v>-0.8669</v>
      </c>
      <c r="S39" s="3" t="e">
        <f t="shared" si="2"/>
        <v>#N/A</v>
      </c>
    </row>
    <row r="40" spans="7:35" x14ac:dyDescent="0.3">
      <c r="G40" s="11" t="s">
        <v>55</v>
      </c>
      <c r="H40" s="14">
        <v>-0.79020000000000001</v>
      </c>
      <c r="I40" s="12">
        <v>0.1</v>
      </c>
      <c r="J40" s="3">
        <v>-7.899</v>
      </c>
      <c r="K40" s="12">
        <v>2.8200000000000001E-15</v>
      </c>
      <c r="L40" s="3" t="s">
        <v>21</v>
      </c>
      <c r="N40" s="13"/>
      <c r="R40" s="3">
        <f t="shared" si="1"/>
        <v>-0.79020000000000001</v>
      </c>
      <c r="S40" s="3" t="e">
        <f t="shared" si="2"/>
        <v>#N/A</v>
      </c>
    </row>
    <row r="41" spans="7:35" x14ac:dyDescent="0.3">
      <c r="G41" s="11" t="s">
        <v>51</v>
      </c>
      <c r="H41" s="14">
        <v>-0.60899999999999999</v>
      </c>
      <c r="I41" s="12">
        <v>0.1012</v>
      </c>
      <c r="J41" s="3">
        <v>-6.0170000000000003</v>
      </c>
      <c r="K41" s="12">
        <v>1.7800000000000001E-9</v>
      </c>
      <c r="L41" s="3" t="s">
        <v>21</v>
      </c>
      <c r="N41" s="13"/>
      <c r="R41" s="3">
        <f t="shared" si="1"/>
        <v>-0.60899999999999999</v>
      </c>
      <c r="S41" s="3" t="e">
        <f t="shared" si="2"/>
        <v>#N/A</v>
      </c>
    </row>
    <row r="42" spans="7:35" x14ac:dyDescent="0.3">
      <c r="G42" s="11" t="s">
        <v>36</v>
      </c>
      <c r="H42" s="14">
        <v>-0.58189999999999997</v>
      </c>
      <c r="I42" s="12">
        <v>5.6349999999999997E-2</v>
      </c>
      <c r="J42" s="3">
        <v>-10.326000000000001</v>
      </c>
      <c r="K42" s="3" t="s">
        <v>20</v>
      </c>
      <c r="L42" s="3" t="s">
        <v>21</v>
      </c>
      <c r="N42" s="13"/>
      <c r="R42" s="3">
        <f t="shared" si="1"/>
        <v>-0.58189999999999997</v>
      </c>
      <c r="S42" s="3" t="e">
        <f t="shared" si="2"/>
        <v>#N/A</v>
      </c>
    </row>
    <row r="43" spans="7:35" x14ac:dyDescent="0.3">
      <c r="G43" s="11" t="s">
        <v>58</v>
      </c>
      <c r="H43" s="14">
        <v>-0.47639999999999999</v>
      </c>
      <c r="I43" s="12">
        <v>9.3679999999999999E-2</v>
      </c>
      <c r="J43" s="3">
        <v>-5.0860000000000003</v>
      </c>
      <c r="K43" s="12">
        <v>3.6600000000000002E-7</v>
      </c>
      <c r="L43" s="3" t="s">
        <v>21</v>
      </c>
      <c r="N43" s="13"/>
      <c r="R43" s="3">
        <f t="shared" si="1"/>
        <v>-0.47639999999999999</v>
      </c>
      <c r="S43" s="3" t="e">
        <f t="shared" si="2"/>
        <v>#N/A</v>
      </c>
    </row>
    <row r="44" spans="7:35" x14ac:dyDescent="0.3">
      <c r="G44" s="11" t="s">
        <v>39</v>
      </c>
      <c r="H44" s="14">
        <v>-0.4345</v>
      </c>
      <c r="I44" s="12">
        <v>0.17960000000000001</v>
      </c>
      <c r="J44" s="3">
        <v>-2.419</v>
      </c>
      <c r="K44" s="3">
        <v>1.5551000000000001E-2</v>
      </c>
      <c r="L44" s="3" t="s">
        <v>33</v>
      </c>
      <c r="N44" s="13"/>
      <c r="R44" s="3">
        <f t="shared" si="1"/>
        <v>-0.4345</v>
      </c>
      <c r="S44" s="3" t="e">
        <f t="shared" si="2"/>
        <v>#N/A</v>
      </c>
    </row>
    <row r="45" spans="7:35" x14ac:dyDescent="0.3">
      <c r="G45" s="11" t="s">
        <v>48</v>
      </c>
      <c r="H45" s="14">
        <v>-0.41489999999999999</v>
      </c>
      <c r="I45" s="12">
        <v>7.7549999999999994E-2</v>
      </c>
      <c r="J45" s="3">
        <v>-5.35</v>
      </c>
      <c r="K45" s="12">
        <v>8.7800000000000005E-8</v>
      </c>
      <c r="L45" s="3" t="s">
        <v>21</v>
      </c>
      <c r="N45" s="13"/>
      <c r="R45" s="3">
        <f t="shared" si="1"/>
        <v>-0.41489999999999999</v>
      </c>
      <c r="S45" s="3" t="e">
        <f t="shared" si="2"/>
        <v>#N/A</v>
      </c>
    </row>
    <row r="46" spans="7:35" x14ac:dyDescent="0.3">
      <c r="G46" s="11" t="s">
        <v>42</v>
      </c>
      <c r="H46" s="14">
        <v>-0.37280000000000002</v>
      </c>
      <c r="I46" s="12">
        <v>0.14699999999999999</v>
      </c>
      <c r="J46" s="3">
        <v>-2.5369999999999999</v>
      </c>
      <c r="K46" s="3">
        <v>1.1194000000000001E-2</v>
      </c>
      <c r="L46" s="3" t="s">
        <v>33</v>
      </c>
      <c r="N46" s="13"/>
      <c r="R46" s="3">
        <f t="shared" si="1"/>
        <v>-0.37280000000000002</v>
      </c>
      <c r="S46" s="3" t="e">
        <f t="shared" si="2"/>
        <v>#N/A</v>
      </c>
    </row>
    <row r="47" spans="7:35" x14ac:dyDescent="0.3">
      <c r="G47" s="11" t="s">
        <v>38</v>
      </c>
      <c r="H47" s="14">
        <v>-0.34250000000000003</v>
      </c>
      <c r="I47" s="12">
        <v>0.16300000000000001</v>
      </c>
      <c r="J47" s="3">
        <v>-2.1019999999999999</v>
      </c>
      <c r="K47" s="3">
        <v>3.5595000000000002E-2</v>
      </c>
      <c r="L47" s="3" t="s">
        <v>33</v>
      </c>
      <c r="N47" s="13"/>
      <c r="R47" s="3">
        <f t="shared" si="1"/>
        <v>-0.34250000000000003</v>
      </c>
      <c r="S47" s="3" t="e">
        <f t="shared" si="2"/>
        <v>#N/A</v>
      </c>
    </row>
    <row r="48" spans="7:35" x14ac:dyDescent="0.3">
      <c r="G48" s="11" t="s">
        <v>49</v>
      </c>
      <c r="H48" s="14">
        <v>-0.27729999999999999</v>
      </c>
      <c r="I48" s="12">
        <v>7.6079999999999995E-2</v>
      </c>
      <c r="J48" s="3">
        <v>-3.645</v>
      </c>
      <c r="K48" s="3">
        <v>2.6699999999999998E-4</v>
      </c>
      <c r="L48" s="3" t="s">
        <v>21</v>
      </c>
      <c r="N48" s="13"/>
      <c r="R48" s="3">
        <f t="shared" si="1"/>
        <v>-0.27729999999999999</v>
      </c>
      <c r="S48" s="3" t="e">
        <f t="shared" si="2"/>
        <v>#N/A</v>
      </c>
    </row>
    <row r="49" spans="7:19" x14ac:dyDescent="0.3">
      <c r="G49" s="11" t="s">
        <v>47</v>
      </c>
      <c r="H49" s="14">
        <v>-0.2465</v>
      </c>
      <c r="I49" s="12">
        <v>0.30940000000000001</v>
      </c>
      <c r="J49" s="3">
        <v>-0.79700000000000004</v>
      </c>
      <c r="K49" s="3">
        <v>0.425618</v>
      </c>
      <c r="N49" s="13"/>
      <c r="R49" s="3">
        <f t="shared" si="1"/>
        <v>-0.2465</v>
      </c>
      <c r="S49" s="3" t="e">
        <f t="shared" si="2"/>
        <v>#N/A</v>
      </c>
    </row>
    <row r="50" spans="7:19" x14ac:dyDescent="0.3">
      <c r="G50" s="11" t="s">
        <v>37</v>
      </c>
      <c r="H50" s="14">
        <v>-0.2394</v>
      </c>
      <c r="I50" s="12">
        <v>9.3710000000000002E-2</v>
      </c>
      <c r="J50" s="3">
        <v>-2.5539999999999998</v>
      </c>
      <c r="K50" s="3">
        <v>1.0640999999999999E-2</v>
      </c>
      <c r="L50" s="3" t="s">
        <v>33</v>
      </c>
      <c r="N50" s="13"/>
      <c r="R50" s="3">
        <f t="shared" si="1"/>
        <v>-0.2394</v>
      </c>
      <c r="S50" s="3" t="e">
        <f t="shared" si="2"/>
        <v>#N/A</v>
      </c>
    </row>
    <row r="51" spans="7:19" x14ac:dyDescent="0.3">
      <c r="G51" s="11" t="s">
        <v>25</v>
      </c>
      <c r="H51" s="14">
        <v>-0.18579999999999999</v>
      </c>
      <c r="I51" s="12">
        <v>9.8400000000000001E-2</v>
      </c>
      <c r="J51" s="3">
        <v>-1.8879999999999999</v>
      </c>
      <c r="K51" s="3">
        <v>5.8984000000000002E-2</v>
      </c>
      <c r="L51" s="3" t="s">
        <v>26</v>
      </c>
      <c r="N51" s="13"/>
      <c r="R51" s="3">
        <f t="shared" si="1"/>
        <v>-0.18579999999999999</v>
      </c>
      <c r="S51" s="3" t="e">
        <f t="shared" si="2"/>
        <v>#N/A</v>
      </c>
    </row>
    <row r="52" spans="7:19" x14ac:dyDescent="0.3">
      <c r="G52" s="11" t="s">
        <v>43</v>
      </c>
      <c r="H52" s="14">
        <v>-0.18429999999999999</v>
      </c>
      <c r="I52" s="12">
        <v>0.10780000000000001</v>
      </c>
      <c r="J52" s="3">
        <v>-1.71</v>
      </c>
      <c r="K52" s="3">
        <v>8.7287000000000003E-2</v>
      </c>
      <c r="L52" s="3" t="s">
        <v>26</v>
      </c>
      <c r="N52" s="13"/>
      <c r="R52" s="3">
        <f t="shared" si="1"/>
        <v>-0.18429999999999999</v>
      </c>
      <c r="S52" s="3" t="e">
        <f t="shared" si="2"/>
        <v>#N/A</v>
      </c>
    </row>
    <row r="53" spans="7:19" x14ac:dyDescent="0.3">
      <c r="G53" s="11" t="s">
        <v>45</v>
      </c>
      <c r="H53" s="14">
        <v>-0.17829999999999999</v>
      </c>
      <c r="I53" s="12">
        <v>8.9870000000000005E-2</v>
      </c>
      <c r="J53" s="3">
        <v>-1.984</v>
      </c>
      <c r="K53" s="3">
        <v>4.7209000000000001E-2</v>
      </c>
      <c r="L53" s="3" t="s">
        <v>33</v>
      </c>
      <c r="N53" s="13"/>
      <c r="R53" s="3">
        <f t="shared" si="1"/>
        <v>-0.17829999999999999</v>
      </c>
      <c r="S53" s="3" t="e">
        <f t="shared" si="2"/>
        <v>#N/A</v>
      </c>
    </row>
    <row r="54" spans="7:19" x14ac:dyDescent="0.3">
      <c r="G54" s="11" t="s">
        <v>40</v>
      </c>
      <c r="H54" s="14">
        <v>-0.15340000000000001</v>
      </c>
      <c r="I54" s="12">
        <v>9.5219999999999999E-2</v>
      </c>
      <c r="J54" s="3">
        <v>-1.611</v>
      </c>
      <c r="K54" s="3">
        <v>0.107224</v>
      </c>
      <c r="N54" s="13"/>
      <c r="R54" s="3">
        <f t="shared" si="1"/>
        <v>-0.15340000000000001</v>
      </c>
      <c r="S54" s="3" t="e">
        <f t="shared" si="2"/>
        <v>#N/A</v>
      </c>
    </row>
    <row r="55" spans="7:19" x14ac:dyDescent="0.3">
      <c r="G55" s="11" t="s">
        <v>65</v>
      </c>
      <c r="H55" s="14">
        <v>-0.1295</v>
      </c>
      <c r="I55" s="12">
        <v>0.11940000000000001</v>
      </c>
      <c r="J55" s="3">
        <v>-1.085</v>
      </c>
      <c r="K55" s="3">
        <v>0.27779999999999999</v>
      </c>
      <c r="N55" s="13"/>
      <c r="R55" s="3">
        <f t="shared" si="1"/>
        <v>-0.1295</v>
      </c>
      <c r="S55" s="3" t="e">
        <f t="shared" si="2"/>
        <v>#N/A</v>
      </c>
    </row>
    <row r="56" spans="7:19" x14ac:dyDescent="0.3">
      <c r="G56" s="11" t="s">
        <v>24</v>
      </c>
      <c r="H56" s="14">
        <v>-0.1021</v>
      </c>
      <c r="I56" s="12">
        <v>1.3520000000000001E-2</v>
      </c>
      <c r="J56" s="3">
        <v>-7.5529999999999999</v>
      </c>
      <c r="K56" s="12">
        <v>4.2600000000000003E-14</v>
      </c>
      <c r="L56" s="3" t="s">
        <v>21</v>
      </c>
      <c r="N56" s="11">
        <v>2.76</v>
      </c>
      <c r="O56" s="3">
        <v>3.1</v>
      </c>
      <c r="P56" s="5">
        <f>ABS(EXP(H56)^O56-1)</f>
        <v>0.27131227535389657</v>
      </c>
      <c r="R56" s="3">
        <f t="shared" si="1"/>
        <v>-0.1021</v>
      </c>
      <c r="S56" s="3" t="e">
        <f t="shared" si="2"/>
        <v>#N/A</v>
      </c>
    </row>
    <row r="57" spans="7:19" x14ac:dyDescent="0.3">
      <c r="G57" s="11" t="s">
        <v>46</v>
      </c>
      <c r="H57" s="14">
        <v>-8.9380000000000001E-2</v>
      </c>
      <c r="I57" s="12">
        <v>0.14249999999999999</v>
      </c>
      <c r="J57" s="3">
        <v>-0.627</v>
      </c>
      <c r="K57" s="3">
        <v>0.53060700000000005</v>
      </c>
      <c r="N57" s="13"/>
      <c r="R57" s="3">
        <f t="shared" si="1"/>
        <v>-8.9380000000000001E-2</v>
      </c>
      <c r="S57" s="3" t="e">
        <f t="shared" si="2"/>
        <v>#N/A</v>
      </c>
    </row>
    <row r="58" spans="7:19" x14ac:dyDescent="0.3">
      <c r="G58" s="11" t="s">
        <v>53</v>
      </c>
      <c r="H58" s="14">
        <v>-7.4050000000000005E-2</v>
      </c>
      <c r="I58" s="12">
        <v>0.1149</v>
      </c>
      <c r="J58" s="3">
        <v>-0.64500000000000002</v>
      </c>
      <c r="K58" s="3">
        <v>0.51913399999999998</v>
      </c>
      <c r="N58" s="13"/>
      <c r="R58" s="3">
        <f t="shared" si="1"/>
        <v>-7.4050000000000005E-2</v>
      </c>
      <c r="S58" s="3" t="e">
        <f t="shared" si="2"/>
        <v>#N/A</v>
      </c>
    </row>
    <row r="59" spans="7:19" x14ac:dyDescent="0.3">
      <c r="G59" s="11" t="s">
        <v>22</v>
      </c>
      <c r="H59" s="14">
        <v>-1.428E-3</v>
      </c>
      <c r="I59" s="12">
        <v>2.8670000000000002E-3</v>
      </c>
      <c r="J59" s="3">
        <v>-0.498</v>
      </c>
      <c r="K59" s="3">
        <v>0.61834100000000003</v>
      </c>
      <c r="N59" s="11">
        <v>40.86</v>
      </c>
      <c r="O59" s="3">
        <v>10.59</v>
      </c>
      <c r="P59" s="5">
        <f t="shared" ref="P59:P64" si="3">ABS(EXP(H59)^O59-1)</f>
        <v>1.5008748918248216E-2</v>
      </c>
      <c r="R59" s="3">
        <f t="shared" si="1"/>
        <v>-1.428E-3</v>
      </c>
      <c r="S59" s="3" t="e">
        <f t="shared" si="2"/>
        <v>#N/A</v>
      </c>
    </row>
    <row r="60" spans="7:19" x14ac:dyDescent="0.3">
      <c r="G60" s="11" t="s">
        <v>62</v>
      </c>
      <c r="H60" s="14">
        <v>-1.175E-4</v>
      </c>
      <c r="I60" s="12">
        <v>3.8890000000000002E-4</v>
      </c>
      <c r="J60" s="3">
        <v>-0.30199999999999999</v>
      </c>
      <c r="K60" s="3">
        <v>0.76254</v>
      </c>
      <c r="N60" s="11">
        <v>40.5</v>
      </c>
      <c r="O60" s="3">
        <v>100.8</v>
      </c>
      <c r="P60" s="5">
        <f t="shared" si="3"/>
        <v>1.1774135927381857E-2</v>
      </c>
      <c r="R60" s="3">
        <f t="shared" si="1"/>
        <v>-1.175E-4</v>
      </c>
      <c r="S60" s="3" t="e">
        <f t="shared" si="2"/>
        <v>#N/A</v>
      </c>
    </row>
    <row r="61" spans="7:19" x14ac:dyDescent="0.3">
      <c r="G61" s="11" t="s">
        <v>23</v>
      </c>
      <c r="H61" s="14">
        <v>8.6999999999999997E-6</v>
      </c>
      <c r="I61" s="12">
        <v>6.4060000000000002E-6</v>
      </c>
      <c r="J61" s="3">
        <v>1.3580000000000001</v>
      </c>
      <c r="K61" s="3">
        <v>0.17440800000000001</v>
      </c>
      <c r="N61" s="11">
        <v>1373.61</v>
      </c>
      <c r="O61" s="3">
        <v>3212.4</v>
      </c>
      <c r="P61" s="5">
        <f t="shared" si="3"/>
        <v>2.834208583489084E-2</v>
      </c>
      <c r="R61" s="3" t="e">
        <f t="shared" si="1"/>
        <v>#N/A</v>
      </c>
      <c r="S61" s="3">
        <f t="shared" si="2"/>
        <v>8.6999999999999997E-6</v>
      </c>
    </row>
    <row r="62" spans="7:19" x14ac:dyDescent="0.3">
      <c r="G62" s="11" t="s">
        <v>31</v>
      </c>
      <c r="H62" s="14">
        <v>4.2189999999999997E-3</v>
      </c>
      <c r="I62" s="12">
        <v>8.3599999999999999E-5</v>
      </c>
      <c r="J62" s="3">
        <v>50.47</v>
      </c>
      <c r="K62" s="3" t="s">
        <v>20</v>
      </c>
      <c r="L62" s="3" t="s">
        <v>21</v>
      </c>
      <c r="N62" s="11">
        <v>258.56</v>
      </c>
      <c r="O62" s="3">
        <v>256.16000000000003</v>
      </c>
      <c r="P62" s="5">
        <f t="shared" si="3"/>
        <v>1.9468565914017608</v>
      </c>
      <c r="R62" s="3" t="e">
        <f t="shared" si="1"/>
        <v>#N/A</v>
      </c>
      <c r="S62" s="3">
        <f t="shared" si="2"/>
        <v>4.2189999999999997E-3</v>
      </c>
    </row>
    <row r="63" spans="7:19" x14ac:dyDescent="0.3">
      <c r="G63" s="11" t="s">
        <v>66</v>
      </c>
      <c r="H63" s="14">
        <v>5.463E-3</v>
      </c>
      <c r="I63" s="12">
        <v>6.5139999999999998E-3</v>
      </c>
      <c r="J63" s="3">
        <v>0.83899999999999997</v>
      </c>
      <c r="K63" s="3">
        <v>0.40162900000000001</v>
      </c>
      <c r="N63" s="11">
        <v>0.59</v>
      </c>
      <c r="O63" s="3">
        <v>2.54</v>
      </c>
      <c r="P63" s="5">
        <f t="shared" si="3"/>
        <v>1.3972738805104967E-2</v>
      </c>
      <c r="R63" s="3" t="e">
        <f t="shared" si="1"/>
        <v>#N/A</v>
      </c>
      <c r="S63" s="3">
        <f t="shared" si="2"/>
        <v>5.463E-3</v>
      </c>
    </row>
    <row r="64" spans="7:19" x14ac:dyDescent="0.3">
      <c r="G64" s="11" t="s">
        <v>28</v>
      </c>
      <c r="H64" s="14">
        <v>1.0330000000000001E-2</v>
      </c>
      <c r="I64" s="12">
        <v>3.2190000000000001E-3</v>
      </c>
      <c r="J64" s="3">
        <v>3.2109999999999999</v>
      </c>
      <c r="K64" s="3">
        <v>1.3240000000000001E-3</v>
      </c>
      <c r="L64" s="3" t="s">
        <v>29</v>
      </c>
      <c r="N64" s="11">
        <v>15.9</v>
      </c>
      <c r="O64" s="3">
        <v>8.32</v>
      </c>
      <c r="P64" s="5">
        <f t="shared" si="3"/>
        <v>8.9747044453404756E-2</v>
      </c>
      <c r="R64" s="3" t="e">
        <f t="shared" si="1"/>
        <v>#N/A</v>
      </c>
      <c r="S64" s="3">
        <f t="shared" si="2"/>
        <v>1.0330000000000001E-2</v>
      </c>
    </row>
    <row r="65" spans="7:19" x14ac:dyDescent="0.3">
      <c r="G65" s="11" t="s">
        <v>50</v>
      </c>
      <c r="H65" s="14">
        <v>5.1189999999999999E-2</v>
      </c>
      <c r="I65" s="12">
        <v>8.6449999999999999E-2</v>
      </c>
      <c r="J65" s="3">
        <v>0.59199999999999997</v>
      </c>
      <c r="K65" s="3">
        <v>0.55379500000000004</v>
      </c>
      <c r="N65" s="13"/>
      <c r="R65" s="3" t="e">
        <f t="shared" si="1"/>
        <v>#N/A</v>
      </c>
      <c r="S65" s="3">
        <f t="shared" si="2"/>
        <v>5.1189999999999999E-2</v>
      </c>
    </row>
    <row r="66" spans="7:19" x14ac:dyDescent="0.3">
      <c r="G66" s="11" t="s">
        <v>30</v>
      </c>
      <c r="H66" s="14">
        <v>0.12709999999999999</v>
      </c>
      <c r="I66" s="12">
        <v>0.19220000000000001</v>
      </c>
      <c r="J66" s="3">
        <v>0.66100000000000003</v>
      </c>
      <c r="K66" s="3">
        <v>0.50839699999999999</v>
      </c>
      <c r="N66" s="13"/>
      <c r="R66" s="3" t="e">
        <f t="shared" si="1"/>
        <v>#N/A</v>
      </c>
      <c r="S66" s="3">
        <f t="shared" si="2"/>
        <v>0.12709999999999999</v>
      </c>
    </row>
    <row r="67" spans="7:19" x14ac:dyDescent="0.3">
      <c r="G67" s="11" t="s">
        <v>32</v>
      </c>
      <c r="H67" s="14">
        <v>0.1943</v>
      </c>
      <c r="I67" s="12">
        <v>8.4409999999999999E-2</v>
      </c>
      <c r="J67" s="3">
        <v>2.302</v>
      </c>
      <c r="K67" s="3">
        <v>2.1312000000000001E-2</v>
      </c>
      <c r="L67" s="3" t="s">
        <v>33</v>
      </c>
      <c r="N67" s="13"/>
      <c r="R67" s="3" t="e">
        <f t="shared" si="1"/>
        <v>#N/A</v>
      </c>
      <c r="S67" s="3">
        <f t="shared" si="2"/>
        <v>0.1943</v>
      </c>
    </row>
    <row r="68" spans="7:19" x14ac:dyDescent="0.3">
      <c r="G68" s="11" t="s">
        <v>35</v>
      </c>
      <c r="H68" s="14">
        <v>0.23330000000000001</v>
      </c>
      <c r="I68" s="12">
        <v>0.1356</v>
      </c>
      <c r="J68" s="3">
        <v>1.7210000000000001</v>
      </c>
      <c r="K68" s="3">
        <v>8.5221000000000005E-2</v>
      </c>
      <c r="L68" s="3" t="s">
        <v>26</v>
      </c>
      <c r="N68" s="13"/>
      <c r="R68" s="3" t="e">
        <f t="shared" si="1"/>
        <v>#N/A</v>
      </c>
      <c r="S68" s="3">
        <f t="shared" si="2"/>
        <v>0.23330000000000001</v>
      </c>
    </row>
    <row r="69" spans="7:19" x14ac:dyDescent="0.3">
      <c r="G69" s="11" t="s">
        <v>41</v>
      </c>
      <c r="H69" s="14">
        <v>0.26850000000000002</v>
      </c>
      <c r="I69" s="12">
        <v>0.12839999999999999</v>
      </c>
      <c r="J69" s="3">
        <v>2.0910000000000002</v>
      </c>
      <c r="K69" s="3">
        <v>3.6526999999999997E-2</v>
      </c>
      <c r="L69" s="3" t="s">
        <v>33</v>
      </c>
      <c r="N69" s="13"/>
      <c r="R69" s="3" t="e">
        <f t="shared" si="1"/>
        <v>#N/A</v>
      </c>
      <c r="S69" s="3">
        <f t="shared" si="2"/>
        <v>0.26850000000000002</v>
      </c>
    </row>
    <row r="70" spans="7:19" x14ac:dyDescent="0.3">
      <c r="G70" s="11" t="s">
        <v>63</v>
      </c>
      <c r="H70" s="14">
        <v>0.27560000000000001</v>
      </c>
      <c r="I70" s="12">
        <v>0.1148</v>
      </c>
      <c r="J70" s="3">
        <v>2.4</v>
      </c>
      <c r="K70" s="3">
        <v>1.6389000000000001E-2</v>
      </c>
      <c r="L70" s="3" t="s">
        <v>33</v>
      </c>
      <c r="N70" s="13"/>
      <c r="R70" s="3" t="e">
        <f t="shared" si="1"/>
        <v>#N/A</v>
      </c>
      <c r="S70" s="3">
        <f t="shared" si="2"/>
        <v>0.27560000000000001</v>
      </c>
    </row>
    <row r="71" spans="7:19" x14ac:dyDescent="0.3">
      <c r="G71" s="11" t="s">
        <v>34</v>
      </c>
      <c r="H71" s="14">
        <v>0.42130000000000001</v>
      </c>
      <c r="I71" s="12">
        <v>9.8150000000000001E-2</v>
      </c>
      <c r="J71" s="3">
        <v>4.2930000000000001</v>
      </c>
      <c r="K71" s="12">
        <v>1.7600000000000001E-5</v>
      </c>
      <c r="L71" s="3" t="s">
        <v>21</v>
      </c>
      <c r="N71" s="13"/>
      <c r="R71" s="3" t="e">
        <f t="shared" si="1"/>
        <v>#N/A</v>
      </c>
      <c r="S71" s="3">
        <f t="shared" si="2"/>
        <v>0.42130000000000001</v>
      </c>
    </row>
    <row r="72" spans="7:19" x14ac:dyDescent="0.3">
      <c r="G72" s="11" t="s">
        <v>56</v>
      </c>
      <c r="H72" s="14">
        <v>0.47020000000000001</v>
      </c>
      <c r="I72" s="12">
        <v>0.12089999999999999</v>
      </c>
      <c r="J72" s="3">
        <v>3.8889999999999998</v>
      </c>
      <c r="K72" s="3">
        <v>1.01E-4</v>
      </c>
      <c r="L72" s="3" t="s">
        <v>21</v>
      </c>
      <c r="N72" s="13"/>
      <c r="R72" s="3" t="e">
        <f t="shared" si="1"/>
        <v>#N/A</v>
      </c>
      <c r="S72" s="3">
        <f t="shared" si="2"/>
        <v>0.47020000000000001</v>
      </c>
    </row>
    <row r="73" spans="7:19" x14ac:dyDescent="0.3">
      <c r="G73" s="11" t="s">
        <v>44</v>
      </c>
      <c r="H73" s="14">
        <v>0.4879</v>
      </c>
      <c r="I73" s="12">
        <v>0.1391</v>
      </c>
      <c r="J73" s="3">
        <v>3.508</v>
      </c>
      <c r="K73" s="3">
        <v>4.5100000000000001E-4</v>
      </c>
      <c r="L73" s="3" t="s">
        <v>21</v>
      </c>
      <c r="N73" s="13"/>
      <c r="R73" s="3" t="e">
        <f t="shared" si="1"/>
        <v>#N/A</v>
      </c>
      <c r="S73" s="3">
        <f t="shared" si="2"/>
        <v>0.4879</v>
      </c>
    </row>
    <row r="74" spans="7:19" x14ac:dyDescent="0.3">
      <c r="G74" s="11" t="s">
        <v>52</v>
      </c>
      <c r="H74" s="14">
        <v>0.70430000000000004</v>
      </c>
      <c r="I74" s="12">
        <v>0.23069999999999999</v>
      </c>
      <c r="J74" s="3">
        <v>3.052</v>
      </c>
      <c r="K74" s="3">
        <v>2.2720000000000001E-3</v>
      </c>
      <c r="L74" s="3" t="s">
        <v>29</v>
      </c>
      <c r="N74" s="13"/>
      <c r="R74" s="3" t="e">
        <f t="shared" si="1"/>
        <v>#N/A</v>
      </c>
      <c r="S74" s="3">
        <f t="shared" si="2"/>
        <v>0.70430000000000004</v>
      </c>
    </row>
    <row r="75" spans="7:19" x14ac:dyDescent="0.3">
      <c r="G75" s="11" t="s">
        <v>61</v>
      </c>
      <c r="H75" s="14">
        <v>0.87</v>
      </c>
      <c r="I75" s="12">
        <v>0.15559999999999999</v>
      </c>
      <c r="J75" s="3">
        <v>5.5910000000000002</v>
      </c>
      <c r="K75" s="12">
        <v>2.2600000000000001E-8</v>
      </c>
      <c r="L75" s="3" t="s">
        <v>21</v>
      </c>
      <c r="N75" s="13"/>
      <c r="R75" s="3" t="e">
        <f t="shared" si="1"/>
        <v>#N/A</v>
      </c>
      <c r="S75" s="3">
        <f t="shared" si="2"/>
        <v>0.87</v>
      </c>
    </row>
    <row r="76" spans="7:19" x14ac:dyDescent="0.3">
      <c r="G76" s="11" t="s">
        <v>60</v>
      </c>
      <c r="H76" s="14">
        <v>0.89219999999999999</v>
      </c>
      <c r="I76" s="12">
        <v>0.1406</v>
      </c>
      <c r="J76" s="3">
        <v>6.3470000000000004</v>
      </c>
      <c r="K76" s="12">
        <v>2.1999999999999999E-10</v>
      </c>
      <c r="L76" s="3" t="s">
        <v>21</v>
      </c>
      <c r="N76" s="13"/>
      <c r="R76" s="3" t="e">
        <f t="shared" si="1"/>
        <v>#N/A</v>
      </c>
      <c r="S76" s="3">
        <f t="shared" si="2"/>
        <v>0.89219999999999999</v>
      </c>
    </row>
    <row r="77" spans="7:19" x14ac:dyDescent="0.3">
      <c r="G77" s="11" t="s">
        <v>57</v>
      </c>
      <c r="H77" s="14">
        <v>1.5349999999999999</v>
      </c>
      <c r="I77" s="12">
        <v>0.15970000000000001</v>
      </c>
      <c r="J77" s="3">
        <v>9.6159999999999997</v>
      </c>
      <c r="K77" s="3" t="s">
        <v>20</v>
      </c>
      <c r="L77" s="3" t="s">
        <v>21</v>
      </c>
      <c r="N77" s="13"/>
      <c r="R77" s="3" t="e">
        <f t="shared" si="1"/>
        <v>#N/A</v>
      </c>
      <c r="S77" s="3">
        <f t="shared" si="2"/>
        <v>1.5349999999999999</v>
      </c>
    </row>
    <row r="78" spans="7:19" x14ac:dyDescent="0.3">
      <c r="G78" s="11" t="s">
        <v>64</v>
      </c>
      <c r="H78" s="14">
        <v>2.2709999999999999</v>
      </c>
      <c r="I78" s="12">
        <v>0.10580000000000001</v>
      </c>
      <c r="J78" s="3">
        <v>21.46</v>
      </c>
      <c r="K78" s="3" t="s">
        <v>20</v>
      </c>
      <c r="L78" s="3" t="s">
        <v>21</v>
      </c>
      <c r="N78" s="13"/>
      <c r="R78" s="3" t="e">
        <f t="shared" si="1"/>
        <v>#N/A</v>
      </c>
      <c r="S78" s="3">
        <f t="shared" si="2"/>
        <v>2.2709999999999999</v>
      </c>
    </row>
  </sheetData>
  <sortState xmlns:xlrd2="http://schemas.microsoft.com/office/spreadsheetml/2017/richdata2" ref="G37:S78">
    <sortCondition ref="H37:H78"/>
  </sortState>
  <mergeCells count="67">
    <mergeCell ref="AD29:AE31"/>
    <mergeCell ref="AF29:AI29"/>
    <mergeCell ref="AF30:AG31"/>
    <mergeCell ref="AH30:AI31"/>
    <mergeCell ref="AD32:AD37"/>
    <mergeCell ref="AE32:AE34"/>
    <mergeCell ref="AF32:AG34"/>
    <mergeCell ref="AH32:AI34"/>
    <mergeCell ref="AE35:AE37"/>
    <mergeCell ref="AF35:AG37"/>
    <mergeCell ref="AH35:AI37"/>
    <mergeCell ref="AF22:AG24"/>
    <mergeCell ref="AH22:AI24"/>
    <mergeCell ref="R25:R27"/>
    <mergeCell ref="S25:T27"/>
    <mergeCell ref="U25:V27"/>
    <mergeCell ref="X25:X27"/>
    <mergeCell ref="Y25:Z27"/>
    <mergeCell ref="AA25:AB27"/>
    <mergeCell ref="AE25:AE27"/>
    <mergeCell ref="AF25:AG27"/>
    <mergeCell ref="AH25:AI27"/>
    <mergeCell ref="X22:X24"/>
    <mergeCell ref="Y22:Z24"/>
    <mergeCell ref="AA22:AB24"/>
    <mergeCell ref="AD22:AD27"/>
    <mergeCell ref="AE22:AE24"/>
    <mergeCell ref="Q22:Q27"/>
    <mergeCell ref="R22:R24"/>
    <mergeCell ref="S22:T24"/>
    <mergeCell ref="U22:V24"/>
    <mergeCell ref="W22:W27"/>
    <mergeCell ref="AF19:AI19"/>
    <mergeCell ref="S20:T21"/>
    <mergeCell ref="U20:V21"/>
    <mergeCell ref="Y20:Z21"/>
    <mergeCell ref="AA20:AB21"/>
    <mergeCell ref="AF20:AG21"/>
    <mergeCell ref="AH20:AI21"/>
    <mergeCell ref="Q19:R21"/>
    <mergeCell ref="S19:V19"/>
    <mergeCell ref="W19:X21"/>
    <mergeCell ref="Y19:AB19"/>
    <mergeCell ref="AD19:AE21"/>
    <mergeCell ref="AA11:AB13"/>
    <mergeCell ref="R14:R16"/>
    <mergeCell ref="S14:T16"/>
    <mergeCell ref="U14:V16"/>
    <mergeCell ref="X14:X16"/>
    <mergeCell ref="Y14:Z16"/>
    <mergeCell ref="AA14:AB16"/>
    <mergeCell ref="G34:K34"/>
    <mergeCell ref="Q8:R10"/>
    <mergeCell ref="S8:V8"/>
    <mergeCell ref="W8:X10"/>
    <mergeCell ref="Y8:AB8"/>
    <mergeCell ref="S9:T10"/>
    <mergeCell ref="U9:V10"/>
    <mergeCell ref="Y9:Z10"/>
    <mergeCell ref="AA9:AB10"/>
    <mergeCell ref="Q11:Q16"/>
    <mergeCell ref="R11:R13"/>
    <mergeCell ref="S11:T13"/>
    <mergeCell ref="U11:V13"/>
    <mergeCell ref="W11:W16"/>
    <mergeCell ref="X11:X13"/>
    <mergeCell ref="Y11:Z13"/>
  </mergeCells>
  <conditionalFormatting sqref="AF22:AI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:AB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V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V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:Z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Z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:AB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:A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:AI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9973-4BAB-400E-B382-1717A762CDEF}">
  <dimension ref="B1:AL78"/>
  <sheetViews>
    <sheetView tabSelected="1" topLeftCell="A19" zoomScale="70" zoomScaleNormal="70" workbookViewId="0">
      <selection activeCell="G16" sqref="G16"/>
    </sheetView>
  </sheetViews>
  <sheetFormatPr defaultRowHeight="14.4" x14ac:dyDescent="0.3"/>
  <cols>
    <col min="1" max="1" width="8.88671875" style="3"/>
    <col min="2" max="2" width="22.44140625" style="3" bestFit="1" customWidth="1"/>
    <col min="3" max="6" width="8.88671875" style="3"/>
    <col min="7" max="7" width="37.33203125" style="3" bestFit="1" customWidth="1"/>
    <col min="8" max="8" width="9.21875" style="3" bestFit="1" customWidth="1"/>
    <col min="9" max="13" width="8.88671875" style="3"/>
    <col min="14" max="14" width="21.33203125" style="3" bestFit="1" customWidth="1"/>
    <col min="15" max="21" width="8.88671875" style="3"/>
    <col min="22" max="22" width="21.33203125" style="3" bestFit="1" customWidth="1"/>
    <col min="23" max="16384" width="8.88671875" style="3"/>
  </cols>
  <sheetData>
    <row r="1" spans="2:29" x14ac:dyDescent="0.3">
      <c r="C1" s="3" t="s">
        <v>6</v>
      </c>
    </row>
    <row r="2" spans="2:29" x14ac:dyDescent="0.3">
      <c r="C2" s="1" t="s">
        <v>0</v>
      </c>
    </row>
    <row r="3" spans="2:29" x14ac:dyDescent="0.3">
      <c r="B3" s="1" t="s">
        <v>1</v>
      </c>
      <c r="C3" s="3">
        <v>0</v>
      </c>
      <c r="D3" s="3">
        <v>1</v>
      </c>
    </row>
    <row r="4" spans="2:29" x14ac:dyDescent="0.3">
      <c r="B4" s="1">
        <v>0</v>
      </c>
      <c r="C4" s="1">
        <v>11490</v>
      </c>
      <c r="D4" s="1">
        <v>1001</v>
      </c>
    </row>
    <row r="5" spans="2:29" x14ac:dyDescent="0.3">
      <c r="B5" s="2">
        <v>1</v>
      </c>
      <c r="C5" s="1">
        <v>555</v>
      </c>
      <c r="D5" s="1">
        <v>590</v>
      </c>
    </row>
    <row r="7" spans="2:29" x14ac:dyDescent="0.3">
      <c r="B7" s="6" t="s">
        <v>11</v>
      </c>
      <c r="C7" s="5" t="s">
        <v>6</v>
      </c>
    </row>
    <row r="8" spans="2:29" x14ac:dyDescent="0.3">
      <c r="B8" s="3" t="s">
        <v>2</v>
      </c>
      <c r="C8" s="1">
        <v>0.88589030000000002</v>
      </c>
      <c r="R8" s="17" t="s">
        <v>81</v>
      </c>
      <c r="S8" s="17"/>
      <c r="T8" s="23" t="s">
        <v>77</v>
      </c>
      <c r="U8" s="23"/>
      <c r="V8" s="23"/>
      <c r="W8" s="23"/>
      <c r="X8" s="17" t="s">
        <v>82</v>
      </c>
      <c r="Y8" s="17"/>
      <c r="Z8" s="23" t="s">
        <v>77</v>
      </c>
      <c r="AA8" s="23"/>
      <c r="AB8" s="23"/>
      <c r="AC8" s="23"/>
    </row>
    <row r="9" spans="2:29" x14ac:dyDescent="0.3">
      <c r="B9" s="3" t="s">
        <v>3</v>
      </c>
      <c r="C9" s="1">
        <v>0.370836</v>
      </c>
      <c r="R9" s="17"/>
      <c r="S9" s="17"/>
      <c r="T9" s="23" t="s">
        <v>78</v>
      </c>
      <c r="U9" s="23"/>
      <c r="V9" s="23" t="s">
        <v>79</v>
      </c>
      <c r="W9" s="23"/>
      <c r="X9" s="17"/>
      <c r="Y9" s="17"/>
      <c r="Z9" s="23" t="s">
        <v>78</v>
      </c>
      <c r="AA9" s="23"/>
      <c r="AB9" s="23" t="s">
        <v>79</v>
      </c>
      <c r="AC9" s="23"/>
    </row>
    <row r="10" spans="2:29" x14ac:dyDescent="0.3">
      <c r="B10" s="3" t="s">
        <v>4</v>
      </c>
      <c r="C10" s="1">
        <v>0.51528379999999996</v>
      </c>
      <c r="R10" s="17"/>
      <c r="S10" s="17"/>
      <c r="T10" s="23"/>
      <c r="U10" s="23"/>
      <c r="V10" s="23"/>
      <c r="W10" s="23"/>
      <c r="X10" s="17"/>
      <c r="Y10" s="17"/>
      <c r="Z10" s="23"/>
      <c r="AA10" s="23"/>
      <c r="AB10" s="23"/>
      <c r="AC10" s="23"/>
    </row>
    <row r="11" spans="2:29" x14ac:dyDescent="0.3">
      <c r="B11" s="3" t="s">
        <v>5</v>
      </c>
      <c r="C11" s="1">
        <v>0.95392279999999996</v>
      </c>
      <c r="E11" s="3">
        <f>1-C11</f>
        <v>4.607720000000004E-2</v>
      </c>
      <c r="F11" s="3">
        <f>1-0.987</f>
        <v>1.3000000000000012E-2</v>
      </c>
      <c r="R11" s="21" t="s">
        <v>80</v>
      </c>
      <c r="S11" s="22" t="s">
        <v>78</v>
      </c>
      <c r="T11" s="20">
        <v>1.1000000000000001</v>
      </c>
      <c r="U11" s="20"/>
      <c r="V11" s="20">
        <v>1.1000000000000001</v>
      </c>
      <c r="W11" s="20"/>
      <c r="X11" s="21" t="s">
        <v>80</v>
      </c>
      <c r="Y11" s="22" t="s">
        <v>78</v>
      </c>
      <c r="Z11" s="20">
        <v>0</v>
      </c>
      <c r="AA11" s="20"/>
      <c r="AB11" s="20">
        <v>0</v>
      </c>
      <c r="AC11" s="20"/>
    </row>
    <row r="12" spans="2:29" x14ac:dyDescent="0.3">
      <c r="B12" s="3" t="s">
        <v>7</v>
      </c>
      <c r="C12" s="1">
        <v>0.1166764</v>
      </c>
      <c r="R12" s="21"/>
      <c r="S12" s="22"/>
      <c r="T12" s="20"/>
      <c r="U12" s="20"/>
      <c r="V12" s="20"/>
      <c r="W12" s="20"/>
      <c r="X12" s="21"/>
      <c r="Y12" s="22"/>
      <c r="Z12" s="20"/>
      <c r="AA12" s="20"/>
      <c r="AB12" s="20"/>
      <c r="AC12" s="20"/>
    </row>
    <row r="13" spans="2:29" x14ac:dyDescent="0.3">
      <c r="B13" s="3" t="s">
        <v>8</v>
      </c>
      <c r="C13" s="1">
        <v>0.48607040000000001</v>
      </c>
      <c r="R13" s="21"/>
      <c r="S13" s="22"/>
      <c r="T13" s="20"/>
      <c r="U13" s="20"/>
      <c r="V13" s="20"/>
      <c r="W13" s="20"/>
      <c r="X13" s="21"/>
      <c r="Y13" s="22"/>
      <c r="Z13" s="20"/>
      <c r="AA13" s="20"/>
      <c r="AB13" s="20"/>
      <c r="AC13" s="20"/>
    </row>
    <row r="14" spans="2:29" x14ac:dyDescent="0.3">
      <c r="B14" s="3" t="s">
        <v>9</v>
      </c>
      <c r="C14" s="5">
        <f>C13/C12</f>
        <v>4.1659701533472067</v>
      </c>
      <c r="R14" s="21"/>
      <c r="S14" s="22" t="s">
        <v>79</v>
      </c>
      <c r="T14" s="20">
        <v>1.1000000000000001</v>
      </c>
      <c r="U14" s="20"/>
      <c r="V14" s="20">
        <v>1.1000000000000001</v>
      </c>
      <c r="W14" s="20"/>
      <c r="X14" s="21"/>
      <c r="Y14" s="22" t="s">
        <v>79</v>
      </c>
      <c r="Z14" s="20">
        <v>1.1000000000000001</v>
      </c>
      <c r="AA14" s="20"/>
      <c r="AB14" s="20">
        <v>1.1000000000000001</v>
      </c>
      <c r="AC14" s="20"/>
    </row>
    <row r="15" spans="2:29" x14ac:dyDescent="0.3">
      <c r="R15" s="21"/>
      <c r="S15" s="22"/>
      <c r="T15" s="20"/>
      <c r="U15" s="20"/>
      <c r="V15" s="20"/>
      <c r="W15" s="20"/>
      <c r="X15" s="21"/>
      <c r="Y15" s="22"/>
      <c r="Z15" s="20"/>
      <c r="AA15" s="20"/>
      <c r="AB15" s="20"/>
      <c r="AC15" s="20"/>
    </row>
    <row r="16" spans="2:29" x14ac:dyDescent="0.3">
      <c r="B16" s="6" t="s">
        <v>10</v>
      </c>
      <c r="R16" s="21"/>
      <c r="S16" s="22"/>
      <c r="T16" s="20"/>
      <c r="U16" s="20"/>
      <c r="V16" s="20"/>
      <c r="W16" s="20"/>
      <c r="X16" s="21"/>
      <c r="Y16" s="22"/>
      <c r="Z16" s="20"/>
      <c r="AA16" s="20"/>
      <c r="AB16" s="20"/>
      <c r="AC16" s="20"/>
    </row>
    <row r="18" spans="2:38" x14ac:dyDescent="0.3">
      <c r="C18" s="1" t="s">
        <v>0</v>
      </c>
    </row>
    <row r="19" spans="2:38" x14ac:dyDescent="0.3">
      <c r="B19" s="1" t="s">
        <v>1</v>
      </c>
      <c r="C19" s="3">
        <v>0</v>
      </c>
      <c r="D19" s="3">
        <v>1</v>
      </c>
      <c r="R19" s="17" t="s">
        <v>84</v>
      </c>
      <c r="S19" s="17"/>
      <c r="T19" s="23" t="s">
        <v>77</v>
      </c>
      <c r="U19" s="23"/>
      <c r="V19" s="23"/>
      <c r="W19" s="23"/>
      <c r="X19" s="17" t="s">
        <v>83</v>
      </c>
      <c r="Y19" s="17"/>
      <c r="Z19" s="23" t="s">
        <v>77</v>
      </c>
      <c r="AA19" s="23"/>
      <c r="AB19" s="23"/>
      <c r="AC19" s="23"/>
      <c r="AE19" s="25" t="s">
        <v>76</v>
      </c>
      <c r="AF19" s="26"/>
      <c r="AG19" s="27" t="s">
        <v>77</v>
      </c>
      <c r="AH19" s="27"/>
      <c r="AI19" s="27"/>
      <c r="AJ19" s="28"/>
      <c r="AK19" s="19"/>
    </row>
    <row r="20" spans="2:38" x14ac:dyDescent="0.3">
      <c r="B20" s="1">
        <v>0</v>
      </c>
      <c r="C20" s="11">
        <v>3761</v>
      </c>
      <c r="D20" s="11">
        <v>346</v>
      </c>
      <c r="F20" s="41">
        <f t="shared" ref="F20:F21" si="0">C20/SUM($C$20:$D$21)</f>
        <v>0.83782579639117849</v>
      </c>
      <c r="G20" s="41">
        <f t="shared" ref="G20:G21" si="1">D20/SUM($C$20:$D$21)</f>
        <v>7.7077300066830029E-2</v>
      </c>
      <c r="R20" s="17"/>
      <c r="S20" s="17"/>
      <c r="T20" s="23" t="s">
        <v>78</v>
      </c>
      <c r="U20" s="23"/>
      <c r="V20" s="23" t="s">
        <v>79</v>
      </c>
      <c r="W20" s="23"/>
      <c r="X20" s="17"/>
      <c r="Y20" s="17"/>
      <c r="Z20" s="23" t="s">
        <v>78</v>
      </c>
      <c r="AA20" s="23"/>
      <c r="AB20" s="23" t="s">
        <v>79</v>
      </c>
      <c r="AC20" s="23"/>
      <c r="AE20" s="29"/>
      <c r="AF20" s="30"/>
      <c r="AG20" s="31" t="s">
        <v>78</v>
      </c>
      <c r="AH20" s="31"/>
      <c r="AI20" s="31" t="s">
        <v>79</v>
      </c>
      <c r="AJ20" s="32"/>
    </row>
    <row r="21" spans="2:38" x14ac:dyDescent="0.3">
      <c r="B21" s="2">
        <v>1</v>
      </c>
      <c r="C21" s="11">
        <v>181</v>
      </c>
      <c r="D21" s="11">
        <v>201</v>
      </c>
      <c r="F21" s="41">
        <f t="shared" si="0"/>
        <v>4.0320784139006458E-2</v>
      </c>
      <c r="G21" s="41">
        <f>D21/SUM($C$20:$D$21)</f>
        <v>4.4776119402985072E-2</v>
      </c>
      <c r="R21" s="17"/>
      <c r="S21" s="17"/>
      <c r="T21" s="23"/>
      <c r="U21" s="23"/>
      <c r="V21" s="23"/>
      <c r="W21" s="23"/>
      <c r="X21" s="17"/>
      <c r="Y21" s="17"/>
      <c r="Z21" s="23"/>
      <c r="AA21" s="23"/>
      <c r="AB21" s="23"/>
      <c r="AC21" s="23"/>
      <c r="AE21" s="29"/>
      <c r="AF21" s="30"/>
      <c r="AG21" s="31"/>
      <c r="AH21" s="31"/>
      <c r="AI21" s="31"/>
      <c r="AJ21" s="32"/>
      <c r="AL21" s="3" t="s">
        <v>85</v>
      </c>
    </row>
    <row r="22" spans="2:38" ht="14.4" customHeight="1" x14ac:dyDescent="0.3">
      <c r="B22" s="3" t="s">
        <v>2</v>
      </c>
      <c r="C22" s="1">
        <v>0.88260190000000005</v>
      </c>
      <c r="R22" s="21" t="s">
        <v>80</v>
      </c>
      <c r="S22" s="22" t="s">
        <v>78</v>
      </c>
      <c r="T22" s="20">
        <v>0</v>
      </c>
      <c r="U22" s="20"/>
      <c r="V22" s="20">
        <v>10</v>
      </c>
      <c r="W22" s="20"/>
      <c r="X22" s="21" t="s">
        <v>80</v>
      </c>
      <c r="Y22" s="22" t="s">
        <v>78</v>
      </c>
      <c r="Z22" s="20">
        <v>0</v>
      </c>
      <c r="AA22" s="20"/>
      <c r="AB22" s="20">
        <v>0</v>
      </c>
      <c r="AC22" s="20"/>
      <c r="AE22" s="33" t="s">
        <v>80</v>
      </c>
      <c r="AF22" s="34" t="s">
        <v>78</v>
      </c>
      <c r="AG22" s="35">
        <f>$C$20*T22-$C$20*T11</f>
        <v>-4137.1000000000004</v>
      </c>
      <c r="AH22" s="35"/>
      <c r="AI22" s="35">
        <f>$D$20*V22-$D$20*V11</f>
        <v>3079.4</v>
      </c>
      <c r="AJ22" s="36"/>
      <c r="AL22" s="24">
        <f>SUM(AG22:AJ27)</f>
        <v>532.09999999999991</v>
      </c>
    </row>
    <row r="23" spans="2:38" x14ac:dyDescent="0.3">
      <c r="B23" s="3" t="s">
        <v>3</v>
      </c>
      <c r="C23" s="1">
        <v>0.36745889999999998</v>
      </c>
      <c r="R23" s="21"/>
      <c r="S23" s="22"/>
      <c r="T23" s="20"/>
      <c r="U23" s="20"/>
      <c r="V23" s="20"/>
      <c r="W23" s="20"/>
      <c r="X23" s="21"/>
      <c r="Y23" s="22"/>
      <c r="Z23" s="20"/>
      <c r="AA23" s="20"/>
      <c r="AB23" s="20"/>
      <c r="AC23" s="20"/>
      <c r="AE23" s="33"/>
      <c r="AF23" s="34"/>
      <c r="AG23" s="35"/>
      <c r="AH23" s="35"/>
      <c r="AI23" s="35"/>
      <c r="AJ23" s="36"/>
    </row>
    <row r="24" spans="2:38" x14ac:dyDescent="0.3">
      <c r="B24" s="3" t="s">
        <v>4</v>
      </c>
      <c r="C24" s="1">
        <v>0.52617800000000003</v>
      </c>
      <c r="R24" s="21"/>
      <c r="S24" s="22"/>
      <c r="T24" s="20"/>
      <c r="U24" s="20"/>
      <c r="V24" s="20"/>
      <c r="W24" s="20"/>
      <c r="X24" s="21"/>
      <c r="Y24" s="22"/>
      <c r="Z24" s="20"/>
      <c r="AA24" s="20"/>
      <c r="AB24" s="20"/>
      <c r="AC24" s="20"/>
      <c r="AE24" s="33"/>
      <c r="AF24" s="34"/>
      <c r="AG24" s="35"/>
      <c r="AH24" s="35"/>
      <c r="AI24" s="35"/>
      <c r="AJ24" s="36"/>
    </row>
    <row r="25" spans="2:38" ht="14.4" customHeight="1" x14ac:dyDescent="0.3">
      <c r="B25" s="3" t="s">
        <v>5</v>
      </c>
      <c r="C25" s="1">
        <v>0.95408420000000005</v>
      </c>
      <c r="R25" s="21"/>
      <c r="S25" s="22" t="s">
        <v>79</v>
      </c>
      <c r="T25" s="20">
        <v>0</v>
      </c>
      <c r="U25" s="20"/>
      <c r="V25" s="20">
        <v>10</v>
      </c>
      <c r="W25" s="20"/>
      <c r="X25" s="21"/>
      <c r="Y25" s="22" t="s">
        <v>79</v>
      </c>
      <c r="Z25" s="20">
        <v>0</v>
      </c>
      <c r="AA25" s="20"/>
      <c r="AB25" s="20">
        <v>10</v>
      </c>
      <c r="AC25" s="20"/>
      <c r="AE25" s="33"/>
      <c r="AF25" s="34" t="s">
        <v>79</v>
      </c>
      <c r="AG25" s="35">
        <f>$C$21*T25-$C$21*T14</f>
        <v>-199.10000000000002</v>
      </c>
      <c r="AH25" s="35"/>
      <c r="AI25" s="35">
        <f>$D$21*V25-$D$21*V14</f>
        <v>1788.9</v>
      </c>
      <c r="AJ25" s="36"/>
    </row>
    <row r="26" spans="2:38" x14ac:dyDescent="0.3">
      <c r="B26" s="3" t="s">
        <v>7</v>
      </c>
      <c r="C26" s="1">
        <v>0.1218534</v>
      </c>
      <c r="R26" s="21"/>
      <c r="S26" s="22"/>
      <c r="T26" s="20"/>
      <c r="U26" s="20"/>
      <c r="V26" s="20"/>
      <c r="W26" s="20"/>
      <c r="X26" s="21"/>
      <c r="Y26" s="22"/>
      <c r="Z26" s="20"/>
      <c r="AA26" s="20"/>
      <c r="AB26" s="20"/>
      <c r="AC26" s="20"/>
      <c r="AE26" s="33"/>
      <c r="AF26" s="34"/>
      <c r="AG26" s="35"/>
      <c r="AH26" s="35"/>
      <c r="AI26" s="35"/>
      <c r="AJ26" s="36"/>
    </row>
    <row r="27" spans="2:38" x14ac:dyDescent="0.3">
      <c r="B27" s="3" t="s">
        <v>8</v>
      </c>
      <c r="C27" s="1">
        <v>0.51224939999999997</v>
      </c>
      <c r="R27" s="21"/>
      <c r="S27" s="22"/>
      <c r="T27" s="20"/>
      <c r="U27" s="20"/>
      <c r="V27" s="20"/>
      <c r="W27" s="20"/>
      <c r="X27" s="21"/>
      <c r="Y27" s="22"/>
      <c r="Z27" s="20"/>
      <c r="AA27" s="20"/>
      <c r="AB27" s="20"/>
      <c r="AC27" s="20"/>
      <c r="AE27" s="37"/>
      <c r="AF27" s="38"/>
      <c r="AG27" s="39"/>
      <c r="AH27" s="39"/>
      <c r="AI27" s="39"/>
      <c r="AJ27" s="40"/>
    </row>
    <row r="28" spans="2:38" x14ac:dyDescent="0.3">
      <c r="B28" s="3" t="s">
        <v>9</v>
      </c>
      <c r="C28" s="1">
        <v>4.2038169999999999</v>
      </c>
      <c r="AE28" s="18"/>
    </row>
    <row r="29" spans="2:38" x14ac:dyDescent="0.3">
      <c r="AE29" s="25" t="s">
        <v>76</v>
      </c>
      <c r="AF29" s="26"/>
      <c r="AG29" s="27" t="s">
        <v>77</v>
      </c>
      <c r="AH29" s="27"/>
      <c r="AI29" s="27"/>
      <c r="AJ29" s="28"/>
    </row>
    <row r="30" spans="2:38" x14ac:dyDescent="0.3">
      <c r="AE30" s="29"/>
      <c r="AF30" s="30"/>
      <c r="AG30" s="31" t="s">
        <v>78</v>
      </c>
      <c r="AH30" s="31"/>
      <c r="AI30" s="31" t="s">
        <v>79</v>
      </c>
      <c r="AJ30" s="32"/>
    </row>
    <row r="31" spans="2:38" x14ac:dyDescent="0.3">
      <c r="G31" s="11" t="s">
        <v>19</v>
      </c>
      <c r="H31" s="14">
        <v>-2.4809999999999999</v>
      </c>
      <c r="I31" s="12">
        <v>0.23710000000000001</v>
      </c>
      <c r="J31" s="3">
        <v>-10.465999999999999</v>
      </c>
      <c r="K31" s="3" t="s">
        <v>20</v>
      </c>
      <c r="L31" s="3" t="s">
        <v>21</v>
      </c>
      <c r="N31" s="13"/>
      <c r="R31" s="3">
        <f>IF(H31&lt;0,H31,NA())</f>
        <v>-2.4809999999999999</v>
      </c>
      <c r="S31" s="3" t="e">
        <f>IF(H31&gt;0,H31,NA())</f>
        <v>#N/A</v>
      </c>
      <c r="AE31" s="29"/>
      <c r="AF31" s="30"/>
      <c r="AG31" s="31"/>
      <c r="AH31" s="31"/>
      <c r="AI31" s="31"/>
      <c r="AJ31" s="32"/>
      <c r="AL31" s="3" t="s">
        <v>85</v>
      </c>
    </row>
    <row r="32" spans="2:38" x14ac:dyDescent="0.3">
      <c r="AE32" s="33" t="s">
        <v>80</v>
      </c>
      <c r="AF32" s="34" t="s">
        <v>78</v>
      </c>
      <c r="AG32" s="35">
        <f>$C$20*Z22-$C$20*Z11</f>
        <v>0</v>
      </c>
      <c r="AH32" s="35"/>
      <c r="AI32" s="35">
        <f>$D$20*AB22-$D$20*AB11</f>
        <v>0</v>
      </c>
      <c r="AJ32" s="36"/>
      <c r="AL32" s="24">
        <f>SUM(AG32:AJ37)</f>
        <v>1589.8000000000002</v>
      </c>
    </row>
    <row r="33" spans="7:36" ht="18" x14ac:dyDescent="0.35">
      <c r="G33" s="7" t="s">
        <v>13</v>
      </c>
      <c r="H33"/>
      <c r="I33"/>
      <c r="J33"/>
      <c r="K33"/>
      <c r="AE33" s="33"/>
      <c r="AF33" s="34"/>
      <c r="AG33" s="35"/>
      <c r="AH33" s="35"/>
      <c r="AI33" s="35"/>
      <c r="AJ33" s="36"/>
    </row>
    <row r="34" spans="7:36" x14ac:dyDescent="0.3">
      <c r="G34" s="15" t="s">
        <v>14</v>
      </c>
      <c r="H34" s="15"/>
      <c r="I34" s="15"/>
      <c r="J34" s="15"/>
      <c r="K34" s="15"/>
      <c r="N34" s="11"/>
      <c r="AE34" s="33"/>
      <c r="AF34" s="34"/>
      <c r="AG34" s="35"/>
      <c r="AH34" s="35"/>
      <c r="AI34" s="35"/>
      <c r="AJ34" s="36"/>
    </row>
    <row r="35" spans="7:36" x14ac:dyDescent="0.3">
      <c r="G35" s="8"/>
      <c r="H35" s="9" t="s">
        <v>15</v>
      </c>
      <c r="I35" s="9" t="s">
        <v>16</v>
      </c>
      <c r="J35" s="9" t="s">
        <v>17</v>
      </c>
      <c r="K35" s="10" t="s">
        <v>18</v>
      </c>
      <c r="L35" s="3" t="s">
        <v>67</v>
      </c>
      <c r="M35" s="3" t="s">
        <v>75</v>
      </c>
      <c r="N35" s="11" t="s">
        <v>68</v>
      </c>
      <c r="O35" s="3" t="s">
        <v>69</v>
      </c>
      <c r="P35" s="3" t="s">
        <v>70</v>
      </c>
      <c r="R35" s="3" t="s">
        <v>72</v>
      </c>
      <c r="S35" s="3" t="s">
        <v>71</v>
      </c>
      <c r="V35" s="11" t="s">
        <v>74</v>
      </c>
      <c r="AE35" s="33"/>
      <c r="AF35" s="34" t="s">
        <v>79</v>
      </c>
      <c r="AG35" s="35">
        <f>$C$21*Z25-$C$21*Z14</f>
        <v>-199.10000000000002</v>
      </c>
      <c r="AH35" s="35"/>
      <c r="AI35" s="35">
        <f>$D$21*AB25-$D$21*AB14</f>
        <v>1788.9</v>
      </c>
      <c r="AJ35" s="36"/>
    </row>
    <row r="36" spans="7:36" x14ac:dyDescent="0.3">
      <c r="V36" s="11"/>
      <c r="W36" s="3" t="s">
        <v>15</v>
      </c>
      <c r="X36" s="3" t="s">
        <v>16</v>
      </c>
      <c r="Y36" s="3" t="s">
        <v>17</v>
      </c>
      <c r="Z36" s="3" t="s">
        <v>18</v>
      </c>
      <c r="AE36" s="33"/>
      <c r="AF36" s="34"/>
      <c r="AG36" s="35"/>
      <c r="AH36" s="35"/>
      <c r="AI36" s="35"/>
      <c r="AJ36" s="36"/>
    </row>
    <row r="37" spans="7:36" x14ac:dyDescent="0.3">
      <c r="G37" s="11" t="s">
        <v>62</v>
      </c>
      <c r="H37" s="14">
        <v>-3.2400000000000001E-5</v>
      </c>
      <c r="I37" s="12">
        <v>3.5500000000000001E-4</v>
      </c>
      <c r="J37" s="3">
        <v>-9.0999999999999998E-2</v>
      </c>
      <c r="K37" s="3">
        <v>0.92727499999999996</v>
      </c>
      <c r="M37" s="3">
        <f>ABS(J37)</f>
        <v>9.0999999999999998E-2</v>
      </c>
      <c r="N37" s="13"/>
      <c r="R37" s="3">
        <f>IF(H37&lt;0,H37,NA())</f>
        <v>-3.2400000000000001E-5</v>
      </c>
      <c r="S37" s="3" t="e">
        <f>IF(H37&gt;0,H37,NA())</f>
        <v>#N/A</v>
      </c>
      <c r="V37" s="11" t="s">
        <v>19</v>
      </c>
      <c r="W37" s="12">
        <v>-1.194</v>
      </c>
      <c r="X37" s="12">
        <v>0.21079999999999999</v>
      </c>
      <c r="Y37" s="3">
        <v>-5.6639999999999997</v>
      </c>
      <c r="Z37" s="12">
        <v>1.4699999999999999E-8</v>
      </c>
      <c r="AA37" s="3" t="s">
        <v>21</v>
      </c>
      <c r="AE37" s="37"/>
      <c r="AF37" s="38"/>
      <c r="AG37" s="39"/>
      <c r="AH37" s="39"/>
      <c r="AI37" s="39"/>
      <c r="AJ37" s="40"/>
    </row>
    <row r="38" spans="7:36" x14ac:dyDescent="0.3">
      <c r="G38" s="11" t="s">
        <v>22</v>
      </c>
      <c r="H38" s="14">
        <v>-3.0229999999999998E-4</v>
      </c>
      <c r="I38" s="12">
        <v>2.5460000000000001E-3</v>
      </c>
      <c r="J38" s="3">
        <v>-0.11899999999999999</v>
      </c>
      <c r="K38" s="3">
        <v>0.90550399999999998</v>
      </c>
      <c r="M38" s="3">
        <f>ABS(J38)</f>
        <v>0.11899999999999999</v>
      </c>
      <c r="N38" s="13"/>
      <c r="R38" s="3">
        <f>IF(H38&lt;0,H38,NA())</f>
        <v>-3.0229999999999998E-4</v>
      </c>
      <c r="S38" s="3" t="e">
        <f>IF(H38&gt;0,H38,NA())</f>
        <v>#N/A</v>
      </c>
      <c r="V38" s="11" t="s">
        <v>22</v>
      </c>
      <c r="W38" s="12">
        <v>-3.0229999999999998E-4</v>
      </c>
      <c r="X38" s="12">
        <v>2.5460000000000001E-3</v>
      </c>
      <c r="Y38" s="3">
        <v>-0.11899999999999999</v>
      </c>
      <c r="Z38" s="3">
        <v>0.90550399999999998</v>
      </c>
    </row>
    <row r="39" spans="7:36" x14ac:dyDescent="0.3">
      <c r="G39" s="11" t="s">
        <v>47</v>
      </c>
      <c r="H39" s="14">
        <v>-5.9920000000000001E-2</v>
      </c>
      <c r="I39" s="12">
        <v>0.2762</v>
      </c>
      <c r="J39" s="3">
        <v>-0.217</v>
      </c>
      <c r="K39" s="3">
        <v>0.82827399999999995</v>
      </c>
      <c r="M39" s="3">
        <f>ABS(J39)</f>
        <v>0.217</v>
      </c>
      <c r="N39" s="13"/>
      <c r="R39" s="3">
        <f>IF(H39&lt;0,H39,NA())</f>
        <v>-5.9920000000000001E-2</v>
      </c>
      <c r="S39" s="3" t="e">
        <f>IF(H39&gt;0,H39,NA())</f>
        <v>#N/A</v>
      </c>
      <c r="V39" s="11" t="s">
        <v>23</v>
      </c>
      <c r="W39" s="12">
        <v>1.289E-5</v>
      </c>
      <c r="X39" s="12">
        <v>5.5260000000000001E-6</v>
      </c>
      <c r="Y39" s="3">
        <v>2.3330000000000002</v>
      </c>
      <c r="Z39" s="3">
        <v>1.9656E-2</v>
      </c>
      <c r="AA39" s="3" t="s">
        <v>33</v>
      </c>
    </row>
    <row r="40" spans="7:36" x14ac:dyDescent="0.3">
      <c r="G40" s="11" t="s">
        <v>40</v>
      </c>
      <c r="H40" s="14">
        <v>-2.4539999999999999E-2</v>
      </c>
      <c r="I40" s="12">
        <v>8.5779999999999995E-2</v>
      </c>
      <c r="J40" s="3">
        <v>-0.28599999999999998</v>
      </c>
      <c r="K40" s="3">
        <v>0.77478800000000003</v>
      </c>
      <c r="M40" s="3">
        <f>ABS(J40)</f>
        <v>0.28599999999999998</v>
      </c>
      <c r="N40" s="13"/>
      <c r="R40" s="3">
        <f>IF(H40&lt;0,H40,NA())</f>
        <v>-2.4539999999999999E-2</v>
      </c>
      <c r="S40" s="3" t="e">
        <f>IF(H40&gt;0,H40,NA())</f>
        <v>#N/A</v>
      </c>
      <c r="V40" s="11" t="s">
        <v>24</v>
      </c>
      <c r="W40" s="12">
        <v>-9.3909999999999993E-2</v>
      </c>
      <c r="X40" s="12">
        <v>1.1339999999999999E-2</v>
      </c>
      <c r="Y40" s="3">
        <v>-8.282</v>
      </c>
      <c r="Z40" s="3" t="s">
        <v>20</v>
      </c>
      <c r="AA40" s="3" t="s">
        <v>21</v>
      </c>
    </row>
    <row r="41" spans="7:36" x14ac:dyDescent="0.3">
      <c r="G41" s="11" t="s">
        <v>43</v>
      </c>
      <c r="H41" s="14">
        <v>-3.1469999999999998E-2</v>
      </c>
      <c r="I41" s="12">
        <v>9.5509999999999998E-2</v>
      </c>
      <c r="J41" s="3">
        <v>-0.32900000000000001</v>
      </c>
      <c r="K41" s="3">
        <v>0.74182199999999998</v>
      </c>
      <c r="M41" s="3">
        <f>ABS(J41)</f>
        <v>0.32900000000000001</v>
      </c>
      <c r="N41" s="13"/>
      <c r="R41" s="3">
        <f>IF(H41&lt;0,H41,NA())</f>
        <v>-3.1469999999999998E-2</v>
      </c>
      <c r="S41" s="3" t="e">
        <f>IF(H41&gt;0,H41,NA())</f>
        <v>#N/A</v>
      </c>
      <c r="V41" s="11" t="s">
        <v>25</v>
      </c>
      <c r="W41" s="12">
        <v>-0.252</v>
      </c>
      <c r="X41" s="12">
        <v>8.523E-2</v>
      </c>
      <c r="Y41" s="3">
        <v>-2.956</v>
      </c>
      <c r="Z41" s="3">
        <v>3.1120000000000002E-3</v>
      </c>
      <c r="AA41" s="3" t="s">
        <v>29</v>
      </c>
    </row>
    <row r="42" spans="7:36" x14ac:dyDescent="0.3">
      <c r="G42" s="11" t="s">
        <v>30</v>
      </c>
      <c r="H42" s="14">
        <v>7.3349999999999999E-2</v>
      </c>
      <c r="I42" s="12">
        <v>0.17180000000000001</v>
      </c>
      <c r="J42" s="3">
        <v>0.42699999999999999</v>
      </c>
      <c r="K42" s="12">
        <v>0.66944499999999996</v>
      </c>
      <c r="M42" s="3">
        <f>ABS(J42)</f>
        <v>0.42699999999999999</v>
      </c>
      <c r="N42" s="13"/>
      <c r="R42" s="3" t="e">
        <f>IF(H42&lt;0,H42,NA())</f>
        <v>#N/A</v>
      </c>
      <c r="S42" s="3">
        <f>IF(H42&gt;0,H42,NA())</f>
        <v>7.3349999999999999E-2</v>
      </c>
      <c r="V42" s="11" t="s">
        <v>27</v>
      </c>
      <c r="W42" s="12">
        <v>-1.234</v>
      </c>
      <c r="X42" s="12">
        <v>8.2129999999999995E-2</v>
      </c>
      <c r="Y42" s="3">
        <v>-15.026</v>
      </c>
      <c r="Z42" s="3" t="s">
        <v>20</v>
      </c>
      <c r="AA42" s="3" t="s">
        <v>21</v>
      </c>
    </row>
    <row r="43" spans="7:36" x14ac:dyDescent="0.3">
      <c r="G43" s="11" t="s">
        <v>65</v>
      </c>
      <c r="H43" s="14">
        <v>5.6570000000000002E-2</v>
      </c>
      <c r="I43" s="12">
        <v>0.10879999999999999</v>
      </c>
      <c r="J43" s="3">
        <v>0.52</v>
      </c>
      <c r="K43" s="12">
        <v>0.60320300000000004</v>
      </c>
      <c r="M43" s="3">
        <f>ABS(J43)</f>
        <v>0.52</v>
      </c>
      <c r="N43" s="13"/>
      <c r="R43" s="3" t="e">
        <f>IF(H43&lt;0,H43,NA())</f>
        <v>#N/A</v>
      </c>
      <c r="S43" s="3">
        <f>IF(H43&gt;0,H43,NA())</f>
        <v>5.6570000000000002E-2</v>
      </c>
      <c r="V43" s="11" t="s">
        <v>28</v>
      </c>
      <c r="W43" s="12">
        <v>2.856E-3</v>
      </c>
      <c r="X43" s="12">
        <v>2.8579999999999999E-3</v>
      </c>
      <c r="Y43" s="3">
        <v>0.999</v>
      </c>
      <c r="Z43" s="3">
        <v>0.31764799999999999</v>
      </c>
    </row>
    <row r="44" spans="7:36" x14ac:dyDescent="0.3">
      <c r="G44" s="11" t="s">
        <v>37</v>
      </c>
      <c r="H44" s="14">
        <v>-4.9579999999999999E-2</v>
      </c>
      <c r="I44" s="12">
        <v>8.3809999999999996E-2</v>
      </c>
      <c r="J44" s="3">
        <v>-0.59199999999999997</v>
      </c>
      <c r="K44" s="3">
        <v>0.55413599999999996</v>
      </c>
      <c r="M44" s="3">
        <f>ABS(J44)</f>
        <v>0.59199999999999997</v>
      </c>
      <c r="N44" s="13"/>
      <c r="R44" s="3">
        <f>IF(H44&lt;0,H44,NA())</f>
        <v>-4.9579999999999999E-2</v>
      </c>
      <c r="S44" s="3" t="e">
        <f>IF(H44&gt;0,H44,NA())</f>
        <v>#N/A</v>
      </c>
      <c r="V44" s="11" t="s">
        <v>30</v>
      </c>
      <c r="W44" s="12">
        <v>7.3349999999999999E-2</v>
      </c>
      <c r="X44" s="12">
        <v>0.17180000000000001</v>
      </c>
      <c r="Y44" s="3">
        <v>0.42699999999999999</v>
      </c>
      <c r="Z44" s="3">
        <v>0.66944499999999996</v>
      </c>
    </row>
    <row r="45" spans="7:36" x14ac:dyDescent="0.3">
      <c r="G45" s="11" t="s">
        <v>45</v>
      </c>
      <c r="H45" s="14">
        <v>-6.0850000000000001E-2</v>
      </c>
      <c r="I45" s="12">
        <v>8.0829999999999999E-2</v>
      </c>
      <c r="J45" s="3">
        <v>-0.753</v>
      </c>
      <c r="K45" s="12">
        <v>0.45155099999999998</v>
      </c>
      <c r="M45" s="3">
        <f>ABS(J45)</f>
        <v>0.753</v>
      </c>
      <c r="N45" s="13"/>
      <c r="R45" s="3">
        <f>IF(H45&lt;0,H45,NA())</f>
        <v>-6.0850000000000001E-2</v>
      </c>
      <c r="S45" s="3" t="e">
        <f>IF(H45&gt;0,H45,NA())</f>
        <v>#N/A</v>
      </c>
      <c r="V45" s="11" t="s">
        <v>32</v>
      </c>
      <c r="W45" s="12">
        <v>0.17330000000000001</v>
      </c>
      <c r="X45" s="12">
        <v>7.392E-2</v>
      </c>
      <c r="Y45" s="3">
        <v>2.3439999999999999</v>
      </c>
      <c r="Z45" s="3">
        <v>1.9054999999999999E-2</v>
      </c>
      <c r="AA45" s="3" t="s">
        <v>33</v>
      </c>
    </row>
    <row r="46" spans="7:36" x14ac:dyDescent="0.3">
      <c r="G46" s="11" t="s">
        <v>42</v>
      </c>
      <c r="H46" s="14">
        <v>-0.10390000000000001</v>
      </c>
      <c r="I46" s="12">
        <v>0.1303</v>
      </c>
      <c r="J46" s="3">
        <v>-0.79800000000000004</v>
      </c>
      <c r="K46" s="3">
        <v>0.424925</v>
      </c>
      <c r="M46" s="3">
        <f>ABS(J46)</f>
        <v>0.79800000000000004</v>
      </c>
      <c r="N46" s="13"/>
      <c r="R46" s="3">
        <f>IF(H46&lt;0,H46,NA())</f>
        <v>-0.10390000000000001</v>
      </c>
      <c r="S46" s="3" t="e">
        <f>IF(H46&gt;0,H46,NA())</f>
        <v>#N/A</v>
      </c>
      <c r="V46" s="11" t="s">
        <v>34</v>
      </c>
      <c r="W46" s="12">
        <v>0.3342</v>
      </c>
      <c r="X46" s="12">
        <v>8.6499999999999994E-2</v>
      </c>
      <c r="Y46" s="3">
        <v>3.863</v>
      </c>
      <c r="Z46" s="3">
        <v>1.12E-4</v>
      </c>
      <c r="AA46" s="3" t="s">
        <v>21</v>
      </c>
    </row>
    <row r="47" spans="7:36" x14ac:dyDescent="0.3">
      <c r="G47" s="11" t="s">
        <v>50</v>
      </c>
      <c r="H47" s="14">
        <v>6.1490000000000003E-2</v>
      </c>
      <c r="I47" s="12">
        <v>7.6420000000000002E-2</v>
      </c>
      <c r="J47" s="3">
        <v>0.80500000000000005</v>
      </c>
      <c r="K47" s="3">
        <v>0.42097400000000001</v>
      </c>
      <c r="M47" s="3">
        <f>ABS(J47)</f>
        <v>0.80500000000000005</v>
      </c>
      <c r="N47" s="13"/>
      <c r="R47" s="3" t="e">
        <f>IF(H47&lt;0,H47,NA())</f>
        <v>#N/A</v>
      </c>
      <c r="S47" s="3">
        <f>IF(H47&gt;0,H47,NA())</f>
        <v>6.1490000000000003E-2</v>
      </c>
      <c r="V47" s="11" t="s">
        <v>35</v>
      </c>
      <c r="W47" s="12">
        <v>0.15620000000000001</v>
      </c>
      <c r="X47" s="12">
        <v>0.1208</v>
      </c>
      <c r="Y47" s="3">
        <v>1.2929999999999999</v>
      </c>
      <c r="Z47" s="3">
        <v>0.19589899999999999</v>
      </c>
    </row>
    <row r="48" spans="7:36" x14ac:dyDescent="0.3">
      <c r="G48" s="11" t="s">
        <v>38</v>
      </c>
      <c r="H48" s="14">
        <v>-0.13109999999999999</v>
      </c>
      <c r="I48" s="12">
        <v>0.14380000000000001</v>
      </c>
      <c r="J48" s="3">
        <v>-0.91200000000000003</v>
      </c>
      <c r="K48" s="3">
        <v>0.36180800000000002</v>
      </c>
      <c r="M48" s="3">
        <f>ABS(J48)</f>
        <v>0.91200000000000003</v>
      </c>
      <c r="N48" s="13"/>
      <c r="R48" s="3">
        <f>IF(H48&lt;0,H48,NA())</f>
        <v>-0.13109999999999999</v>
      </c>
      <c r="S48" s="3" t="e">
        <f>IF(H48&gt;0,H48,NA())</f>
        <v>#N/A</v>
      </c>
      <c r="V48" s="11" t="s">
        <v>36</v>
      </c>
      <c r="W48" s="12">
        <v>-0.47070000000000001</v>
      </c>
      <c r="X48" s="12">
        <v>4.965E-2</v>
      </c>
      <c r="Y48" s="3">
        <v>-9.4809999999999999</v>
      </c>
      <c r="Z48" s="3" t="s">
        <v>20</v>
      </c>
      <c r="AA48" s="3" t="s">
        <v>21</v>
      </c>
    </row>
    <row r="49" spans="7:27" x14ac:dyDescent="0.3">
      <c r="G49" s="11" t="s">
        <v>66</v>
      </c>
      <c r="H49" s="14">
        <v>6.0020000000000004E-3</v>
      </c>
      <c r="I49" s="12">
        <v>6.319E-3</v>
      </c>
      <c r="J49" s="3">
        <v>0.95</v>
      </c>
      <c r="K49" s="3">
        <v>0.34217399999999998</v>
      </c>
      <c r="M49" s="3">
        <f>ABS(J49)</f>
        <v>0.95</v>
      </c>
      <c r="N49" s="13"/>
      <c r="R49" s="3" t="e">
        <f>IF(H49&lt;0,H49,NA())</f>
        <v>#N/A</v>
      </c>
      <c r="S49" s="3">
        <f>IF(H49&gt;0,H49,NA())</f>
        <v>6.0020000000000004E-3</v>
      </c>
      <c r="V49" s="11" t="s">
        <v>37</v>
      </c>
      <c r="W49" s="12">
        <v>-4.9579999999999999E-2</v>
      </c>
      <c r="X49" s="12">
        <v>8.3809999999999996E-2</v>
      </c>
      <c r="Y49" s="3">
        <v>-0.59199999999999997</v>
      </c>
      <c r="Z49" s="3">
        <v>0.55413599999999996</v>
      </c>
    </row>
    <row r="50" spans="7:27" x14ac:dyDescent="0.3">
      <c r="G50" s="11" t="s">
        <v>28</v>
      </c>
      <c r="H50" s="14">
        <v>2.856E-3</v>
      </c>
      <c r="I50" s="12">
        <v>2.8579999999999999E-3</v>
      </c>
      <c r="J50" s="3">
        <v>0.999</v>
      </c>
      <c r="K50" s="3">
        <v>0.31764799999999999</v>
      </c>
      <c r="M50" s="3">
        <f>ABS(J50)</f>
        <v>0.999</v>
      </c>
      <c r="N50" s="13"/>
      <c r="R50" s="3" t="e">
        <f>IF(H50&lt;0,H50,NA())</f>
        <v>#N/A</v>
      </c>
      <c r="S50" s="3">
        <f>IF(H50&gt;0,H50,NA())</f>
        <v>2.856E-3</v>
      </c>
      <c r="V50" s="11" t="s">
        <v>38</v>
      </c>
      <c r="W50" s="12">
        <v>-0.13109999999999999</v>
      </c>
      <c r="X50" s="12">
        <v>0.14380000000000001</v>
      </c>
      <c r="Y50" s="3">
        <v>-0.91200000000000003</v>
      </c>
      <c r="Z50" s="3">
        <v>0.36180800000000002</v>
      </c>
    </row>
    <row r="51" spans="7:27" x14ac:dyDescent="0.3">
      <c r="G51" s="11" t="s">
        <v>56</v>
      </c>
      <c r="H51" s="14">
        <v>0.11119999999999999</v>
      </c>
      <c r="I51" s="12">
        <v>0.1079</v>
      </c>
      <c r="J51" s="3">
        <v>1.0309999999999999</v>
      </c>
      <c r="K51" s="3">
        <v>0.30262499999999998</v>
      </c>
      <c r="M51" s="3">
        <f>ABS(J51)</f>
        <v>1.0309999999999999</v>
      </c>
      <c r="N51" s="13"/>
      <c r="R51" s="3" t="e">
        <f>IF(H51&lt;0,H51,NA())</f>
        <v>#N/A</v>
      </c>
      <c r="S51" s="3">
        <f>IF(H51&gt;0,H51,NA())</f>
        <v>0.11119999999999999</v>
      </c>
      <c r="V51" s="11" t="s">
        <v>39</v>
      </c>
      <c r="W51" s="12">
        <v>-0.2374</v>
      </c>
      <c r="X51" s="12">
        <v>0.15690000000000001</v>
      </c>
      <c r="Y51" s="3">
        <v>-1.5129999999999999</v>
      </c>
      <c r="Z51" s="3">
        <v>0.130357</v>
      </c>
    </row>
    <row r="52" spans="7:27" x14ac:dyDescent="0.3">
      <c r="G52" s="11" t="s">
        <v>35</v>
      </c>
      <c r="H52" s="14">
        <v>0.15620000000000001</v>
      </c>
      <c r="I52" s="12">
        <v>0.1208</v>
      </c>
      <c r="J52" s="3">
        <v>1.2929999999999999</v>
      </c>
      <c r="K52" s="3">
        <v>0.19589899999999999</v>
      </c>
      <c r="M52" s="3">
        <f>ABS(J52)</f>
        <v>1.2929999999999999</v>
      </c>
      <c r="N52" s="13"/>
      <c r="R52" s="3" t="e">
        <f>IF(H52&lt;0,H52,NA())</f>
        <v>#N/A</v>
      </c>
      <c r="S52" s="3">
        <f>IF(H52&gt;0,H52,NA())</f>
        <v>0.15620000000000001</v>
      </c>
      <c r="V52" s="11" t="s">
        <v>40</v>
      </c>
      <c r="W52" s="12">
        <v>-2.4539999999999999E-2</v>
      </c>
      <c r="X52" s="12">
        <v>8.5779999999999995E-2</v>
      </c>
      <c r="Y52" s="3">
        <v>-0.28599999999999998</v>
      </c>
      <c r="Z52" s="3">
        <v>0.77478800000000003</v>
      </c>
    </row>
    <row r="53" spans="7:27" x14ac:dyDescent="0.3">
      <c r="G53" s="11" t="s">
        <v>39</v>
      </c>
      <c r="H53" s="14">
        <v>-0.2374</v>
      </c>
      <c r="I53" s="12">
        <v>0.15690000000000001</v>
      </c>
      <c r="J53" s="3">
        <v>-1.5129999999999999</v>
      </c>
      <c r="K53" s="3">
        <v>0.130357</v>
      </c>
      <c r="M53" s="3">
        <f>ABS(J53)</f>
        <v>1.5129999999999999</v>
      </c>
      <c r="N53" s="13"/>
      <c r="R53" s="3">
        <f>IF(H53&lt;0,H53,NA())</f>
        <v>-0.2374</v>
      </c>
      <c r="S53" s="3" t="e">
        <f>IF(H53&gt;0,H53,NA())</f>
        <v>#N/A</v>
      </c>
      <c r="V53" s="11" t="s">
        <v>41</v>
      </c>
      <c r="W53" s="12">
        <v>0.43049999999999999</v>
      </c>
      <c r="X53" s="12">
        <v>0.1143</v>
      </c>
      <c r="Y53" s="3">
        <v>3.7650000000000001</v>
      </c>
      <c r="Z53" s="3">
        <v>1.6699999999999999E-4</v>
      </c>
      <c r="AA53" s="3" t="s">
        <v>21</v>
      </c>
    </row>
    <row r="54" spans="7:27" x14ac:dyDescent="0.3">
      <c r="G54" s="11" t="s">
        <v>46</v>
      </c>
      <c r="H54" s="14">
        <v>0.24610000000000001</v>
      </c>
      <c r="I54" s="12">
        <v>0.124</v>
      </c>
      <c r="J54" s="3">
        <v>1.9850000000000001</v>
      </c>
      <c r="K54" s="3">
        <v>4.7101999999999998E-2</v>
      </c>
      <c r="L54" s="3" t="s">
        <v>33</v>
      </c>
      <c r="M54" s="3">
        <f>ABS(J54)</f>
        <v>1.9850000000000001</v>
      </c>
      <c r="N54" s="13"/>
      <c r="R54" s="3" t="e">
        <f>IF(H54&lt;0,H54,NA())</f>
        <v>#N/A</v>
      </c>
      <c r="S54" s="3">
        <f>IF(H54&gt;0,H54,NA())</f>
        <v>0.24610000000000001</v>
      </c>
      <c r="V54" s="11" t="s">
        <v>42</v>
      </c>
      <c r="W54" s="12">
        <v>-0.10390000000000001</v>
      </c>
      <c r="X54" s="12">
        <v>0.1303</v>
      </c>
      <c r="Y54" s="3">
        <v>-0.79800000000000004</v>
      </c>
      <c r="Z54" s="3">
        <v>0.424925</v>
      </c>
    </row>
    <row r="55" spans="7:27" x14ac:dyDescent="0.3">
      <c r="G55" s="11" t="s">
        <v>23</v>
      </c>
      <c r="H55" s="14">
        <v>1.289E-5</v>
      </c>
      <c r="I55" s="12">
        <v>5.5260000000000001E-6</v>
      </c>
      <c r="J55" s="3">
        <v>2.3330000000000002</v>
      </c>
      <c r="K55" s="12">
        <v>1.9656E-2</v>
      </c>
      <c r="L55" s="3" t="s">
        <v>33</v>
      </c>
      <c r="M55" s="3">
        <f>ABS(J55)</f>
        <v>2.3330000000000002</v>
      </c>
      <c r="N55" s="13"/>
      <c r="R55" s="3" t="e">
        <f>IF(H55&lt;0,H55,NA())</f>
        <v>#N/A</v>
      </c>
      <c r="S55" s="3">
        <f>IF(H55&gt;0,H55,NA())</f>
        <v>1.289E-5</v>
      </c>
      <c r="V55" s="11" t="s">
        <v>43</v>
      </c>
      <c r="W55" s="12">
        <v>-3.1469999999999998E-2</v>
      </c>
      <c r="X55" s="12">
        <v>9.5509999999999998E-2</v>
      </c>
      <c r="Y55" s="3">
        <v>-0.32900000000000001</v>
      </c>
      <c r="Z55" s="3">
        <v>0.74182199999999998</v>
      </c>
    </row>
    <row r="56" spans="7:27" x14ac:dyDescent="0.3">
      <c r="G56" s="11" t="s">
        <v>32</v>
      </c>
      <c r="H56" s="14">
        <v>0.17330000000000001</v>
      </c>
      <c r="I56" s="12">
        <v>7.392E-2</v>
      </c>
      <c r="J56" s="3">
        <v>2.3439999999999999</v>
      </c>
      <c r="K56" s="3">
        <v>1.9054999999999999E-2</v>
      </c>
      <c r="L56" s="3" t="s">
        <v>33</v>
      </c>
      <c r="M56" s="3">
        <f>ABS(J56)</f>
        <v>2.3439999999999999</v>
      </c>
      <c r="N56" s="11">
        <v>2.76</v>
      </c>
      <c r="O56" s="3">
        <v>3.1</v>
      </c>
      <c r="P56" s="5">
        <f>ABS(EXP(H56)^O56-1)</f>
        <v>0.71126010047669141</v>
      </c>
      <c r="R56" s="3" t="e">
        <f>IF(H56&lt;0,H56,NA())</f>
        <v>#N/A</v>
      </c>
      <c r="S56" s="3">
        <f>IF(H56&gt;0,H56,NA())</f>
        <v>0.17330000000000001</v>
      </c>
      <c r="V56" s="11" t="s">
        <v>44</v>
      </c>
      <c r="W56" s="12">
        <v>0.46789999999999998</v>
      </c>
      <c r="X56" s="12">
        <v>0.12659999999999999</v>
      </c>
      <c r="Y56" s="3">
        <v>3.6970000000000001</v>
      </c>
      <c r="Z56" s="3">
        <v>2.1800000000000001E-4</v>
      </c>
      <c r="AA56" s="3" t="s">
        <v>21</v>
      </c>
    </row>
    <row r="57" spans="7:27" x14ac:dyDescent="0.3">
      <c r="G57" s="11" t="s">
        <v>52</v>
      </c>
      <c r="H57" s="14">
        <v>0.56599999999999995</v>
      </c>
      <c r="I57" s="12">
        <v>0.21010000000000001</v>
      </c>
      <c r="J57" s="3">
        <v>2.694</v>
      </c>
      <c r="K57" s="3">
        <v>7.0670000000000004E-3</v>
      </c>
      <c r="L57" s="3" t="s">
        <v>29</v>
      </c>
      <c r="M57" s="3">
        <f>ABS(J57)</f>
        <v>2.694</v>
      </c>
      <c r="N57" s="13"/>
      <c r="R57" s="3" t="e">
        <f>IF(H57&lt;0,H57,NA())</f>
        <v>#N/A</v>
      </c>
      <c r="S57" s="3">
        <f>IF(H57&gt;0,H57,NA())</f>
        <v>0.56599999999999995</v>
      </c>
      <c r="V57" s="11" t="s">
        <v>45</v>
      </c>
      <c r="W57" s="12">
        <v>-6.0850000000000001E-2</v>
      </c>
      <c r="X57" s="12">
        <v>8.0829999999999999E-2</v>
      </c>
      <c r="Y57" s="3">
        <v>-0.753</v>
      </c>
      <c r="Z57" s="3">
        <v>0.45155099999999998</v>
      </c>
    </row>
    <row r="58" spans="7:27" x14ac:dyDescent="0.3">
      <c r="G58" s="11" t="s">
        <v>25</v>
      </c>
      <c r="H58" s="14">
        <v>-0.252</v>
      </c>
      <c r="I58" s="12">
        <v>8.523E-2</v>
      </c>
      <c r="J58" s="3">
        <v>-2.956</v>
      </c>
      <c r="K58" s="12">
        <v>3.1120000000000002E-3</v>
      </c>
      <c r="L58" s="3" t="s">
        <v>29</v>
      </c>
      <c r="M58" s="3">
        <f>ABS(J58)</f>
        <v>2.956</v>
      </c>
      <c r="N58" s="13"/>
      <c r="R58" s="3">
        <f>IF(H58&lt;0,H58,NA())</f>
        <v>-0.252</v>
      </c>
      <c r="S58" s="3" t="e">
        <f>IF(H58&gt;0,H58,NA())</f>
        <v>#N/A</v>
      </c>
      <c r="V58" s="11" t="s">
        <v>46</v>
      </c>
      <c r="W58" s="12">
        <v>0.24610000000000001</v>
      </c>
      <c r="X58" s="12">
        <v>0.124</v>
      </c>
      <c r="Y58" s="3">
        <v>1.9850000000000001</v>
      </c>
      <c r="Z58" s="3">
        <v>4.7101999999999998E-2</v>
      </c>
      <c r="AA58" s="3" t="s">
        <v>33</v>
      </c>
    </row>
    <row r="59" spans="7:27" x14ac:dyDescent="0.3">
      <c r="G59" s="11" t="s">
        <v>53</v>
      </c>
      <c r="H59" s="14">
        <v>-0.35249999999999998</v>
      </c>
      <c r="I59" s="12">
        <v>0.1024</v>
      </c>
      <c r="J59" s="3">
        <v>-3.4430000000000001</v>
      </c>
      <c r="K59" s="3">
        <v>5.7499999999999999E-4</v>
      </c>
      <c r="L59" s="3" t="s">
        <v>21</v>
      </c>
      <c r="M59" s="3">
        <f>ABS(J59)</f>
        <v>3.4430000000000001</v>
      </c>
      <c r="N59" s="11">
        <v>40.86</v>
      </c>
      <c r="O59" s="3">
        <v>10.59</v>
      </c>
      <c r="P59" s="5">
        <f>ABS(EXP(H59)^O59-1)</f>
        <v>0.97607843677932138</v>
      </c>
      <c r="R59" s="3">
        <f>IF(H59&lt;0,H59,NA())</f>
        <v>-0.35249999999999998</v>
      </c>
      <c r="S59" s="3" t="e">
        <f>IF(H59&gt;0,H59,NA())</f>
        <v>#N/A</v>
      </c>
      <c r="V59" s="11" t="s">
        <v>47</v>
      </c>
      <c r="W59" s="12">
        <v>-5.9920000000000001E-2</v>
      </c>
      <c r="X59" s="12">
        <v>0.2762</v>
      </c>
      <c r="Y59" s="3">
        <v>-0.217</v>
      </c>
      <c r="Z59" s="3">
        <v>0.82827399999999995</v>
      </c>
    </row>
    <row r="60" spans="7:27" x14ac:dyDescent="0.3">
      <c r="G60" s="11" t="s">
        <v>63</v>
      </c>
      <c r="H60" s="14">
        <v>0.36120000000000002</v>
      </c>
      <c r="I60" s="12">
        <v>0.10290000000000001</v>
      </c>
      <c r="J60" s="3">
        <v>3.51</v>
      </c>
      <c r="K60" s="3">
        <v>4.4799999999999999E-4</v>
      </c>
      <c r="L60" s="3" t="s">
        <v>21</v>
      </c>
      <c r="M60" s="3">
        <f>ABS(J60)</f>
        <v>3.51</v>
      </c>
      <c r="N60" s="11">
        <v>40.5</v>
      </c>
      <c r="O60" s="3">
        <v>100.8</v>
      </c>
      <c r="P60" s="5">
        <f>ABS(EXP(H60)^O60-1)</f>
        <v>6489487792896269</v>
      </c>
      <c r="R60" s="3" t="e">
        <f>IF(H60&lt;0,H60,NA())</f>
        <v>#N/A</v>
      </c>
      <c r="S60" s="3">
        <f>IF(H60&gt;0,H60,NA())</f>
        <v>0.36120000000000002</v>
      </c>
      <c r="V60" s="11" t="s">
        <v>48</v>
      </c>
      <c r="W60" s="12">
        <v>-0.42870000000000003</v>
      </c>
      <c r="X60" s="12">
        <v>6.923E-2</v>
      </c>
      <c r="Y60" s="3">
        <v>-6.1929999999999996</v>
      </c>
      <c r="Z60" s="12">
        <v>5.9200000000000002E-10</v>
      </c>
      <c r="AA60" s="3" t="s">
        <v>21</v>
      </c>
    </row>
    <row r="61" spans="7:27" x14ac:dyDescent="0.3">
      <c r="G61" s="11" t="s">
        <v>44</v>
      </c>
      <c r="H61" s="14">
        <v>0.46789999999999998</v>
      </c>
      <c r="I61" s="12">
        <v>0.12659999999999999</v>
      </c>
      <c r="J61" s="3">
        <v>3.6970000000000001</v>
      </c>
      <c r="K61" s="3">
        <v>2.1800000000000001E-4</v>
      </c>
      <c r="L61" s="3" t="s">
        <v>21</v>
      </c>
      <c r="M61" s="3">
        <f>ABS(J61)</f>
        <v>3.6970000000000001</v>
      </c>
      <c r="N61" s="11">
        <v>1373.61</v>
      </c>
      <c r="O61" s="3">
        <v>3212.4</v>
      </c>
      <c r="P61" s="5" t="e">
        <f>ABS(EXP(H61)^O61-1)</f>
        <v>#NUM!</v>
      </c>
      <c r="R61" s="3" t="e">
        <f>IF(H61&lt;0,H61,NA())</f>
        <v>#N/A</v>
      </c>
      <c r="S61" s="3">
        <f>IF(H61&gt;0,H61,NA())</f>
        <v>0.46789999999999998</v>
      </c>
      <c r="V61" s="11" t="s">
        <v>49</v>
      </c>
      <c r="W61" s="12">
        <v>-0.26750000000000002</v>
      </c>
      <c r="X61" s="12">
        <v>6.7250000000000004E-2</v>
      </c>
      <c r="Y61" s="3">
        <v>-3.9769999999999999</v>
      </c>
      <c r="Z61" s="12">
        <v>6.97E-5</v>
      </c>
      <c r="AA61" s="3" t="s">
        <v>21</v>
      </c>
    </row>
    <row r="62" spans="7:27" x14ac:dyDescent="0.3">
      <c r="G62" s="11" t="s">
        <v>41</v>
      </c>
      <c r="H62" s="14">
        <v>0.43049999999999999</v>
      </c>
      <c r="I62" s="12">
        <v>0.1143</v>
      </c>
      <c r="J62" s="3">
        <v>3.7650000000000001</v>
      </c>
      <c r="K62" s="3">
        <v>1.6699999999999999E-4</v>
      </c>
      <c r="L62" s="3" t="s">
        <v>21</v>
      </c>
      <c r="M62" s="3">
        <f>ABS(J62)</f>
        <v>3.7650000000000001</v>
      </c>
      <c r="N62" s="11">
        <v>258.56</v>
      </c>
      <c r="O62" s="3">
        <v>256.16000000000003</v>
      </c>
      <c r="P62" s="5">
        <f>ABS(EXP(H62)^O62-1)</f>
        <v>7.8098099493070393E+47</v>
      </c>
      <c r="R62" s="3" t="e">
        <f>IF(H62&lt;0,H62,NA())</f>
        <v>#N/A</v>
      </c>
      <c r="S62" s="3">
        <f>IF(H62&gt;0,H62,NA())</f>
        <v>0.43049999999999999</v>
      </c>
      <c r="V62" s="11" t="s">
        <v>50</v>
      </c>
      <c r="W62" s="12">
        <v>6.1490000000000003E-2</v>
      </c>
      <c r="X62" s="12">
        <v>7.6420000000000002E-2</v>
      </c>
      <c r="Y62" s="3">
        <v>0.80500000000000005</v>
      </c>
      <c r="Z62" s="3">
        <v>0.42097400000000001</v>
      </c>
    </row>
    <row r="63" spans="7:27" x14ac:dyDescent="0.3">
      <c r="G63" s="11" t="s">
        <v>34</v>
      </c>
      <c r="H63" s="14">
        <v>0.3342</v>
      </c>
      <c r="I63" s="12">
        <v>8.6499999999999994E-2</v>
      </c>
      <c r="J63" s="3">
        <v>3.863</v>
      </c>
      <c r="K63" s="12">
        <v>1.12E-4</v>
      </c>
      <c r="L63" s="3" t="s">
        <v>21</v>
      </c>
      <c r="M63" s="3">
        <f>ABS(J63)</f>
        <v>3.863</v>
      </c>
      <c r="N63" s="11">
        <v>0.59</v>
      </c>
      <c r="O63" s="3">
        <v>2.54</v>
      </c>
      <c r="P63" s="5">
        <f>ABS(EXP(H63)^O63-1)</f>
        <v>1.3369998701639467</v>
      </c>
      <c r="R63" s="3" t="e">
        <f>IF(H63&lt;0,H63,NA())</f>
        <v>#N/A</v>
      </c>
      <c r="S63" s="3">
        <f>IF(H63&gt;0,H63,NA())</f>
        <v>0.3342</v>
      </c>
      <c r="V63" s="11" t="s">
        <v>51</v>
      </c>
      <c r="W63" s="12">
        <v>-0.78149999999999997</v>
      </c>
      <c r="X63" s="12">
        <v>9.0020000000000003E-2</v>
      </c>
      <c r="Y63" s="3">
        <v>-8.6809999999999992</v>
      </c>
      <c r="Z63" s="3" t="s">
        <v>20</v>
      </c>
      <c r="AA63" s="3" t="s">
        <v>21</v>
      </c>
    </row>
    <row r="64" spans="7:27" x14ac:dyDescent="0.3">
      <c r="G64" s="11" t="s">
        <v>49</v>
      </c>
      <c r="H64" s="14">
        <v>-0.26750000000000002</v>
      </c>
      <c r="I64" s="12">
        <v>6.7250000000000004E-2</v>
      </c>
      <c r="J64" s="3">
        <v>-3.9769999999999999</v>
      </c>
      <c r="K64" s="3">
        <v>6.97E-5</v>
      </c>
      <c r="L64" s="3" t="s">
        <v>21</v>
      </c>
      <c r="M64" s="3">
        <f>ABS(J64)</f>
        <v>3.9769999999999999</v>
      </c>
      <c r="N64" s="11">
        <v>15.9</v>
      </c>
      <c r="O64" s="3">
        <v>8.32</v>
      </c>
      <c r="P64" s="5">
        <f>ABS(EXP(H64)^O64-1)</f>
        <v>0.8919974023681061</v>
      </c>
      <c r="R64" s="3">
        <f>IF(H64&lt;0,H64,NA())</f>
        <v>-0.26750000000000002</v>
      </c>
      <c r="S64" s="3" t="e">
        <f>IF(H64&gt;0,H64,NA())</f>
        <v>#N/A</v>
      </c>
      <c r="V64" s="11" t="s">
        <v>52</v>
      </c>
      <c r="W64" s="12">
        <v>0.56599999999999995</v>
      </c>
      <c r="X64" s="12">
        <v>0.21010000000000001</v>
      </c>
      <c r="Y64" s="3">
        <v>2.694</v>
      </c>
      <c r="Z64" s="3">
        <v>7.0670000000000004E-3</v>
      </c>
      <c r="AA64" s="3" t="s">
        <v>29</v>
      </c>
    </row>
    <row r="65" spans="7:27" x14ac:dyDescent="0.3">
      <c r="G65" s="11" t="s">
        <v>61</v>
      </c>
      <c r="H65" s="14">
        <v>0.65849999999999997</v>
      </c>
      <c r="I65" s="12">
        <v>0.14050000000000001</v>
      </c>
      <c r="J65" s="3">
        <v>4.6859999999999999</v>
      </c>
      <c r="K65" s="3">
        <v>2.7800000000000001E-6</v>
      </c>
      <c r="L65" s="3" t="s">
        <v>21</v>
      </c>
      <c r="M65" s="3">
        <f>ABS(J65)</f>
        <v>4.6859999999999999</v>
      </c>
      <c r="N65" s="13"/>
      <c r="R65" s="3" t="e">
        <f>IF(H65&lt;0,H65,NA())</f>
        <v>#N/A</v>
      </c>
      <c r="S65" s="3">
        <f>IF(H65&gt;0,H65,NA())</f>
        <v>0.65849999999999997</v>
      </c>
      <c r="V65" s="11" t="s">
        <v>53</v>
      </c>
      <c r="W65" s="12">
        <v>-0.35249999999999998</v>
      </c>
      <c r="X65" s="12">
        <v>0.1024</v>
      </c>
      <c r="Y65" s="3">
        <v>-3.4430000000000001</v>
      </c>
      <c r="Z65" s="3">
        <v>5.7499999999999999E-4</v>
      </c>
      <c r="AA65" s="3" t="s">
        <v>21</v>
      </c>
    </row>
    <row r="66" spans="7:27" x14ac:dyDescent="0.3">
      <c r="G66" s="11" t="s">
        <v>60</v>
      </c>
      <c r="H66" s="14">
        <v>0.62009999999999998</v>
      </c>
      <c r="I66" s="12">
        <v>0.12659999999999999</v>
      </c>
      <c r="J66" s="3">
        <v>4.899</v>
      </c>
      <c r="K66" s="12">
        <v>9.6299999999999993E-7</v>
      </c>
      <c r="L66" s="3" t="s">
        <v>21</v>
      </c>
      <c r="M66" s="3">
        <f>ABS(J66)</f>
        <v>4.899</v>
      </c>
      <c r="N66" s="13"/>
      <c r="R66" s="3" t="e">
        <f>IF(H66&lt;0,H66,NA())</f>
        <v>#N/A</v>
      </c>
      <c r="S66" s="3">
        <f>IF(H66&gt;0,H66,NA())</f>
        <v>0.62009999999999998</v>
      </c>
      <c r="V66" s="11" t="s">
        <v>54</v>
      </c>
      <c r="W66" s="12">
        <v>-1.05</v>
      </c>
      <c r="X66" s="12">
        <v>0.13550000000000001</v>
      </c>
      <c r="Y66" s="3">
        <v>-7.7489999999999997</v>
      </c>
      <c r="Z66" s="12">
        <v>9.2300000000000005E-15</v>
      </c>
      <c r="AA66" s="3" t="s">
        <v>21</v>
      </c>
    </row>
    <row r="67" spans="7:27" x14ac:dyDescent="0.3">
      <c r="G67" s="11" t="s">
        <v>48</v>
      </c>
      <c r="H67" s="14">
        <v>-0.42870000000000003</v>
      </c>
      <c r="I67" s="12">
        <v>6.923E-2</v>
      </c>
      <c r="J67" s="3">
        <v>-6.1929999999999996</v>
      </c>
      <c r="K67" s="3">
        <v>5.9200000000000002E-10</v>
      </c>
      <c r="L67" s="3" t="s">
        <v>21</v>
      </c>
      <c r="M67" s="3">
        <f>ABS(J67)</f>
        <v>6.1929999999999996</v>
      </c>
      <c r="N67" s="13"/>
      <c r="R67" s="3">
        <f>IF(H67&lt;0,H67,NA())</f>
        <v>-0.42870000000000003</v>
      </c>
      <c r="S67" s="3" t="e">
        <f>IF(H67&gt;0,H67,NA())</f>
        <v>#N/A</v>
      </c>
      <c r="V67" s="11" t="s">
        <v>55</v>
      </c>
      <c r="W67" s="12">
        <v>-0.70299999999999996</v>
      </c>
      <c r="X67" s="12">
        <v>8.7870000000000004E-2</v>
      </c>
      <c r="Y67" s="3">
        <v>-8.0009999999999994</v>
      </c>
      <c r="Z67" s="12">
        <v>1.2300000000000001E-15</v>
      </c>
      <c r="AA67" s="3" t="s">
        <v>21</v>
      </c>
    </row>
    <row r="68" spans="7:27" x14ac:dyDescent="0.3">
      <c r="G68" s="11" t="s">
        <v>58</v>
      </c>
      <c r="H68" s="14">
        <v>-0.55279999999999996</v>
      </c>
      <c r="I68" s="12">
        <v>8.3220000000000002E-2</v>
      </c>
      <c r="J68" s="3">
        <v>-6.6429999999999998</v>
      </c>
      <c r="K68" s="3">
        <v>3.08E-11</v>
      </c>
      <c r="L68" s="3" t="s">
        <v>21</v>
      </c>
      <c r="M68" s="3">
        <f>ABS(J68)</f>
        <v>6.6429999999999998</v>
      </c>
      <c r="N68" s="13"/>
      <c r="R68" s="3">
        <f>IF(H68&lt;0,H68,NA())</f>
        <v>-0.55279999999999996</v>
      </c>
      <c r="S68" s="3" t="e">
        <f>IF(H68&gt;0,H68,NA())</f>
        <v>#N/A</v>
      </c>
      <c r="V68" s="11" t="s">
        <v>56</v>
      </c>
      <c r="W68" s="12">
        <v>0.11119999999999999</v>
      </c>
      <c r="X68" s="12">
        <v>0.1079</v>
      </c>
      <c r="Y68" s="3">
        <v>1.0309999999999999</v>
      </c>
      <c r="Z68" s="3">
        <v>0.30262499999999998</v>
      </c>
    </row>
    <row r="69" spans="7:27" x14ac:dyDescent="0.3">
      <c r="G69" s="11" t="s">
        <v>57</v>
      </c>
      <c r="H69" s="14">
        <v>0.998</v>
      </c>
      <c r="I69" s="12">
        <v>0.14749999999999999</v>
      </c>
      <c r="J69" s="3">
        <v>6.766</v>
      </c>
      <c r="K69" s="3">
        <v>1.32E-11</v>
      </c>
      <c r="L69" s="3" t="s">
        <v>21</v>
      </c>
      <c r="M69" s="3">
        <f>ABS(J69)</f>
        <v>6.766</v>
      </c>
      <c r="N69" s="13"/>
      <c r="R69" s="3" t="e">
        <f>IF(H69&lt;0,H69,NA())</f>
        <v>#N/A</v>
      </c>
      <c r="S69" s="3">
        <f>IF(H69&gt;0,H69,NA())</f>
        <v>0.998</v>
      </c>
      <c r="V69" s="11" t="s">
        <v>57</v>
      </c>
      <c r="W69" s="12">
        <v>0.998</v>
      </c>
      <c r="X69" s="12">
        <v>0.14749999999999999</v>
      </c>
      <c r="Y69" s="3">
        <v>6.766</v>
      </c>
      <c r="Z69" s="12">
        <v>1.32E-11</v>
      </c>
      <c r="AA69" s="3" t="s">
        <v>21</v>
      </c>
    </row>
    <row r="70" spans="7:27" x14ac:dyDescent="0.3">
      <c r="G70" s="11" t="s">
        <v>54</v>
      </c>
      <c r="H70" s="14">
        <v>-1.05</v>
      </c>
      <c r="I70" s="12">
        <v>0.13550000000000001</v>
      </c>
      <c r="J70" s="3">
        <v>-7.7489999999999997</v>
      </c>
      <c r="K70" s="3">
        <v>9.2300000000000005E-15</v>
      </c>
      <c r="L70" s="3" t="s">
        <v>21</v>
      </c>
      <c r="M70" s="3">
        <f>ABS(J70)</f>
        <v>7.7489999999999997</v>
      </c>
      <c r="N70" s="13"/>
      <c r="R70" s="3">
        <f>IF(H70&lt;0,H70,NA())</f>
        <v>-1.05</v>
      </c>
      <c r="S70" s="3" t="e">
        <f>IF(H70&gt;0,H70,NA())</f>
        <v>#N/A</v>
      </c>
      <c r="V70" s="11" t="s">
        <v>58</v>
      </c>
      <c r="W70" s="12">
        <v>-0.55279999999999996</v>
      </c>
      <c r="X70" s="12">
        <v>8.3220000000000002E-2</v>
      </c>
      <c r="Y70" s="3">
        <v>-6.6429999999999998</v>
      </c>
      <c r="Z70" s="12">
        <v>3.08E-11</v>
      </c>
      <c r="AA70" s="3" t="s">
        <v>21</v>
      </c>
    </row>
    <row r="71" spans="7:27" x14ac:dyDescent="0.3">
      <c r="G71" s="11" t="s">
        <v>55</v>
      </c>
      <c r="H71" s="14">
        <v>-0.70299999999999996</v>
      </c>
      <c r="I71" s="12">
        <v>8.7870000000000004E-2</v>
      </c>
      <c r="J71" s="3">
        <v>-8.0009999999999994</v>
      </c>
      <c r="K71" s="3">
        <v>1.2300000000000001E-15</v>
      </c>
      <c r="L71" s="3" t="s">
        <v>21</v>
      </c>
      <c r="M71" s="3">
        <f>ABS(J71)</f>
        <v>8.0009999999999994</v>
      </c>
      <c r="N71" s="13"/>
      <c r="R71" s="3">
        <f>IF(H71&lt;0,H71,NA())</f>
        <v>-0.70299999999999996</v>
      </c>
      <c r="S71" s="3" t="e">
        <f>IF(H71&gt;0,H71,NA())</f>
        <v>#N/A</v>
      </c>
      <c r="V71" s="11" t="s">
        <v>59</v>
      </c>
      <c r="W71" s="12">
        <v>-0.86619999999999997</v>
      </c>
      <c r="X71" s="12">
        <v>9.622E-2</v>
      </c>
      <c r="Y71" s="3">
        <v>-9.0020000000000007</v>
      </c>
      <c r="Z71" s="3" t="s">
        <v>20</v>
      </c>
      <c r="AA71" s="3" t="s">
        <v>21</v>
      </c>
    </row>
    <row r="72" spans="7:27" x14ac:dyDescent="0.3">
      <c r="G72" s="11" t="s">
        <v>24</v>
      </c>
      <c r="H72" s="14">
        <v>-9.3909999999999993E-2</v>
      </c>
      <c r="I72" s="12">
        <v>1.1339999999999999E-2</v>
      </c>
      <c r="J72" s="3">
        <v>-8.282</v>
      </c>
      <c r="K72" s="12" t="s">
        <v>20</v>
      </c>
      <c r="L72" s="3" t="s">
        <v>21</v>
      </c>
      <c r="M72" s="3">
        <f>ABS(J72)</f>
        <v>8.282</v>
      </c>
      <c r="N72" s="13"/>
      <c r="R72" s="3">
        <f>IF(H72&lt;0,H72,NA())</f>
        <v>-9.3909999999999993E-2</v>
      </c>
      <c r="S72" s="3" t="e">
        <f>IF(H72&gt;0,H72,NA())</f>
        <v>#N/A</v>
      </c>
      <c r="V72" s="11" t="s">
        <v>60</v>
      </c>
      <c r="W72" s="12">
        <v>0.62009999999999998</v>
      </c>
      <c r="X72" s="12">
        <v>0.12659999999999999</v>
      </c>
      <c r="Y72" s="3">
        <v>4.899</v>
      </c>
      <c r="Z72" s="12">
        <v>9.6299999999999993E-7</v>
      </c>
      <c r="AA72" s="3" t="s">
        <v>21</v>
      </c>
    </row>
    <row r="73" spans="7:27" x14ac:dyDescent="0.3">
      <c r="G73" s="11" t="s">
        <v>51</v>
      </c>
      <c r="H73" s="14">
        <v>-0.78149999999999997</v>
      </c>
      <c r="I73" s="12">
        <v>9.0020000000000003E-2</v>
      </c>
      <c r="J73" s="3">
        <v>-8.6809999999999992</v>
      </c>
      <c r="K73" s="3" t="s">
        <v>20</v>
      </c>
      <c r="L73" s="3" t="s">
        <v>21</v>
      </c>
      <c r="M73" s="3">
        <f>ABS(J73)</f>
        <v>8.6809999999999992</v>
      </c>
      <c r="N73" s="13"/>
      <c r="R73" s="3">
        <f>IF(H73&lt;0,H73,NA())</f>
        <v>-0.78149999999999997</v>
      </c>
      <c r="S73" s="3" t="e">
        <f>IF(H73&gt;0,H73,NA())</f>
        <v>#N/A</v>
      </c>
      <c r="V73" s="11" t="s">
        <v>61</v>
      </c>
      <c r="W73" s="12">
        <v>0.65849999999999997</v>
      </c>
      <c r="X73" s="12">
        <v>0.14050000000000001</v>
      </c>
      <c r="Y73" s="3">
        <v>4.6859999999999999</v>
      </c>
      <c r="Z73" s="12">
        <v>2.7800000000000001E-6</v>
      </c>
      <c r="AA73" s="3" t="s">
        <v>21</v>
      </c>
    </row>
    <row r="74" spans="7:27" x14ac:dyDescent="0.3">
      <c r="G74" s="11" t="s">
        <v>59</v>
      </c>
      <c r="H74" s="14">
        <v>-0.86619999999999997</v>
      </c>
      <c r="I74" s="12">
        <v>9.622E-2</v>
      </c>
      <c r="J74" s="3">
        <v>-9.0020000000000007</v>
      </c>
      <c r="K74" s="3" t="s">
        <v>20</v>
      </c>
      <c r="L74" s="3" t="s">
        <v>21</v>
      </c>
      <c r="M74" s="3">
        <f>ABS(J74)</f>
        <v>9.0020000000000007</v>
      </c>
      <c r="N74" s="13"/>
      <c r="R74" s="3">
        <f>IF(H74&lt;0,H74,NA())</f>
        <v>-0.86619999999999997</v>
      </c>
      <c r="S74" s="3" t="e">
        <f>IF(H74&gt;0,H74,NA())</f>
        <v>#N/A</v>
      </c>
      <c r="V74" s="11" t="s">
        <v>62</v>
      </c>
      <c r="W74" s="12">
        <v>-3.2400000000000001E-5</v>
      </c>
      <c r="X74" s="12">
        <v>3.5500000000000001E-4</v>
      </c>
      <c r="Y74" s="3">
        <v>-9.0999999999999998E-2</v>
      </c>
      <c r="Z74" s="3">
        <v>0.92727499999999996</v>
      </c>
    </row>
    <row r="75" spans="7:27" x14ac:dyDescent="0.3">
      <c r="G75" s="11" t="s">
        <v>36</v>
      </c>
      <c r="H75" s="14">
        <v>-0.47070000000000001</v>
      </c>
      <c r="I75" s="12">
        <v>4.965E-2</v>
      </c>
      <c r="J75" s="3">
        <v>-9.4809999999999999</v>
      </c>
      <c r="K75" s="3" t="s">
        <v>20</v>
      </c>
      <c r="L75" s="3" t="s">
        <v>21</v>
      </c>
      <c r="M75" s="3">
        <f>ABS(J75)</f>
        <v>9.4809999999999999</v>
      </c>
      <c r="N75" s="13"/>
      <c r="R75" s="3">
        <f>IF(H75&lt;0,H75,NA())</f>
        <v>-0.47070000000000001</v>
      </c>
      <c r="S75" s="3" t="e">
        <f>IF(H75&gt;0,H75,NA())</f>
        <v>#N/A</v>
      </c>
      <c r="V75" s="11" t="s">
        <v>63</v>
      </c>
      <c r="W75" s="12">
        <v>0.36120000000000002</v>
      </c>
      <c r="X75" s="12">
        <v>0.10290000000000001</v>
      </c>
      <c r="Y75" s="3">
        <v>3.51</v>
      </c>
      <c r="Z75" s="3">
        <v>4.4799999999999999E-4</v>
      </c>
      <c r="AA75" s="3" t="s">
        <v>21</v>
      </c>
    </row>
    <row r="76" spans="7:27" x14ac:dyDescent="0.3">
      <c r="G76" s="11" t="s">
        <v>27</v>
      </c>
      <c r="H76" s="14">
        <v>-1.234</v>
      </c>
      <c r="I76" s="12">
        <v>8.2129999999999995E-2</v>
      </c>
      <c r="J76" s="3">
        <v>-15.026</v>
      </c>
      <c r="K76" s="12" t="s">
        <v>20</v>
      </c>
      <c r="L76" s="3" t="s">
        <v>21</v>
      </c>
      <c r="M76" s="3">
        <f>ABS(J76)</f>
        <v>15.026</v>
      </c>
      <c r="N76" s="13"/>
      <c r="R76" s="3">
        <f>IF(H76&lt;0,H76,NA())</f>
        <v>-1.234</v>
      </c>
      <c r="S76" s="3" t="e">
        <f>IF(H76&gt;0,H76,NA())</f>
        <v>#N/A</v>
      </c>
      <c r="V76" s="11" t="s">
        <v>64</v>
      </c>
      <c r="W76" s="12">
        <v>2.21</v>
      </c>
      <c r="X76" s="12">
        <v>9.7189999999999999E-2</v>
      </c>
      <c r="Y76" s="3">
        <v>22.734999999999999</v>
      </c>
      <c r="Z76" s="3" t="s">
        <v>20</v>
      </c>
      <c r="AA76" s="3" t="s">
        <v>21</v>
      </c>
    </row>
    <row r="77" spans="7:27" x14ac:dyDescent="0.3">
      <c r="G77" s="11" t="s">
        <v>64</v>
      </c>
      <c r="H77" s="14">
        <v>2.21</v>
      </c>
      <c r="I77" s="12">
        <v>9.7189999999999999E-2</v>
      </c>
      <c r="J77" s="3">
        <v>22.734999999999999</v>
      </c>
      <c r="K77" s="12" t="s">
        <v>20</v>
      </c>
      <c r="L77" s="3" t="s">
        <v>21</v>
      </c>
      <c r="M77" s="3">
        <f>ABS(J77)</f>
        <v>22.734999999999999</v>
      </c>
      <c r="N77" s="13"/>
      <c r="R77" s="3" t="e">
        <f>IF(H77&lt;0,H77,NA())</f>
        <v>#N/A</v>
      </c>
      <c r="S77" s="3">
        <f>IF(H77&gt;0,H77,NA())</f>
        <v>2.21</v>
      </c>
      <c r="V77" s="11" t="s">
        <v>65</v>
      </c>
      <c r="W77" s="12">
        <v>5.6570000000000002E-2</v>
      </c>
      <c r="X77" s="12">
        <v>0.10879999999999999</v>
      </c>
      <c r="Y77" s="3">
        <v>0.52</v>
      </c>
      <c r="Z77" s="3">
        <v>0.60320300000000004</v>
      </c>
    </row>
    <row r="78" spans="7:27" x14ac:dyDescent="0.3">
      <c r="G78" s="11"/>
      <c r="H78" s="14"/>
      <c r="I78" s="12"/>
      <c r="N78" s="13"/>
      <c r="R78" s="3" t="e">
        <f t="shared" ref="R78" si="2">IF(H78&lt;0,H78,NA())</f>
        <v>#N/A</v>
      </c>
      <c r="S78" s="3" t="e">
        <f t="shared" ref="S78" si="3">IF(H78&gt;0,H78,NA())</f>
        <v>#N/A</v>
      </c>
      <c r="V78" s="16" t="s">
        <v>66</v>
      </c>
      <c r="W78" s="12">
        <v>6.0020000000000004E-3</v>
      </c>
      <c r="X78" s="12">
        <v>6.319E-3</v>
      </c>
      <c r="Y78" s="3">
        <v>0.95</v>
      </c>
      <c r="Z78" s="3">
        <v>0.34217399999999998</v>
      </c>
    </row>
  </sheetData>
  <sortState xmlns:xlrd2="http://schemas.microsoft.com/office/spreadsheetml/2017/richdata2" ref="G37:M77">
    <sortCondition ref="M37:M77"/>
  </sortState>
  <mergeCells count="67">
    <mergeCell ref="AB14:AC16"/>
    <mergeCell ref="R19:S21"/>
    <mergeCell ref="R8:S10"/>
    <mergeCell ref="X8:Y10"/>
    <mergeCell ref="X19:Y21"/>
    <mergeCell ref="R11:R16"/>
    <mergeCell ref="S11:S13"/>
    <mergeCell ref="T11:U13"/>
    <mergeCell ref="V11:W13"/>
    <mergeCell ref="X11:X16"/>
    <mergeCell ref="Y11:Y13"/>
    <mergeCell ref="S14:S16"/>
    <mergeCell ref="T14:U16"/>
    <mergeCell ref="V14:W16"/>
    <mergeCell ref="Y14:Y16"/>
    <mergeCell ref="AI35:AJ37"/>
    <mergeCell ref="T8:W8"/>
    <mergeCell ref="Z8:AC8"/>
    <mergeCell ref="T9:U10"/>
    <mergeCell ref="V9:W10"/>
    <mergeCell ref="Z9:AA10"/>
    <mergeCell ref="AB9:AC10"/>
    <mergeCell ref="Z11:AA13"/>
    <mergeCell ref="AB11:AC13"/>
    <mergeCell ref="Z14:AA16"/>
    <mergeCell ref="AE29:AF31"/>
    <mergeCell ref="AG29:AJ29"/>
    <mergeCell ref="AG30:AH31"/>
    <mergeCell ref="AI30:AJ31"/>
    <mergeCell ref="AE32:AE37"/>
    <mergeCell ref="AF32:AF34"/>
    <mergeCell ref="AG32:AH34"/>
    <mergeCell ref="AI32:AJ34"/>
    <mergeCell ref="AF35:AF37"/>
    <mergeCell ref="AG35:AH37"/>
    <mergeCell ref="R22:R27"/>
    <mergeCell ref="S22:S24"/>
    <mergeCell ref="T22:U24"/>
    <mergeCell ref="V22:W24"/>
    <mergeCell ref="S25:S27"/>
    <mergeCell ref="T25:U27"/>
    <mergeCell ref="V25:W27"/>
    <mergeCell ref="T19:W19"/>
    <mergeCell ref="T20:U21"/>
    <mergeCell ref="V20:W21"/>
    <mergeCell ref="Z19:AC19"/>
    <mergeCell ref="Z20:AA21"/>
    <mergeCell ref="AB20:AC21"/>
    <mergeCell ref="Z22:AA24"/>
    <mergeCell ref="AB22:AC24"/>
    <mergeCell ref="Z25:AA27"/>
    <mergeCell ref="AB25:AC27"/>
    <mergeCell ref="AG22:AH24"/>
    <mergeCell ref="AG25:AH27"/>
    <mergeCell ref="AI22:AJ24"/>
    <mergeCell ref="AI25:AJ27"/>
    <mergeCell ref="X22:X27"/>
    <mergeCell ref="Y22:Y24"/>
    <mergeCell ref="Y25:Y27"/>
    <mergeCell ref="G34:K34"/>
    <mergeCell ref="AE19:AF21"/>
    <mergeCell ref="AG20:AH21"/>
    <mergeCell ref="AI20:AJ21"/>
    <mergeCell ref="AF22:AF24"/>
    <mergeCell ref="AF25:AF27"/>
    <mergeCell ref="AE22:AE27"/>
    <mergeCell ref="AG19:AJ19"/>
  </mergeCells>
  <conditionalFormatting sqref="AG22:AJ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:AC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W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W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:AA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:AC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:A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5511-3472-4A07-82B7-583DBBE84CDF}">
  <dimension ref="B1:D28"/>
  <sheetViews>
    <sheetView workbookViewId="0">
      <selection activeCell="E26" sqref="E26"/>
    </sheetView>
  </sheetViews>
  <sheetFormatPr defaultRowHeight="14.4" x14ac:dyDescent="0.3"/>
  <cols>
    <col min="1" max="1" width="8.88671875" style="3"/>
    <col min="2" max="2" width="22.44140625" style="3" bestFit="1" customWidth="1"/>
    <col min="3" max="16384" width="8.88671875" style="3"/>
  </cols>
  <sheetData>
    <row r="1" spans="2:4" x14ac:dyDescent="0.3">
      <c r="C1" s="3" t="s">
        <v>12</v>
      </c>
    </row>
    <row r="2" spans="2:4" x14ac:dyDescent="0.3">
      <c r="C2" s="1" t="s">
        <v>0</v>
      </c>
    </row>
    <row r="3" spans="2:4" x14ac:dyDescent="0.3">
      <c r="B3" s="1" t="s">
        <v>1</v>
      </c>
      <c r="C3" s="3">
        <v>0</v>
      </c>
      <c r="D3" s="3">
        <v>1</v>
      </c>
    </row>
    <row r="4" spans="2:4" x14ac:dyDescent="0.3">
      <c r="B4" s="1">
        <v>0</v>
      </c>
      <c r="C4" s="3">
        <v>11143</v>
      </c>
      <c r="D4" s="3">
        <v>531</v>
      </c>
    </row>
    <row r="5" spans="2:4" x14ac:dyDescent="0.3">
      <c r="B5" s="2">
        <v>1</v>
      </c>
      <c r="C5" s="3">
        <v>902</v>
      </c>
      <c r="D5" s="3">
        <v>1060</v>
      </c>
    </row>
    <row r="7" spans="2:4" x14ac:dyDescent="0.3">
      <c r="B7" s="6" t="s">
        <v>11</v>
      </c>
      <c r="C7" s="5" t="s">
        <v>12</v>
      </c>
    </row>
    <row r="8" spans="2:4" x14ac:dyDescent="0.3">
      <c r="B8" s="3" t="s">
        <v>2</v>
      </c>
      <c r="C8" s="4">
        <v>0.89491050000000005</v>
      </c>
    </row>
    <row r="9" spans="2:4" x14ac:dyDescent="0.3">
      <c r="B9" s="3" t="s">
        <v>3</v>
      </c>
      <c r="C9" s="4">
        <v>0.66624760000000005</v>
      </c>
    </row>
    <row r="10" spans="2:4" x14ac:dyDescent="0.3">
      <c r="B10" s="3" t="s">
        <v>4</v>
      </c>
      <c r="C10" s="4">
        <v>0.540265</v>
      </c>
    </row>
    <row r="11" spans="2:4" x14ac:dyDescent="0.3">
      <c r="B11" s="3" t="s">
        <v>5</v>
      </c>
      <c r="C11" s="4">
        <v>0.9251142</v>
      </c>
    </row>
    <row r="12" spans="2:4" x14ac:dyDescent="0.3">
      <c r="B12" s="3" t="s">
        <v>7</v>
      </c>
      <c r="C12" s="4">
        <v>0.1166764</v>
      </c>
    </row>
    <row r="13" spans="2:4" x14ac:dyDescent="0.3">
      <c r="B13" s="3" t="s">
        <v>8</v>
      </c>
      <c r="C13" s="4">
        <v>0.60043990000000003</v>
      </c>
    </row>
    <row r="14" spans="2:4" x14ac:dyDescent="0.3">
      <c r="B14" s="3" t="s">
        <v>9</v>
      </c>
      <c r="C14" s="5">
        <f>C13/C12</f>
        <v>5.1461983743070583</v>
      </c>
    </row>
    <row r="16" spans="2:4" x14ac:dyDescent="0.3">
      <c r="B16" s="6" t="s">
        <v>10</v>
      </c>
    </row>
    <row r="18" spans="2:4" x14ac:dyDescent="0.3">
      <c r="C18" s="1" t="s">
        <v>0</v>
      </c>
    </row>
    <row r="19" spans="2:4" x14ac:dyDescent="0.3">
      <c r="B19" s="1" t="s">
        <v>1</v>
      </c>
      <c r="C19" s="3">
        <v>0</v>
      </c>
      <c r="D19" s="3">
        <v>1</v>
      </c>
    </row>
    <row r="20" spans="2:4" x14ac:dyDescent="0.3">
      <c r="B20" s="1">
        <v>0</v>
      </c>
      <c r="C20" s="3">
        <v>3635</v>
      </c>
      <c r="D20" s="3">
        <v>203</v>
      </c>
    </row>
    <row r="21" spans="2:4" x14ac:dyDescent="0.3">
      <c r="B21" s="2">
        <v>1</v>
      </c>
      <c r="C21" s="3">
        <v>307</v>
      </c>
      <c r="D21" s="3">
        <v>344</v>
      </c>
    </row>
    <row r="22" spans="2:4" x14ac:dyDescent="0.3">
      <c r="B22" s="3" t="s">
        <v>2</v>
      </c>
      <c r="C22" s="4">
        <v>0.88638899999999998</v>
      </c>
    </row>
    <row r="23" spans="2:4" x14ac:dyDescent="0.3">
      <c r="B23" s="3" t="s">
        <v>3</v>
      </c>
      <c r="C23" s="4">
        <v>0.62888480000000002</v>
      </c>
    </row>
    <row r="24" spans="2:4" x14ac:dyDescent="0.3">
      <c r="B24" s="3" t="s">
        <v>4</v>
      </c>
      <c r="C24" s="4">
        <v>0.52841780000000005</v>
      </c>
    </row>
    <row r="25" spans="2:4" x14ac:dyDescent="0.3">
      <c r="B25" s="3" t="s">
        <v>5</v>
      </c>
      <c r="C25" s="4">
        <v>0.92212079999999996</v>
      </c>
    </row>
    <row r="26" spans="2:4" x14ac:dyDescent="0.3">
      <c r="B26" s="3" t="s">
        <v>7</v>
      </c>
      <c r="C26" s="4">
        <v>0.1218534</v>
      </c>
    </row>
    <row r="27" spans="2:4" x14ac:dyDescent="0.3">
      <c r="B27" s="3" t="s">
        <v>8</v>
      </c>
      <c r="C27" s="4">
        <v>0.59910909999999995</v>
      </c>
    </row>
    <row r="28" spans="2:4" x14ac:dyDescent="0.3">
      <c r="B28" s="3" t="s">
        <v>9</v>
      </c>
      <c r="C28" s="1">
        <v>4.9166379999999998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NullModel</vt:lpstr>
      <vt:lpstr>FullModel</vt:lpstr>
      <vt:lpstr>FullModel (noduration)</vt:lpstr>
      <vt:lpstr>FullModel^2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Lesser</dc:creator>
  <cp:lastModifiedBy>Daniel Lesser</cp:lastModifiedBy>
  <dcterms:created xsi:type="dcterms:W3CDTF">2019-05-06T20:51:17Z</dcterms:created>
  <dcterms:modified xsi:type="dcterms:W3CDTF">2019-05-09T19:32:37Z</dcterms:modified>
</cp:coreProperties>
</file>