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ation\My Stuff\"/>
    </mc:Choice>
  </mc:AlternateContent>
  <xr:revisionPtr revIDLastSave="0" documentId="13_ncr:1_{9FA9F345-32FA-4C56-A438-782EE1736367}" xr6:coauthVersionLast="40" xr6:coauthVersionMax="40" xr10:uidLastSave="{00000000-0000-0000-0000-000000000000}"/>
  <bookViews>
    <workbookView xWindow="-120" yWindow="-120" windowWidth="20730" windowHeight="11160" xr2:uid="{81AEF020-3E18-40CE-83BE-94A48AA25F97}"/>
  </bookViews>
  <sheets>
    <sheet name="JiraIDs" sheetId="1" r:id="rId1"/>
    <sheet name="Calendar" sheetId="2" r:id="rId2"/>
    <sheet name="Sheet5" sheetId="5" r:id="rId3"/>
    <sheet name="Sheet6" sheetId="6" r:id="rId4"/>
    <sheet name="Note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B14" i="2"/>
  <c r="M4" i="1"/>
  <c r="M3" i="1"/>
  <c r="M2" i="1"/>
  <c r="J4" i="1" l="1"/>
  <c r="J3" i="1"/>
  <c r="J2" i="1"/>
  <c r="L3" i="1"/>
  <c r="L4" i="1"/>
  <c r="L2" i="1"/>
  <c r="A4" i="1"/>
  <c r="B15" i="2"/>
  <c r="A3" i="1"/>
  <c r="A2" i="1"/>
  <c r="F11" i="2"/>
  <c r="G11" i="2"/>
  <c r="H11" i="2"/>
  <c r="E11" i="2"/>
  <c r="C11" i="2"/>
  <c r="D11" i="2"/>
  <c r="B11" i="2"/>
  <c r="G3" i="2"/>
  <c r="D1" i="6" l="1"/>
  <c r="B3" i="2"/>
  <c r="Q9" i="2"/>
  <c r="Q7" i="2"/>
  <c r="D5" i="2"/>
  <c r="BK3" i="2"/>
  <c r="AT3" i="2"/>
  <c r="BC3" i="2"/>
  <c r="M3" i="2"/>
  <c r="H9" i="2"/>
  <c r="C9" i="2"/>
  <c r="B9" i="2"/>
  <c r="B7" i="2"/>
  <c r="U3" i="2"/>
  <c r="X3" i="2"/>
  <c r="BB3" i="2"/>
  <c r="BO3" i="2"/>
  <c r="F3" i="2"/>
  <c r="I9" i="2"/>
  <c r="J7" i="2"/>
  <c r="K5" i="2"/>
  <c r="AO3" i="2"/>
  <c r="BL3" i="2"/>
  <c r="S3" i="2"/>
  <c r="AZ3" i="2"/>
  <c r="O3" i="2"/>
  <c r="F7" i="2"/>
  <c r="B5" i="2"/>
  <c r="BS3" i="2"/>
  <c r="AX3" i="2"/>
  <c r="BG3" i="2"/>
  <c r="Q3" i="2"/>
  <c r="O5" i="2"/>
  <c r="BN3" i="2"/>
  <c r="AP3" i="2"/>
  <c r="R3" i="2"/>
  <c r="K9" i="2"/>
  <c r="G7" i="2"/>
  <c r="N5" i="2"/>
  <c r="AC3" i="2"/>
  <c r="AN3" i="2"/>
  <c r="BJ3" i="2"/>
  <c r="AB3" i="2"/>
  <c r="N3" i="2"/>
  <c r="R9" i="2"/>
  <c r="P9" i="2"/>
  <c r="O7" i="2"/>
  <c r="P5" i="2"/>
  <c r="AK3" i="2"/>
  <c r="BD3" i="2"/>
  <c r="BR3" i="2"/>
  <c r="AR3" i="2"/>
  <c r="K3" i="2"/>
  <c r="N9" i="2"/>
  <c r="P7" i="2"/>
  <c r="I5" i="2"/>
  <c r="BE3" i="2"/>
  <c r="Z3" i="2"/>
  <c r="AI3" i="2"/>
  <c r="H3" i="2"/>
  <c r="AG3" i="2"/>
  <c r="AV3" i="2"/>
  <c r="I3" i="2"/>
  <c r="AW3" i="2"/>
  <c r="M9" i="2"/>
  <c r="D7" i="2"/>
  <c r="L5" i="2"/>
  <c r="AS3" i="2"/>
  <c r="BT3" i="2"/>
  <c r="W3" i="2"/>
  <c r="BH3" i="2"/>
  <c r="C3" i="2"/>
  <c r="K7" i="2"/>
  <c r="J9" i="2"/>
  <c r="L7" i="2"/>
  <c r="H5" i="2"/>
  <c r="BA3" i="2"/>
  <c r="V3" i="2"/>
  <c r="AE3" i="2"/>
  <c r="D3" i="2"/>
  <c r="E9" i="2"/>
  <c r="M7" i="2"/>
  <c r="E5" i="2"/>
  <c r="AY3" i="2"/>
  <c r="H7" i="2"/>
  <c r="AA3" i="2"/>
  <c r="D9" i="2"/>
  <c r="N7" i="2"/>
  <c r="J5" i="2"/>
  <c r="BI3" i="2"/>
  <c r="AD3" i="2"/>
  <c r="AM3" i="2"/>
  <c r="L3" i="2"/>
  <c r="F9" i="2"/>
  <c r="O9" i="2"/>
  <c r="L9" i="2"/>
  <c r="I7" i="2"/>
  <c r="C5" i="2"/>
  <c r="BQ3" i="2"/>
  <c r="AL3" i="2"/>
  <c r="AU3" i="2"/>
  <c r="E3" i="2"/>
  <c r="G9" i="2"/>
  <c r="C7" i="2"/>
  <c r="M5" i="2"/>
  <c r="Y3" i="2"/>
  <c r="AF3" i="2"/>
  <c r="BF3" i="2"/>
  <c r="T3" i="2"/>
  <c r="J3" i="2"/>
  <c r="E7" i="2"/>
  <c r="F5" i="2"/>
  <c r="BM3" i="2"/>
  <c r="AH3" i="2"/>
  <c r="AQ3" i="2"/>
  <c r="P3" i="2"/>
  <c r="AJ3" i="2"/>
  <c r="BU3" i="2"/>
  <c r="G5" i="2"/>
  <c r="BP3" i="2"/>
  <c r="N3" i="1"/>
  <c r="N2" i="1"/>
  <c r="O2" i="1" l="1"/>
  <c r="O3" i="1"/>
  <c r="P2" i="1"/>
  <c r="P3" i="1"/>
  <c r="N4" i="1"/>
  <c r="R3" i="1" l="1"/>
  <c r="R2" i="1"/>
  <c r="Q3" i="1"/>
  <c r="Q2" i="1"/>
  <c r="O4" i="1"/>
  <c r="P4" i="1"/>
  <c r="R4" i="1" l="1"/>
  <c r="Q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1" authorId="0" shapeId="0" xr:uid="{7DC2FBBA-C433-4242-A576-171A0C232192}">
      <text>
        <r>
          <rPr>
            <b/>
            <sz val="9"/>
            <color indexed="81"/>
            <rFont val="Tahoma"/>
            <family val="2"/>
          </rPr>
          <t>Get the column which the remaining dev falls just below</t>
        </r>
      </text>
    </comment>
  </commentList>
</comments>
</file>

<file path=xl/sharedStrings.xml><?xml version="1.0" encoding="utf-8"?>
<sst xmlns="http://schemas.openxmlformats.org/spreadsheetml/2006/main" count="60" uniqueCount="44">
  <si>
    <t>JiraID</t>
  </si>
  <si>
    <t>Dev1</t>
  </si>
  <si>
    <t>Dev2</t>
  </si>
  <si>
    <t>Dev3</t>
  </si>
  <si>
    <t>Tester</t>
  </si>
  <si>
    <t>Resource tracker</t>
  </si>
  <si>
    <t>A Jira item enters the resource tracker once it has come of analysis and is ready for development. That is when it will get an estimated time, in hours</t>
  </si>
  <si>
    <t>Estimated test time</t>
  </si>
  <si>
    <t>Original Estimated dev time</t>
  </si>
  <si>
    <t>Current Estimated dev time</t>
  </si>
  <si>
    <t>Today</t>
  </si>
  <si>
    <t>Dev time so far used</t>
  </si>
  <si>
    <t>Remaining dev time</t>
  </si>
  <si>
    <t xml:space="preserve">I want to sum between two cells. The first cell is the current row plus the column that holds the current date. The second cell is the </t>
  </si>
  <si>
    <t>Dev1 running total from today</t>
  </si>
  <si>
    <t>Column number with today in</t>
  </si>
  <si>
    <t>Cell with today's date in</t>
  </si>
  <si>
    <t>Row of assigned dev</t>
  </si>
  <si>
    <t>Dev2 running total from today</t>
  </si>
  <si>
    <t>Dev3 running total from today</t>
  </si>
  <si>
    <t>Tester running total from today</t>
  </si>
  <si>
    <t>Dev Assigned to</t>
  </si>
  <si>
    <t>Test Assigned to</t>
  </si>
  <si>
    <t>Remain test time</t>
  </si>
  <si>
    <t>Row of assigned tester</t>
  </si>
  <si>
    <t>DevLookup1</t>
  </si>
  <si>
    <t>Devlookup2</t>
  </si>
  <si>
    <t>Priority</t>
  </si>
  <si>
    <t>Remaining dev time accumulated</t>
  </si>
  <si>
    <t>Apples</t>
  </si>
  <si>
    <t>Tom</t>
  </si>
  <si>
    <t>Sarah</t>
  </si>
  <si>
    <t>Artichokes</t>
  </si>
  <si>
    <t>Bananas</t>
  </si>
  <si>
    <t>Quantity Sold</t>
  </si>
  <si>
    <t>Product</t>
  </si>
  <si>
    <t>Salesperson</t>
  </si>
  <si>
    <t>Carrots</t>
  </si>
  <si>
    <t>Dev finishes</t>
  </si>
  <si>
    <t>Testing starts</t>
  </si>
  <si>
    <t>Tester2</t>
  </si>
  <si>
    <t>Tester2 running total from today</t>
  </si>
  <si>
    <t>TestLookup1</t>
  </si>
  <si>
    <t>Column with Testing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</si>
</sst>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  <font>
      <sz val="10"/>
      <color rgb="FF2F2F2F"/>
      <name val="Segoe UI"/>
      <family val="2"/>
    </font>
    <font>
      <sz val="10"/>
      <color theme="1"/>
      <name val="Calibri"/>
      <family val="2"/>
      <scheme val="minor"/>
    </font>
    <font>
      <b/>
      <sz val="10"/>
      <color rgb="FF393939"/>
      <name val="Segoe UI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ADAD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BD75-AA62-406B-B73A-D366A49E5BAB}">
  <dimension ref="A1:S4"/>
  <sheetViews>
    <sheetView tabSelected="1" topLeftCell="J1" workbookViewId="0">
      <selection activeCell="P7" sqref="P7"/>
    </sheetView>
  </sheetViews>
  <sheetFormatPr defaultRowHeight="15" x14ac:dyDescent="0.25"/>
  <cols>
    <col min="1" max="1" width="11.85546875" customWidth="1"/>
    <col min="2" max="2" width="7.140625" style="5" customWidth="1"/>
    <col min="3" max="3" width="26.140625" hidden="1" customWidth="1"/>
    <col min="4" max="4" width="18.5703125" hidden="1" customWidth="1"/>
    <col min="5" max="5" width="15.28515625" bestFit="1" customWidth="1"/>
    <col min="6" max="6" width="15.5703125" bestFit="1" customWidth="1"/>
    <col min="7" max="7" width="25.85546875" hidden="1" customWidth="1"/>
    <col min="8" max="8" width="19.28515625" hidden="1" customWidth="1"/>
    <col min="9" max="9" width="19" bestFit="1" customWidth="1"/>
    <col min="10" max="10" width="31.140625" bestFit="1" customWidth="1"/>
    <col min="11" max="11" width="19" customWidth="1"/>
    <col min="12" max="12" width="19" hidden="1" customWidth="1"/>
    <col min="13" max="13" width="19" customWidth="1"/>
    <col min="14" max="14" width="15.7109375" customWidth="1"/>
    <col min="15" max="15" width="11.5703125" bestFit="1" customWidth="1"/>
    <col min="16" max="16" width="22" bestFit="1" customWidth="1"/>
    <col min="17" max="17" width="12.7109375" bestFit="1" customWidth="1"/>
    <col min="18" max="18" width="12.7109375" customWidth="1"/>
    <col min="19" max="19" width="15.7109375" customWidth="1"/>
  </cols>
  <sheetData>
    <row r="1" spans="1:19" x14ac:dyDescent="0.25">
      <c r="A1" t="s">
        <v>0</v>
      </c>
      <c r="B1" s="5" t="s">
        <v>27</v>
      </c>
      <c r="C1" t="s">
        <v>8</v>
      </c>
      <c r="D1" t="s">
        <v>7</v>
      </c>
      <c r="E1" t="s">
        <v>21</v>
      </c>
      <c r="F1" t="s">
        <v>22</v>
      </c>
      <c r="G1" t="s">
        <v>9</v>
      </c>
      <c r="H1" t="s">
        <v>11</v>
      </c>
      <c r="I1" t="s">
        <v>12</v>
      </c>
      <c r="J1" t="s">
        <v>28</v>
      </c>
      <c r="K1" t="s">
        <v>23</v>
      </c>
      <c r="L1" t="s">
        <v>17</v>
      </c>
      <c r="M1" t="s">
        <v>24</v>
      </c>
      <c r="N1" t="s">
        <v>25</v>
      </c>
      <c r="O1" t="s">
        <v>26</v>
      </c>
      <c r="P1" t="s">
        <v>38</v>
      </c>
      <c r="Q1" t="s">
        <v>39</v>
      </c>
      <c r="R1" t="s">
        <v>43</v>
      </c>
      <c r="S1" t="s">
        <v>42</v>
      </c>
    </row>
    <row r="2" spans="1:19" x14ac:dyDescent="0.25">
      <c r="A2" s="1" t="str">
        <f>"MAR01"</f>
        <v>MAR01</v>
      </c>
      <c r="B2" s="5">
        <v>1</v>
      </c>
      <c r="C2">
        <v>20</v>
      </c>
      <c r="D2">
        <v>5</v>
      </c>
      <c r="E2" t="s">
        <v>1</v>
      </c>
      <c r="F2" t="s">
        <v>4</v>
      </c>
      <c r="G2">
        <v>30</v>
      </c>
      <c r="I2">
        <v>20</v>
      </c>
      <c r="J2">
        <f>SUMIFS($I$2:$I$9, $E$2:$E$9, "="&amp;E2, $B$2:$B$9, "&lt;="&amp;B2)</f>
        <v>20</v>
      </c>
      <c r="K2">
        <v>5</v>
      </c>
      <c r="L2">
        <f>MATCH(CONCATENATE(E2," running total from today"),Calendar!A$1:A$9)</f>
        <v>3</v>
      </c>
      <c r="M2">
        <f>MATCH(CONCATENATE(F2," running total from today"),Calendar!$A$1:$A$20,0)</f>
        <v>9</v>
      </c>
      <c r="N2">
        <f ca="1">MATCH(J2,INDIRECT("Calendar!"&amp;Calendar!$B$15&amp;L2&amp;":CC"&amp;L2,1))</f>
        <v>5</v>
      </c>
      <c r="O2" t="str">
        <f ca="1">SUBSTITUTE(ADDRESS(1,N2+Calendar!$B$14,4),"1","")</f>
        <v>J</v>
      </c>
      <c r="P2" s="2">
        <f ca="1">INDIRECT("Calendar!"&amp;O2&amp;"1")</f>
        <v>43515</v>
      </c>
      <c r="Q2" s="2">
        <f ca="1">P2</f>
        <v>43515</v>
      </c>
      <c r="R2" s="3" t="str">
        <f ca="1">SUBSTITUTE(ADDRESS(1,MATCH(P2,Calendar!A1:'Calendar'!BU1),4),"1","")</f>
        <v>J</v>
      </c>
    </row>
    <row r="3" spans="1:19" x14ac:dyDescent="0.25">
      <c r="A3" t="str">
        <f>"MAR02"</f>
        <v>MAR02</v>
      </c>
      <c r="B3" s="5">
        <v>2</v>
      </c>
      <c r="C3">
        <v>26</v>
      </c>
      <c r="D3">
        <v>5</v>
      </c>
      <c r="E3" t="s">
        <v>1</v>
      </c>
      <c r="F3" t="s">
        <v>40</v>
      </c>
      <c r="I3">
        <v>10</v>
      </c>
      <c r="J3">
        <f>SUMIFS($I$2:$I$9, $E$2:$E$9, "="&amp;E3, $B$2:$B$9, "&lt;="&amp;B3)</f>
        <v>30</v>
      </c>
      <c r="K3">
        <v>3</v>
      </c>
      <c r="L3">
        <f>MATCH(CONCATENATE(E3," running total from today"),Calendar!A$1:A$9)</f>
        <v>3</v>
      </c>
      <c r="M3">
        <f>MATCH(CONCATENATE(F3," running total from today"),Calendar!$A$1:$A$20,0)</f>
        <v>11</v>
      </c>
      <c r="N3">
        <f ca="1">MATCH(J3,INDIRECT("Calendar!"&amp;Calendar!$B$15&amp;L3&amp;":CC"&amp;L3,1))</f>
        <v>8</v>
      </c>
      <c r="O3" t="str">
        <f ca="1">SUBSTITUTE(ADDRESS(1,N3+Calendar!$B$14,4),"1","")</f>
        <v>M</v>
      </c>
      <c r="P3" s="2">
        <f ca="1">INDIRECT("Calendar!"&amp;O3&amp;"1")</f>
        <v>43518</v>
      </c>
      <c r="Q3" s="2">
        <f t="shared" ref="Q3:Q4" ca="1" si="0">P3</f>
        <v>43518</v>
      </c>
      <c r="R3" s="3" t="str">
        <f ca="1">SUBSTITUTE(ADDRESS(1,MATCH(P3,Calendar!A2:'Calendar'!BU2),4),"1","")</f>
        <v>BU</v>
      </c>
    </row>
    <row r="4" spans="1:19" x14ac:dyDescent="0.25">
      <c r="A4" s="1" t="str">
        <f>"MAR03"</f>
        <v>MAR03</v>
      </c>
      <c r="B4" s="5">
        <v>1</v>
      </c>
      <c r="D4">
        <v>5</v>
      </c>
      <c r="E4" t="s">
        <v>2</v>
      </c>
      <c r="F4" t="s">
        <v>4</v>
      </c>
      <c r="I4">
        <v>20</v>
      </c>
      <c r="J4">
        <f>SUMIFS($I$2:$I$9, $E$2:$E$9, "="&amp;E4, $B$2:$B$9, "&lt;="&amp;B4)</f>
        <v>20</v>
      </c>
      <c r="K4">
        <v>5</v>
      </c>
      <c r="L4">
        <f>MATCH(CONCATENATE(E4," running total from today"),Calendar!A$1:A$9)</f>
        <v>5</v>
      </c>
      <c r="M4">
        <f>MATCH(CONCATENATE(F4," running total from today"),Calendar!$A$1:$A$20,0)</f>
        <v>9</v>
      </c>
      <c r="N4">
        <f ca="1">MATCH(J4,INDIRECT("Calendar!"&amp;Calendar!$B$15&amp;L4&amp;":CC"&amp;L4,1))</f>
        <v>9</v>
      </c>
      <c r="O4" t="str">
        <f ca="1">SUBSTITUTE(ADDRESS(1,N4+Calendar!$B$14,4),"1","")</f>
        <v>N</v>
      </c>
      <c r="P4" s="2">
        <f ca="1">INDIRECT("Calendar!"&amp;O4&amp;"1")</f>
        <v>43521</v>
      </c>
      <c r="Q4" s="2">
        <f t="shared" ca="1" si="0"/>
        <v>43521</v>
      </c>
      <c r="R4" s="3" t="str">
        <f ca="1">SUBSTITUTE(ADDRESS(1,MATCH(P4,Calendar!A3:'Calendar'!BU3),4),"1","")</f>
        <v>BU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D327-22E7-43D5-9A35-2721E0E1585B}">
  <dimension ref="A1:BU15"/>
  <sheetViews>
    <sheetView workbookViewId="0">
      <selection activeCell="C14" sqref="C14"/>
    </sheetView>
  </sheetViews>
  <sheetFormatPr defaultRowHeight="15" x14ac:dyDescent="0.25"/>
  <cols>
    <col min="1" max="1" width="30.28515625" bestFit="1" customWidth="1"/>
    <col min="2" max="2" width="7.7109375" bestFit="1" customWidth="1"/>
  </cols>
  <sheetData>
    <row r="1" spans="1:73" x14ac:dyDescent="0.25">
      <c r="B1" s="2">
        <v>43507</v>
      </c>
      <c r="C1" s="2">
        <v>43508</v>
      </c>
      <c r="D1" s="2">
        <v>43509</v>
      </c>
      <c r="E1" s="2">
        <v>43510</v>
      </c>
      <c r="F1" s="2">
        <v>43511</v>
      </c>
      <c r="G1" s="2">
        <v>43512</v>
      </c>
      <c r="H1" s="2">
        <v>43513</v>
      </c>
      <c r="I1" s="2">
        <v>43514</v>
      </c>
      <c r="J1" s="2">
        <v>43515</v>
      </c>
      <c r="K1" s="2">
        <v>43516</v>
      </c>
      <c r="L1" s="2">
        <v>43517</v>
      </c>
      <c r="M1" s="2">
        <v>43518</v>
      </c>
      <c r="N1" s="2">
        <v>43521</v>
      </c>
      <c r="O1" s="2">
        <v>43522</v>
      </c>
      <c r="P1" s="2">
        <v>43523</v>
      </c>
      <c r="Q1" s="2">
        <v>43524</v>
      </c>
      <c r="R1" s="2">
        <v>43527</v>
      </c>
      <c r="S1" s="2">
        <v>43528</v>
      </c>
      <c r="T1" s="2">
        <v>43529</v>
      </c>
      <c r="U1" s="2">
        <v>43530</v>
      </c>
      <c r="V1" s="2">
        <v>43531</v>
      </c>
      <c r="W1" s="2">
        <v>43532</v>
      </c>
      <c r="X1" s="2">
        <v>43533</v>
      </c>
      <c r="Y1" s="2">
        <v>43534</v>
      </c>
      <c r="Z1" s="2">
        <v>43535</v>
      </c>
      <c r="AA1" s="2">
        <v>43536</v>
      </c>
      <c r="AB1" s="2">
        <v>43537</v>
      </c>
      <c r="AC1" s="2">
        <v>43538</v>
      </c>
      <c r="AD1" s="2">
        <v>43539</v>
      </c>
      <c r="AE1" s="2">
        <v>43540</v>
      </c>
      <c r="AF1" s="2">
        <v>43541</v>
      </c>
      <c r="AG1" s="2">
        <v>43542</v>
      </c>
      <c r="AH1" s="2">
        <v>43543</v>
      </c>
      <c r="AI1" s="2">
        <v>43544</v>
      </c>
      <c r="AJ1" s="2">
        <v>43545</v>
      </c>
      <c r="AK1" s="2">
        <v>43546</v>
      </c>
      <c r="AL1" s="2">
        <v>43547</v>
      </c>
      <c r="AM1" s="2">
        <v>43548</v>
      </c>
      <c r="AN1" s="2">
        <v>43549</v>
      </c>
      <c r="AO1" s="2">
        <v>43550</v>
      </c>
      <c r="AP1" s="2">
        <v>43551</v>
      </c>
      <c r="AQ1" s="2">
        <v>43552</v>
      </c>
      <c r="AR1" s="2">
        <v>43553</v>
      </c>
      <c r="AS1" s="2">
        <v>43554</v>
      </c>
      <c r="AT1" s="2">
        <v>43555</v>
      </c>
      <c r="AU1" s="2">
        <v>43556</v>
      </c>
      <c r="AV1" s="2">
        <v>43557</v>
      </c>
      <c r="AW1" s="2">
        <v>43558</v>
      </c>
      <c r="AX1" s="2">
        <v>43559</v>
      </c>
      <c r="AY1" s="2">
        <v>43560</v>
      </c>
      <c r="AZ1" s="2">
        <v>43561</v>
      </c>
      <c r="BA1" s="2">
        <v>43562</v>
      </c>
      <c r="BB1" s="2">
        <v>43563</v>
      </c>
      <c r="BC1" s="2">
        <v>43564</v>
      </c>
      <c r="BD1" s="2">
        <v>43565</v>
      </c>
      <c r="BE1" s="2">
        <v>43566</v>
      </c>
      <c r="BF1" s="2">
        <v>43567</v>
      </c>
      <c r="BG1" s="2">
        <v>43568</v>
      </c>
      <c r="BH1" s="2">
        <v>43569</v>
      </c>
      <c r="BI1" s="2">
        <v>43570</v>
      </c>
      <c r="BJ1" s="2">
        <v>43571</v>
      </c>
      <c r="BK1" s="2">
        <v>43572</v>
      </c>
      <c r="BL1" s="2">
        <v>43573</v>
      </c>
      <c r="BM1" s="2">
        <v>43574</v>
      </c>
      <c r="BN1" s="2">
        <v>43575</v>
      </c>
      <c r="BO1" s="2">
        <v>43576</v>
      </c>
      <c r="BP1" s="2">
        <v>43577</v>
      </c>
      <c r="BQ1" s="2">
        <v>43578</v>
      </c>
      <c r="BR1" s="2">
        <v>43579</v>
      </c>
      <c r="BS1" s="2">
        <v>43580</v>
      </c>
      <c r="BT1" s="2">
        <v>43581</v>
      </c>
      <c r="BU1" s="2">
        <v>43582</v>
      </c>
    </row>
    <row r="2" spans="1:73" x14ac:dyDescent="0.25">
      <c r="A2" t="s">
        <v>1</v>
      </c>
      <c r="B2">
        <v>6</v>
      </c>
      <c r="C2">
        <v>5</v>
      </c>
      <c r="D2">
        <v>6</v>
      </c>
      <c r="E2">
        <v>6</v>
      </c>
      <c r="F2">
        <v>6</v>
      </c>
      <c r="I2">
        <v>6</v>
      </c>
      <c r="J2">
        <v>6</v>
      </c>
      <c r="K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</row>
    <row r="3" spans="1:73" x14ac:dyDescent="0.25">
      <c r="A3" t="s">
        <v>14</v>
      </c>
      <c r="B3">
        <f ca="1">SUM(INDIRECT(CONCATENATE($B$15,"2")):B2)</f>
        <v>23</v>
      </c>
      <c r="C3">
        <f ca="1">SUM(INDIRECT(CONCATENATE($B$15,"2")):C2)</f>
        <v>17</v>
      </c>
      <c r="D3">
        <f ca="1">SUM(INDIRECT(CONCATENATE($B$15,"2")):D2)</f>
        <v>12</v>
      </c>
      <c r="E3">
        <f ca="1">SUM(INDIRECT(CONCATENATE($B$15,"2")):E2)</f>
        <v>6</v>
      </c>
      <c r="F3">
        <f ca="1">SUM(INDIRECT(CONCATENATE($B$15,"2")):F2)</f>
        <v>12</v>
      </c>
      <c r="G3">
        <f ca="1">SUM(INDIRECT(CONCATENATE($B$15,"2")):G2)</f>
        <v>12</v>
      </c>
      <c r="H3">
        <f ca="1">SUM(INDIRECT(CONCATENATE($B$15,"2")):H2)</f>
        <v>12</v>
      </c>
      <c r="I3">
        <f ca="1">SUM(INDIRECT(CONCATENATE($B$15,"2")):I2)</f>
        <v>18</v>
      </c>
      <c r="J3">
        <f ca="1">SUM(INDIRECT(CONCATENATE($B$15,"2")):J2)</f>
        <v>24</v>
      </c>
      <c r="K3">
        <f ca="1">SUM(INDIRECT(CONCATENATE($B$15,"2")):K2)</f>
        <v>30</v>
      </c>
      <c r="L3">
        <f ca="1">SUM(INDIRECT(CONCATENATE($B$15,"2")):L2)</f>
        <v>30</v>
      </c>
      <c r="M3">
        <f ca="1">SUM(INDIRECT(CONCATENATE($B$15,"2")):M2)</f>
        <v>36</v>
      </c>
      <c r="N3">
        <f ca="1">SUM(INDIRECT(CONCATENATE($B$15,"2")):N2)</f>
        <v>42</v>
      </c>
      <c r="O3">
        <f ca="1">SUM(INDIRECT(CONCATENATE($B$15,"2")):O2)</f>
        <v>48</v>
      </c>
      <c r="P3">
        <f ca="1">SUM(INDIRECT(CONCATENATE($B$15,"2")):P2)</f>
        <v>54</v>
      </c>
      <c r="Q3">
        <f ca="1">SUM(INDIRECT(CONCATENATE($B$15,"2")):Q2)</f>
        <v>60</v>
      </c>
      <c r="R3">
        <f ca="1">SUM(INDIRECT(CONCATENATE($B$15,"2")):R2)</f>
        <v>66</v>
      </c>
      <c r="S3">
        <f ca="1">SUM(INDIRECT(CONCATENATE($B$15,"2")):S2)</f>
        <v>72</v>
      </c>
      <c r="T3">
        <f ca="1">SUM(INDIRECT(CONCATENATE($B$15,"2")):T2)</f>
        <v>78</v>
      </c>
      <c r="U3">
        <f ca="1">SUM(INDIRECT(CONCATENATE($B$15,"2")):U2)</f>
        <v>84</v>
      </c>
      <c r="V3">
        <f ca="1">SUM(INDIRECT(CONCATENATE($B$15,"2")):V2)</f>
        <v>90</v>
      </c>
      <c r="W3">
        <f ca="1">SUM(INDIRECT(CONCATENATE($B$15,"2")):W2)</f>
        <v>96</v>
      </c>
      <c r="X3">
        <f ca="1">SUM(INDIRECT(CONCATENATE($B$15,"2")):X2)</f>
        <v>102</v>
      </c>
      <c r="Y3">
        <f ca="1">SUM(INDIRECT(CONCATENATE($B$15,"2")):Y2)</f>
        <v>108</v>
      </c>
      <c r="Z3">
        <f ca="1">SUM(INDIRECT(CONCATENATE($B$15,"2")):Z2)</f>
        <v>114</v>
      </c>
      <c r="AA3">
        <f ca="1">SUM(INDIRECT(CONCATENATE($B$15,"2")):AA2)</f>
        <v>120</v>
      </c>
      <c r="AB3">
        <f ca="1">SUM(INDIRECT(CONCATENATE($B$15,"2")):AB2)</f>
        <v>126</v>
      </c>
      <c r="AC3">
        <f ca="1">SUM(INDIRECT(CONCATENATE($B$15,"2")):AC2)</f>
        <v>132</v>
      </c>
      <c r="AD3">
        <f ca="1">SUM(INDIRECT(CONCATENATE($B$15,"2")):AD2)</f>
        <v>138</v>
      </c>
      <c r="AE3">
        <f ca="1">SUM(INDIRECT(CONCATENATE($B$15,"2")):AE2)</f>
        <v>144</v>
      </c>
      <c r="AF3">
        <f ca="1">SUM(INDIRECT(CONCATENATE($B$15,"2")):AF2)</f>
        <v>150</v>
      </c>
      <c r="AG3">
        <f ca="1">SUM(INDIRECT(CONCATENATE($B$15,"2")):AG2)</f>
        <v>156</v>
      </c>
      <c r="AH3">
        <f ca="1">SUM(INDIRECT(CONCATENATE($B$15,"2")):AH2)</f>
        <v>162</v>
      </c>
      <c r="AI3">
        <f ca="1">SUM(INDIRECT(CONCATENATE($B$15,"2")):AI2)</f>
        <v>168</v>
      </c>
      <c r="AJ3">
        <f ca="1">SUM(INDIRECT(CONCATENATE($B$15,"2")):AJ2)</f>
        <v>174</v>
      </c>
      <c r="AK3">
        <f ca="1">SUM(INDIRECT(CONCATENATE($B$15,"2")):AK2)</f>
        <v>180</v>
      </c>
      <c r="AL3">
        <f ca="1">SUM(INDIRECT(CONCATENATE($B$15,"2")):AL2)</f>
        <v>186</v>
      </c>
      <c r="AM3">
        <f ca="1">SUM(INDIRECT(CONCATENATE($B$15,"2")):AM2)</f>
        <v>192</v>
      </c>
      <c r="AN3">
        <f ca="1">SUM(INDIRECT(CONCATENATE($B$15,"2")):AN2)</f>
        <v>198</v>
      </c>
      <c r="AO3">
        <f ca="1">SUM(INDIRECT(CONCATENATE($B$15,"2")):AO2)</f>
        <v>204</v>
      </c>
      <c r="AP3">
        <f ca="1">SUM(INDIRECT(CONCATENATE($B$15,"2")):AP2)</f>
        <v>210</v>
      </c>
      <c r="AQ3">
        <f ca="1">SUM(INDIRECT(CONCATENATE($B$15,"2")):AQ2)</f>
        <v>216</v>
      </c>
      <c r="AR3">
        <f ca="1">SUM(INDIRECT(CONCATENATE($B$15,"2")):AR2)</f>
        <v>222</v>
      </c>
      <c r="AS3">
        <f ca="1">SUM(INDIRECT(CONCATENATE($B$15,"2")):AS2)</f>
        <v>228</v>
      </c>
      <c r="AT3">
        <f ca="1">SUM(INDIRECT(CONCATENATE($B$15,"2")):AT2)</f>
        <v>234</v>
      </c>
      <c r="AU3">
        <f ca="1">SUM(INDIRECT(CONCATENATE($B$15,"2")):AU2)</f>
        <v>240</v>
      </c>
      <c r="AV3">
        <f ca="1">SUM(INDIRECT(CONCATENATE($B$15,"2")):AV2)</f>
        <v>246</v>
      </c>
      <c r="AW3">
        <f ca="1">SUM(INDIRECT(CONCATENATE($B$15,"2")):AW2)</f>
        <v>252</v>
      </c>
      <c r="AX3">
        <f ca="1">SUM(INDIRECT(CONCATENATE($B$15,"2")):AX2)</f>
        <v>258</v>
      </c>
      <c r="AY3">
        <f ca="1">SUM(INDIRECT(CONCATENATE($B$15,"2")):AY2)</f>
        <v>264</v>
      </c>
      <c r="AZ3">
        <f ca="1">SUM(INDIRECT(CONCATENATE($B$15,"2")):AZ2)</f>
        <v>270</v>
      </c>
      <c r="BA3">
        <f ca="1">SUM(INDIRECT(CONCATENATE($B$15,"2")):BA2)</f>
        <v>276</v>
      </c>
      <c r="BB3">
        <f ca="1">SUM(INDIRECT(CONCATENATE($B$15,"2")):BB2)</f>
        <v>282</v>
      </c>
      <c r="BC3">
        <f ca="1">SUM(INDIRECT(CONCATENATE($B$15,"2")):BC2)</f>
        <v>288</v>
      </c>
      <c r="BD3">
        <f ca="1">SUM(INDIRECT(CONCATENATE($B$15,"2")):BD2)</f>
        <v>294</v>
      </c>
      <c r="BE3">
        <f ca="1">SUM(INDIRECT(CONCATENATE($B$15,"2")):BE2)</f>
        <v>300</v>
      </c>
      <c r="BF3">
        <f ca="1">SUM(INDIRECT(CONCATENATE($B$15,"2")):BF2)</f>
        <v>306</v>
      </c>
      <c r="BG3">
        <f ca="1">SUM(INDIRECT(CONCATENATE($B$15,"2")):BG2)</f>
        <v>312</v>
      </c>
      <c r="BH3">
        <f ca="1">SUM(INDIRECT(CONCATENATE($B$15,"2")):BH2)</f>
        <v>318</v>
      </c>
      <c r="BI3">
        <f ca="1">SUM(INDIRECT(CONCATENATE($B$15,"2")):BI2)</f>
        <v>324</v>
      </c>
      <c r="BJ3">
        <f ca="1">SUM(INDIRECT(CONCATENATE($B$15,"2")):BJ2)</f>
        <v>330</v>
      </c>
      <c r="BK3">
        <f ca="1">SUM(INDIRECT(CONCATENATE($B$15,"2")):BK2)</f>
        <v>336</v>
      </c>
      <c r="BL3">
        <f ca="1">SUM(INDIRECT(CONCATENATE($B$15,"2")):BL2)</f>
        <v>342</v>
      </c>
      <c r="BM3">
        <f ca="1">SUM(INDIRECT(CONCATENATE($B$15,"2")):BM2)</f>
        <v>348</v>
      </c>
      <c r="BN3">
        <f ca="1">SUM(INDIRECT(CONCATENATE($B$15,"2")):BN2)</f>
        <v>354</v>
      </c>
      <c r="BO3">
        <f ca="1">SUM(INDIRECT(CONCATENATE($B$15,"2")):BO2)</f>
        <v>360</v>
      </c>
      <c r="BP3">
        <f ca="1">SUM(INDIRECT(CONCATENATE($B$15,"2")):BP2)</f>
        <v>366</v>
      </c>
      <c r="BQ3">
        <f ca="1">SUM(INDIRECT(CONCATENATE($B$15,"2")):BQ2)</f>
        <v>372</v>
      </c>
      <c r="BR3">
        <f ca="1">SUM(INDIRECT(CONCATENATE($B$15,"2")):BR2)</f>
        <v>378</v>
      </c>
      <c r="BS3">
        <f ca="1">SUM(INDIRECT(CONCATENATE($B$15,"2")):BS2)</f>
        <v>384</v>
      </c>
      <c r="BT3">
        <f ca="1">SUM(INDIRECT(CONCATENATE($B$15,"2")):BT2)</f>
        <v>390</v>
      </c>
      <c r="BU3">
        <f ca="1">SUM(INDIRECT(CONCATENATE($B$15,"2")):BU2)</f>
        <v>396</v>
      </c>
    </row>
    <row r="4" spans="1:73" x14ac:dyDescent="0.25">
      <c r="A4" t="s">
        <v>2</v>
      </c>
      <c r="B4">
        <v>6</v>
      </c>
      <c r="C4">
        <v>6</v>
      </c>
      <c r="D4">
        <v>6</v>
      </c>
      <c r="E4">
        <v>6</v>
      </c>
      <c r="J4">
        <v>6</v>
      </c>
      <c r="K4">
        <v>6</v>
      </c>
      <c r="N4">
        <v>6</v>
      </c>
      <c r="P4">
        <v>6</v>
      </c>
    </row>
    <row r="5" spans="1:73" x14ac:dyDescent="0.25">
      <c r="A5" t="s">
        <v>18</v>
      </c>
      <c r="B5">
        <f ca="1">SUM(INDIRECT(CONCATENATE($B$15,"4")):B4)</f>
        <v>24</v>
      </c>
      <c r="C5">
        <f ca="1">SUM(INDIRECT(CONCATENATE($B$15,"4")):C4)</f>
        <v>18</v>
      </c>
      <c r="D5">
        <f ca="1">SUM(INDIRECT(CONCATENATE($B$15,"4")):D4)</f>
        <v>12</v>
      </c>
      <c r="E5">
        <f ca="1">SUM(INDIRECT(CONCATENATE($B$15,"4")):E4)</f>
        <v>6</v>
      </c>
      <c r="F5">
        <f ca="1">SUM(INDIRECT(CONCATENATE($B$15,"4")):F4)</f>
        <v>6</v>
      </c>
      <c r="G5">
        <f ca="1">SUM(INDIRECT(CONCATENATE($B$15,"4")):G4)</f>
        <v>6</v>
      </c>
      <c r="H5">
        <f ca="1">SUM(INDIRECT(CONCATENATE($B$15,"4")):H4)</f>
        <v>6</v>
      </c>
      <c r="I5">
        <f ca="1">SUM(INDIRECT(CONCATENATE($B$15,"4")):I4)</f>
        <v>6</v>
      </c>
      <c r="J5">
        <f ca="1">SUM(INDIRECT(CONCATENATE($B$15,"4")):J4)</f>
        <v>12</v>
      </c>
      <c r="K5">
        <f ca="1">SUM(INDIRECT(CONCATENATE($B$15,"4")):K4)</f>
        <v>18</v>
      </c>
      <c r="L5">
        <f ca="1">SUM(INDIRECT(CONCATENATE($B$15,"4")):L4)</f>
        <v>18</v>
      </c>
      <c r="M5">
        <f ca="1">SUM(INDIRECT(CONCATENATE($B$15,"4")):M4)</f>
        <v>18</v>
      </c>
      <c r="N5">
        <f ca="1">SUM(INDIRECT(CONCATENATE($B$15,"4")):N4)</f>
        <v>24</v>
      </c>
      <c r="O5">
        <f ca="1">SUM(INDIRECT(CONCATENATE($B$15,"4")):O4)</f>
        <v>24</v>
      </c>
      <c r="P5">
        <f ca="1">SUM(INDIRECT(CONCATENATE($B$15,"4")):P4)</f>
        <v>30</v>
      </c>
    </row>
    <row r="6" spans="1:73" x14ac:dyDescent="0.25">
      <c r="A6" t="s">
        <v>3</v>
      </c>
      <c r="B6">
        <v>6</v>
      </c>
      <c r="C6">
        <v>6</v>
      </c>
      <c r="D6">
        <v>6</v>
      </c>
      <c r="E6">
        <v>6</v>
      </c>
      <c r="F6">
        <v>6</v>
      </c>
      <c r="I6">
        <v>6</v>
      </c>
      <c r="J6">
        <v>6</v>
      </c>
      <c r="K6">
        <v>6</v>
      </c>
      <c r="L6">
        <v>6</v>
      </c>
      <c r="M6">
        <v>3.5</v>
      </c>
      <c r="N6">
        <v>6</v>
      </c>
      <c r="O6">
        <v>6</v>
      </c>
      <c r="P6">
        <v>6</v>
      </c>
      <c r="Q6">
        <v>6</v>
      </c>
    </row>
    <row r="7" spans="1:73" x14ac:dyDescent="0.25">
      <c r="A7" t="s">
        <v>19</v>
      </c>
      <c r="B7">
        <f ca="1">SUM(INDIRECT(CONCATENATE($B$15,"6")):B6)</f>
        <v>24</v>
      </c>
      <c r="C7">
        <f ca="1">SUM(INDIRECT(CONCATENATE($B$15,"6")):C6)</f>
        <v>18</v>
      </c>
      <c r="D7">
        <f ca="1">SUM(INDIRECT(CONCATENATE($B$15,"6")):D6)</f>
        <v>12</v>
      </c>
      <c r="E7">
        <f ca="1">SUM(INDIRECT(CONCATENATE($B$15,"6")):E6)</f>
        <v>6</v>
      </c>
      <c r="F7">
        <f ca="1">SUM(INDIRECT(CONCATENATE($B$15,"6")):F6)</f>
        <v>12</v>
      </c>
      <c r="G7">
        <f ca="1">SUM(INDIRECT(CONCATENATE($B$15,"6")):G6)</f>
        <v>12</v>
      </c>
      <c r="H7">
        <f ca="1">SUM(INDIRECT(CONCATENATE($B$15,"6")):H6)</f>
        <v>12</v>
      </c>
      <c r="I7">
        <f ca="1">SUM(INDIRECT(CONCATENATE($B$15,"6")):I6)</f>
        <v>18</v>
      </c>
      <c r="J7">
        <f ca="1">SUM(INDIRECT(CONCATENATE($B$15,"6")):J6)</f>
        <v>24</v>
      </c>
      <c r="K7">
        <f ca="1">SUM(INDIRECT(CONCATENATE($B$15,"6")):K6)</f>
        <v>30</v>
      </c>
      <c r="L7">
        <f ca="1">SUM(INDIRECT(CONCATENATE($B$15,"6")):L6)</f>
        <v>36</v>
      </c>
      <c r="M7">
        <f ca="1">SUM(INDIRECT(CONCATENATE($B$15,"6")):M6)</f>
        <v>39.5</v>
      </c>
      <c r="N7">
        <f ca="1">SUM(INDIRECT(CONCATENATE($B$15,"6")):N6)</f>
        <v>45.5</v>
      </c>
      <c r="O7">
        <f ca="1">SUM(INDIRECT(CONCATENATE($B$15,"6")):O6)</f>
        <v>51.5</v>
      </c>
      <c r="P7">
        <f ca="1">SUM(INDIRECT(CONCATENATE($B$15,"6")):P6)</f>
        <v>57.5</v>
      </c>
      <c r="Q7">
        <f ca="1">SUM(INDIRECT(CONCATENATE($B$15,"6")):Q6)</f>
        <v>63.5</v>
      </c>
    </row>
    <row r="8" spans="1:73" x14ac:dyDescent="0.25">
      <c r="A8" t="s">
        <v>4</v>
      </c>
      <c r="B8">
        <v>6</v>
      </c>
      <c r="C8">
        <v>6</v>
      </c>
      <c r="D8">
        <v>6</v>
      </c>
      <c r="E8">
        <v>6</v>
      </c>
      <c r="F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73" x14ac:dyDescent="0.25">
      <c r="A9" t="s">
        <v>20</v>
      </c>
      <c r="B9">
        <f ca="1">SUM(INDIRECT(CONCATENATE($B$15,"8")):B8)</f>
        <v>24</v>
      </c>
      <c r="C9">
        <f ca="1">SUM(INDIRECT(CONCATENATE($B$15,"8")):C8)</f>
        <v>18</v>
      </c>
      <c r="D9">
        <f ca="1">SUM(INDIRECT(CONCATENATE($B$15,"8")):D8)</f>
        <v>12</v>
      </c>
      <c r="E9">
        <f ca="1">SUM(INDIRECT(CONCATENATE($B$15,"8")):E8)</f>
        <v>6</v>
      </c>
      <c r="F9">
        <f ca="1">SUM(INDIRECT(CONCATENATE($B$15,"8")):F8)</f>
        <v>12</v>
      </c>
      <c r="G9">
        <f ca="1">SUM(INDIRECT(CONCATENATE($B$15,"8")):G8)</f>
        <v>12</v>
      </c>
      <c r="H9">
        <f ca="1">SUM(INDIRECT(CONCATENATE($B$15,"8")):H8)</f>
        <v>12</v>
      </c>
      <c r="I9">
        <f ca="1">SUM(INDIRECT(CONCATENATE($B$15,"8")):I8)</f>
        <v>18</v>
      </c>
      <c r="J9">
        <f ca="1">SUM(INDIRECT(CONCATENATE($B$15,"8")):J8)</f>
        <v>24</v>
      </c>
      <c r="K9">
        <f ca="1">SUM(INDIRECT(CONCATENATE($B$15,"8")):K8)</f>
        <v>30</v>
      </c>
      <c r="L9">
        <f ca="1">SUM(INDIRECT(CONCATENATE($B$15,"8")):L8)</f>
        <v>36</v>
      </c>
      <c r="M9">
        <f ca="1">SUM(INDIRECT(CONCATENATE($B$15,"8")):M8)</f>
        <v>42</v>
      </c>
      <c r="N9">
        <f ca="1">SUM(INDIRECT(CONCATENATE($B$15,"8")):N8)</f>
        <v>48</v>
      </c>
      <c r="O9">
        <f ca="1">SUM(INDIRECT(CONCATENATE($B$15,"8")):O8)</f>
        <v>54</v>
      </c>
      <c r="P9">
        <f ca="1">SUM(INDIRECT(CONCATENATE($B$15,"8")):P8)</f>
        <v>60</v>
      </c>
      <c r="Q9">
        <f ca="1">SUM(INDIRECT(CONCATENATE($B$15,"8")):Q8)</f>
        <v>66</v>
      </c>
      <c r="R9">
        <f ca="1">SUM(INDIRECT(CONCATENATE($B$15,"8")):R8)</f>
        <v>66</v>
      </c>
    </row>
    <row r="10" spans="1:73" x14ac:dyDescent="0.25">
      <c r="A10" t="s">
        <v>40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</row>
    <row r="11" spans="1:73" x14ac:dyDescent="0.25">
      <c r="A11" t="s">
        <v>41</v>
      </c>
      <c r="B11">
        <f ca="1">SUM(INDIRECT(CONCATENATE($B$15,"10")):B10)</f>
        <v>12</v>
      </c>
      <c r="C11">
        <f ca="1">SUM(INDIRECT(CONCATENATE($B$15,"10")):C10)</f>
        <v>9</v>
      </c>
      <c r="D11">
        <f ca="1">SUM(INDIRECT(CONCATENATE($B$15,"10")):D10)</f>
        <v>6</v>
      </c>
      <c r="E11">
        <f ca="1">SUM(INDIRECT(CONCATENATE($B$15,"10")):E10)</f>
        <v>3</v>
      </c>
      <c r="F11">
        <f ca="1">SUM(INDIRECT(CONCATENATE($B$15,"10")):F10)</f>
        <v>6</v>
      </c>
      <c r="G11">
        <f ca="1">SUM(INDIRECT(CONCATENATE($B$15,"10")):G10)</f>
        <v>9</v>
      </c>
      <c r="H11">
        <f ca="1">SUM(INDIRECT(CONCATENATE($B$15,"10")):H10)</f>
        <v>12</v>
      </c>
    </row>
    <row r="13" spans="1:73" x14ac:dyDescent="0.25">
      <c r="A13" t="s">
        <v>10</v>
      </c>
      <c r="B13" s="2">
        <v>43510</v>
      </c>
    </row>
    <row r="14" spans="1:73" x14ac:dyDescent="0.25">
      <c r="A14" t="s">
        <v>15</v>
      </c>
      <c r="B14">
        <f>MATCH(B13,A1:BU1)</f>
        <v>5</v>
      </c>
      <c r="C14" t="str">
        <f>SUBSTITUTE(ADDRESS(1,MATCH(B13,A1:BU1),4),"1","")</f>
        <v>E</v>
      </c>
    </row>
    <row r="15" spans="1:73" ht="15.75" x14ac:dyDescent="0.25">
      <c r="A15" t="s">
        <v>16</v>
      </c>
      <c r="B15" s="4" t="str">
        <f>SUBSTITUTE(ADDRESS(1,B14,4),"1","")</f>
        <v>E</v>
      </c>
      <c r="C15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9FC5-CBFE-4FCB-8C20-A97139B75E4C}">
  <dimension ref="A1"/>
  <sheetViews>
    <sheetView workbookViewId="0">
      <selection activeCell="J23" sqref="J23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502D-E726-4314-9332-FA2C34B75A06}">
  <dimension ref="A1:D9"/>
  <sheetViews>
    <sheetView workbookViewId="0">
      <selection activeCell="D1" sqref="D1"/>
    </sheetView>
  </sheetViews>
  <sheetFormatPr defaultRowHeight="12.75" x14ac:dyDescent="0.2"/>
  <cols>
    <col min="1" max="1" width="21.85546875" style="7" customWidth="1"/>
    <col min="2" max="3" width="35.28515625" style="7" customWidth="1"/>
    <col min="4" max="4" width="25.85546875" style="7" customWidth="1"/>
    <col min="5" max="5" width="9.140625" style="7"/>
    <col min="6" max="6" width="27.5703125" style="7" customWidth="1"/>
    <col min="7" max="16384" width="9.140625" style="7"/>
  </cols>
  <sheetData>
    <row r="1" spans="1:4" ht="15" thickBot="1" x14ac:dyDescent="0.25">
      <c r="A1" s="8" t="s">
        <v>34</v>
      </c>
      <c r="B1" s="8" t="s">
        <v>35</v>
      </c>
      <c r="C1" s="8" t="s">
        <v>36</v>
      </c>
      <c r="D1" s="7">
        <f>SUMIFS(A2:A9, B2:B9, "=A*", C2:C9, "Tom")</f>
        <v>20</v>
      </c>
    </row>
    <row r="2" spans="1:4" ht="15" thickBot="1" x14ac:dyDescent="0.25">
      <c r="A2" s="6">
        <v>5</v>
      </c>
      <c r="B2" s="6" t="s">
        <v>29</v>
      </c>
      <c r="C2" s="6" t="s">
        <v>30</v>
      </c>
    </row>
    <row r="3" spans="1:4" ht="15" thickBot="1" x14ac:dyDescent="0.25">
      <c r="A3" s="6">
        <v>4</v>
      </c>
      <c r="B3" s="6" t="s">
        <v>29</v>
      </c>
      <c r="C3" s="6" t="s">
        <v>31</v>
      </c>
    </row>
    <row r="4" spans="1:4" ht="15" thickBot="1" x14ac:dyDescent="0.25">
      <c r="A4" s="6">
        <v>15</v>
      </c>
      <c r="B4" s="6" t="s">
        <v>32</v>
      </c>
      <c r="C4" s="6" t="s">
        <v>30</v>
      </c>
    </row>
    <row r="5" spans="1:4" ht="15" thickBot="1" x14ac:dyDescent="0.25">
      <c r="A5" s="6">
        <v>3</v>
      </c>
      <c r="B5" s="6" t="s">
        <v>32</v>
      </c>
      <c r="C5" s="6" t="s">
        <v>31</v>
      </c>
    </row>
    <row r="6" spans="1:4" ht="15" thickBot="1" x14ac:dyDescent="0.25">
      <c r="A6" s="6">
        <v>22</v>
      </c>
      <c r="B6" s="6" t="s">
        <v>33</v>
      </c>
      <c r="C6" s="6" t="s">
        <v>30</v>
      </c>
    </row>
    <row r="7" spans="1:4" ht="15" thickBot="1" x14ac:dyDescent="0.25">
      <c r="A7" s="6">
        <v>12</v>
      </c>
      <c r="B7" s="6" t="s">
        <v>33</v>
      </c>
      <c r="C7" s="6" t="s">
        <v>31</v>
      </c>
    </row>
    <row r="8" spans="1:4" ht="15" thickBot="1" x14ac:dyDescent="0.25">
      <c r="A8" s="6">
        <v>10</v>
      </c>
      <c r="B8" s="6" t="s">
        <v>37</v>
      </c>
      <c r="C8" s="6" t="s">
        <v>30</v>
      </c>
    </row>
    <row r="9" spans="1:4" ht="15" thickBot="1" x14ac:dyDescent="0.25">
      <c r="A9" s="6">
        <v>33</v>
      </c>
      <c r="B9" s="6" t="s">
        <v>37</v>
      </c>
      <c r="C9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A660-A947-44B4-841D-F6148F0756B8}">
  <dimension ref="A1:A3"/>
  <sheetViews>
    <sheetView workbookViewId="0">
      <selection activeCell="K15" sqref="K15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JiraIDs</vt:lpstr>
      <vt:lpstr>Calendar</vt:lpstr>
      <vt:lpstr>Sheet5</vt:lpstr>
      <vt:lpstr>Sheet6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2019-02-08T13:10:26Z</dcterms:created>
  <dcterms:modified xsi:type="dcterms:W3CDTF">2019-02-08T20:19:43Z</dcterms:modified>
</cp:coreProperties>
</file>