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phine Yang\Desktop\Analysis Project\Crowdfunding Project\"/>
    </mc:Choice>
  </mc:AlternateContent>
  <xr:revisionPtr revIDLastSave="0" documentId="13_ncr:1_{2BE46C9A-5975-43F9-97FB-1F9B4EE6F225}" xr6:coauthVersionLast="47" xr6:coauthVersionMax="47" xr10:uidLastSave="{00000000-0000-0000-0000-000000000000}"/>
  <bookViews>
    <workbookView xWindow="-108" yWindow="-108" windowWidth="23256" windowHeight="12576" firstSheet="2" activeTab="2" xr2:uid="{00000000-000D-0000-FFFF-FFFF00000000}"/>
  </bookViews>
  <sheets>
    <sheet name="Chart1" sheetId="10" r:id="rId1"/>
    <sheet name="Theater Outcomes by Launch Date" sheetId="11" r:id="rId2"/>
    <sheet name="Outcomes Based on Goals" sheetId="12" r:id="rId3"/>
    <sheet name="Kickstarter" sheetId="1" r:id="rId4"/>
    <sheet name="Category Statistics" sheetId="3" r:id="rId5"/>
    <sheet name="Subcategory Statistics" sheetId="4" r:id="rId6"/>
    <sheet name="Outcomes Based on Launch Date" sheetId="5" r:id="rId7"/>
    <sheet name="Edinburgh Research" sheetId="6" r:id="rId8"/>
    <sheet name="Successful US Kickstarters" sheetId="7" r:id="rId9"/>
    <sheet name="Failed US Kickstarters" sheetId="8" r:id="rId10"/>
    <sheet name="Descriptive Statistics" sheetId="9" r:id="rId11"/>
  </sheets>
  <definedNames>
    <definedName name="_xlnm._FilterDatabase" localSheetId="3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1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" i="12" l="1"/>
  <c r="B11" i="12"/>
  <c r="B6" i="12"/>
  <c r="D11" i="12"/>
  <c r="D10" i="12"/>
  <c r="D13" i="12"/>
  <c r="D12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7" i="12"/>
  <c r="C6" i="12"/>
  <c r="C5" i="12"/>
  <c r="C4" i="12"/>
  <c r="C3" i="12"/>
  <c r="B13" i="12"/>
  <c r="B12" i="12"/>
  <c r="B10" i="12"/>
  <c r="B9" i="12"/>
  <c r="B8" i="12"/>
  <c r="B7" i="12"/>
  <c r="B5" i="12"/>
  <c r="B4" i="12"/>
  <c r="B3" i="12"/>
  <c r="C2" i="12"/>
  <c r="B2" i="12"/>
  <c r="E6" i="12" l="1"/>
  <c r="H6" i="12" s="1"/>
  <c r="E11" i="12"/>
  <c r="F11" i="12" s="1"/>
  <c r="E4" i="12"/>
  <c r="H4" i="12" s="1"/>
  <c r="E3" i="12"/>
  <c r="F3" i="12" s="1"/>
  <c r="E13" i="12"/>
  <c r="F13" i="12" s="1"/>
  <c r="E12" i="12"/>
  <c r="G12" i="12" s="1"/>
  <c r="E10" i="12"/>
  <c r="F10" i="12" s="1"/>
  <c r="E9" i="12"/>
  <c r="G9" i="12" s="1"/>
  <c r="E8" i="12"/>
  <c r="G8" i="12" s="1"/>
  <c r="E7" i="12"/>
  <c r="G7" i="12" s="1"/>
  <c r="E5" i="12"/>
  <c r="H5" i="12" s="1"/>
  <c r="E2" i="12"/>
  <c r="F2" i="12" s="1"/>
  <c r="C14" i="9"/>
  <c r="B14" i="9"/>
  <c r="C13" i="9"/>
  <c r="C12" i="9"/>
  <c r="B13" i="9"/>
  <c r="B12" i="9"/>
  <c r="B5" i="9"/>
  <c r="C11" i="9"/>
  <c r="B11" i="9"/>
  <c r="B4" i="9"/>
  <c r="C7" i="9"/>
  <c r="C6" i="9"/>
  <c r="B6" i="9"/>
  <c r="C5" i="9"/>
  <c r="C4" i="9"/>
  <c r="C10" i="9"/>
  <c r="B10" i="9"/>
  <c r="C9" i="9"/>
  <c r="B9" i="9"/>
  <c r="C2" i="9"/>
  <c r="B2" i="9"/>
  <c r="C3" i="9"/>
  <c r="B3" i="9"/>
  <c r="F3" i="6"/>
  <c r="F4" i="6"/>
  <c r="F5" i="6"/>
  <c r="F6" i="6"/>
  <c r="F2" i="6"/>
  <c r="D2" i="6"/>
  <c r="C2" i="6"/>
  <c r="D3" i="6"/>
  <c r="D4" i="6"/>
  <c r="D5" i="6"/>
  <c r="D6" i="6"/>
  <c r="C3" i="6"/>
  <c r="C4" i="6"/>
  <c r="C5" i="6"/>
  <c r="C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6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6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6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6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6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G11" i="12" l="1"/>
  <c r="G4" i="12"/>
  <c r="H11" i="12"/>
  <c r="H13" i="12"/>
  <c r="G6" i="12"/>
  <c r="H10" i="12"/>
  <c r="G3" i="12"/>
  <c r="F9" i="12"/>
  <c r="H3" i="12"/>
  <c r="F8" i="12"/>
  <c r="G13" i="12"/>
  <c r="G5" i="12"/>
  <c r="H2" i="12"/>
  <c r="F7" i="12"/>
  <c r="H9" i="12"/>
  <c r="F5" i="12"/>
  <c r="H8" i="12"/>
  <c r="G10" i="12"/>
  <c r="G2" i="12"/>
  <c r="H7" i="12"/>
  <c r="F6" i="12"/>
  <c r="F4" i="12"/>
  <c r="F12" i="12"/>
  <c r="H12" i="12"/>
  <c r="B7" i="9"/>
</calcChain>
</file>

<file path=xl/sharedStrings.xml><?xml version="1.0" encoding="utf-8"?>
<sst xmlns="http://schemas.openxmlformats.org/spreadsheetml/2006/main" count="38386" uniqueCount="8419">
  <si>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</si>
  <si>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</si>
  <si>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</si>
  <si>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</si>
  <si>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</si>
  <si>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</si>
  <si>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</si>
  <si>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</si>
  <si>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</si>
  <si>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</si>
  <si>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</si>
  <si>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</si>
  <si>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</si>
  <si>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</si>
  <si>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</si>
  <si>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</si>
  <si>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</si>
  <si>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</si>
  <si>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</si>
  <si>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</si>
  <si>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</si>
  <si>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</si>
  <si>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</si>
  <si>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</si>
  <si>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</si>
  <si>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</si>
  <si>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</si>
  <si>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</si>
  <si>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</si>
  <si>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</si>
  <si>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</si>
  <si>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</si>
  <si>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</si>
  <si>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</si>
  <si>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</si>
  <si>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</si>
  <si>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</si>
  <si>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</si>
  <si>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</si>
  <si>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</si>
  <si>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</si>
  <si>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</si>
  <si>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</si>
  <si>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</si>
  <si>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</si>
  <si>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</si>
  <si>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</si>
  <si>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</si>
  <si>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</si>
  <si>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</si>
  <si>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</si>
  <si>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</si>
  <si>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</si>
  <si>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</si>
  <si>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</si>
  <si>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</si>
  <si>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</si>
  <si>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</si>
  <si>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</si>
  <si>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</si>
  <si>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</si>
  <si>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</si>
  <si>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</si>
  <si>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</si>
  <si>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</si>
  <si>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</si>
  <si>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</si>
  <si>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</si>
  <si>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</si>
  <si>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</si>
  <si>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</si>
  <si>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</si>
  <si>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</si>
  <si>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</si>
  <si>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</si>
  <si>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</si>
  <si>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</si>
  <si>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</si>
  <si>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</si>
  <si>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</si>
  <si>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</si>
  <si>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</si>
  <si>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</si>
  <si>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</si>
  <si>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</si>
  <si>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</si>
  <si>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</si>
  <si>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</si>
  <si>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</si>
  <si>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</si>
  <si>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</si>
  <si>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</si>
  <si>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</si>
  <si>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</si>
  <si>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</si>
  <si>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</si>
  <si>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</si>
  <si>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</si>
  <si>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</si>
  <si>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</si>
  <si>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</si>
  <si>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</si>
  <si>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</si>
  <si>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</si>
  <si>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</si>
  <si>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</si>
  <si>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</si>
  <si>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</si>
  <si>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</si>
  <si>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</si>
  <si>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</si>
  <si>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</si>
  <si>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</si>
  <si>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</si>
  <si>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</si>
  <si>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</si>
  <si>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</si>
  <si>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</si>
  <si>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</si>
  <si>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</si>
  <si>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</si>
  <si>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</si>
  <si>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</si>
  <si>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</si>
  <si>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</si>
  <si>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</si>
  <si>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</si>
  <si>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</si>
  <si>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</si>
  <si>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</si>
  <si>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</si>
  <si>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</si>
  <si>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</si>
  <si>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</si>
  <si>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</si>
  <si>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</si>
  <si>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</si>
  <si>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</si>
  <si>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</si>
  <si>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</si>
  <si>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</si>
  <si>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</si>
  <si>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</si>
  <si>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</si>
  <si>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</si>
  <si>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</si>
  <si>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</si>
  <si>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</si>
  <si>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</si>
  <si>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</si>
  <si>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</si>
  <si>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</si>
  <si>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</si>
  <si>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</si>
  <si>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</si>
  <si>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</si>
  <si>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</si>
  <si>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</si>
  <si>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</si>
  <si>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</si>
  <si>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</si>
  <si>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</si>
  <si>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</si>
  <si>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</si>
  <si>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</si>
  <si>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</si>
  <si>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</si>
  <si>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</si>
  <si>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</si>
  <si>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</si>
  <si>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</si>
  <si>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</si>
  <si>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</si>
  <si>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</si>
  <si>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</si>
  <si>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</si>
  <si>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</si>
  <si>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</si>
  <si>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</si>
  <si>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</si>
  <si>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</si>
  <si>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</si>
  <si>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</si>
  <si>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</si>
  <si>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</si>
  <si>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</si>
  <si>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</si>
  <si>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</si>
  <si>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</si>
  <si>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</si>
  <si>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</si>
  <si>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</si>
  <si>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</si>
  <si>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</si>
  <si>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</si>
  <si>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</si>
  <si>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</si>
  <si>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</si>
  <si>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</si>
  <si>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</si>
  <si>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</si>
  <si>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</si>
  <si>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</si>
  <si>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</si>
  <si>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</si>
  <si>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</si>
  <si>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</si>
  <si>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</si>
  <si>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</si>
  <si>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</si>
  <si>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</si>
  <si>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</si>
  <si>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</si>
  <si>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</si>
  <si>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</si>
  <si>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</si>
  <si>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</si>
  <si>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</si>
  <si>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</si>
  <si>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</si>
  <si>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</si>
  <si>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</si>
  <si>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</si>
  <si>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</si>
  <si>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</si>
  <si>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</si>
  <si>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</si>
  <si>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</si>
  <si>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</si>
  <si>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</si>
  <si>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</si>
  <si>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</si>
  <si>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</si>
  <si>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</si>
  <si>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</si>
  <si>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</si>
  <si>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</si>
  <si>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</si>
  <si>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</si>
  <si>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</si>
  <si>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</si>
  <si>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</si>
  <si>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</si>
  <si>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</si>
  <si>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</si>
  <si>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</si>
  <si>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</si>
  <si>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</si>
  <si>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</si>
  <si>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</si>
  <si>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</si>
  <si>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</si>
  <si>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</si>
  <si>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</si>
  <si>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</si>
  <si>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</si>
  <si>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</si>
  <si>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</si>
  <si>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</si>
  <si>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</si>
  <si>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</si>
  <si>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</si>
  <si>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</si>
  <si>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</si>
  <si>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</si>
  <si>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</si>
  <si>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</si>
  <si>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</si>
  <si>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</si>
  <si>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</si>
  <si>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</si>
  <si>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</si>
  <si>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</si>
  <si>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</si>
  <si>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</si>
  <si>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</si>
  <si>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</si>
  <si>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</si>
  <si>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</si>
  <si>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</si>
  <si>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</si>
  <si>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</si>
  <si>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</si>
  <si>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</si>
  <si>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</si>
  <si>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</si>
  <si>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</si>
  <si>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</si>
  <si>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</si>
  <si>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</si>
  <si>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</si>
  <si>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</si>
  <si>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</si>
  <si>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</si>
  <si>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</si>
  <si>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</si>
  <si>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</si>
  <si>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</si>
  <si>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</si>
  <si>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</si>
  <si>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</si>
  <si>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</si>
  <si>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</si>
  <si>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</si>
  <si>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</si>
  <si>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</si>
  <si>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</si>
  <si>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</si>
  <si>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</si>
  <si>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</si>
  <si>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</si>
  <si>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</si>
  <si>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</si>
  <si>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</si>
  <si>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</si>
  <si>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</si>
  <si>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</si>
  <si>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</si>
  <si>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</si>
  <si>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</si>
  <si>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</si>
  <si>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</si>
  <si>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</si>
  <si>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</si>
  <si>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</si>
  <si>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</si>
  <si>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</si>
  <si>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</si>
  <si>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</si>
  <si>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</si>
  <si>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</si>
  <si>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</si>
  <si>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</si>
  <si>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</si>
  <si>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</si>
  <si>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</si>
  <si>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</si>
  <si>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</si>
  <si>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</si>
  <si>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</si>
  <si>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</si>
  <si>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</si>
  <si>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</si>
  <si>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</si>
  <si>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</si>
  <si>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</si>
  <si>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</si>
  <si>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</si>
  <si>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</si>
  <si>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</si>
  <si>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</si>
  <si>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</si>
  <si>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</si>
  <si>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</si>
  <si>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</si>
  <si>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</si>
  <si>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</si>
  <si>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</si>
  <si>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</si>
  <si>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</si>
  <si>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</si>
  <si>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</si>
  <si>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</si>
  <si>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</si>
  <si>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</si>
  <si>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</si>
  <si>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</si>
  <si>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</si>
  <si>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</si>
  <si>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</si>
  <si>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</si>
  <si>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</si>
  <si>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</si>
  <si>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</si>
  <si>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</si>
  <si>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</si>
  <si>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</si>
  <si>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</si>
  <si>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</si>
  <si>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</si>
  <si>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</si>
  <si>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</si>
  <si>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</si>
  <si>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</si>
  <si>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</si>
  <si>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</si>
  <si>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</si>
  <si>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</si>
  <si>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</si>
  <si>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</si>
  <si>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</si>
  <si>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</si>
  <si>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</si>
  <si>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</si>
  <si>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</si>
  <si>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</si>
  <si>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</si>
  <si>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</si>
  <si>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</si>
  <si>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</si>
  <si>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</si>
  <si>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</si>
  <si>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</si>
  <si>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</si>
  <si>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</si>
  <si>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</si>
  <si>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</si>
  <si>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</si>
  <si>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</si>
  <si>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</si>
  <si>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</si>
  <si>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</si>
  <si>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</si>
  <si>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</si>
  <si>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</si>
  <si>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</si>
  <si>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</si>
  <si>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</si>
  <si>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</si>
  <si>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</si>
  <si>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</si>
  <si>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</si>
  <si>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</si>
  <si>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</si>
  <si>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</si>
  <si>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</si>
  <si>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</si>
  <si>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</si>
  <si>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</si>
  <si>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</si>
  <si>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</si>
  <si>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</si>
  <si>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</si>
  <si>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</si>
  <si>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</si>
  <si>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</si>
  <si>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</si>
  <si>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</si>
  <si>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</si>
  <si>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</si>
  <si>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</si>
  <si>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</si>
  <si>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</si>
  <si>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</si>
  <si>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</si>
  <si>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</si>
  <si>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</si>
  <si>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</si>
  <si>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</si>
  <si>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</si>
  <si>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</si>
  <si>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</si>
  <si>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</si>
  <si>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</si>
  <si>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</si>
  <si>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</si>
  <si>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</si>
  <si>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</si>
  <si>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</si>
  <si>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</si>
  <si>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</si>
  <si>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</si>
  <si>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</si>
  <si>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</si>
  <si>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</si>
  <si>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</si>
  <si>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</si>
  <si>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</si>
  <si>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</si>
  <si>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</si>
  <si>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</si>
  <si>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</si>
  <si>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</si>
  <si>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</si>
  <si>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</si>
  <si>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</si>
  <si>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</si>
  <si>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</si>
  <si>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</si>
  <si>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</si>
  <si>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</si>
  <si>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</si>
  <si>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</si>
  <si>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</si>
  <si>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</si>
  <si>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</si>
  <si>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</si>
  <si>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</si>
  <si>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</si>
  <si>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</si>
  <si>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</si>
  <si>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</si>
  <si>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</si>
  <si>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</si>
  <si>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</si>
  <si>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</si>
  <si>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</si>
  <si>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</si>
  <si>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</si>
  <si>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</si>
  <si>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</si>
  <si>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</si>
  <si>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</si>
  <si>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</si>
  <si>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</si>
  <si>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</si>
  <si>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</si>
  <si>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</si>
  <si>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</si>
  <si>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</si>
  <si>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</si>
  <si>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</si>
  <si>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</si>
  <si>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</si>
  <si>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</si>
  <si>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</si>
  <si>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</si>
  <si>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</si>
  <si>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</si>
  <si>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</si>
  <si>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</si>
  <si>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</si>
  <si>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</si>
  <si>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</si>
  <si>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</si>
  <si>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</si>
  <si>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</si>
  <si>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</si>
  <si>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</si>
  <si>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</si>
  <si>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</si>
  <si>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</si>
  <si>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</si>
  <si>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</si>
  <si>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</si>
  <si>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</si>
  <si>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</si>
  <si>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</si>
  <si>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</si>
  <si>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</si>
  <si>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</si>
  <si>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</si>
  <si>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</si>
  <si>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</si>
  <si>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</si>
  <si>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</si>
  <si>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</si>
  <si>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</si>
  <si>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</si>
  <si>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</si>
  <si>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</si>
  <si>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</si>
  <si>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</si>
  <si>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</si>
  <si>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</si>
  <si>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</si>
  <si>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</si>
  <si>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</si>
  <si>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</si>
  <si>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</si>
  <si>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</si>
  <si>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</si>
  <si>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</si>
  <si>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</si>
  <si>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</si>
  <si>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</si>
  <si>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</si>
  <si>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</si>
  <si>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</si>
  <si>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</si>
  <si>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</si>
  <si>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</si>
  <si>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</si>
  <si>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</si>
  <si>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</si>
  <si>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</si>
  <si>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</si>
  <si>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</si>
  <si>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</si>
  <si>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</si>
  <si>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</si>
  <si>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</si>
  <si>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</si>
  <si>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</si>
  <si>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</si>
  <si>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</si>
  <si>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</si>
  <si>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</si>
  <si>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</si>
  <si>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</si>
  <si>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</si>
  <si>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</si>
  <si>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</si>
  <si>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</si>
  <si>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</si>
  <si>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</si>
  <si>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</si>
  <si>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</si>
  <si>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</si>
  <si>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</si>
  <si>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</si>
  <si>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</si>
  <si>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</si>
  <si>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</si>
  <si>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</si>
  <si>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</si>
  <si>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</si>
  <si>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</si>
  <si>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</si>
  <si>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</si>
  <si>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</si>
  <si>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</si>
  <si>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</si>
  <si>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</si>
  <si>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</si>
  <si>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</si>
  <si>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</si>
  <si>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</si>
  <si>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</si>
  <si>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</si>
  <si>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</si>
  <si>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</si>
  <si>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</si>
  <si>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</si>
  <si>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</si>
  <si>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</si>
  <si>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</si>
  <si>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</si>
  <si>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</si>
  <si>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</si>
  <si>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</si>
  <si>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</si>
  <si>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</si>
  <si>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</si>
  <si>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</si>
  <si>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</si>
  <si>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</si>
  <si>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</si>
  <si>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</si>
  <si>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</si>
  <si>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</si>
  <si>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</si>
  <si>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</si>
  <si>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</si>
  <si>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</si>
  <si>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</si>
  <si>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</si>
  <si>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</si>
  <si>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</si>
  <si>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</si>
  <si>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</si>
  <si>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</si>
  <si>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</si>
  <si>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</si>
  <si>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</si>
  <si>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</si>
  <si>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</si>
  <si>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</si>
  <si>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</si>
  <si>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</si>
  <si>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</si>
  <si>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</si>
  <si>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</si>
  <si>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</si>
  <si>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</si>
  <si>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</si>
  <si>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</si>
  <si>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</si>
  <si>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</si>
  <si>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</si>
  <si>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</si>
  <si>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</si>
  <si>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</si>
  <si>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</si>
  <si>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</si>
  <si>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</si>
  <si>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</si>
  <si>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</si>
  <si>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</si>
  <si>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</si>
  <si>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</si>
  <si>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</si>
  <si>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</si>
  <si>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</si>
  <si>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</si>
  <si>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</si>
  <si>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</si>
  <si>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</si>
  <si>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</si>
  <si>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</si>
  <si>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</si>
  <si>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</si>
  <si>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</si>
  <si>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</si>
  <si>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</si>
  <si>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</si>
  <si>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</si>
  <si>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</si>
  <si>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</si>
  <si>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</si>
  <si>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</si>
  <si>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</si>
  <si>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</si>
  <si>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</si>
  <si>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</si>
  <si>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</si>
  <si>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</si>
  <si>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</si>
  <si>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</si>
  <si>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</si>
  <si>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</si>
  <si>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</si>
  <si>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</si>
  <si>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</si>
  <si>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</si>
  <si>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</si>
  <si>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</si>
  <si>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</si>
  <si>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</si>
  <si>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</si>
  <si>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</si>
  <si>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</si>
  <si>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</si>
  <si>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</si>
  <si>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</si>
  <si>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</si>
  <si>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</si>
  <si>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</si>
  <si>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</si>
  <si>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</si>
  <si>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</si>
  <si>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</si>
  <si>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</si>
  <si>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</si>
  <si>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</si>
  <si>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</si>
  <si>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</si>
  <si>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</si>
  <si>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</si>
  <si>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</si>
  <si>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</si>
  <si>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</si>
  <si>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</si>
  <si>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</si>
  <si>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</si>
  <si>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</si>
  <si>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</si>
  <si>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</si>
  <si>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</si>
  <si>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</si>
  <si>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</si>
  <si>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</si>
  <si>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</si>
  <si>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</si>
  <si>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</si>
  <si>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</si>
  <si>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</si>
  <si>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</si>
  <si>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</si>
  <si>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</si>
  <si>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</si>
  <si>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</si>
  <si>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</si>
  <si>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</si>
  <si>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</si>
  <si>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</si>
  <si>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</si>
  <si>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</si>
  <si>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</si>
  <si>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</si>
  <si>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</si>
  <si>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</si>
  <si>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</si>
  <si>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</si>
  <si>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</si>
  <si>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</si>
  <si>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</si>
  <si>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</si>
  <si>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</si>
  <si>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</si>
  <si>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</si>
  <si>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</si>
  <si>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</si>
  <si>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</si>
  <si>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</si>
  <si>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</si>
  <si>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</si>
  <si>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</si>
  <si>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</si>
  <si>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</si>
  <si>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</si>
  <si>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</si>
  <si>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</si>
  <si>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</si>
  <si>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</si>
  <si>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</si>
  <si>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</si>
  <si>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</si>
  <si>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</si>
  <si>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</si>
  <si>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</si>
  <si>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</si>
  <si>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</si>
  <si>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</si>
  <si>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</si>
  <si>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</si>
  <si>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</si>
  <si>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</si>
  <si>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</si>
  <si>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</si>
  <si>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</si>
  <si>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</si>
  <si>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</si>
  <si>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</si>
  <si>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</si>
  <si>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</si>
  <si>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</si>
  <si>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</si>
  <si>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</si>
  <si>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</si>
  <si>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</si>
  <si>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</si>
  <si>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</si>
  <si>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</si>
  <si>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</si>
  <si>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</si>
  <si>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</si>
  <si>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</si>
  <si>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</si>
  <si>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</si>
  <si>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</si>
  <si>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</si>
  <si>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</si>
  <si>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</si>
  <si>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</si>
  <si>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</si>
  <si>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</si>
  <si>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</si>
  <si>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</si>
  <si>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</si>
  <si>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</si>
  <si>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</si>
  <si>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</si>
  <si>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</si>
  <si>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</si>
  <si>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</si>
  <si>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</si>
  <si>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</si>
  <si>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</si>
  <si>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</si>
  <si>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</si>
  <si>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</si>
  <si>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</si>
  <si>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</si>
  <si>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</si>
  <si>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</si>
  <si>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</si>
  <si>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</si>
  <si>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</si>
  <si>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</si>
  <si>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</si>
  <si>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</si>
  <si>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</si>
  <si>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</si>
  <si>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</si>
  <si>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</si>
  <si>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</si>
  <si>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</si>
  <si>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</si>
  <si>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</si>
  <si>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</si>
  <si>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</si>
  <si>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</si>
  <si>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</si>
  <si>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</si>
  <si>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</si>
  <si>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</si>
  <si>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</si>
  <si>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</si>
  <si>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</si>
  <si>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</si>
  <si>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</si>
  <si>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</si>
  <si>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</si>
  <si>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</si>
  <si>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</si>
  <si>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</si>
  <si>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</si>
  <si>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</si>
  <si>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</si>
  <si>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</si>
  <si>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</si>
  <si>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</si>
  <si>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</si>
  <si>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</si>
  <si>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</si>
  <si>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</si>
  <si>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</si>
  <si>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</si>
  <si>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</si>
  <si>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</si>
  <si>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</si>
  <si>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</si>
  <si>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</si>
  <si>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</si>
  <si>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</si>
  <si>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</si>
  <si>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</si>
  <si>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</si>
  <si>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</si>
  <si>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</si>
  <si>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</si>
  <si>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</si>
  <si>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</si>
  <si>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</si>
  <si>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</si>
  <si>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</si>
  <si>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</si>
  <si>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</si>
  <si>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</si>
  <si>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</si>
  <si>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</si>
  <si>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</si>
  <si>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</si>
  <si>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</si>
  <si>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</si>
  <si>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</si>
  <si>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</si>
  <si>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</si>
  <si>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</si>
  <si>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</si>
  <si>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</si>
  <si>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</si>
  <si>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</si>
  <si>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</si>
  <si>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</si>
  <si>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</si>
  <si>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</si>
  <si>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</si>
  <si>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</si>
  <si>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</si>
  <si>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</si>
  <si>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</si>
  <si>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</si>
  <si>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</si>
  <si>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</si>
  <si>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</si>
  <si>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</si>
  <si>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</si>
  <si>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</si>
  <si>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</si>
  <si>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</si>
  <si>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</si>
  <si>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</si>
  <si>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</si>
  <si>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</si>
  <si>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</si>
  <si>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</si>
  <si>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</si>
  <si>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</si>
  <si>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</si>
  <si>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</si>
  <si>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</si>
  <si>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</si>
  <si>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</si>
  <si>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</si>
  <si>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</si>
  <si>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</si>
  <si>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</si>
  <si>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</si>
  <si>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</si>
  <si>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</si>
  <si>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</si>
  <si>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</si>
  <si>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</si>
  <si>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</si>
  <si>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</si>
  <si>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</si>
  <si>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</si>
  <si>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</si>
  <si>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</si>
  <si>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</si>
  <si>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</si>
  <si>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</si>
  <si>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</si>
  <si>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</si>
  <si>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</si>
  <si>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</si>
  <si>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</si>
  <si>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</si>
  <si>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</si>
  <si>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</si>
  <si>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</si>
  <si>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</si>
  <si>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</si>
  <si>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</si>
  <si>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</si>
  <si>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</si>
  <si>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</si>
  <si>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</si>
  <si>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</si>
  <si>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</si>
  <si>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</si>
  <si>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</si>
  <si>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</si>
  <si>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</si>
  <si>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</si>
  <si>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</si>
  <si>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</si>
  <si>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</si>
  <si>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</si>
  <si>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</si>
  <si>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</si>
  <si>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</si>
  <si>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</si>
  <si>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</si>
  <si>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</si>
  <si>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</si>
  <si>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</si>
  <si>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</si>
  <si>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</si>
  <si>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</si>
  <si>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</si>
  <si>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</si>
  <si>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</si>
  <si>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</si>
  <si>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</si>
  <si>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</si>
  <si>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</si>
  <si>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</si>
  <si>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</si>
  <si>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</si>
  <si>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</si>
  <si>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</si>
  <si>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</si>
  <si>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</si>
  <si>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</si>
  <si>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</si>
  <si>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</si>
  <si>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</si>
  <si>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</si>
  <si>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</si>
  <si>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</si>
  <si>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</si>
  <si>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</si>
  <si>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</si>
  <si>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</si>
  <si>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</si>
  <si>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</si>
  <si>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</si>
  <si>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</si>
  <si>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</si>
  <si>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</si>
  <si>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</si>
  <si>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</si>
  <si>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</si>
  <si>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</si>
  <si>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</si>
  <si>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</si>
  <si>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</si>
  <si>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</si>
  <si>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</si>
  <si>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</si>
  <si>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</si>
  <si>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</si>
  <si>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</si>
  <si>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</si>
  <si>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</si>
  <si>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</si>
  <si>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</si>
  <si>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</si>
  <si>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</si>
  <si>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</si>
  <si>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</si>
  <si>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</si>
  <si>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</si>
  <si>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</si>
  <si>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</si>
  <si>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</si>
  <si>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</si>
  <si>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</si>
  <si>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</si>
  <si>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</si>
  <si>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</si>
  <si>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</si>
  <si>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</si>
  <si>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</si>
  <si>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</si>
  <si>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</si>
  <si>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</si>
  <si>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</si>
  <si>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</si>
  <si>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</si>
  <si>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</si>
  <si>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</si>
  <si>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</si>
  <si>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</si>
  <si>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</si>
  <si>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</si>
  <si>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</si>
  <si>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</si>
  <si>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</si>
  <si>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</si>
  <si>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</si>
  <si>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</si>
  <si>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</si>
  <si>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</si>
  <si>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</si>
  <si>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</si>
  <si>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</si>
  <si>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</si>
  <si>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</si>
  <si>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</si>
  <si>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</si>
  <si>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</si>
  <si>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</si>
  <si>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</si>
  <si>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</si>
  <si>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</si>
  <si>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</si>
  <si>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</si>
  <si>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</si>
  <si>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</si>
  <si>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</si>
  <si>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</si>
  <si>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</si>
  <si>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</si>
  <si>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</si>
  <si>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</si>
  <si>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</si>
  <si>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</si>
  <si>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</si>
  <si>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</si>
  <si>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</si>
  <si>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</si>
  <si>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</si>
  <si>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</si>
  <si>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</si>
  <si>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</si>
  <si>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</si>
  <si>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</si>
  <si>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</si>
  <si>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</si>
  <si>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</si>
  <si>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</si>
  <si>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</si>
  <si>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</si>
  <si>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</si>
  <si>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</si>
  <si>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</si>
  <si>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</si>
  <si>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</si>
  <si>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</si>
  <si>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</si>
  <si>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</si>
  <si>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</si>
  <si>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</si>
  <si>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</si>
  <si>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</si>
  <si>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</si>
  <si>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</si>
  <si>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</si>
  <si>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</si>
  <si>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</si>
  <si>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</si>
  <si>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</si>
  <si>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</si>
  <si>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</si>
  <si>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</si>
  <si>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</si>
  <si>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</si>
  <si>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</si>
  <si>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</si>
  <si>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</si>
  <si>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</si>
  <si>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</si>
  <si>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</si>
  <si>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</si>
  <si>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</si>
  <si>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</si>
  <si>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</si>
  <si>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</si>
  <si>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</si>
  <si>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</si>
  <si>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</si>
  <si>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</si>
  <si>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</si>
  <si>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</si>
  <si>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</si>
  <si>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</si>
  <si>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</si>
  <si>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</si>
  <si>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</si>
  <si>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</si>
  <si>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</si>
  <si>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</si>
  <si>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</si>
  <si>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</si>
  <si>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</si>
  <si>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</si>
  <si>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</si>
  <si>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</si>
  <si>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</si>
  <si>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</si>
  <si>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</si>
  <si>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</si>
  <si>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</si>
  <si>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</si>
  <si>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</si>
  <si>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</si>
  <si>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</si>
  <si>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</si>
  <si>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</si>
  <si>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</si>
  <si>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</si>
  <si>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</si>
  <si>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</si>
  <si>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</si>
  <si>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</si>
  <si>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</si>
  <si>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</si>
  <si>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</si>
  <si>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</si>
  <si>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</si>
  <si>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</si>
  <si>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</si>
  <si>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</si>
  <si>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</si>
  <si>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</si>
  <si>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</si>
  <si>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</si>
  <si>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</si>
  <si>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</si>
  <si>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</si>
  <si>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</si>
  <si>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</si>
  <si>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</si>
  <si>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</si>
  <si>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</si>
  <si>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</si>
  <si>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</si>
  <si>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</si>
  <si>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</si>
  <si>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</si>
  <si>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</si>
  <si>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</si>
  <si>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</si>
  <si>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</si>
  <si>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</si>
  <si>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</si>
  <si>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</si>
  <si>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</si>
  <si>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</si>
  <si>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</si>
  <si>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</si>
  <si>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</si>
  <si>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</si>
  <si>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</si>
  <si>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</si>
  <si>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</si>
  <si>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</si>
  <si>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</si>
  <si>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</si>
  <si>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</si>
  <si>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</si>
  <si>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</si>
  <si>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</si>
  <si>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</si>
  <si>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</si>
  <si>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</si>
  <si>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</si>
  <si>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</si>
  <si>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</si>
  <si>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</si>
  <si>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</si>
  <si>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</si>
  <si>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</si>
  <si>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</si>
  <si>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</si>
  <si>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</si>
  <si>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</si>
  <si>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</si>
  <si>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</si>
  <si>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</si>
  <si>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</si>
  <si>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</si>
  <si>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</si>
  <si>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</si>
  <si>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</si>
  <si>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</si>
  <si>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</si>
  <si>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</si>
  <si>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</si>
  <si>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</si>
  <si>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</si>
  <si>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</si>
  <si>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</si>
  <si>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</si>
  <si>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</si>
  <si>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</si>
  <si>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</si>
  <si>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</si>
  <si>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</si>
  <si>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</si>
  <si>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</si>
  <si>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</si>
  <si>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</si>
  <si>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</si>
  <si>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</si>
  <si>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</si>
  <si>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</si>
  <si>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</si>
  <si>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</si>
  <si>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</si>
  <si>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</si>
  <si>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</si>
  <si>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</si>
  <si>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</si>
  <si>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</si>
  <si>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</si>
  <si>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</si>
  <si>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</si>
  <si>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</si>
  <si>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</si>
  <si>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</si>
  <si>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</si>
  <si>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</si>
  <si>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</si>
  <si>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</si>
  <si>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</si>
  <si>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</si>
  <si>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</si>
  <si>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</si>
  <si>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</si>
  <si>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</si>
  <si>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</si>
  <si>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</si>
  <si>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</si>
  <si>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</si>
  <si>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</si>
  <si>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</si>
  <si>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</si>
  <si>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</si>
  <si>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</si>
  <si>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</si>
  <si>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</si>
  <si>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</si>
  <si>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</si>
  <si>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</si>
  <si>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</si>
  <si>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</si>
  <si>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</si>
  <si>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</si>
  <si>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</si>
  <si>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</si>
  <si>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</si>
  <si>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</si>
  <si>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</si>
  <si>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</si>
  <si>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</si>
  <si>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</si>
  <si>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</si>
  <si>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</si>
  <si>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</si>
  <si>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</si>
  <si>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</si>
  <si>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</si>
  <si>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</si>
  <si>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</si>
  <si>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</si>
  <si>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</si>
  <si>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</si>
  <si>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</si>
  <si>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</si>
  <si>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</si>
  <si>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</si>
  <si>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</si>
  <si>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</si>
  <si>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</si>
  <si>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</si>
  <si>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</si>
  <si>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</si>
  <si>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</si>
  <si>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</si>
  <si>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</si>
  <si>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</si>
  <si>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</si>
  <si>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</si>
  <si>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</si>
  <si>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</si>
  <si>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</si>
  <si>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</si>
  <si>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</si>
  <si>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</si>
  <si>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</si>
  <si>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</si>
  <si>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</si>
  <si>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</si>
  <si>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</si>
  <si>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</si>
  <si>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</si>
  <si>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</si>
  <si>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</si>
  <si>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</si>
  <si>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</si>
  <si>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</si>
  <si>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</si>
  <si>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</si>
  <si>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</si>
  <si>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</si>
  <si>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</si>
  <si>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</si>
  <si>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</si>
  <si>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</si>
  <si>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</si>
  <si>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</si>
  <si>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</si>
  <si>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</si>
  <si>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</si>
  <si>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</si>
  <si>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</si>
  <si>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</si>
  <si>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</si>
  <si>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</si>
  <si>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</si>
  <si>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</si>
  <si>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</si>
  <si>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</si>
  <si>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</si>
  <si>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</si>
  <si>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</si>
  <si>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</si>
  <si>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</si>
  <si>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</si>
  <si>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</si>
  <si>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</si>
  <si>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</si>
  <si>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</si>
  <si>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</si>
  <si>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</si>
  <si>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</si>
  <si>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</si>
  <si>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</si>
  <si>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</si>
  <si>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</si>
  <si>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</si>
  <si>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</si>
  <si>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</si>
  <si>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</si>
  <si>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</si>
  <si>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</si>
  <si>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</si>
  <si>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</si>
  <si>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</si>
  <si>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</si>
  <si>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</si>
  <si>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</si>
  <si>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</si>
  <si>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</si>
  <si>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</si>
  <si>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</si>
  <si>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</si>
  <si>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</si>
  <si>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</si>
  <si>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</si>
  <si>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</si>
  <si>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</si>
  <si>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</si>
  <si>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</si>
  <si>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</si>
  <si>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</si>
  <si>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</si>
  <si>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</si>
  <si>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</si>
  <si>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</si>
  <si>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</si>
  <si>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</si>
  <si>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</si>
  <si>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</si>
  <si>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</si>
  <si>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</si>
  <si>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</si>
  <si>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</si>
  <si>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</si>
  <si>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</si>
  <si>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</si>
  <si>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</si>
  <si>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</si>
  <si>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</si>
  <si>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</si>
  <si>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</si>
  <si>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</si>
  <si>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</si>
  <si>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</si>
  <si>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</si>
  <si>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</si>
  <si>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</si>
  <si>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</si>
  <si>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</si>
  <si>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</si>
  <si>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</si>
  <si>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</si>
  <si>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</si>
  <si>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</si>
  <si>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</si>
  <si>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</si>
  <si>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</si>
  <si>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</si>
  <si>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</si>
  <si>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</si>
  <si>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</si>
  <si>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</si>
  <si>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</si>
  <si>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</si>
  <si>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</si>
  <si>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</si>
  <si>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</si>
  <si>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</si>
  <si>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</si>
  <si>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</si>
  <si>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</si>
  <si>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</si>
  <si>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</si>
  <si>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</si>
  <si>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</si>
  <si>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</si>
  <si>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</si>
  <si>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</si>
  <si>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</si>
  <si>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</si>
  <si>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</si>
  <si>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</si>
  <si>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</si>
  <si>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</si>
  <si>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</si>
  <si>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</si>
  <si>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</si>
  <si>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</si>
  <si>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</si>
  <si>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</si>
  <si>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</si>
  <si>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</si>
  <si>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</si>
  <si>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</si>
  <si>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</si>
  <si>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</si>
  <si>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</si>
  <si>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</si>
  <si>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</si>
  <si>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</si>
  <si>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</si>
  <si>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</si>
  <si>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</si>
  <si>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</si>
  <si>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</si>
  <si>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</si>
  <si>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</si>
  <si>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</si>
  <si>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</si>
  <si>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</si>
  <si>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</si>
  <si>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</si>
  <si>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</si>
  <si>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</si>
  <si>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</si>
  <si>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</si>
  <si>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</si>
  <si>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</si>
  <si>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</si>
  <si>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</si>
  <si>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</si>
  <si>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</si>
  <si>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</si>
  <si>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</si>
  <si>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</si>
  <si>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</si>
  <si>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</si>
  <si>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</si>
  <si>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</si>
  <si>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</si>
  <si>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</si>
  <si>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</si>
  <si>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</si>
  <si>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</si>
  <si>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</si>
  <si>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</si>
  <si>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</si>
  <si>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</si>
  <si>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</si>
  <si>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</si>
  <si>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</si>
  <si>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</si>
  <si>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</si>
  <si>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</si>
  <si>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</si>
  <si>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</si>
  <si>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</si>
  <si>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</si>
  <si>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</si>
  <si>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</si>
  <si>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</si>
  <si>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</si>
  <si>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</si>
  <si>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</si>
  <si>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</si>
  <si>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</si>
  <si>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</si>
  <si>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</si>
  <si>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</si>
  <si>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</si>
  <si>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</si>
  <si>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</si>
  <si>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</si>
  <si>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</si>
  <si>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</si>
  <si>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</si>
  <si>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</si>
  <si>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</si>
  <si>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</si>
  <si>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</si>
  <si>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</si>
  <si>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</si>
  <si>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</si>
  <si>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</si>
  <si>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</si>
  <si>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</si>
  <si>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</si>
  <si>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</si>
  <si>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</si>
  <si>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</si>
  <si>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</si>
  <si>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</si>
  <si>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</si>
  <si>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</si>
  <si>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</si>
  <si>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</si>
  <si>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</si>
  <si>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</si>
  <si>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</si>
  <si>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</si>
  <si>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</si>
  <si>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</si>
  <si>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</si>
  <si>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</si>
  <si>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</si>
  <si>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</si>
  <si>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</si>
  <si>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</si>
  <si>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</si>
  <si>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</si>
  <si>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</si>
  <si>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</si>
  <si>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</si>
  <si>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</si>
  <si>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</si>
  <si>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</si>
  <si>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</si>
  <si>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</si>
  <si>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</si>
  <si>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</si>
  <si>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</si>
  <si>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</si>
  <si>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</si>
  <si>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</si>
  <si>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</si>
  <si>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</si>
  <si>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</si>
  <si>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</si>
  <si>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</si>
  <si>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</si>
  <si>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</si>
  <si>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</si>
  <si>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</si>
  <si>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</si>
  <si>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</si>
  <si>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</si>
  <si>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</si>
  <si>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</si>
  <si>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</si>
  <si>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</si>
  <si>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</si>
  <si>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</si>
  <si>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</si>
  <si>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</si>
  <si>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</si>
  <si>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</si>
  <si>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</si>
  <si>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</si>
  <si>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</si>
  <si>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</si>
  <si>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</si>
  <si>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</si>
  <si>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</si>
  <si>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</si>
  <si>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</si>
  <si>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</si>
  <si>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</si>
  <si>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</si>
  <si>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</si>
  <si>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</si>
  <si>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</si>
  <si>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</si>
  <si>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</si>
  <si>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</si>
  <si>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</si>
  <si>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</si>
  <si>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</si>
  <si>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</si>
  <si>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</si>
  <si>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</si>
  <si>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</si>
  <si>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</si>
  <si>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</si>
  <si>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</si>
  <si>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</si>
  <si>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</si>
  <si>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</si>
  <si>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</si>
  <si>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</si>
  <si>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</si>
  <si>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</si>
  <si>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</si>
  <si>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</si>
  <si>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</si>
  <si>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</si>
  <si>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</si>
  <si>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</si>
  <si>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</si>
  <si>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</si>
  <si>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</si>
  <si>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</si>
  <si>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</si>
  <si>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</si>
  <si>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</si>
  <si>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</si>
  <si>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</si>
  <si>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</si>
  <si>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</si>
  <si>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</si>
  <si>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</si>
  <si>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</si>
  <si>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</si>
  <si>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</si>
  <si>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</si>
  <si>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</si>
  <si>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</si>
  <si>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</si>
  <si>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</si>
  <si>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</si>
  <si>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</si>
  <si>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</si>
  <si>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</si>
  <si>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</si>
  <si>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</si>
  <si>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</si>
  <si>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</si>
  <si>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</si>
  <si>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</si>
  <si>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</si>
  <si>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</si>
  <si>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</si>
  <si>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</si>
  <si>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</si>
  <si>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</si>
  <si>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</si>
  <si>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</si>
  <si>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</si>
  <si>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</si>
  <si>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</si>
  <si>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</si>
  <si>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</si>
  <si>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</si>
  <si>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</si>
  <si>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</si>
  <si>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</si>
  <si>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</si>
  <si>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</si>
  <si>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</si>
  <si>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</si>
  <si>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</si>
  <si>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</si>
  <si>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</si>
  <si>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</si>
  <si>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</si>
  <si>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</si>
  <si>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</si>
  <si>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</si>
  <si>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</si>
  <si>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</si>
  <si>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</si>
  <si>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</si>
  <si>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</si>
  <si>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</si>
  <si>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</si>
  <si>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</si>
  <si>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</si>
  <si>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</si>
  <si>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</si>
  <si>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</si>
  <si>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</si>
  <si>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</si>
  <si>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</si>
  <si>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</si>
  <si>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</si>
  <si>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</si>
  <si>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</si>
  <si>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</si>
  <si>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</si>
  <si>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</si>
  <si>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</si>
  <si>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</si>
  <si>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</si>
  <si>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</si>
  <si>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</si>
  <si>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</si>
  <si>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</si>
  <si>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</si>
  <si>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</si>
  <si>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</si>
  <si>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</si>
  <si>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</si>
  <si>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</si>
  <si>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</si>
  <si>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</si>
  <si>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</si>
  <si>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</si>
  <si>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</si>
  <si>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</si>
  <si>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</si>
  <si>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</si>
  <si>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</si>
  <si>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</si>
  <si>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</si>
  <si>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</si>
  <si>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</si>
  <si>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</si>
  <si>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</si>
  <si>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</si>
  <si>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</si>
  <si>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</si>
  <si>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</si>
  <si>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</si>
  <si>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</si>
  <si>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</si>
  <si>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</si>
  <si>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</si>
  <si>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</si>
  <si>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</si>
  <si>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</si>
  <si>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</si>
  <si>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</si>
  <si>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</si>
  <si>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</si>
  <si>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</si>
  <si>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</si>
  <si>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</si>
  <si>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</si>
  <si>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</si>
  <si>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</si>
  <si>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</si>
  <si>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</si>
  <si>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</si>
  <si>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</si>
  <si>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</si>
  <si>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</si>
  <si>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</si>
  <si>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</si>
  <si>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</si>
  <si>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</si>
  <si>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</si>
  <si>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</si>
  <si>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</si>
  <si>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</si>
  <si>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</si>
  <si>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</si>
  <si>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</si>
  <si>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</si>
  <si>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</si>
  <si>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</si>
  <si>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</si>
  <si>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</si>
  <si>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</si>
  <si>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</si>
  <si>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</si>
  <si>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</si>
  <si>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</si>
  <si>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</si>
  <si>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</si>
  <si>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</si>
  <si>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</si>
  <si>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</si>
  <si>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</si>
  <si>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</si>
  <si>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</si>
  <si>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</si>
  <si>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</si>
  <si>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</si>
  <si>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</si>
  <si>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</si>
  <si>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</si>
  <si>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</si>
  <si>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</si>
  <si>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</si>
  <si>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</si>
  <si>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</si>
  <si>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</si>
  <si>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</si>
  <si>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</si>
  <si>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</si>
  <si>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</si>
  <si>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</si>
  <si>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</si>
  <si>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</si>
  <si>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</si>
  <si>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</si>
  <si>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</si>
  <si>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</si>
  <si>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</si>
  <si>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</si>
  <si>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</si>
  <si>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</si>
  <si>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</si>
  <si>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</si>
  <si>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</si>
  <si>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</si>
  <si>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</si>
  <si>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</si>
  <si>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</si>
  <si>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</si>
  <si>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</si>
  <si>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</si>
  <si>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</si>
  <si>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</si>
  <si>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</si>
  <si>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</si>
  <si>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</si>
  <si>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</si>
  <si>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</si>
  <si>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</si>
  <si>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</si>
  <si>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</si>
  <si>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</si>
  <si>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</si>
  <si>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</si>
  <si>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</si>
  <si>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</si>
  <si>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</si>
  <si>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</si>
  <si>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</si>
  <si>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</si>
  <si>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</si>
  <si>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</si>
  <si>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</si>
  <si>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</si>
  <si>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</si>
  <si>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</si>
  <si>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</si>
  <si>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</si>
  <si>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</si>
  <si>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</si>
  <si>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</si>
  <si>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</si>
  <si>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</si>
  <si>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</si>
  <si>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</si>
  <si>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</si>
  <si>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</si>
  <si>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</si>
  <si>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</si>
  <si>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</si>
  <si>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</si>
  <si>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</si>
  <si>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</si>
  <si>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</si>
  <si>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</si>
  <si>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</si>
  <si>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</si>
  <si>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</si>
  <si>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</si>
  <si>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</si>
  <si>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</si>
  <si>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</si>
  <si>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</si>
  <si>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</si>
  <si>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</si>
  <si>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</si>
  <si>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</si>
  <si>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</si>
  <si>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</si>
  <si>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</si>
  <si>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</si>
  <si>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</si>
  <si>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</si>
  <si>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</si>
  <si>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</si>
  <si>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</si>
  <si>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</si>
  <si>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</si>
  <si>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</si>
  <si>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</si>
  <si>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</si>
  <si>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</si>
  <si>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</si>
  <si>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</si>
  <si>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</si>
  <si>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</si>
  <si>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</si>
  <si>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</si>
  <si>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</si>
  <si>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</si>
  <si>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</si>
  <si>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</si>
  <si>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</si>
  <si>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</si>
  <si>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</si>
  <si>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</si>
  <si>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</si>
  <si>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</si>
  <si>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</si>
  <si>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</si>
  <si>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</si>
  <si>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</si>
  <si>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</si>
  <si>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</si>
  <si>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</si>
  <si>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</si>
  <si>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</si>
  <si>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</si>
  <si>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</si>
  <si>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</si>
  <si>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</si>
  <si>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</si>
  <si>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</si>
  <si>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</si>
  <si>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</si>
  <si>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</si>
  <si>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</si>
  <si>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</si>
  <si>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</si>
  <si>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</si>
  <si>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</si>
  <si>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</si>
  <si>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</si>
  <si>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</si>
  <si>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</si>
  <si>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</si>
  <si>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</si>
  <si>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</si>
  <si>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</si>
  <si>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</si>
  <si>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</si>
  <si>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</si>
  <si>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</si>
  <si>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</si>
  <si>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</si>
  <si>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</si>
  <si>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</si>
  <si>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</si>
  <si>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</si>
  <si>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</si>
  <si>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</si>
  <si>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</si>
  <si>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</si>
  <si>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</si>
  <si>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</si>
  <si>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</si>
  <si>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</si>
  <si>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</si>
  <si>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</si>
  <si>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</si>
  <si>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</si>
  <si>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</si>
  <si>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</si>
  <si>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</si>
  <si>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</si>
  <si>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</si>
  <si>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</si>
  <si>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</si>
  <si>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</si>
  <si>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</si>
  <si>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</si>
  <si>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</si>
  <si>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</si>
  <si>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</si>
  <si>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</si>
  <si>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</si>
  <si>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</si>
  <si>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</si>
  <si>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</si>
  <si>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</si>
  <si>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</si>
  <si>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</si>
  <si>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</si>
  <si>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</si>
  <si>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</si>
  <si>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</si>
  <si>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</si>
  <si>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</si>
  <si>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</si>
  <si>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</si>
  <si>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</si>
  <si>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</si>
  <si>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</si>
  <si>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</si>
  <si>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</si>
  <si>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</si>
  <si>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</si>
  <si>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</si>
  <si>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</si>
  <si>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</si>
  <si>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</si>
  <si>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</si>
  <si>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</si>
  <si>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</si>
  <si>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</si>
  <si>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</si>
  <si>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</si>
  <si>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</si>
  <si>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</si>
  <si>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</si>
  <si>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</si>
  <si>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</si>
  <si>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</si>
  <si>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</si>
  <si>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</si>
  <si>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</si>
  <si>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</si>
  <si>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</si>
  <si>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</si>
  <si>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</si>
  <si>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</si>
  <si>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</si>
  <si>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</si>
  <si>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</si>
  <si>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</si>
  <si>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</si>
  <si>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</si>
  <si>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</si>
  <si>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</si>
  <si>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</si>
  <si>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</si>
  <si>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</si>
  <si>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</si>
  <si>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</si>
  <si>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</si>
  <si>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</si>
  <si>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</si>
  <si>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</si>
  <si>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</si>
  <si>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</si>
  <si>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</si>
  <si>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</si>
  <si>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</si>
  <si>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</si>
  <si>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</si>
  <si>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</si>
  <si>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</si>
  <si>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</si>
  <si>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</si>
  <si>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</si>
  <si>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</si>
  <si>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</si>
  <si>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</si>
  <si>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</si>
  <si>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</si>
  <si>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</si>
  <si>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</si>
  <si>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</si>
  <si>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</si>
  <si>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</si>
  <si>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</si>
  <si>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</si>
  <si>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</si>
  <si>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</si>
  <si>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</si>
  <si>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</si>
  <si>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</si>
  <si>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</si>
  <si>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</si>
  <si>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</si>
  <si>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</si>
  <si>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</si>
  <si>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</si>
  <si>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</si>
  <si>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</si>
  <si>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</si>
  <si>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</si>
  <si>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</si>
  <si>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</si>
  <si>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</si>
  <si>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</si>
  <si>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</si>
  <si>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</si>
  <si>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</si>
  <si>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</si>
  <si>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</si>
  <si>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</si>
  <si>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</si>
  <si>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</si>
  <si>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</si>
  <si>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</si>
  <si>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</si>
  <si>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</si>
  <si>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</si>
  <si>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</si>
  <si>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</si>
  <si>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</si>
  <si>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</si>
  <si>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</si>
  <si>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</si>
  <si>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</si>
  <si>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</si>
  <si>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</si>
  <si>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</si>
  <si>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</si>
  <si>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</si>
  <si>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</si>
  <si>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</si>
  <si>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</si>
  <si>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</si>
  <si>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</si>
  <si>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</si>
  <si>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</si>
  <si>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</si>
  <si>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</si>
  <si>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</si>
  <si>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</si>
  <si>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</si>
  <si>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</si>
  <si>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</si>
  <si>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</si>
  <si>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</si>
  <si>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</si>
  <si>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</si>
  <si>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</si>
  <si>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</si>
  <si>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</si>
  <si>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</si>
  <si>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</si>
  <si>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</si>
  <si>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</si>
  <si>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</si>
  <si>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</si>
  <si>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</si>
  <si>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</si>
  <si>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</si>
  <si>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</si>
  <si>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</si>
  <si>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</si>
  <si>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</si>
  <si>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</si>
  <si>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</si>
  <si>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</si>
  <si>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</si>
  <si>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</si>
  <si>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</si>
  <si>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</si>
  <si>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</si>
  <si>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</si>
  <si>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</si>
  <si>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</si>
  <si>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</si>
  <si>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</si>
  <si>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</si>
  <si>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</si>
  <si>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</si>
  <si>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</si>
  <si>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</si>
  <si>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</si>
  <si>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</si>
  <si>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</si>
  <si>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</si>
  <si>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</si>
  <si>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</si>
  <si>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</si>
  <si>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</si>
  <si>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</si>
  <si>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</si>
  <si>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</si>
  <si>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</si>
  <si>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</si>
  <si>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</si>
  <si>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</si>
  <si>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</si>
  <si>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</si>
  <si>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</si>
  <si>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</si>
  <si>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</si>
  <si>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</si>
  <si>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</si>
  <si>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</si>
  <si>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</si>
  <si>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</si>
  <si>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</si>
  <si>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</si>
  <si>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</si>
  <si>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</si>
  <si>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</si>
  <si>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</si>
  <si>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</si>
  <si>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</si>
  <si>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</si>
  <si>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</si>
  <si>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</si>
  <si>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</si>
  <si>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</si>
  <si>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</si>
  <si>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</si>
  <si>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</si>
  <si>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</si>
  <si>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</si>
  <si>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</si>
  <si>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</si>
  <si>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</si>
  <si>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</si>
  <si>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</si>
  <si>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</si>
  <si>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</si>
  <si>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</si>
  <si>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</si>
  <si>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</si>
  <si>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</si>
  <si>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</si>
  <si>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</si>
  <si>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</si>
  <si>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</si>
  <si>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</si>
  <si>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</si>
  <si>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</si>
  <si>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</si>
  <si>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</si>
  <si>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</si>
  <si>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</si>
  <si>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</si>
  <si>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</si>
  <si>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</si>
  <si>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</si>
  <si>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</si>
  <si>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</si>
  <si>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</si>
  <si>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</si>
  <si>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</si>
  <si>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</si>
  <si>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</si>
  <si>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</si>
  <si>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</si>
  <si>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</si>
  <si>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</si>
  <si>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</si>
  <si>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</si>
  <si>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</si>
  <si>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</si>
  <si>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</si>
  <si>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</si>
  <si>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</si>
  <si>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</si>
  <si>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</si>
  <si>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</si>
  <si>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</si>
  <si>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</si>
  <si>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</si>
  <si>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</si>
  <si>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</si>
  <si>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</si>
  <si>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</si>
  <si>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</si>
  <si>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</si>
  <si>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</si>
  <si>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</si>
  <si>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</si>
  <si>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</si>
  <si>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</si>
  <si>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</si>
  <si>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</si>
  <si>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</si>
  <si>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</si>
  <si>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</si>
  <si>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</si>
  <si>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</si>
  <si>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</si>
  <si>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</si>
  <si>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</si>
  <si>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</si>
  <si>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</si>
  <si>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</si>
  <si>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</si>
  <si>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</si>
  <si>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</si>
  <si>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</si>
  <si>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</si>
  <si>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</si>
  <si>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</si>
  <si>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</si>
  <si>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</si>
  <si>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</si>
  <si>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</si>
  <si>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</si>
  <si>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</si>
  <si>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</si>
  <si>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</si>
  <si>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</si>
  <si>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</si>
  <si>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</si>
  <si>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</si>
  <si>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</si>
  <si>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</si>
  <si>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</si>
  <si>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</si>
  <si>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</si>
  <si>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</si>
  <si>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</si>
  <si>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</si>
  <si>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</si>
  <si>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</si>
  <si>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</si>
  <si>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</si>
  <si>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</si>
  <si>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</si>
  <si>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</si>
  <si>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</si>
  <si>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</si>
  <si>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</si>
  <si>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</si>
  <si>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</si>
  <si>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</si>
  <si>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</si>
  <si>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</si>
  <si>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</si>
  <si>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</si>
  <si>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</si>
  <si>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</si>
  <si>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</si>
  <si>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</si>
  <si>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</si>
  <si>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</si>
  <si>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</si>
  <si>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</si>
  <si>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</si>
  <si>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</si>
  <si>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</si>
  <si>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</si>
  <si>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</si>
  <si>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</si>
  <si>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</si>
  <si>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</si>
  <si>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</si>
  <si>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</si>
  <si>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</si>
  <si>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</si>
  <si>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</si>
  <si>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</si>
  <si>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</si>
  <si>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</si>
  <si>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</si>
  <si>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</si>
  <si>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</si>
  <si>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</si>
  <si>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</si>
  <si>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</si>
  <si>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</si>
  <si>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</si>
  <si>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</si>
  <si>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</si>
  <si>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</si>
  <si>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</si>
  <si>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</si>
  <si>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</si>
  <si>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</si>
  <si>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</si>
  <si>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</si>
  <si>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</si>
  <si>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</si>
  <si>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</si>
  <si>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</si>
  <si>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</si>
  <si>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</si>
  <si>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</si>
  <si>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</si>
  <si>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</si>
  <si>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</si>
  <si>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</si>
  <si>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</si>
  <si>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</si>
  <si>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</si>
  <si>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</si>
  <si>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</si>
  <si>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</si>
  <si>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</si>
  <si>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</si>
  <si>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</si>
  <si>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</si>
  <si>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</si>
  <si>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</si>
  <si>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</si>
  <si>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</si>
  <si>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</si>
  <si>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</si>
  <si>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</si>
  <si>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</si>
  <si>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</si>
  <si>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</si>
  <si>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</si>
  <si>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</si>
  <si>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</si>
  <si>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</si>
  <si>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</si>
  <si>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</si>
  <si>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</si>
  <si>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</si>
  <si>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</si>
  <si>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</si>
  <si>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</si>
  <si>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</si>
  <si>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</si>
  <si>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</si>
  <si>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</si>
  <si>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</si>
  <si>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</si>
  <si>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</si>
  <si>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</si>
  <si>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</si>
  <si>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</si>
  <si>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</si>
  <si>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</si>
  <si>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</si>
  <si>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</si>
  <si>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</si>
  <si>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</si>
  <si>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</si>
  <si>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</si>
  <si>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</si>
  <si>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</si>
  <si>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</si>
  <si>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</si>
  <si>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</si>
  <si>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</si>
  <si>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</si>
  <si>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</si>
  <si>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</si>
  <si>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</si>
  <si>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</si>
  <si>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</si>
  <si>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</si>
  <si>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</si>
  <si>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</si>
  <si>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</si>
  <si>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</si>
  <si>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</si>
  <si>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</si>
  <si>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</si>
  <si>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</si>
  <si>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</si>
  <si>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</si>
  <si>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</si>
  <si>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</si>
  <si>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</si>
  <si>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</si>
  <si>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</si>
  <si>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</si>
  <si>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</si>
  <si>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</si>
  <si>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</si>
  <si>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</si>
  <si>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</si>
  <si>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</si>
  <si>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</si>
  <si>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</si>
  <si>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</si>
  <si>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</si>
  <si>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</si>
  <si>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</si>
  <si>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</si>
  <si>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</si>
  <si>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</si>
  <si>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</si>
  <si>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</si>
  <si>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</si>
  <si>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</si>
  <si>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</si>
  <si>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</si>
  <si>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</si>
  <si>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</si>
  <si>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</si>
  <si>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</si>
  <si>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</si>
  <si>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</si>
  <si>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</si>
  <si>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</si>
  <si>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</si>
  <si>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</si>
  <si>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</si>
  <si>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</si>
  <si>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</si>
  <si>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</si>
  <si>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</si>
  <si>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</si>
  <si>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</si>
  <si>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</si>
  <si>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</si>
  <si>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</si>
  <si>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</si>
  <si>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</si>
  <si>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</si>
  <si>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</si>
  <si>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</si>
  <si>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</si>
  <si>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</si>
  <si>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</si>
  <si>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</si>
  <si>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</si>
  <si>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</si>
  <si>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</si>
  <si>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</si>
  <si>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</si>
  <si>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</si>
  <si>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</si>
  <si>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</si>
  <si>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</si>
  <si>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</si>
  <si>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</si>
  <si>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</si>
  <si>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</si>
  <si>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</si>
  <si>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</si>
  <si>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</si>
  <si>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</si>
  <si>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</si>
  <si>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</si>
  <si>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</si>
  <si>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</si>
  <si>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</si>
  <si>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</si>
  <si>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</si>
  <si>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</si>
  <si>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</si>
  <si>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</si>
  <si>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</si>
  <si>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</si>
  <si>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</si>
  <si>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</si>
  <si>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</si>
  <si>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</si>
  <si>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</si>
  <si>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</si>
  <si>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</si>
  <si>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</si>
  <si>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</si>
  <si>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</si>
  <si>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</si>
  <si>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</si>
  <si>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</si>
  <si>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</si>
  <si>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</si>
  <si>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</si>
  <si>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</si>
  <si>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</si>
  <si>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</si>
  <si>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</si>
  <si>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</si>
  <si>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</si>
  <si>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</si>
  <si>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</si>
  <si>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</si>
  <si>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</si>
  <si>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</si>
  <si>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</si>
  <si>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</si>
  <si>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</si>
  <si>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</si>
  <si>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</si>
  <si>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</si>
  <si>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</si>
  <si>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</si>
  <si>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</si>
  <si>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</si>
  <si>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</si>
  <si>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</si>
  <si>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</si>
  <si>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</si>
  <si>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</si>
  <si>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</si>
  <si>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</si>
  <si>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</si>
  <si>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</si>
  <si>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</si>
  <si>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</si>
  <si>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</si>
  <si>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</si>
  <si>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</si>
  <si>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</si>
  <si>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</si>
  <si>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</si>
  <si>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</si>
  <si>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</si>
  <si>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</si>
  <si>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</si>
  <si>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</si>
  <si>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</si>
  <si>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</si>
  <si>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</si>
  <si>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</si>
  <si>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</si>
  <si>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</si>
  <si>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</si>
  <si>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</si>
  <si>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</si>
  <si>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</si>
  <si>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</si>
  <si>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</si>
  <si>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</si>
  <si>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</si>
  <si>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</si>
  <si>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</si>
  <si>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</si>
  <si>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</si>
  <si>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</si>
  <si>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</si>
  <si>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</si>
  <si>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</si>
  <si>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</si>
  <si>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</si>
  <si>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</si>
  <si>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</si>
  <si>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</si>
  <si>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</si>
  <si>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</si>
  <si>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</si>
  <si>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</si>
  <si>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</si>
  <si>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</si>
  <si>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</si>
  <si>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</si>
  <si>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</si>
  <si>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</si>
  <si>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</si>
  <si>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</si>
  <si>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</si>
  <si>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</si>
  <si>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</si>
  <si>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</si>
  <si>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</si>
  <si>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</si>
  <si>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</si>
  <si>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</si>
  <si>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</si>
  <si>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</si>
  <si>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</si>
  <si>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</si>
  <si>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</si>
  <si>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</si>
  <si>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</si>
  <si>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</si>
  <si>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</si>
  <si>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</si>
  <si>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</si>
  <si>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</si>
  <si>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</si>
  <si>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</si>
  <si>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</si>
  <si>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</si>
  <si>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</si>
  <si>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</si>
  <si>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</si>
  <si>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</si>
  <si>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</si>
  <si>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</si>
  <si>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</si>
  <si>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</si>
  <si>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</si>
  <si>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</si>
  <si>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</si>
  <si>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</si>
  <si>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</si>
  <si>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</si>
  <si>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</si>
  <si>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</si>
  <si>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</si>
  <si>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</si>
  <si>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</si>
  <si>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</si>
  <si>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</si>
  <si>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</si>
  <si>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</si>
  <si>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</si>
  <si>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</si>
  <si>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</si>
  <si>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</si>
  <si>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</si>
  <si>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</si>
  <si>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</si>
  <si>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</si>
  <si>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</si>
  <si>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</si>
  <si>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</si>
  <si>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</si>
  <si>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</si>
  <si>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</si>
  <si>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</si>
  <si>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</si>
  <si>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</si>
  <si>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</si>
  <si>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</si>
  <si>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</si>
  <si>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</si>
  <si>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</si>
  <si>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</si>
  <si>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</si>
  <si>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</si>
  <si>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</si>
  <si>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</si>
  <si>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</si>
  <si>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</si>
  <si>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</si>
  <si>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</si>
  <si>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</si>
  <si>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</si>
  <si>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</si>
  <si>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</si>
  <si>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</si>
  <si>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</si>
  <si>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</si>
  <si>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</si>
  <si>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</si>
  <si>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</si>
  <si>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</si>
  <si>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</si>
  <si>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</si>
  <si>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</si>
  <si>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</si>
  <si>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</si>
  <si>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</si>
  <si>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</si>
  <si>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</si>
  <si>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</si>
  <si>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</si>
  <si>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</si>
  <si>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</si>
  <si>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</si>
  <si>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</si>
  <si>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</si>
  <si>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</si>
  <si>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</si>
  <si>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</si>
  <si>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</si>
  <si>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</si>
  <si>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</si>
  <si>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</si>
  <si>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</si>
  <si>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</si>
  <si>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</si>
  <si>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</si>
  <si>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</si>
  <si>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</si>
  <si>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</si>
  <si>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</si>
  <si>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</si>
  <si>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</si>
  <si>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</si>
  <si>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</si>
  <si>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</si>
  <si>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</si>
  <si>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</si>
  <si>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</si>
  <si>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</si>
  <si>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</si>
  <si>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</si>
  <si>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</si>
  <si>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</si>
  <si>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</si>
  <si>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</si>
  <si>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</si>
  <si>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</si>
  <si>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</si>
  <si>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</si>
  <si>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</si>
  <si>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</si>
  <si>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</si>
  <si>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</si>
  <si>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</si>
  <si>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</si>
  <si>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</si>
  <si>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</si>
  <si>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</si>
  <si>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</si>
  <si>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</si>
  <si>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</si>
  <si>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</si>
  <si>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</si>
  <si>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</si>
  <si>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</si>
  <si>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</si>
  <si>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</si>
  <si>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</si>
  <si>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</si>
  <si>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</si>
  <si>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</si>
  <si>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</si>
  <si>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</si>
  <si>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</si>
  <si>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</si>
  <si>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</si>
  <si>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</si>
  <si>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</si>
  <si>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</si>
  <si>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</si>
  <si>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</si>
  <si>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</si>
  <si>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</si>
  <si>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</si>
  <si>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</si>
  <si>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</si>
  <si>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</si>
  <si>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</si>
  <si>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</si>
  <si>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</si>
  <si>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</si>
  <si>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</si>
  <si>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</si>
  <si>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</si>
  <si>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</si>
  <si>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</si>
  <si>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</si>
  <si>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</si>
  <si>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</si>
  <si>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</si>
  <si>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</si>
  <si>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</si>
  <si>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</si>
  <si>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</si>
  <si>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</si>
  <si>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</si>
  <si>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</si>
  <si>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</si>
  <si>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</si>
  <si>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</si>
  <si>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</si>
  <si>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</si>
  <si>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</si>
  <si>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</si>
  <si>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</si>
  <si>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</si>
  <si>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</si>
  <si>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</si>
  <si>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</si>
  <si>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</si>
  <si>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</si>
  <si>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</si>
  <si>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</si>
  <si>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</si>
  <si>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</si>
  <si>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</si>
  <si>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</si>
  <si>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</si>
  <si>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</si>
  <si>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</si>
  <si>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</si>
  <si>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</si>
  <si>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</si>
  <si>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</si>
  <si>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</si>
  <si>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</si>
  <si>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</si>
  <si>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</si>
  <si>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</si>
  <si>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</si>
  <si>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</si>
  <si>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</si>
  <si>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</si>
  <si>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</si>
  <si>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</si>
  <si>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</si>
  <si>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</si>
  <si>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</si>
  <si>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</si>
  <si>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</si>
  <si>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</si>
  <si>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</si>
  <si>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</si>
  <si>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</si>
  <si>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</si>
  <si>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</si>
  <si>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</si>
  <si>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</si>
  <si>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</si>
  <si>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</si>
  <si>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</si>
  <si>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</si>
  <si>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</si>
  <si>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</si>
  <si>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</si>
  <si>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</si>
  <si>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</si>
  <si>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</si>
  <si>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</si>
  <si>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</si>
  <si>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</si>
  <si>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</si>
  <si>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</si>
  <si>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</si>
  <si>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</si>
  <si>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</si>
  <si>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</si>
  <si>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</si>
  <si>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</si>
  <si>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</si>
  <si>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</si>
  <si>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</si>
  <si>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</si>
  <si>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</si>
  <si>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</si>
  <si>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</si>
  <si>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</si>
  <si>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</si>
  <si>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</si>
  <si>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</si>
  <si>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</si>
  <si>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</si>
  <si>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</si>
  <si>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</si>
  <si>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</si>
  <si>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</si>
  <si>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</si>
  <si>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</si>
  <si>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</si>
  <si>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</si>
  <si>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</si>
  <si>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</si>
  <si>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</si>
  <si>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</si>
  <si>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</si>
  <si>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</si>
  <si>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</si>
  <si>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</si>
  <si>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</si>
  <si>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</si>
  <si>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</si>
  <si>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</si>
  <si>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</si>
  <si>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</si>
  <si>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</si>
  <si>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</si>
  <si>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</si>
  <si>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</si>
  <si>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</si>
  <si>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</si>
  <si>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</si>
  <si>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</si>
  <si>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</si>
  <si>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</si>
  <si>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</si>
  <si>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</si>
  <si>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</si>
  <si>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</si>
  <si>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</si>
  <si>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</si>
  <si>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</si>
  <si>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</si>
  <si>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</si>
  <si>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</si>
  <si>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</si>
  <si>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</si>
  <si>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</si>
  <si>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</si>
  <si>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</si>
  <si>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</si>
  <si>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</si>
  <si>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</si>
  <si>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</si>
  <si>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</si>
  <si>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</si>
  <si>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</si>
  <si>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</si>
  <si>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</si>
  <si>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</si>
  <si>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</si>
  <si>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</si>
  <si>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</si>
  <si>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</si>
  <si>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</si>
  <si>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</si>
  <si>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</si>
  <si>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</si>
  <si>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</si>
  <si>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</si>
  <si>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</si>
  <si>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</si>
  <si>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</si>
  <si>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</si>
  <si>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</si>
  <si>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</si>
  <si>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</si>
  <si>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</si>
  <si>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</si>
  <si>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</si>
  <si>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</si>
  <si>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</si>
  <si>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</si>
  <si>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</si>
  <si>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</si>
  <si>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</si>
  <si>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</si>
  <si>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</si>
  <si>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</si>
  <si>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</si>
  <si>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</si>
  <si>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</si>
  <si>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</si>
  <si>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</si>
  <si>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</si>
  <si>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</si>
  <si>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</si>
  <si>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</si>
  <si>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</si>
  <si>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</si>
  <si>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</si>
  <si>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</si>
  <si>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</si>
  <si>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</si>
  <si>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</si>
  <si>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</si>
  <si>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</si>
  <si>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</si>
  <si>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</si>
  <si>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</si>
  <si>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</si>
  <si>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</si>
  <si>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</si>
  <si>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</si>
  <si>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</si>
  <si>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</si>
  <si>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</si>
  <si>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</si>
  <si>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</si>
  <si>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</si>
  <si>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</si>
  <si>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</si>
  <si>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</si>
  <si>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</si>
  <si>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</si>
  <si>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</si>
  <si>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</si>
  <si>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</si>
  <si>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</si>
  <si>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</si>
  <si>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</si>
  <si>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</si>
  <si>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</si>
  <si>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</si>
  <si>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</si>
  <si>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</si>
  <si>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</si>
  <si>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</si>
  <si>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</si>
  <si>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</si>
  <si>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</si>
  <si>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</si>
  <si>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</si>
  <si>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</si>
  <si>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</si>
  <si>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</si>
  <si>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</si>
  <si>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</si>
  <si>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</si>
  <si>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</si>
  <si>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</si>
  <si>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</si>
  <si>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</si>
  <si>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</si>
  <si>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</si>
  <si>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</si>
  <si>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</si>
  <si>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</si>
  <si>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</si>
  <si>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</si>
  <si>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</si>
  <si>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</si>
  <si>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</si>
  <si>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</si>
  <si>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</si>
  <si>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</si>
  <si>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</si>
  <si>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</si>
  <si>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</si>
  <si>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</si>
  <si>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</si>
  <si>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</si>
  <si>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</si>
  <si>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</si>
  <si>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</si>
  <si>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</si>
  <si>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</si>
  <si>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</si>
  <si>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</si>
  <si>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</si>
  <si>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</si>
  <si>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</si>
  <si>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</si>
  <si>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</si>
  <si>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</si>
  <si>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</si>
  <si>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</si>
  <si>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</si>
  <si>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</si>
  <si>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</si>
  <si>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</si>
  <si>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</si>
  <si>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</si>
  <si>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</si>
  <si>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</si>
  <si>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</si>
  <si>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</si>
  <si>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</si>
  <si>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</si>
  <si>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</si>
  <si>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</si>
  <si>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</si>
  <si>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</si>
  <si>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</si>
  <si>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</si>
  <si>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</si>
  <si>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</si>
  <si>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</si>
  <si>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</si>
  <si>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</si>
  <si>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</si>
  <si>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</si>
  <si>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</si>
  <si>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</si>
  <si>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</si>
  <si>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</si>
  <si>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</si>
  <si>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</si>
  <si>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</si>
  <si>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</si>
  <si>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</si>
  <si>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</si>
  <si>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</si>
  <si>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</si>
  <si>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</si>
  <si>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</si>
  <si>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</si>
  <si>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</si>
  <si>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</si>
  <si>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</si>
  <si>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</si>
  <si>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</si>
  <si>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</si>
  <si>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</si>
  <si>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</si>
  <si>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</si>
  <si>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</si>
  <si>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</si>
  <si>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</si>
  <si>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</si>
  <si>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</si>
  <si>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</si>
  <si>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</si>
  <si>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</si>
  <si>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</si>
  <si>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</si>
  <si>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</si>
  <si>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</si>
  <si>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</si>
  <si>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</si>
  <si>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</si>
  <si>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</si>
  <si>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</si>
  <si>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</si>
  <si>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</si>
  <si>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</si>
  <si>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</si>
  <si>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</si>
  <si>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</si>
  <si>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</si>
  <si>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</si>
  <si>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</si>
  <si>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</si>
  <si>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</si>
  <si>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</si>
  <si>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</si>
  <si>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</si>
  <si>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</si>
  <si>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</si>
  <si>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</si>
  <si>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</si>
  <si>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</si>
  <si>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</si>
  <si>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</si>
  <si>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</si>
  <si>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</si>
  <si>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</si>
  <si>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</si>
  <si>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</si>
  <si>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</si>
  <si>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</si>
  <si>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</si>
  <si>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</si>
  <si>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</si>
  <si>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</si>
  <si>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</si>
  <si>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</si>
  <si>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</si>
  <si>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</si>
  <si>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</si>
  <si>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</si>
  <si>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</si>
  <si>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</si>
  <si>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</si>
  <si>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</si>
  <si>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</si>
  <si>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</si>
  <si>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</si>
  <si>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</si>
  <si>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</si>
  <si>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</si>
  <si>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</si>
  <si>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</si>
  <si>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</si>
  <si>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</si>
  <si>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</si>
  <si>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</si>
  <si>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</si>
  <si>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</si>
  <si>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</si>
  <si>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</si>
  <si>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</si>
  <si>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</si>
  <si>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</si>
  <si>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</si>
  <si>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</si>
  <si>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</si>
  <si>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</si>
  <si>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</si>
  <si>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</si>
  <si>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</si>
  <si>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</si>
  <si>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</si>
  <si>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</si>
  <si>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</si>
  <si>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</si>
  <si>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</si>
  <si>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</si>
  <si>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</si>
  <si>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</si>
  <si>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</si>
  <si>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</si>
  <si>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</si>
  <si>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</si>
  <si>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</si>
  <si>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</si>
  <si>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</si>
  <si>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</si>
  <si>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</si>
  <si>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</si>
  <si>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</si>
  <si>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</si>
  <si>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</si>
  <si>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</si>
  <si>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</si>
  <si>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</si>
  <si>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</si>
  <si>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</si>
  <si>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</si>
  <si>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</si>
  <si>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</si>
  <si>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</si>
  <si>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</si>
  <si>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</si>
  <si>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</si>
  <si>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</si>
  <si>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</si>
  <si>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</si>
  <si>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</si>
  <si>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</si>
  <si>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</si>
  <si>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</si>
  <si>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</si>
  <si>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</si>
  <si>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</si>
  <si>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</si>
  <si>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</si>
  <si>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</si>
  <si>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</si>
  <si>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</si>
  <si>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</si>
  <si>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</si>
  <si>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</si>
  <si>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</si>
  <si>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</si>
  <si>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</si>
  <si>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</si>
  <si>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</si>
  <si>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</si>
  <si>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</si>
  <si>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</si>
  <si>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</si>
  <si>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</si>
  <si>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</si>
  <si>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</si>
  <si>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</si>
  <si>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</si>
  <si>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</si>
  <si>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</si>
  <si>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</si>
  <si>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</si>
  <si>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</si>
  <si>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</si>
  <si>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</si>
  <si>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</si>
  <si>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</si>
  <si>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</si>
  <si>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</si>
  <si>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</si>
  <si>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</si>
  <si>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</si>
  <si>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</si>
  <si>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</si>
  <si>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</si>
  <si>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</si>
  <si>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</si>
  <si>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</si>
  <si>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</si>
  <si>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</si>
  <si>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</si>
  <si>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</si>
  <si>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</si>
  <si>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</si>
  <si>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</si>
  <si>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</si>
  <si>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</si>
  <si>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</si>
  <si>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</si>
  <si>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</si>
  <si>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</si>
  <si>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</si>
  <si>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</si>
  <si>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</si>
  <si>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</si>
  <si>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</si>
  <si>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</si>
  <si>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</si>
  <si>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</si>
  <si>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</si>
  <si>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</si>
  <si>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</si>
  <si>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</si>
  <si>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</si>
  <si>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</si>
  <si>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</si>
  <si>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</si>
  <si>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</si>
  <si>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</si>
  <si>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</si>
  <si>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</si>
  <si>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</si>
  <si>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</si>
  <si>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</si>
  <si>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</si>
  <si>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</si>
  <si>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</si>
  <si>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</si>
  <si>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</si>
  <si>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</si>
  <si>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</si>
  <si>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</si>
  <si>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</si>
  <si>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</si>
  <si>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</si>
  <si>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</si>
  <si>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</si>
  <si>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</si>
  <si>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</si>
  <si>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</si>
  <si>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</si>
  <si>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</si>
  <si>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</si>
  <si>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</si>
  <si>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</si>
  <si>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</si>
  <si>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</si>
  <si>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</si>
  <si>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</si>
  <si>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</si>
  <si>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</si>
  <si>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</si>
  <si>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</si>
  <si>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</si>
  <si>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</si>
  <si>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</si>
  <si>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</si>
  <si>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</si>
  <si>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</si>
  <si>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</si>
  <si>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</si>
  <si>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</si>
  <si>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</si>
  <si>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</si>
  <si>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</si>
  <si>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</si>
  <si>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</si>
  <si>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</si>
  <si>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</si>
  <si>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</si>
  <si>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</si>
  <si>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</si>
  <si>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</si>
  <si>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</si>
  <si>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</si>
  <si>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</si>
  <si>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</si>
  <si>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</si>
  <si>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</si>
  <si>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</si>
  <si>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</si>
  <si>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</si>
  <si>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</si>
  <si>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</si>
  <si>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</si>
  <si>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</si>
  <si>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</si>
  <si>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</si>
  <si>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</si>
  <si>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</si>
  <si>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</si>
  <si>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</si>
  <si>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</si>
  <si>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</si>
  <si>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</si>
  <si>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</si>
  <si>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</si>
  <si>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</si>
  <si>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</si>
  <si>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</si>
  <si>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</si>
  <si>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</si>
  <si>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</si>
  <si>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</si>
  <si>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</si>
  <si>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</si>
  <si>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</si>
  <si>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</si>
  <si>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</si>
  <si>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</si>
  <si>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</si>
  <si>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</si>
  <si>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</si>
  <si>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</si>
  <si>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</si>
  <si>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</si>
  <si>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</si>
  <si>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</si>
  <si>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</si>
  <si>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</si>
  <si>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</si>
  <si>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</si>
  <si>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</si>
  <si>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</si>
  <si>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</si>
  <si>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</si>
  <si>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</si>
  <si>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</si>
  <si>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</si>
  <si>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</si>
  <si>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</si>
  <si>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</si>
  <si>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</si>
  <si>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</si>
  <si>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</si>
  <si>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</si>
  <si>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</si>
  <si>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</si>
  <si>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</si>
  <si>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</si>
  <si>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</si>
  <si>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</si>
  <si>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</si>
  <si>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</si>
  <si>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</si>
  <si>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</si>
  <si>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</si>
  <si>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</si>
  <si>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</si>
  <si>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</si>
  <si>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</si>
  <si>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</si>
  <si>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</si>
  <si>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</si>
  <si>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</si>
  <si>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</si>
  <si>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</si>
  <si>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</si>
  <si>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</si>
  <si>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</si>
  <si>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</si>
  <si>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</si>
  <si>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</si>
  <si>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</si>
  <si>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</si>
  <si>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</si>
  <si>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</si>
  <si>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</si>
  <si>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</si>
  <si>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</si>
  <si>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</si>
  <si>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</si>
  <si>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</si>
  <si>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</si>
  <si>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</si>
  <si>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</si>
  <si>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</si>
  <si>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</si>
  <si>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</si>
  <si>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</si>
  <si>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</si>
  <si>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</si>
  <si>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</si>
  <si>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</si>
  <si>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</si>
  <si>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</si>
  <si>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</si>
  <si>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</si>
  <si>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</si>
  <si>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</si>
  <si>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</si>
  <si>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</si>
  <si>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</si>
  <si>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</si>
  <si>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</si>
  <si>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</si>
  <si>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</si>
  <si>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</si>
  <si>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</si>
  <si>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</si>
  <si>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</si>
  <si>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</si>
  <si>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</si>
  <si>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</si>
  <si>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</si>
  <si>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</si>
  <si>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</si>
  <si>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</si>
  <si>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</si>
  <si>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</si>
  <si>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</si>
  <si>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</si>
  <si>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</si>
  <si>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</si>
  <si>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</si>
  <si>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</si>
  <si>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</si>
  <si>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</si>
  <si>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</si>
  <si>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</si>
  <si>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</si>
  <si>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</si>
  <si>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</si>
  <si>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</si>
  <si>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</si>
  <si>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</si>
  <si>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</si>
  <si>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</si>
  <si>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</si>
  <si>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</si>
  <si>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</si>
  <si>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</si>
  <si>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</si>
  <si>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</si>
  <si>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</si>
  <si>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</si>
  <si>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</si>
  <si>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</si>
  <si>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</si>
  <si>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</si>
  <si>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</si>
  <si>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</si>
  <si>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</si>
  <si>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</si>
  <si>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</si>
  <si>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</si>
  <si>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</si>
  <si>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</si>
  <si>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</si>
  <si>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</si>
  <si>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</si>
  <si>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</si>
  <si>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</si>
  <si>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</si>
  <si>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</si>
  <si>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</si>
  <si>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</si>
  <si>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</si>
  <si>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</si>
  <si>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</si>
  <si>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</si>
  <si>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</si>
  <si>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</si>
  <si>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</si>
  <si>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</si>
  <si>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</si>
  <si>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</si>
  <si>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</si>
  <si>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</si>
  <si>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</si>
  <si>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</si>
  <si>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</si>
  <si>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</si>
  <si>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</si>
  <si>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</si>
  <si>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</si>
  <si>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</si>
  <si>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</si>
  <si>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</si>
  <si>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</si>
  <si>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</si>
  <si>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</si>
  <si>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</si>
  <si>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</si>
  <si>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</si>
  <si>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</si>
  <si>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</si>
  <si>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</si>
  <si>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</si>
  <si>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</si>
  <si>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</si>
  <si>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</si>
  <si>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</si>
  <si>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</si>
  <si>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</si>
  <si>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</si>
  <si>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</si>
  <si>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</si>
  <si>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</si>
  <si>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</si>
  <si>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</si>
  <si>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</si>
  <si>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</si>
  <si>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</si>
  <si>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</si>
  <si>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</si>
  <si>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</si>
  <si>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</si>
  <si>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</si>
  <si>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</si>
  <si>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</si>
  <si>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</si>
  <si>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</si>
  <si>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</si>
  <si>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</si>
  <si>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</si>
  <si>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</si>
  <si>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</si>
  <si>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</si>
  <si>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</si>
  <si>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</si>
  <si>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</si>
  <si>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</si>
  <si>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</si>
  <si>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</si>
  <si>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</si>
  <si>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</si>
  <si>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</si>
  <si>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</si>
  <si>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</si>
  <si>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</si>
  <si>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</si>
  <si>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</si>
  <si>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</si>
  <si>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</si>
  <si>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</si>
  <si>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</si>
  <si>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</si>
  <si>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</si>
  <si>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</si>
  <si>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</si>
  <si>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</si>
  <si>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</si>
  <si>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</si>
  <si>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</si>
  <si>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</si>
  <si>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</si>
  <si>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</si>
  <si>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</si>
  <si>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</si>
  <si>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</si>
  <si>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</si>
  <si>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</si>
  <si>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</si>
  <si>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</si>
  <si>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</si>
  <si>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</si>
  <si>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</si>
  <si>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</si>
  <si>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</si>
  <si>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</si>
  <si>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</si>
  <si>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</si>
  <si>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</si>
  <si>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</si>
  <si>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</si>
  <si>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</si>
  <si>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</si>
  <si>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</si>
  <si>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</si>
  <si>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</si>
  <si>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</si>
  <si>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</si>
  <si>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</si>
  <si>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</si>
  <si>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</si>
  <si>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</si>
  <si>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</si>
  <si>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</si>
  <si>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</si>
  <si>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</si>
  <si>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</si>
  <si>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</si>
  <si>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</si>
  <si>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</si>
  <si>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</si>
  <si>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</si>
  <si>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</si>
  <si>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</si>
  <si>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</si>
  <si>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</si>
  <si>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</si>
  <si>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</si>
  <si>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</si>
  <si>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</si>
  <si>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</si>
  <si>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</si>
  <si>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</si>
  <si>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</si>
  <si>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</si>
  <si>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</si>
  <si>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</si>
  <si>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</si>
  <si>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</si>
  <si>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</si>
  <si>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</si>
  <si>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</si>
  <si>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</si>
  <si>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</si>
  <si>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</si>
  <si>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</si>
  <si>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</si>
  <si>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</si>
  <si>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</si>
  <si>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</si>
  <si>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</si>
  <si>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</si>
  <si>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</si>
  <si>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</si>
  <si>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</si>
  <si>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</si>
  <si>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</si>
  <si>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</si>
  <si>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</si>
  <si>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</si>
  <si>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</si>
  <si>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</si>
  <si>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</si>
  <si>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</si>
  <si>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</si>
  <si>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</si>
  <si>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</si>
  <si>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</si>
  <si>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</si>
  <si>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</si>
  <si>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</si>
  <si>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</si>
  <si>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</si>
  <si>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</si>
  <si>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</si>
  <si>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</si>
  <si>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</si>
  <si>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</si>
  <si>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</si>
  <si>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</si>
  <si>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</si>
  <si>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</si>
  <si>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</si>
  <si>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</si>
  <si>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</si>
  <si>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</si>
  <si>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</si>
  <si>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</si>
  <si>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</si>
  <si>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</si>
  <si>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</si>
  <si>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</si>
  <si>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</si>
  <si>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</si>
  <si>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</si>
  <si>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</si>
  <si>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</si>
  <si>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</si>
  <si>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</si>
  <si>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</si>
  <si>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</si>
  <si>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</si>
  <si>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</si>
  <si>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</si>
  <si>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</si>
  <si>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</si>
  <si>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</si>
  <si>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</si>
  <si>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</si>
  <si>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</si>
  <si>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</si>
  <si>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</si>
  <si>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</si>
  <si>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</si>
  <si>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</si>
  <si>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</si>
  <si>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</si>
  <si>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</si>
  <si>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</si>
  <si>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</si>
  <si>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</si>
  <si>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</si>
  <si>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</si>
  <si>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</si>
  <si>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</si>
  <si>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</si>
  <si>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</si>
  <si>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</si>
  <si>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</si>
  <si>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</si>
  <si>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</si>
  <si>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</si>
  <si>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</si>
  <si>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</si>
  <si>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</si>
  <si>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</si>
  <si>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</si>
  <si>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</si>
  <si>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</si>
  <si>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</si>
  <si>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</si>
  <si>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</si>
  <si>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</si>
  <si>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</si>
  <si>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</si>
  <si>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</si>
  <si>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</si>
  <si>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</si>
  <si>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</si>
  <si>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</si>
  <si>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</si>
  <si>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</si>
  <si>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</si>
  <si>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</si>
  <si>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</si>
  <si>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</si>
  <si>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</si>
  <si>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</si>
  <si>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</si>
  <si>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</si>
  <si>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</si>
  <si>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</si>
  <si>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</si>
  <si>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</si>
  <si>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</si>
  <si>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</si>
  <si>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</si>
  <si>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</si>
  <si>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</si>
  <si>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</si>
  <si>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</si>
  <si>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</si>
  <si>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</si>
  <si>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</si>
  <si>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</si>
  <si>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</si>
  <si>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</si>
  <si>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</si>
  <si>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</si>
  <si>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</si>
  <si>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</si>
  <si>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</si>
  <si>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</si>
  <si>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</si>
  <si>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</si>
  <si>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</si>
  <si>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</si>
  <si>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</si>
  <si>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</si>
  <si>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</si>
  <si>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</si>
  <si>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</si>
  <si>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</si>
  <si>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</si>
  <si>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</si>
  <si>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</si>
  <si>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</si>
  <si>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</si>
  <si>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</si>
  <si>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</si>
  <si>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</si>
  <si>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</si>
  <si>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</si>
  <si>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</si>
  <si>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</si>
  <si>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</si>
  <si>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</si>
  <si>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</si>
  <si>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</si>
  <si>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</si>
  <si>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</si>
  <si>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</si>
  <si>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</si>
  <si>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</si>
  <si>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</si>
  <si>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</si>
  <si>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</si>
  <si>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</si>
  <si>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</si>
  <si>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</si>
  <si>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</si>
  <si>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</si>
  <si>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</si>
  <si>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</si>
  <si>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</si>
  <si>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</si>
  <si>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</si>
  <si>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</si>
  <si>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</si>
  <si>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</si>
  <si>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</si>
  <si>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</si>
  <si>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</si>
  <si>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</si>
  <si>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</si>
  <si>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</si>
  <si>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</si>
  <si>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</si>
  <si>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</si>
  <si>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</si>
  <si>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</si>
  <si>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</si>
  <si>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</si>
  <si>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</si>
  <si>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</si>
  <si>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</si>
  <si>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</si>
  <si>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</si>
  <si>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</si>
  <si>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</si>
  <si>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</si>
  <si>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</si>
  <si>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</si>
  <si>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</si>
  <si>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</si>
  <si>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</si>
  <si>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</si>
  <si>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</si>
  <si>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</si>
  <si>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</si>
  <si>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</si>
  <si>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</si>
  <si>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</si>
  <si>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</si>
  <si>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</si>
  <si>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</si>
  <si>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</si>
  <si>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</si>
  <si>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</si>
  <si>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</si>
  <si>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</si>
  <si>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</si>
  <si>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</si>
  <si>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</si>
  <si>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</si>
  <si>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</si>
  <si>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</si>
  <si>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</si>
  <si>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</si>
  <si>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</si>
  <si>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</si>
  <si>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</si>
  <si>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</si>
  <si>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</si>
  <si>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</si>
  <si>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</si>
  <si>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</si>
  <si>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</si>
  <si>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</si>
  <si>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</si>
  <si>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</si>
  <si>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</si>
  <si>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</si>
  <si>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</si>
  <si>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</si>
  <si>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</si>
  <si>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</si>
  <si>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</si>
  <si>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</si>
  <si>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</si>
  <si>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</si>
  <si>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</si>
  <si>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</si>
  <si>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</si>
  <si>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</si>
  <si>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</si>
  <si>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</si>
  <si>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</si>
  <si>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</si>
  <si>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</si>
  <si>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</si>
  <si>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</si>
  <si>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</si>
  <si>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</si>
  <si>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</si>
  <si>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</si>
  <si>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</si>
  <si>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</si>
  <si>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</si>
  <si>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</si>
  <si>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</si>
  <si>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</si>
  <si>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</si>
  <si>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</si>
  <si>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</si>
  <si>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</si>
  <si>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</si>
  <si>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</si>
  <si>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</si>
  <si>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</si>
  <si>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</si>
  <si>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</si>
  <si>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</si>
  <si>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</si>
  <si>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</si>
  <si>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</si>
  <si>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</si>
  <si>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</si>
  <si>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</si>
  <si>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</si>
  <si>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</si>
  <si>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</si>
  <si>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</si>
  <si>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</si>
  <si>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</si>
  <si>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</si>
  <si>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</si>
  <si>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</si>
  <si>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</si>
  <si>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</si>
  <si>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</si>
  <si>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</si>
  <si>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</si>
  <si>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</si>
  <si>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</si>
  <si>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</si>
  <si>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</si>
  <si>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</si>
  <si>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</si>
  <si>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</si>
  <si>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</si>
  <si>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</si>
  <si>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</si>
  <si>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</si>
  <si>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</si>
  <si>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</si>
  <si>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</si>
  <si>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</si>
  <si>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</si>
  <si>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</si>
  <si>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</si>
  <si>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</si>
  <si>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</si>
  <si>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</si>
  <si>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</si>
  <si>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</si>
  <si>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</si>
  <si>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</si>
  <si>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</si>
  <si>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</si>
  <si>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</si>
  <si>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</si>
  <si>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</si>
  <si>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</si>
  <si>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</si>
  <si>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</si>
  <si>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</si>
  <si>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</si>
  <si>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</si>
  <si>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</si>
  <si>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</si>
  <si>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</si>
  <si>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</si>
  <si>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</si>
  <si>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</si>
  <si>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</si>
  <si>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</si>
  <si>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</si>
  <si>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</si>
  <si>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</si>
  <si>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</si>
  <si>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</si>
  <si>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</si>
  <si>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</si>
  <si>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</si>
  <si>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</si>
  <si>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</si>
  <si>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</si>
  <si>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</si>
  <si>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</si>
  <si>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</si>
  <si>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</si>
  <si>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</si>
  <si>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</si>
  <si>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</si>
  <si>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</si>
  <si>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</si>
  <si>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</si>
  <si>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</si>
  <si>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</si>
  <si>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</si>
  <si>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</si>
  <si>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</si>
  <si>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</si>
  <si>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</si>
  <si>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</si>
  <si>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</si>
  <si>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</si>
  <si>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</si>
  <si>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</si>
  <si>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</si>
  <si>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</si>
  <si>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</si>
  <si>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</si>
  <si>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</si>
  <si>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</si>
  <si>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</si>
  <si>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</si>
  <si>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</si>
  <si>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</si>
  <si>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</si>
  <si>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</si>
  <si>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</si>
  <si>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</si>
  <si>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</si>
  <si>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</si>
  <si>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</si>
  <si>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</si>
  <si>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</si>
  <si>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</si>
  <si>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</si>
  <si>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</si>
  <si>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</si>
  <si>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</si>
  <si>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</si>
  <si>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</si>
  <si>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</si>
  <si>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</si>
  <si>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</si>
  <si>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</si>
  <si>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</si>
  <si>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</si>
  <si>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</si>
  <si>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</si>
  <si>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</si>
  <si>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</si>
  <si>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</si>
  <si>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</si>
  <si>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</si>
  <si>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</si>
  <si>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</si>
  <si>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</si>
  <si>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</si>
  <si>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</si>
  <si>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</si>
  <si>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</si>
  <si>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</si>
  <si>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</si>
  <si>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</si>
  <si>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</si>
  <si>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</si>
  <si>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</si>
  <si>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</si>
  <si>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</si>
  <si>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</si>
  <si>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</si>
  <si>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</si>
  <si>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</si>
  <si>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</si>
  <si>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</si>
  <si>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</si>
  <si>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</si>
  <si>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</si>
  <si>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</si>
  <si>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</si>
  <si>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</si>
  <si>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</si>
  <si>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</si>
  <si>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</si>
  <si>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</si>
  <si>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</si>
  <si>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</si>
  <si>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</si>
  <si>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</si>
  <si>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</si>
  <si>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</si>
  <si>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</si>
  <si>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</si>
  <si>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</si>
  <si>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</si>
  <si>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</si>
  <si>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</si>
  <si>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</si>
  <si>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</si>
  <si>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</si>
  <si>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</si>
  <si>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</si>
  <si>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</si>
  <si>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</si>
  <si>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</si>
  <si>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</si>
  <si>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</si>
  <si>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</si>
  <si>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</si>
  <si>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</si>
  <si>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</si>
  <si>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</si>
  <si>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</si>
  <si>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</si>
  <si>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</si>
  <si>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</si>
  <si>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</si>
  <si>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</si>
  <si>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</si>
  <si>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</si>
  <si>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</si>
  <si>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</si>
  <si>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</si>
  <si>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</si>
  <si>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</si>
  <si>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</si>
  <si>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</si>
  <si>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</si>
  <si>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</si>
  <si>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</si>
  <si>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</si>
  <si>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</si>
  <si>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</si>
  <si>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</si>
  <si>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</si>
  <si>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</si>
  <si>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</si>
  <si>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</si>
  <si>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</si>
  <si>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</si>
  <si>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</si>
  <si>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</si>
  <si>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</si>
  <si>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</si>
  <si>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</si>
  <si>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</si>
  <si>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</si>
  <si>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</si>
  <si>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</si>
  <si>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</si>
  <si>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</si>
  <si>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</si>
  <si>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</si>
  <si>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</si>
  <si>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</si>
  <si>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</si>
  <si>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</si>
  <si>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</si>
  <si>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</si>
  <si>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</si>
  <si>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</si>
  <si>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</si>
  <si>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</si>
  <si>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</si>
  <si>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</si>
  <si>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</si>
  <si>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</si>
  <si>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</si>
  <si>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</si>
  <si>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</si>
  <si>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</si>
  <si>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</si>
  <si>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</si>
  <si>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</si>
  <si>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</si>
  <si>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</si>
  <si>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</si>
  <si>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</si>
  <si>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</si>
  <si>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</si>
  <si>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</si>
  <si>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</si>
  <si>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</si>
  <si>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</si>
  <si>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</si>
  <si>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</si>
  <si>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</si>
  <si>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</si>
  <si>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</si>
  <si>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</si>
  <si>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</si>
  <si>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</si>
  <si>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</si>
  <si>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</si>
  <si>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</si>
  <si>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</si>
  <si>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</si>
  <si>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</si>
  <si>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</si>
  <si>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</si>
  <si>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</si>
  <si>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</si>
  <si>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</si>
  <si>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</si>
  <si>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</si>
  <si>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</si>
  <si>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</si>
  <si>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</si>
  <si>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</si>
  <si>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</si>
  <si>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</si>
  <si>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</si>
  <si>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</si>
  <si>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</si>
  <si>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</si>
  <si>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</si>
  <si>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</si>
  <si>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</si>
  <si>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</si>
  <si>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</si>
  <si>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</si>
  <si>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</si>
  <si>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</si>
  <si>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</si>
  <si>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</si>
  <si>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</si>
  <si>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</si>
  <si>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</si>
  <si>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</si>
  <si>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</si>
  <si>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</si>
  <si>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</si>
  <si>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</si>
  <si>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</si>
  <si>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</si>
  <si>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</si>
  <si>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</si>
  <si>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</si>
  <si>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</si>
  <si>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</si>
  <si>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</si>
  <si>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</si>
  <si>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</si>
  <si>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</si>
  <si>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</si>
  <si>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</si>
  <si>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</si>
  <si>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</si>
  <si>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</si>
  <si>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</si>
  <si>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</si>
  <si>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</si>
  <si>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</si>
  <si>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</si>
  <si>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</si>
  <si>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</si>
  <si>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</si>
  <si>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</si>
  <si>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</si>
  <si>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</si>
  <si>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</si>
  <si>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</si>
  <si>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</si>
  <si>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</si>
  <si>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</si>
  <si>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</si>
  <si>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</si>
  <si>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</si>
  <si>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</si>
  <si>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</si>
  <si>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</si>
  <si>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</si>
  <si>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</si>
  <si>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</si>
  <si>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</si>
  <si>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</si>
  <si>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</si>
  <si>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</si>
  <si>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</si>
  <si>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</si>
  <si>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</si>
  <si>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</si>
  <si>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</si>
  <si>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</si>
  <si>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</si>
  <si>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</si>
  <si>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</si>
  <si>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</si>
  <si>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</si>
  <si>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</si>
  <si>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</si>
  <si>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</si>
  <si>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</si>
  <si>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</si>
  <si>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</si>
  <si>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</si>
  <si>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</si>
  <si>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</si>
  <si>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</si>
  <si>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</si>
  <si>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</si>
  <si>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</si>
  <si>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</si>
  <si>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</si>
  <si>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</si>
  <si>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</si>
  <si>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</si>
  <si>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</si>
  <si>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</si>
  <si>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</si>
  <si>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</si>
  <si>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</si>
  <si>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</si>
  <si>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</si>
  <si>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</si>
  <si>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</si>
  <si>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</si>
  <si>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</si>
  <si>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</si>
  <si>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</si>
  <si>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</si>
  <si>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</si>
  <si>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</si>
  <si>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</si>
  <si>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</si>
  <si>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</si>
  <si>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</si>
  <si>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</si>
  <si>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</si>
  <si>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</si>
  <si>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</si>
  <si>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</si>
  <si>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</si>
  <si>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</si>
  <si>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</si>
  <si>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</si>
  <si>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</si>
  <si>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</si>
  <si>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</si>
  <si>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</si>
  <si>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</si>
  <si>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</si>
  <si>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</si>
  <si>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</si>
  <si>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</si>
  <si>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</si>
  <si>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</si>
  <si>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</si>
  <si>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</si>
  <si>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</si>
  <si>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</si>
  <si>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</si>
  <si>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</si>
  <si>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</si>
  <si>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</si>
  <si>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</si>
  <si>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</si>
  <si>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</si>
  <si>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</si>
  <si>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</si>
  <si>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</si>
  <si>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</si>
  <si>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</si>
  <si>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</si>
  <si>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</si>
  <si>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</si>
  <si>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</si>
  <si>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</si>
  <si>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</si>
  <si>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</si>
  <si>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</si>
  <si>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</si>
  <si>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</si>
  <si>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</si>
  <si>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</si>
  <si>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</si>
  <si>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</si>
  <si>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</si>
  <si>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</si>
  <si>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</si>
  <si>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</si>
  <si>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</si>
  <si>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</si>
  <si>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</si>
  <si>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</si>
  <si>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</si>
  <si>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</si>
  <si>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</si>
  <si>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</si>
  <si>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</si>
  <si>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</si>
  <si>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</si>
  <si>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</si>
  <si>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</si>
  <si>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</si>
  <si>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</si>
  <si>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</si>
  <si>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</si>
  <si>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</si>
  <si>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</si>
  <si>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</si>
  <si>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</si>
  <si>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</si>
  <si>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</si>
  <si>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</si>
  <si>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</si>
  <si>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</si>
  <si>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</si>
  <si>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</si>
  <si>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</si>
  <si>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</si>
  <si>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</si>
  <si>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</si>
  <si>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</si>
  <si>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</si>
  <si>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</si>
  <si>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</si>
  <si>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</si>
  <si>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</si>
  <si>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</si>
  <si>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</si>
  <si>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</si>
  <si>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</si>
  <si>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</si>
  <si>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</si>
  <si>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</si>
  <si>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</si>
  <si>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</si>
  <si>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</si>
  <si>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</si>
  <si>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</si>
  <si>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</si>
  <si>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</si>
  <si>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</si>
  <si>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</si>
  <si>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</si>
  <si>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</si>
  <si>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</si>
  <si>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</si>
  <si>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</si>
  <si>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</si>
  <si>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</si>
  <si>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</si>
  <si>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</si>
  <si>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</si>
  <si>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</si>
  <si>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</si>
  <si>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</si>
  <si>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</si>
  <si>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</si>
  <si>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</si>
  <si>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</si>
  <si>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</si>
  <si>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</si>
  <si>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</si>
  <si>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</si>
  <si>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</si>
  <si>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</si>
  <si>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</si>
  <si>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</si>
  <si>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</si>
  <si>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</si>
  <si>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</si>
  <si>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</si>
  <si>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</si>
  <si>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</si>
  <si>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</si>
  <si>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</si>
  <si>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</si>
  <si>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</si>
  <si>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</si>
  <si>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</si>
  <si>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</si>
  <si>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</si>
  <si>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</si>
  <si>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</si>
  <si>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</si>
  <si>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</si>
  <si>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</si>
  <si>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</si>
  <si>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</si>
  <si>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</si>
  <si>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</si>
  <si>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</si>
  <si>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</si>
  <si>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</si>
  <si>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</si>
  <si>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</si>
  <si>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</si>
  <si>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</si>
  <si>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</si>
  <si>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</si>
  <si>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</si>
  <si>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</si>
  <si>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</si>
  <si>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</si>
  <si>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</si>
  <si>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</si>
  <si>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</si>
  <si>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</si>
  <si>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</si>
  <si>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</si>
  <si>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</si>
  <si>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</si>
  <si>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</si>
  <si>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</si>
  <si>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</si>
  <si>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</si>
  <si>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</si>
  <si>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</si>
  <si>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</si>
  <si>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</si>
  <si>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</si>
  <si>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</si>
  <si>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</si>
  <si>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</si>
  <si>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</si>
  <si>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</si>
  <si>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</si>
  <si>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</si>
  <si>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</si>
  <si>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</si>
  <si>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</si>
  <si>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</si>
  <si>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</si>
  <si>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</si>
  <si>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</si>
  <si>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</si>
  <si>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</si>
  <si>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</si>
  <si>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</si>
  <si>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</si>
  <si>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</si>
  <si>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</si>
  <si>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</si>
  <si>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</si>
  <si>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</si>
  <si>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</si>
  <si>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</si>
  <si>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</si>
  <si>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</si>
  <si>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</si>
  <si>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</si>
  <si>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</si>
  <si>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</si>
  <si>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</si>
  <si>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</si>
  <si>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</si>
  <si>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</si>
  <si>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</si>
  <si>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</si>
  <si>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</si>
  <si>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</si>
  <si>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</si>
  <si>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</si>
  <si>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</si>
  <si>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</si>
  <si>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</si>
  <si>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</si>
  <si>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</si>
  <si>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</si>
  <si>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</si>
  <si>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</si>
  <si>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</si>
  <si>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</si>
  <si>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</si>
  <si>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</si>
  <si>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</si>
  <si>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</si>
  <si>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</si>
  <si>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</si>
  <si>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</si>
  <si>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</si>
  <si>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</si>
  <si>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</si>
  <si>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</si>
  <si>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</si>
  <si>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</si>
  <si>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</si>
  <si>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</si>
  <si>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</si>
  <si>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</si>
  <si>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</si>
  <si>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</si>
  <si>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</si>
  <si>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</si>
  <si>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</si>
  <si>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</si>
  <si>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</si>
  <si>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</si>
  <si>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</si>
  <si>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</si>
  <si>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</si>
  <si>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</si>
  <si>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</si>
  <si>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</si>
  <si>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</si>
  <si>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</si>
  <si>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</si>
  <si>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</si>
  <si>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</si>
  <si>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</si>
  <si>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</si>
  <si>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</si>
  <si>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</si>
  <si>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</si>
  <si>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</si>
  <si>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</si>
  <si>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</si>
  <si>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</si>
  <si>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</si>
  <si>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</si>
  <si>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</si>
  <si>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</si>
  <si>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</si>
  <si>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</si>
  <si>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</si>
  <si>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</si>
  <si>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</si>
  <si>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</si>
  <si>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</si>
  <si>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</si>
  <si>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</si>
  <si>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</si>
  <si>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</si>
  <si>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</si>
  <si>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</si>
  <si>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</si>
  <si>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</si>
  <si>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</si>
  <si>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</si>
  <si>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</si>
  <si>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</si>
  <si>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</si>
  <si>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</si>
  <si>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</si>
  <si>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</si>
  <si>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</si>
  <si>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</si>
  <si>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</si>
  <si>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</si>
  <si>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</si>
  <si>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</si>
  <si>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</si>
  <si>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</si>
  <si>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</si>
  <si>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</si>
  <si>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</si>
  <si>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</si>
  <si>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</si>
  <si>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</si>
  <si>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</si>
  <si>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</si>
  <si>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</si>
  <si>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</si>
  <si>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</si>
  <si>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</si>
  <si>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</si>
  <si>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</si>
  <si>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</si>
  <si>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</si>
  <si>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</si>
  <si>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</si>
  <si>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</si>
  <si>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</si>
  <si>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</si>
  <si>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</si>
  <si>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</si>
  <si>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</si>
  <si>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</si>
  <si>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</si>
  <si>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</si>
  <si>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</si>
  <si>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</si>
  <si>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</si>
  <si>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</si>
  <si>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</si>
  <si>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</si>
  <si>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</si>
  <si>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</si>
  <si>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</si>
  <si>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</si>
  <si>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</si>
  <si>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</si>
  <si>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</si>
  <si>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</si>
  <si>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</si>
  <si>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</si>
  <si>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</si>
  <si>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</si>
  <si>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</si>
  <si>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</si>
  <si>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</si>
  <si>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</si>
  <si>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</si>
  <si>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</si>
  <si>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</si>
  <si>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</si>
  <si>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</si>
  <si>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</si>
  <si>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</si>
  <si>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</si>
  <si>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</si>
  <si>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</si>
  <si>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</si>
  <si>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</si>
  <si>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</si>
  <si>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</si>
  <si>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</si>
  <si>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</si>
  <si>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</si>
  <si>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</si>
  <si>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</si>
  <si>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</si>
  <si>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</si>
  <si>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</si>
  <si>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</si>
  <si>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</si>
  <si>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</si>
  <si>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</si>
  <si>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</si>
  <si>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</si>
  <si>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</si>
  <si>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</si>
  <si>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</si>
  <si>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</si>
  <si>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</si>
  <si>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</si>
  <si>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</si>
  <si>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</si>
  <si>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</si>
  <si>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</si>
  <si>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</si>
  <si>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</si>
  <si>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</si>
  <si>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</si>
  <si>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</si>
  <si>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</si>
  <si>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</si>
  <si>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</si>
  <si>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</si>
  <si>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</si>
  <si>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</si>
  <si>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</si>
  <si>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</si>
  <si>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</si>
  <si>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</si>
  <si>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</si>
  <si>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</si>
  <si>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</si>
  <si>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</si>
  <si>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</si>
  <si>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</si>
  <si>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</si>
  <si>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</si>
  <si>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</si>
  <si>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</si>
  <si>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</si>
  <si>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</si>
  <si>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</si>
  <si>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</si>
  <si>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</si>
  <si>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</si>
  <si>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</si>
  <si>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</si>
  <si>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</si>
  <si>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</si>
  <si>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</si>
  <si>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</si>
  <si>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</si>
  <si>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</si>
  <si>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</si>
  <si>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</si>
  <si>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</si>
  <si>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</si>
  <si>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</si>
  <si>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</si>
  <si>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</si>
  <si>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</si>
  <si>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</si>
  <si>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</si>
  <si>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</si>
  <si>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</si>
  <si>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</si>
  <si>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</si>
  <si>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</si>
  <si>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</si>
  <si>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</si>
  <si>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</si>
  <si>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</si>
  <si>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</si>
  <si>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</si>
  <si>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</si>
  <si>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</si>
  <si>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</si>
  <si>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</si>
  <si>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</si>
  <si>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</si>
  <si>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</si>
  <si>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</si>
  <si>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</si>
  <si>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</si>
  <si>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</si>
  <si>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</si>
  <si>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</si>
  <si>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</si>
  <si>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</si>
  <si>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</si>
  <si>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</si>
  <si>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</si>
  <si>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</si>
  <si>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</si>
  <si>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</si>
  <si>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</si>
  <si>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</si>
  <si>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</si>
  <si>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</si>
  <si>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</si>
  <si>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</si>
  <si>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</si>
  <si>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</si>
  <si>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</si>
  <si>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</si>
  <si>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</si>
  <si>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</si>
  <si>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</si>
  <si>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</si>
  <si>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</si>
  <si>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</si>
  <si>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</si>
  <si>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</si>
  <si>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</si>
  <si>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</si>
  <si>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</si>
  <si>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</si>
  <si>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</si>
  <si>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</si>
  <si>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</si>
  <si>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</si>
  <si>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</si>
  <si>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</si>
  <si>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</si>
  <si>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</si>
  <si>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</si>
  <si>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</si>
  <si>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</si>
  <si>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</si>
  <si>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</si>
  <si>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</si>
  <si>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</si>
  <si>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</si>
  <si>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</si>
  <si>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</si>
  <si>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</si>
  <si>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</si>
  <si>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</si>
  <si>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</si>
  <si>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</si>
  <si>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</si>
  <si>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</si>
  <si>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</si>
  <si>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</si>
  <si>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</si>
  <si>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</si>
  <si>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</si>
  <si>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</si>
  <si>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</si>
  <si>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</si>
  <si>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</si>
  <si>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</si>
  <si>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</si>
  <si>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</si>
  <si>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</si>
  <si>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</si>
  <si>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</si>
  <si>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</si>
  <si>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</si>
  <si>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</si>
  <si>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</si>
  <si>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</si>
  <si>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</si>
  <si>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</si>
  <si>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</si>
  <si>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</si>
  <si>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</si>
  <si>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</si>
  <si>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</si>
  <si>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</si>
  <si>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</si>
  <si>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</si>
  <si>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</si>
  <si>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</si>
  <si>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</si>
  <si>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</si>
  <si>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</si>
  <si>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</si>
  <si>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</si>
  <si>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</si>
  <si>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</si>
  <si>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</si>
  <si>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</si>
  <si>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</si>
  <si>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</si>
  <si>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</si>
  <si>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</si>
  <si>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</si>
  <si>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</si>
  <si>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</si>
  <si>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</si>
  <si>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</si>
  <si>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</si>
  <si>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</si>
  <si>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</si>
  <si>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</si>
  <si>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</si>
  <si>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</si>
  <si>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</si>
  <si>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</si>
  <si>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</si>
  <si>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</si>
  <si>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</si>
  <si>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</si>
  <si>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</si>
  <si>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</si>
  <si>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</si>
  <si>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</si>
  <si>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</si>
  <si>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</si>
  <si>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</si>
  <si>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</si>
  <si>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</si>
  <si>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</si>
  <si>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</si>
  <si>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</si>
  <si>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</si>
  <si>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</si>
  <si>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</si>
  <si>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</si>
  <si>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</si>
  <si>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</si>
  <si>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</si>
  <si>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</si>
  <si>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</si>
  <si>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</si>
  <si>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</si>
  <si>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</si>
  <si>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</si>
  <si>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</si>
  <si>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</si>
  <si>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</si>
  <si>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</si>
  <si>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</si>
  <si>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</si>
  <si>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</si>
  <si>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</si>
  <si>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</si>
  <si>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</si>
  <si>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</si>
  <si>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</si>
  <si>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</si>
  <si>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</si>
  <si>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</si>
  <si>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</si>
  <si>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</si>
  <si>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</si>
  <si>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</si>
  <si>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</si>
  <si>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</si>
  <si>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</si>
  <si>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</si>
  <si>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</si>
  <si>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</si>
  <si>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</si>
  <si>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</si>
  <si>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</si>
  <si>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</si>
  <si>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</si>
  <si>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</si>
  <si>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</si>
  <si>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</si>
  <si>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</si>
  <si>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</si>
  <si>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</si>
  <si>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</si>
  <si>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</si>
  <si>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</si>
  <si>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</si>
  <si>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</si>
  <si>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</si>
  <si>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</si>
  <si>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</si>
  <si>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</si>
  <si>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</si>
  <si>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</si>
  <si>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</si>
  <si>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</si>
  <si>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</si>
  <si>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</si>
  <si>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</si>
  <si>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</si>
  <si>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</si>
  <si>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</si>
  <si>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</si>
  <si>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</si>
  <si>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</si>
  <si>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</si>
  <si>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</si>
  <si>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</si>
  <si>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</si>
  <si>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</si>
  <si>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</si>
  <si>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</si>
  <si>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</si>
  <si>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</si>
  <si>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</si>
  <si>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</si>
  <si>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</si>
  <si>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</si>
  <si>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</si>
  <si>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</si>
  <si>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</si>
  <si>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</si>
  <si>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</si>
  <si>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</si>
  <si>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</si>
  <si>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</si>
  <si>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</si>
  <si>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</si>
  <si>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</si>
  <si>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</si>
  <si>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</si>
  <si>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</si>
  <si>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</si>
  <si>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</si>
  <si>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</si>
  <si>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</si>
  <si>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</si>
  <si>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</si>
  <si>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</si>
  <si>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</si>
  <si>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</si>
  <si>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</si>
  <si>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</si>
  <si>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</si>
  <si>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</si>
  <si>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</si>
  <si>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</si>
  <si>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</si>
  <si>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</si>
  <si>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</si>
  <si>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</si>
  <si>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</si>
  <si>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</si>
  <si>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</si>
  <si>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</si>
  <si>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</si>
  <si>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</si>
  <si>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</si>
  <si>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</si>
  <si>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</si>
  <si>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</si>
  <si>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</si>
  <si>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</si>
  <si>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</si>
  <si>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</si>
  <si>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</si>
  <si>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</si>
  <si>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</si>
  <si>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</si>
  <si>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</si>
  <si>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</si>
  <si>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</si>
  <si>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</si>
  <si>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</si>
  <si>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</si>
  <si>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</si>
  <si>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</si>
  <si>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</si>
  <si>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</si>
  <si>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</si>
  <si>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</si>
  <si>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</si>
  <si>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</si>
  <si>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</si>
  <si>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</si>
  <si>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</si>
  <si>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</si>
  <si>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</si>
  <si>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</si>
  <si>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</si>
  <si>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</si>
  <si>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</si>
  <si>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</si>
  <si>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</si>
  <si>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</si>
  <si>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</si>
  <si>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</si>
  <si>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</si>
  <si>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</si>
  <si>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</si>
  <si>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</si>
  <si>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</si>
  <si>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</si>
  <si>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</si>
  <si>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</si>
  <si>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</si>
  <si>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</si>
  <si>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</si>
  <si>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</si>
  <si>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</si>
  <si>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</si>
  <si>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</si>
  <si>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</si>
  <si>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</si>
  <si>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</si>
  <si>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</si>
  <si>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</si>
  <si>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</si>
  <si>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</si>
  <si>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</si>
  <si>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</si>
  <si>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</si>
  <si>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</si>
  <si>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</si>
  <si>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</si>
  <si>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</si>
  <si>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</si>
  <si>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</si>
  <si>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</si>
  <si>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</si>
  <si>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</si>
  <si>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</si>
  <si>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</si>
  <si>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</si>
  <si>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</si>
  <si>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</si>
  <si>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</si>
  <si>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</si>
  <si>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</si>
  <si>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</si>
  <si>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</si>
  <si>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</si>
  <si>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</si>
  <si>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</si>
  <si>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</si>
  <si>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</si>
  <si>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</si>
  <si>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</si>
  <si>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</si>
  <si>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</si>
  <si>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</si>
  <si>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</si>
  <si>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</si>
  <si>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</si>
  <si>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</si>
  <si>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</si>
  <si>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</si>
  <si>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</si>
  <si>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</si>
  <si>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</si>
  <si>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</si>
  <si>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</si>
  <si>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</si>
  <si>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</si>
  <si>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</si>
  <si>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</si>
  <si>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</si>
  <si>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</si>
  <si>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</si>
  <si>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</si>
  <si>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</si>
  <si>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</si>
  <si>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</si>
  <si>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</si>
  <si>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</si>
  <si>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</si>
  <si>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</si>
  <si>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</si>
  <si>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</si>
  <si>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</si>
  <si>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</si>
  <si>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</si>
  <si>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</si>
  <si>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</si>
  <si>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</si>
  <si>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</si>
  <si>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</si>
  <si>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</si>
  <si>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</si>
  <si>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</si>
  <si>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</si>
  <si>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</si>
  <si>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</si>
  <si>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</si>
  <si>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</si>
  <si>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</si>
  <si>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</si>
  <si>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</si>
  <si>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</si>
  <si>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</si>
  <si>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</si>
  <si>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</si>
  <si>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</si>
  <si>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</si>
  <si>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</si>
  <si>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</si>
  <si>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</si>
  <si>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</si>
  <si>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</si>
  <si>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</si>
  <si>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</si>
  <si>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</si>
  <si>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</si>
  <si>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</si>
  <si>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</si>
  <si>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</si>
  <si>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</si>
  <si>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</si>
  <si>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</si>
  <si>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</si>
  <si>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</si>
  <si>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</si>
  <si>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</si>
  <si>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</si>
  <si>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</si>
  <si>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</si>
  <si>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</si>
  <si>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</si>
  <si>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</si>
  <si>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</si>
  <si>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</si>
  <si>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</si>
  <si>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</si>
  <si>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</si>
  <si>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</si>
  <si>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</si>
  <si>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</si>
  <si>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</si>
  <si>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</si>
  <si>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</si>
  <si>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</si>
  <si>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</si>
  <si>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</si>
  <si>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</si>
  <si>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</si>
  <si>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</si>
  <si>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</si>
  <si>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</si>
  <si>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</si>
  <si>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</si>
  <si>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</si>
  <si>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</si>
  <si>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</si>
  <si>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</si>
  <si>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</si>
  <si>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</si>
  <si>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</si>
  <si>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</si>
  <si>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</si>
  <si>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</si>
  <si>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</si>
  <si>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</si>
  <si>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</si>
  <si>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</si>
  <si>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</si>
  <si>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</si>
  <si>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</si>
  <si>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</si>
  <si>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</si>
  <si>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</si>
  <si>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</si>
  <si>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</si>
  <si>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</si>
  <si>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</si>
  <si>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</si>
  <si>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</si>
  <si>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</si>
  <si>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</si>
  <si>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</si>
  <si>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</si>
  <si>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</si>
  <si>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</si>
  <si>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</si>
  <si>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</si>
  <si>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</si>
  <si>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</si>
  <si>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</si>
  <si>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</si>
  <si>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</si>
  <si>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</si>
  <si>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</si>
  <si>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</si>
  <si>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</si>
  <si>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</si>
  <si>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</si>
  <si>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</si>
  <si>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</si>
  <si>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</si>
  <si>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</si>
  <si>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</si>
  <si>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</si>
  <si>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</si>
  <si>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</si>
  <si>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</si>
  <si>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</si>
  <si>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</si>
  <si>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</si>
  <si>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</si>
  <si>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</si>
  <si>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</si>
  <si>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</si>
  <si>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</si>
  <si>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</si>
  <si>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</si>
  <si>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</si>
  <si>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</si>
  <si>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</si>
  <si>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</si>
  <si>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</si>
  <si>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</si>
  <si>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</si>
  <si>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</si>
  <si>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</si>
  <si>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</si>
  <si>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</si>
  <si>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</si>
  <si>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</si>
  <si>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</si>
  <si>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</si>
  <si>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</si>
  <si>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</si>
  <si>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</si>
  <si>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</si>
  <si>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</si>
  <si>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</si>
  <si>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</si>
  <si>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</si>
  <si>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</si>
  <si>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</si>
  <si>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</si>
  <si>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</si>
  <si>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</si>
  <si>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</si>
  <si>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</si>
  <si>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</si>
  <si>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</si>
  <si>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</si>
  <si>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</si>
  <si>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</si>
  <si>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</si>
  <si>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</si>
  <si>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</si>
  <si>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</si>
  <si>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</si>
  <si>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</si>
  <si>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</si>
  <si>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</si>
  <si>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</si>
  <si>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</si>
  <si>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</si>
  <si>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</si>
  <si>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</si>
  <si>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</si>
  <si>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</si>
  <si>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</si>
  <si>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</si>
  <si>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</si>
  <si>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</si>
  <si>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</si>
  <si>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</si>
  <si>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</si>
  <si>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</si>
  <si>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</si>
  <si>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</si>
  <si>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</si>
  <si>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</si>
  <si>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</si>
  <si>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</si>
  <si>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</si>
  <si>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</si>
  <si>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</si>
  <si>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</si>
  <si>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</si>
  <si>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</si>
  <si>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</si>
  <si>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</si>
  <si>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</si>
  <si>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</si>
  <si>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</si>
  <si>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</si>
  <si>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</si>
  <si>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</si>
  <si>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</si>
  <si>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</si>
  <si>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</si>
  <si>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</si>
  <si>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</si>
  <si>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</si>
  <si>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</si>
  <si>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</si>
  <si>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</si>
  <si>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</si>
  <si>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</si>
  <si>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</si>
  <si>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</si>
  <si>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</si>
  <si>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</si>
  <si>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</si>
  <si>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</si>
  <si>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</si>
  <si>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</si>
  <si>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</si>
  <si>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</si>
  <si>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</si>
  <si>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</si>
  <si>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</si>
  <si>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</si>
  <si>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</si>
  <si>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</si>
  <si>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</si>
  <si>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</si>
  <si>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</si>
  <si>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</si>
  <si>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</si>
  <si>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</si>
  <si>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</si>
  <si>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</si>
  <si>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</si>
  <si>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</si>
  <si>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</si>
  <si>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</si>
  <si>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</si>
  <si>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</si>
  <si>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</si>
  <si>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</si>
  <si>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</si>
  <si>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</si>
  <si>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</si>
  <si>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</si>
  <si>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</si>
  <si>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</si>
  <si>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</si>
  <si>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</si>
  <si>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</si>
  <si>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</si>
  <si>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</si>
  <si>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</si>
  <si>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</si>
  <si>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</si>
  <si>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</si>
  <si>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</si>
  <si>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</si>
  <si>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</si>
  <si>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</si>
  <si>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</si>
  <si>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</si>
  <si>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</si>
  <si>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</si>
  <si>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</si>
  <si>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</si>
  <si>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</si>
  <si>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</si>
  <si>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</si>
  <si>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</si>
  <si>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</si>
  <si>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</si>
  <si>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</si>
  <si>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</si>
  <si>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</si>
  <si>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</si>
  <si>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</si>
  <si>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</si>
  <si>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</si>
  <si>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</si>
  <si>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</si>
  <si>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</si>
  <si>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</si>
  <si>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</si>
  <si>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</si>
  <si>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</si>
  <si>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</si>
  <si>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</si>
  <si>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</si>
  <si>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</si>
  <si>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</si>
  <si>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</si>
  <si>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</si>
  <si>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</si>
  <si>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</si>
  <si>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</si>
  <si>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</si>
  <si>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</si>
  <si>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</si>
  <si>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</si>
  <si>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</si>
  <si>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</si>
  <si>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</si>
  <si>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</si>
  <si>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</si>
  <si>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</si>
  <si>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</si>
  <si>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</si>
  <si>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</si>
  <si>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</si>
  <si>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</si>
  <si>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</si>
  <si>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</si>
  <si>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</si>
  <si>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</si>
  <si>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</si>
  <si>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</si>
  <si>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</si>
  <si>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</si>
  <si>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</si>
  <si>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</si>
  <si>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</si>
  <si>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</si>
  <si>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</si>
  <si>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</si>
  <si>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</si>
  <si>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</si>
  <si>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</si>
  <si>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</si>
  <si>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</si>
  <si>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</si>
  <si>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</si>
  <si>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</si>
  <si>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</si>
  <si>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</si>
  <si>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</si>
  <si>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</si>
  <si>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</si>
  <si>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</si>
  <si>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</si>
  <si>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</si>
  <si>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</si>
  <si>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</si>
  <si>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</si>
  <si>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</si>
  <si>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</si>
  <si>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</si>
  <si>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</si>
  <si>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</si>
  <si>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</si>
  <si>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</si>
  <si>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</si>
  <si>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</si>
  <si>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</si>
  <si>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</si>
  <si>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</si>
  <si>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</si>
  <si>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</si>
  <si>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</si>
  <si>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</si>
  <si>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</si>
  <si>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</si>
  <si>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</si>
  <si>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</si>
  <si>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</si>
  <si>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</si>
  <si>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</si>
  <si>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</si>
  <si>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</si>
  <si>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</si>
  <si>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</si>
  <si>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</si>
  <si>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</si>
  <si>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</si>
  <si>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</si>
  <si>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</si>
  <si>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</si>
  <si>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</si>
  <si>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</si>
  <si>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</si>
  <si>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</si>
  <si>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</si>
  <si>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</si>
  <si>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</si>
  <si>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</si>
  <si>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</si>
  <si>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</si>
  <si>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</si>
  <si>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</si>
  <si>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</si>
  <si>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</si>
  <si>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</si>
  <si>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</si>
  <si>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</si>
  <si>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</si>
  <si>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</si>
  <si>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</si>
  <si>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</si>
  <si>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</si>
  <si>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</si>
  <si>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</si>
  <si>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</si>
  <si>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</si>
  <si>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</si>
  <si>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</si>
  <si>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</si>
  <si>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</si>
  <si>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</si>
  <si>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</si>
  <si>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</si>
  <si>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</si>
  <si>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</si>
  <si>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</si>
  <si>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</si>
  <si>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</si>
  <si>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</si>
  <si>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</si>
  <si>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</si>
  <si>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</si>
  <si>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</si>
  <si>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</si>
  <si>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</si>
  <si>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</si>
  <si>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</si>
  <si>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</si>
  <si>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</si>
  <si>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</si>
  <si>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</si>
  <si>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</si>
  <si>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</si>
  <si>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</si>
  <si>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</si>
  <si>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</si>
  <si>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</si>
  <si>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</si>
  <si>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</si>
  <si>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</si>
  <si>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</si>
  <si>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</si>
  <si>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</si>
  <si>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</si>
  <si>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</si>
  <si>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</si>
  <si>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</si>
  <si>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</si>
  <si>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</si>
  <si>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</si>
  <si>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</si>
  <si>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</si>
  <si>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</si>
  <si>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</si>
  <si>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</si>
  <si>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</si>
  <si>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</si>
  <si>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</si>
  <si>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</si>
  <si>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</si>
  <si>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</si>
  <si>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</si>
  <si>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</si>
  <si>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</si>
  <si>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</si>
  <si>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</si>
  <si>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</si>
  <si>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</si>
  <si>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</si>
  <si>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</si>
  <si>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</si>
  <si>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</si>
  <si>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</si>
  <si>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</si>
  <si>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</si>
  <si>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</si>
  <si>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</si>
  <si>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</si>
  <si>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</si>
  <si>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</si>
  <si>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</si>
  <si>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</si>
  <si>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</si>
  <si>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</si>
  <si>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</si>
  <si>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</si>
  <si>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</si>
  <si>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</si>
  <si>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</si>
  <si>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</si>
  <si>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</si>
  <si>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</si>
  <si>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</si>
  <si>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</si>
  <si>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</si>
  <si>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</si>
  <si>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</si>
  <si>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</si>
  <si>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</si>
  <si>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</si>
  <si>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</si>
  <si>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</si>
  <si>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</si>
  <si>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</si>
  <si>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</si>
  <si>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</si>
  <si>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</si>
  <si>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</si>
  <si>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</si>
  <si>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</si>
  <si>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</si>
  <si>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</si>
  <si>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</si>
  <si>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</si>
  <si>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</si>
  <si>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</si>
  <si>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</si>
  <si>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</si>
  <si>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</si>
  <si>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</si>
  <si>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</si>
  <si>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</si>
  <si>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</si>
  <si>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</si>
  <si>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</si>
  <si>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</si>
  <si>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</si>
  <si>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</si>
  <si>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</si>
  <si>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</si>
  <si>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</si>
  <si>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</si>
  <si>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</si>
  <si>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</si>
  <si>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</si>
  <si>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</si>
  <si>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</si>
  <si>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</si>
  <si>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</si>
  <si>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</si>
  <si>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</si>
  <si>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</si>
  <si>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</si>
  <si>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</si>
  <si>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</si>
  <si>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</si>
  <si>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</si>
  <si>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</si>
  <si>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</si>
  <si>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</si>
  <si>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</si>
  <si>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</si>
  <si>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</si>
  <si>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</si>
  <si>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</si>
  <si>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</si>
  <si>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</si>
  <si>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</si>
  <si>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</si>
  <si>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</si>
  <si>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</si>
  <si>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</si>
  <si>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</si>
  <si>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</si>
  <si>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</si>
  <si>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</si>
  <si>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</si>
  <si>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</si>
  <si>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</si>
  <si>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</si>
  <si>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</si>
  <si>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</si>
  <si>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</si>
  <si>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</si>
  <si>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</si>
  <si>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</si>
  <si>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</si>
  <si>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</si>
  <si>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</si>
  <si>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</si>
  <si>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</si>
  <si>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</si>
  <si>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</si>
  <si>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</si>
  <si>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</si>
  <si>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</si>
  <si>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</si>
  <si>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</si>
  <si>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</si>
  <si>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</si>
  <si>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</si>
  <si>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</si>
  <si>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</si>
  <si>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</si>
  <si>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</si>
  <si>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</si>
  <si>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</si>
  <si>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</si>
  <si>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</si>
  <si>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</si>
  <si>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</si>
  <si>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</si>
  <si>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</si>
  <si>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</si>
  <si>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</si>
  <si>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</si>
  <si>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</si>
  <si>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</si>
  <si>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</si>
  <si>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</si>
  <si>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</si>
  <si>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</si>
  <si>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</si>
  <si>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</si>
  <si>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</si>
  <si>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</si>
  <si>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</si>
  <si>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</si>
  <si>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</si>
  <si>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</si>
  <si>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</si>
  <si>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</si>
  <si>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</si>
  <si>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</si>
  <si>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</si>
  <si>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</si>
  <si>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</si>
  <si>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</si>
  <si>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</si>
  <si>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</si>
  <si>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</si>
  <si>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</si>
  <si>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</si>
  <si>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</si>
  <si>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</si>
  <si>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</si>
  <si>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</si>
  <si>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</si>
  <si>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</si>
  <si>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</si>
  <si>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</si>
  <si>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</si>
  <si>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</si>
  <si>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</si>
  <si>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</si>
  <si>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</si>
  <si>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</si>
  <si>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</si>
  <si>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</si>
  <si>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</si>
  <si>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</si>
  <si>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</si>
  <si>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</si>
  <si>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</si>
  <si>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</si>
  <si>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</si>
  <si>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</si>
  <si>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</si>
  <si>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</si>
  <si>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</si>
  <si>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</si>
  <si>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</si>
  <si>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</si>
  <si>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</si>
  <si>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</si>
  <si>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</si>
  <si>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</si>
  <si>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</si>
  <si>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</si>
  <si>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</si>
  <si>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</si>
  <si>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</si>
  <si>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</si>
  <si>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</si>
  <si>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</si>
  <si>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</si>
  <si>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</si>
  <si>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</si>
  <si>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</si>
  <si>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</si>
  <si>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</si>
  <si>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</si>
  <si>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</si>
  <si>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</si>
  <si>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</si>
  <si>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</si>
  <si>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</si>
  <si>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</si>
  <si>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</si>
  <si>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</si>
  <si>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</si>
  <si>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</si>
  <si>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</si>
  <si>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</si>
  <si>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</si>
  <si>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</si>
  <si>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</si>
  <si>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</si>
  <si>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</si>
  <si>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</si>
  <si>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</si>
  <si>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</si>
  <si>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</si>
  <si>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</si>
  <si>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</si>
  <si>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</si>
  <si>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</si>
  <si>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</si>
  <si>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</si>
  <si>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</si>
  <si>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</si>
  <si>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</si>
  <si>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</si>
  <si>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</si>
  <si>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</si>
  <si>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</si>
  <si>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</si>
  <si>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</si>
  <si>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</si>
  <si>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</si>
  <si>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</si>
  <si>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</si>
  <si>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</si>
  <si>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</si>
  <si>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</si>
  <si>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</si>
  <si>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</si>
  <si>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</si>
  <si>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</si>
  <si>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</si>
  <si>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</si>
  <si>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</si>
  <si>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</si>
  <si>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</si>
  <si>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</si>
  <si>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</si>
  <si>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</si>
  <si>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</si>
  <si>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</si>
  <si>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</si>
  <si>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</si>
  <si>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</si>
  <si>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</si>
  <si>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</si>
  <si>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</si>
  <si>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</si>
  <si>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</si>
  <si>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</si>
  <si>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</si>
  <si>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</si>
  <si>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</si>
  <si>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</si>
  <si>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</si>
  <si>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</si>
  <si>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</si>
  <si>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</si>
  <si>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</si>
  <si>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</si>
  <si>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</si>
  <si>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</si>
  <si>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</si>
  <si>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</si>
  <si>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</si>
  <si>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</si>
  <si>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</si>
  <si>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</si>
  <si>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</si>
  <si>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</si>
  <si>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</si>
  <si>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</si>
  <si>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</si>
  <si>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</si>
  <si>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</si>
  <si>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</si>
  <si>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</si>
  <si>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</si>
  <si>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</si>
  <si>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</si>
  <si>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</si>
  <si>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</si>
  <si>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</si>
  <si>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</si>
  <si>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</si>
  <si>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</si>
  <si>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</si>
  <si>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</si>
  <si>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</si>
  <si>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</si>
  <si>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</si>
  <si>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</si>
  <si>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</si>
  <si>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</si>
  <si>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</si>
  <si>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</si>
  <si>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</si>
  <si>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</si>
  <si>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</si>
  <si>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</si>
  <si>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</si>
  <si>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</si>
  <si>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</si>
  <si>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</si>
  <si>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</si>
  <si>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</si>
  <si>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</si>
  <si>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</si>
  <si>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</si>
  <si>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</si>
  <si>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</si>
  <si>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</si>
  <si>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</si>
  <si>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</si>
  <si>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</si>
  <si>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</si>
  <si>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</si>
  <si>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</si>
  <si>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</si>
  <si>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</si>
  <si>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</si>
  <si>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</si>
  <si>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</si>
  <si>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</si>
  <si>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</si>
  <si>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</si>
  <si>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</si>
  <si>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</si>
  <si>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</si>
  <si>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</si>
  <si>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</si>
  <si>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</si>
  <si>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</si>
  <si>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</si>
  <si>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</si>
  <si>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</si>
  <si>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</si>
  <si>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</si>
  <si>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</si>
  <si>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</si>
  <si>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</si>
  <si>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</si>
  <si>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</si>
  <si>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</si>
  <si>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</si>
  <si>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</si>
  <si>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</si>
  <si>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</si>
  <si>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</si>
  <si>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</si>
  <si>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</si>
  <si>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</si>
  <si>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</si>
  <si>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</si>
  <si>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</si>
  <si>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</si>
  <si>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</si>
  <si>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</si>
  <si>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</si>
  <si>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</si>
  <si>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</si>
  <si>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</si>
  <si>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</si>
  <si>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</si>
  <si>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</si>
  <si>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</si>
  <si>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</si>
  <si>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</si>
  <si>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</si>
  <si>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</si>
  <si>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</si>
  <si>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</si>
  <si>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</si>
  <si>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</si>
  <si>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</si>
  <si>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</si>
  <si>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</si>
  <si>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</si>
  <si>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</si>
  <si>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</si>
  <si>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</si>
  <si>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</si>
  <si>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</si>
  <si>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</si>
  <si>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</si>
  <si>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</si>
  <si>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</si>
  <si>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</si>
  <si>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</si>
  <si>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</si>
  <si>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</si>
  <si>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</si>
  <si>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</si>
  <si>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</si>
  <si>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</si>
  <si>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</si>
  <si>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</si>
  <si>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</si>
  <si>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</si>
  <si>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</si>
  <si>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</si>
  <si>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</si>
  <si>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</si>
  <si>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</si>
  <si>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</si>
  <si>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</si>
  <si>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</si>
  <si>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</si>
  <si>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</si>
  <si>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</si>
  <si>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</si>
  <si>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</si>
  <si>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</si>
  <si>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</si>
  <si>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</si>
  <si>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</si>
  <si>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</si>
  <si>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</si>
  <si>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</si>
  <si>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</si>
  <si>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</si>
  <si>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</si>
  <si>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</si>
  <si>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</si>
  <si>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</si>
  <si>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</si>
  <si>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</si>
  <si>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</si>
  <si>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</si>
  <si>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</si>
  <si>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</si>
  <si>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</si>
  <si>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</si>
  <si>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</si>
  <si>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</si>
  <si>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</si>
  <si>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</si>
  <si>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</si>
  <si>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</si>
  <si>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</si>
  <si>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</si>
  <si>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</si>
  <si>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</si>
  <si>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</si>
  <si>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</si>
  <si>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</si>
  <si>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</si>
  <si>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</si>
  <si>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</si>
  <si>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</si>
  <si>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</si>
  <si>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</si>
  <si>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</si>
  <si>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</si>
  <si>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</si>
  <si>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</si>
  <si>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</si>
  <si>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</si>
  <si>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</si>
  <si>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</si>
  <si>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</si>
  <si>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</si>
  <si>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</si>
  <si>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</si>
  <si>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</si>
  <si>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</si>
  <si>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</si>
  <si>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</si>
  <si>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</si>
  <si>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</si>
  <si>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</si>
  <si>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</si>
  <si>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</si>
  <si>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</si>
  <si>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</si>
  <si>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</si>
  <si>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</si>
  <si>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</si>
  <si>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</si>
  <si>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</si>
  <si>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</si>
  <si>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</si>
  <si>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</si>
  <si>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</si>
  <si>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</si>
  <si>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</si>
  <si>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</si>
  <si>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</si>
  <si>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</si>
  <si>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</si>
  <si>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</si>
  <si>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</si>
  <si>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</si>
  <si>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</si>
  <si>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</si>
  <si>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</si>
  <si>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</si>
  <si>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</si>
  <si>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</si>
  <si>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</si>
  <si>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</si>
  <si>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</si>
  <si>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</si>
  <si>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</si>
  <si>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</si>
  <si>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</si>
  <si>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</si>
  <si>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</si>
  <si>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</si>
  <si>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</si>
  <si>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</si>
  <si>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</si>
  <si>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</si>
  <si>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</si>
  <si>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</si>
  <si>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</si>
  <si>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</si>
  <si>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</si>
  <si>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</si>
  <si>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</si>
  <si>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</si>
  <si>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</si>
  <si>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</si>
  <si>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</si>
  <si>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</si>
  <si>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</si>
  <si>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</si>
  <si>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</si>
  <si>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</si>
  <si>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</si>
  <si>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</si>
  <si>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</si>
  <si>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</si>
  <si>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</si>
  <si>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</si>
  <si>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</si>
  <si>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</si>
  <si>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</si>
  <si>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</si>
  <si>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</si>
  <si>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</si>
  <si>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</si>
  <si>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</si>
  <si>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</si>
  <si>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</si>
  <si>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</si>
  <si>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</si>
  <si>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</si>
  <si>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</si>
  <si>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</si>
  <si>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</si>
  <si>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</si>
  <si>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</si>
  <si>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</si>
  <si>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</si>
  <si>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</si>
  <si>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</si>
  <si>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</si>
  <si>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</si>
  <si>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</si>
  <si>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</si>
  <si>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</si>
  <si>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</si>
  <si>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</si>
  <si>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</si>
  <si>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</si>
  <si>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</si>
  <si>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</si>
  <si>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</si>
  <si>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</si>
  <si>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</si>
  <si>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</si>
  <si>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</si>
  <si>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</si>
  <si>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</si>
  <si>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</si>
  <si>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</si>
  <si>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</si>
  <si>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</si>
  <si>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</si>
  <si>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</si>
  <si>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</si>
  <si>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</si>
  <si>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</si>
  <si>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</si>
  <si>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</si>
  <si>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</si>
  <si>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</si>
  <si>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</si>
  <si>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</si>
  <si>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</si>
  <si>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</si>
  <si>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</si>
  <si>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</si>
  <si>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</si>
  <si>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</si>
  <si>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</si>
  <si>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</si>
  <si>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</si>
  <si>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</si>
  <si>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</si>
  <si>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</si>
  <si>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</si>
  <si>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</si>
  <si>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</si>
  <si>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</si>
  <si>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</si>
  <si>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</si>
  <si>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</si>
  <si>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</si>
  <si>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</si>
  <si>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</si>
  <si>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</si>
  <si>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</si>
  <si>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</si>
  <si>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</si>
  <si>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</si>
  <si>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</si>
  <si>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</si>
  <si>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</si>
  <si>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</si>
  <si>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</si>
  <si>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</si>
  <si>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</si>
  <si>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</si>
  <si>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</si>
  <si>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</si>
  <si>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</si>
  <si>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</si>
  <si>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</si>
  <si>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</si>
  <si>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</si>
  <si>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</si>
  <si>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</si>
  <si>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</si>
  <si>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</si>
  <si>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</si>
  <si>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</si>
  <si>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</si>
  <si>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</si>
  <si>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</si>
  <si>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</si>
  <si>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</si>
  <si>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</si>
  <si>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</si>
  <si>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</si>
  <si>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</si>
  <si>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</si>
  <si>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</si>
  <si>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</si>
  <si>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</si>
  <si>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</si>
  <si>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</si>
  <si>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</si>
  <si>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</si>
  <si>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</si>
  <si>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</si>
  <si>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</si>
  <si>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</si>
  <si>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</si>
  <si>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</si>
  <si>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</si>
  <si>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</si>
  <si>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</si>
  <si>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</si>
  <si>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</si>
  <si>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</si>
  <si>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</si>
  <si>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</si>
  <si>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</si>
  <si>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</si>
  <si>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</si>
  <si>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</si>
  <si>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</si>
  <si>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</si>
  <si>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</si>
  <si>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</si>
  <si>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</si>
  <si>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</si>
  <si>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</si>
  <si>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</si>
  <si>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</si>
  <si>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</si>
  <si>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</si>
  <si>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</si>
  <si>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</si>
  <si>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</si>
  <si>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</si>
  <si>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</si>
  <si>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</si>
  <si>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</si>
  <si>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</si>
  <si>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</si>
  <si>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</si>
  <si>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</si>
  <si>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</si>
  <si>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</si>
  <si>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</si>
  <si>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</si>
  <si>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</si>
  <si>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</si>
  <si>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</si>
  <si>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</si>
  <si>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</si>
  <si>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</si>
  <si>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</si>
  <si>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</si>
  <si>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</si>
  <si>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</si>
  <si>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</si>
  <si>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</si>
  <si>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</si>
  <si>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</si>
  <si>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</si>
  <si>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</si>
  <si>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</si>
  <si>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</si>
  <si>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</si>
  <si>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</si>
  <si>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</si>
  <si>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</si>
  <si>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</si>
  <si>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</si>
  <si>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</si>
  <si>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</si>
  <si>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</si>
  <si>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</si>
  <si>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</si>
  <si>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</si>
  <si>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</si>
  <si>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</si>
  <si>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</si>
  <si>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</si>
  <si>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</si>
  <si>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</si>
  <si>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</si>
  <si>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</si>
  <si>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</si>
  <si>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</si>
  <si>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</si>
  <si>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</si>
  <si>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</si>
  <si>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</si>
  <si>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</si>
  <si>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</si>
  <si>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</si>
  <si>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</si>
  <si>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</si>
  <si>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</si>
  <si>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</si>
  <si>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</si>
  <si>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</si>
  <si>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</si>
  <si>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</si>
  <si>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</si>
  <si>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</si>
  <si>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</si>
  <si>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</si>
  <si>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</si>
  <si>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</si>
  <si>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</si>
  <si>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</si>
  <si>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</si>
  <si>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</si>
  <si>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</si>
  <si>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</si>
  <si>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</si>
  <si>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</si>
  <si>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</si>
  <si>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</si>
  <si>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</si>
  <si>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</si>
  <si>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</si>
  <si>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</si>
  <si>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</si>
  <si>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</si>
  <si>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</si>
  <si>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</si>
  <si>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</si>
  <si>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</si>
  <si>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</si>
  <si>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</si>
  <si>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</si>
  <si>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</si>
  <si>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</si>
  <si>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</si>
  <si>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</si>
  <si>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</si>
  <si>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</si>
  <si>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</si>
  <si>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</si>
  <si>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</si>
  <si>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</si>
  <si>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</si>
  <si>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</si>
  <si>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</si>
  <si>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</si>
  <si>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</si>
  <si>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</si>
  <si>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</si>
  <si>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</si>
  <si>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</si>
  <si>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</si>
  <si>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</si>
  <si>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</si>
  <si>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</si>
  <si>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</si>
  <si>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</si>
  <si>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</si>
  <si>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</si>
  <si>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</si>
  <si>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</si>
  <si>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</si>
  <si>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</si>
  <si>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</si>
  <si>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</si>
  <si>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</si>
  <si>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</si>
  <si>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</si>
  <si>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</si>
  <si>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</si>
  <si>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</si>
  <si>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</si>
  <si>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</si>
  <si>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</si>
  <si>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</si>
  <si>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</si>
  <si>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</si>
  <si>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</si>
  <si>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</si>
  <si>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</si>
  <si>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</si>
  <si>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</si>
  <si>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</si>
  <si>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</si>
  <si>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</si>
  <si>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</si>
  <si>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</si>
  <si>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</si>
  <si>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</si>
  <si>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</si>
  <si>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</si>
  <si>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</si>
  <si>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</si>
  <si>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</si>
  <si>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</si>
  <si>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</si>
  <si>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</si>
  <si>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</si>
  <si>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</si>
  <si>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</si>
  <si>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</si>
  <si>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</si>
  <si>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</si>
  <si>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</si>
  <si>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</si>
  <si>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</si>
  <si>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</si>
  <si>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</si>
  <si>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</si>
  <si>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</si>
  <si>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</si>
  <si>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</si>
  <si>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</si>
  <si>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</si>
  <si>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</si>
  <si>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</si>
  <si>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</si>
  <si>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</si>
  <si>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</si>
  <si>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</si>
  <si>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</si>
  <si>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</si>
  <si>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</si>
  <si>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</si>
  <si>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</si>
  <si>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</si>
  <si>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</si>
  <si>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</si>
  <si>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</si>
  <si>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</si>
  <si>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</si>
  <si>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</si>
  <si>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</si>
  <si>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</si>
  <si>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</si>
  <si>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</si>
  <si>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</si>
  <si>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</si>
  <si>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</si>
  <si>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</si>
  <si>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</si>
  <si>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</si>
  <si>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</si>
  <si>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</si>
  <si>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</si>
  <si>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</si>
  <si>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</si>
  <si>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</si>
  <si>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</si>
  <si>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</si>
  <si>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</si>
  <si>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</si>
  <si>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</si>
  <si>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</si>
  <si>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</si>
  <si>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</si>
  <si>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</si>
  <si>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</si>
  <si>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</si>
  <si>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</si>
  <si>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</si>
  <si>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</si>
  <si>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</si>
  <si>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</si>
  <si>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</si>
  <si>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</si>
  <si>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</si>
  <si>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</si>
  <si>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</si>
  <si>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</si>
  <si>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</si>
  <si>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</si>
  <si>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</si>
  <si>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</si>
  <si>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</si>
  <si>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</si>
  <si>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</si>
  <si>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</si>
  <si>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</si>
  <si>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</si>
  <si>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</si>
  <si>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</si>
  <si>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</si>
  <si>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</si>
  <si>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</si>
  <si>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</si>
  <si>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</si>
  <si>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</si>
  <si>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</si>
  <si>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</si>
  <si>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</si>
  <si>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</si>
  <si>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</si>
  <si>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</si>
  <si>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</si>
  <si>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</si>
  <si>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</si>
  <si>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</si>
  <si>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</si>
  <si>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</si>
  <si>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</si>
  <si>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</si>
  <si>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</si>
  <si>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</si>
  <si>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</si>
  <si>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</si>
  <si>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</si>
  <si>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</si>
  <si>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</si>
  <si>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</si>
  <si>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</si>
  <si>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</si>
  <si>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</si>
  <si>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</si>
  <si>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</si>
  <si>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</si>
  <si>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</si>
  <si>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</si>
  <si>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</si>
  <si>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</si>
  <si>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</si>
  <si>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</si>
  <si>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</si>
  <si>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</si>
  <si>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</si>
  <si>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</si>
  <si>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</si>
  <si>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</si>
  <si>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</si>
  <si>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</si>
  <si>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</si>
  <si>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</si>
  <si>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</si>
  <si>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</si>
  <si>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</si>
  <si>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</si>
  <si>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</si>
  <si>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</si>
  <si>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</si>
  <si>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</si>
  <si>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</si>
  <si>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</si>
  <si>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</si>
  <si>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</si>
  <si>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</si>
  <si>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</si>
  <si>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</si>
  <si>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</si>
  <si>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</si>
  <si>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</si>
  <si>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</si>
  <si>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</si>
  <si>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</si>
  <si>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</si>
  <si>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</si>
  <si>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</si>
  <si>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</si>
  <si>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</si>
  <si>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</si>
  <si>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</si>
  <si>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</si>
  <si>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</si>
  <si>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</si>
  <si>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</si>
  <si>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</si>
  <si>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</si>
  <si>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</si>
  <si>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</si>
  <si>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</si>
  <si>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</si>
  <si>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</si>
  <si>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</si>
  <si>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</si>
  <si>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</si>
  <si>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</si>
  <si>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</si>
  <si>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</si>
  <si>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</si>
  <si>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</si>
  <si>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</si>
  <si>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</si>
  <si>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</si>
  <si>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</si>
  <si>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</si>
  <si>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</si>
  <si>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</si>
  <si>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</si>
  <si>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</si>
  <si>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</si>
  <si>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</si>
  <si>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</si>
  <si>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</si>
  <si>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</si>
  <si>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</si>
  <si>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</si>
  <si>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</si>
  <si>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</si>
  <si>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</si>
  <si>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</si>
  <si>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</si>
  <si>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</si>
  <si>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</si>
  <si>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</si>
  <si>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</si>
  <si>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</si>
  <si>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</si>
  <si>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</si>
  <si>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</si>
  <si>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</si>
  <si>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</si>
  <si>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</si>
  <si>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</si>
  <si>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</si>
  <si>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</si>
  <si>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</si>
  <si>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</si>
  <si>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</si>
  <si>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</si>
  <si>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</si>
  <si>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</si>
  <si>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</si>
  <si>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</si>
  <si>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</si>
  <si>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</si>
  <si>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</si>
  <si>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</si>
  <si>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</si>
  <si>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</si>
  <si>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</si>
  <si>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</si>
  <si>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</si>
  <si>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</si>
  <si>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</si>
  <si>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</si>
  <si>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</si>
  <si>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</si>
  <si>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</si>
  <si>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</si>
  <si>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</si>
  <si>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</si>
  <si>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</si>
  <si>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</si>
  <si>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</si>
  <si>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</si>
  <si>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</si>
  <si>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</si>
  <si>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</si>
  <si>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</si>
  <si>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</si>
  <si>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</si>
  <si>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</si>
  <si>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</si>
  <si>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</si>
  <si>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</si>
  <si>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</si>
  <si>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</si>
  <si>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</si>
  <si>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</si>
  <si>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</si>
  <si>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</si>
  <si>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</si>
  <si>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</si>
  <si>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</si>
  <si>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</si>
  <si>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</si>
  <si>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</si>
  <si>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</si>
  <si>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</si>
  <si>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</si>
  <si>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</si>
  <si>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</si>
  <si>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</si>
  <si>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</si>
  <si>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</si>
  <si>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</si>
  <si>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</si>
  <si>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</si>
  <si>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</si>
  <si>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</si>
  <si>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</si>
  <si>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</si>
  <si>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</si>
  <si>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</si>
  <si>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</si>
  <si>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</si>
  <si>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</si>
  <si>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</si>
  <si>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</si>
  <si>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</si>
  <si>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</si>
  <si>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</si>
  <si>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</si>
  <si>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</si>
  <si>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</si>
  <si>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</si>
  <si>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</si>
  <si>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</si>
  <si>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</si>
  <si>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</si>
  <si>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</si>
  <si>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</si>
  <si>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</si>
  <si>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</si>
  <si>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</si>
  <si>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</si>
  <si>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</si>
  <si>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</si>
  <si>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</si>
  <si>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</si>
  <si>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</si>
  <si>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</si>
  <si>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</si>
  <si>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</si>
  <si>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</si>
  <si>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</si>
  <si>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</si>
  <si>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</si>
  <si>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</si>
  <si>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</si>
  <si>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</si>
  <si>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</si>
  <si>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</si>
  <si>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</si>
  <si>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</si>
  <si>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</si>
  <si>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</si>
  <si>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</si>
  <si>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</si>
  <si>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</si>
  <si>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</si>
  <si>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</si>
  <si>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</si>
  <si>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</si>
  <si>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</si>
  <si>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</si>
  <si>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</si>
  <si>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</si>
  <si>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</si>
  <si>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</si>
  <si>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</si>
  <si>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</si>
  <si>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</si>
  <si>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</si>
  <si>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</si>
  <si>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</si>
  <si>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</si>
  <si>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</si>
  <si>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</si>
  <si>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</si>
  <si>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</si>
  <si>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</si>
  <si>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</si>
  <si>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</si>
  <si>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</si>
  <si>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</si>
  <si>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</si>
  <si>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</si>
  <si>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</si>
  <si>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</si>
  <si>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</si>
  <si>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</si>
  <si>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</si>
  <si>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</si>
  <si>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</si>
  <si>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</si>
  <si>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</si>
  <si>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</si>
  <si>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</si>
  <si>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</si>
  <si>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</si>
  <si>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</si>
  <si>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</si>
  <si>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</si>
  <si>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</si>
  <si>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</si>
  <si>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</si>
  <si>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</si>
  <si>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</si>
  <si>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</si>
  <si>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</si>
  <si>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</si>
  <si>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</si>
  <si>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</si>
  <si>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</si>
  <si>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</si>
  <si>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</si>
  <si>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</si>
  <si>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</si>
  <si>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</si>
  <si>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</si>
  <si>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</si>
  <si>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</si>
  <si>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</si>
  <si>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</si>
  <si>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</si>
  <si>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</si>
  <si>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</si>
  <si>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</si>
  <si>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</si>
  <si>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</si>
  <si>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</si>
  <si>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</si>
  <si>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</si>
  <si>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</si>
  <si>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</si>
  <si>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</si>
  <si>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</si>
  <si>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</si>
  <si>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</si>
  <si>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</si>
  <si>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</si>
  <si>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</si>
  <si>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</si>
  <si>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</si>
  <si>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</si>
  <si>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</si>
  <si>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</si>
  <si>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</si>
  <si>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</si>
  <si>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</si>
  <si>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</si>
  <si>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</si>
  <si>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</si>
  <si>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</si>
  <si>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</si>
  <si>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</si>
  <si>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</si>
  <si>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</si>
  <si>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</si>
  <si>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</si>
  <si>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</si>
  <si>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</si>
  <si>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</si>
  <si>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</si>
  <si>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</si>
  <si>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</si>
  <si>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</si>
  <si>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</si>
  <si>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</si>
  <si>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</si>
  <si>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</si>
  <si>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</si>
  <si>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</si>
  <si>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</si>
  <si>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</si>
  <si>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</si>
  <si>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</si>
  <si>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</si>
  <si>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</si>
  <si>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</si>
  <si>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</si>
  <si>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</si>
  <si>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</si>
  <si>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</si>
  <si>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</si>
  <si>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</si>
  <si>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</si>
  <si>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</si>
  <si>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</si>
  <si>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</si>
  <si>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</si>
  <si>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</si>
  <si>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</si>
  <si>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</si>
  <si>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</si>
  <si>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</si>
  <si>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</si>
  <si>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</si>
  <si>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</si>
  <si>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</si>
  <si>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</si>
  <si>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</si>
  <si>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</si>
  <si>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</si>
  <si>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</si>
  <si>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</si>
  <si>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</si>
  <si>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</si>
  <si>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</si>
  <si>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</si>
  <si>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</si>
  <si>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</si>
  <si>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</si>
  <si>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</si>
  <si>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</si>
  <si>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</si>
  <si>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</si>
  <si>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</si>
  <si>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</si>
  <si>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</si>
  <si>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</si>
  <si>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</si>
  <si>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</si>
  <si>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</si>
  <si>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</si>
  <si>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</si>
  <si>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</si>
  <si>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</si>
  <si>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</si>
  <si>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</si>
  <si>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</si>
  <si>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</si>
  <si>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</si>
  <si>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</si>
  <si>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</si>
  <si>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</si>
  <si>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</si>
  <si>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</si>
  <si>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</si>
  <si>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</si>
  <si>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</si>
  <si>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</si>
  <si>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</si>
  <si>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</si>
  <si>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</si>
  <si>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</si>
  <si>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</si>
  <si>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</si>
  <si>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</si>
  <si>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</si>
  <si>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</si>
  <si>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</si>
  <si>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</si>
  <si>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</si>
  <si>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</si>
  <si>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</si>
  <si>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</si>
  <si>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</si>
  <si>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</si>
  <si>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</si>
  <si>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</si>
  <si>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</si>
  <si>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</si>
  <si>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</si>
  <si>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</si>
  <si>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</si>
  <si>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</si>
  <si>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</si>
  <si>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</si>
  <si>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</si>
  <si>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</si>
  <si>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</si>
  <si>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</si>
  <si>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</si>
  <si>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</si>
  <si>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</si>
  <si>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</si>
  <si>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</si>
  <si>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</si>
  <si>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</si>
  <si>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</si>
  <si>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</si>
  <si>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</si>
  <si>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</si>
  <si>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</si>
  <si>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</si>
  <si>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</si>
  <si>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</si>
  <si>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</si>
  <si>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</si>
  <si>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</si>
  <si>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</si>
  <si>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</si>
  <si>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</si>
  <si>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</si>
  <si>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</si>
  <si>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</si>
  <si>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</si>
  <si>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</si>
  <si>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</si>
  <si>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</si>
  <si>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</si>
  <si>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</si>
  <si>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</si>
  <si>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</si>
  <si>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</si>
  <si>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</si>
  <si>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</si>
  <si>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</si>
  <si>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</si>
  <si>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</si>
  <si>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</si>
  <si>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</si>
  <si>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</si>
  <si>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</si>
  <si>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</si>
  <si>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</si>
  <si>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</si>
  <si>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</si>
  <si>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</si>
  <si>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</si>
  <si>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</si>
  <si>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</si>
  <si>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</si>
  <si>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</si>
  <si>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</si>
  <si>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</si>
  <si>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</si>
  <si>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</si>
  <si>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</si>
  <si>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</si>
  <si>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</si>
  <si>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</si>
  <si>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</si>
  <si>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</si>
  <si>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</si>
  <si>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</si>
  <si>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</si>
  <si>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</si>
  <si>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</si>
  <si>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</si>
  <si>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</si>
  <si>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</si>
  <si>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</si>
  <si>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</si>
  <si>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</si>
  <si>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</si>
  <si>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</si>
  <si>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</si>
  <si>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</si>
  <si>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</si>
  <si>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</si>
  <si>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</si>
  <si>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</si>
  <si>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</si>
  <si>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</si>
  <si>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</si>
  <si>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</si>
  <si>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</si>
  <si>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</si>
  <si>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</si>
  <si>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</si>
  <si>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</si>
  <si>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</si>
  <si>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</si>
  <si>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</si>
  <si>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</si>
  <si>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</si>
  <si>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</si>
  <si>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</si>
  <si>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</si>
  <si>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</si>
  <si>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</si>
  <si>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</si>
  <si>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</si>
  <si>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</si>
  <si>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</si>
  <si>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</si>
  <si>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</si>
  <si>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</si>
  <si>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</si>
  <si>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</si>
  <si>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</si>
  <si>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</si>
  <si>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</si>
  <si>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</si>
  <si>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</si>
  <si>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</si>
  <si>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</si>
  <si>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</si>
  <si>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</si>
  <si>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</si>
  <si>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</si>
  <si>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</si>
  <si>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</si>
  <si>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</si>
  <si>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</si>
  <si>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</si>
  <si>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</si>
  <si>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</si>
  <si>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</si>
  <si>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</si>
  <si>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</si>
  <si>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</si>
  <si>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</si>
  <si>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</si>
  <si>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</si>
  <si>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</si>
  <si>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</si>
  <si>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</si>
  <si>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</si>
  <si>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</si>
  <si>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</si>
  <si>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</si>
  <si>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</si>
  <si>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</si>
  <si>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</si>
  <si>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</si>
  <si>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</si>
  <si>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</si>
  <si>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</si>
  <si>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</si>
  <si>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</si>
  <si>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</si>
  <si>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</si>
  <si>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</si>
  <si>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</si>
  <si>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</si>
  <si>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</si>
  <si>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</si>
  <si>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</si>
  <si>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</si>
  <si>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</si>
  <si>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</si>
  <si>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</si>
  <si>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</si>
  <si>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</si>
  <si>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</si>
  <si>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</si>
  <si>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</si>
  <si>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</si>
  <si>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</si>
  <si>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</si>
  <si>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</si>
  <si>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</si>
  <si>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</si>
  <si>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</si>
  <si>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</si>
  <si>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</si>
  <si>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</si>
  <si>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</si>
  <si>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</si>
  <si>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</si>
  <si>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</si>
  <si>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</si>
  <si>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</si>
  <si>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</si>
  <si>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</si>
  <si>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</si>
  <si>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</si>
  <si>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</si>
  <si>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</si>
  <si>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</si>
  <si>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</si>
  <si>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</si>
  <si>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</si>
  <si>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</si>
  <si>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</si>
  <si>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</si>
  <si>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</si>
  <si>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</si>
  <si>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</si>
  <si>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</si>
  <si>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</si>
  <si>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</si>
  <si>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</si>
  <si>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</si>
  <si>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</si>
  <si>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</si>
  <si>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</si>
  <si>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</si>
  <si>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</si>
  <si>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</si>
  <si>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</si>
  <si>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</si>
  <si>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</si>
  <si>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</si>
  <si>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</si>
  <si>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</si>
  <si>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</si>
  <si>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</si>
  <si>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</si>
  <si>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</si>
  <si>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</si>
  <si>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</si>
  <si>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</si>
  <si>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</si>
  <si>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</si>
  <si>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</si>
  <si>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</si>
  <si>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</si>
  <si>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</si>
  <si>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</si>
  <si>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</si>
  <si>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</si>
  <si>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</si>
  <si>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</si>
  <si>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</si>
  <si>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</si>
  <si>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</si>
  <si>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</si>
  <si>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</si>
  <si>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</si>
  <si>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</si>
  <si>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</si>
  <si>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</si>
  <si>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</si>
  <si>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</si>
  <si>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</si>
  <si>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</si>
  <si>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</si>
  <si>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</si>
  <si>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</si>
  <si>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</si>
  <si>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</si>
  <si>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</si>
  <si>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</si>
  <si>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</si>
  <si>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</si>
  <si>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</si>
  <si>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</si>
  <si>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</si>
  <si>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</si>
  <si>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</si>
  <si>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</si>
  <si>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</si>
  <si>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</si>
  <si>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</si>
  <si>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</si>
  <si>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</si>
  <si>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</si>
  <si>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</si>
  <si>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</si>
  <si>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</si>
  <si>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</si>
  <si>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</si>
  <si>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</si>
  <si>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</si>
  <si>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</si>
  <si>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</si>
  <si>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</si>
  <si>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</si>
  <si>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</si>
  <si>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</si>
  <si>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</si>
  <si>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</si>
  <si>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</si>
  <si>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</si>
  <si>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</si>
  <si>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</si>
  <si>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</si>
  <si>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</si>
  <si>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</si>
  <si>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</si>
  <si>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</si>
  <si>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</si>
  <si>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</si>
  <si>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</si>
  <si>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</si>
  <si>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</si>
  <si>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</si>
  <si>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</si>
  <si>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</si>
  <si>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</si>
  <si>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</si>
  <si>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</si>
  <si>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</si>
  <si>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</si>
  <si>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</si>
  <si>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</si>
  <si>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</si>
  <si>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</si>
  <si>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</si>
  <si>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</si>
  <si>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</si>
  <si>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</si>
  <si>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</si>
  <si>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</si>
  <si>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</si>
  <si>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</si>
  <si>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</si>
  <si>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</si>
  <si>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</si>
  <si>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</si>
  <si>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</si>
  <si>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</si>
  <si>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</si>
  <si>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</si>
  <si>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</si>
  <si>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</si>
  <si>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</si>
  <si>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</si>
  <si>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</si>
  <si>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</si>
  <si>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</si>
  <si>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</si>
  <si>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</si>
  <si>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</si>
  <si>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</si>
  <si>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</si>
  <si>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</si>
  <si>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</si>
  <si>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</si>
  <si>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</si>
  <si>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</si>
  <si>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</si>
  <si>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</si>
  <si>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</si>
  <si>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</si>
  <si>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</si>
  <si>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</si>
  <si>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</si>
  <si>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</si>
  <si>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</si>
  <si>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</si>
  <si>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</si>
  <si>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</si>
  <si>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</si>
  <si>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</si>
  <si>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</si>
  <si>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</si>
  <si>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</si>
  <si>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</si>
  <si>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</si>
  <si>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</si>
  <si>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</si>
  <si>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</si>
  <si>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</si>
  <si>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</si>
  <si>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</si>
  <si>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</si>
  <si>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</si>
  <si>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</si>
  <si>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</si>
  <si>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</si>
  <si>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</si>
  <si>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</si>
  <si>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</si>
  <si>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</si>
  <si>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</si>
  <si>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</si>
  <si>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</si>
  <si>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</si>
  <si>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</si>
  <si>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</si>
  <si>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</si>
  <si>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</si>
  <si>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</si>
  <si>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</si>
  <si>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</si>
  <si>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</si>
  <si>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</si>
  <si>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</si>
  <si>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</si>
  <si>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</si>
  <si>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</si>
  <si>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</si>
  <si>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</si>
  <si>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</si>
  <si>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</si>
  <si>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</si>
  <si>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</si>
  <si>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</si>
  <si>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</si>
  <si>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</si>
  <si>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</si>
  <si>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</si>
  <si>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</si>
  <si>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</si>
  <si>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</si>
  <si>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</si>
  <si>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</si>
  <si>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</si>
  <si>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</si>
  <si>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</si>
  <si>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</si>
  <si>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</si>
  <si>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</si>
  <si>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</si>
  <si>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</si>
  <si>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</si>
  <si>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</si>
  <si>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</si>
  <si>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</si>
  <si>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</si>
  <si>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</si>
  <si>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</si>
  <si>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</si>
  <si>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</si>
  <si>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</si>
  <si>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</si>
  <si>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</si>
  <si>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</si>
  <si>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</si>
  <si>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</si>
  <si>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</si>
  <si>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</si>
  <si>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</si>
  <si>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</si>
  <si>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</si>
  <si>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</si>
  <si>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</si>
  <si>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</si>
  <si>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</si>
  <si>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</si>
  <si>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</si>
  <si>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</si>
  <si>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</si>
  <si>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</si>
  <si>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</si>
  <si>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</si>
  <si>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</si>
  <si>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</si>
  <si>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</si>
  <si>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</si>
  <si>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</si>
  <si>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</si>
  <si>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</si>
  <si>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</si>
  <si>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</si>
  <si>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</si>
  <si>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</si>
  <si>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</si>
  <si>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</si>
  <si>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</si>
  <si>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</si>
  <si>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</si>
  <si>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</si>
  <si>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</si>
  <si>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</si>
  <si>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</si>
  <si>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</si>
  <si>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</si>
  <si>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</si>
  <si>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</si>
  <si>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</si>
  <si>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</si>
  <si>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</si>
  <si>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</si>
  <si>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</si>
  <si>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</si>
  <si>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</si>
  <si>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</si>
  <si>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</si>
  <si>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</si>
  <si>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</si>
  <si>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</si>
  <si>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</si>
  <si>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</si>
  <si>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</si>
  <si>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</si>
  <si>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</si>
  <si>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</si>
  <si>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</si>
  <si>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</si>
  <si>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</si>
  <si>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</si>
  <si>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</si>
  <si>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</si>
  <si>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</si>
  <si>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</si>
  <si>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</si>
  <si>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</si>
  <si>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</si>
  <si>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</si>
  <si>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</si>
  <si>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</si>
  <si>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</si>
  <si>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</si>
  <si>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</si>
  <si>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</si>
  <si>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</si>
  <si>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</si>
  <si>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</si>
  <si>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</si>
  <si>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</si>
  <si>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</si>
  <si>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</si>
  <si>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</si>
  <si>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</si>
  <si>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</si>
  <si>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</si>
  <si>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</si>
  <si>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</si>
  <si>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</si>
  <si>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</si>
  <si>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</si>
  <si>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</si>
  <si>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</si>
  <si>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</si>
  <si>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</si>
  <si>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</si>
  <si>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</si>
  <si>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</si>
  <si>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</si>
  <si>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</si>
  <si>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</si>
  <si>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</si>
  <si>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</si>
  <si>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</si>
  <si>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</si>
  <si>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</si>
  <si>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</si>
  <si>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</si>
  <si>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</si>
  <si>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</si>
  <si>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</si>
  <si>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</si>
  <si>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</si>
  <si>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</si>
  <si>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</si>
  <si>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</si>
  <si>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</si>
  <si>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</si>
  <si>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</si>
  <si>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</si>
  <si>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</si>
  <si>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</si>
  <si>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</si>
  <si>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</si>
  <si>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</si>
  <si>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</si>
  <si>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</si>
  <si>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</si>
  <si>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</si>
  <si>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</si>
  <si>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</si>
  <si>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</si>
  <si>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</si>
  <si>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</si>
  <si>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</si>
  <si>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</si>
  <si>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</si>
  <si>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</si>
  <si>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</si>
  <si>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</si>
  <si>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</si>
  <si>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</si>
  <si>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</si>
  <si>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</si>
  <si>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</si>
  <si>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</si>
  <si>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</si>
  <si>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</si>
  <si>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</si>
  <si>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</si>
  <si>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</si>
  <si>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</si>
  <si>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</si>
  <si>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</si>
  <si>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</si>
  <si>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</si>
  <si>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</si>
  <si>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</si>
  <si>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</si>
  <si>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</si>
  <si>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</si>
  <si>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</si>
  <si>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</si>
  <si>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</si>
  <si>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</si>
  <si>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</si>
  <si>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</si>
  <si>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</si>
  <si>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</si>
  <si>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</si>
  <si>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</si>
  <si>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</si>
  <si>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</si>
  <si>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</si>
  <si>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</si>
  <si>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</si>
  <si>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</si>
  <si>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</si>
  <si>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</si>
  <si>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</si>
  <si>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</si>
  <si>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</si>
  <si>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</si>
  <si>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</si>
  <si>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</si>
  <si>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</si>
  <si>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</si>
  <si>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</si>
  <si>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</si>
  <si>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</si>
  <si>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</si>
  <si>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</si>
  <si>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</si>
  <si>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</si>
  <si>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</si>
  <si>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</si>
  <si>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</si>
  <si>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</si>
  <si>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</si>
  <si>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</si>
  <si>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</si>
  <si>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</si>
  <si>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</si>
  <si>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</si>
  <si>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</si>
  <si>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</si>
  <si>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</si>
  <si>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</si>
  <si>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</si>
  <si>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</si>
  <si>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</si>
  <si>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</si>
  <si>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</si>
  <si>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</si>
  <si>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</si>
  <si>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</si>
  <si>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</si>
  <si>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</si>
  <si>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</si>
  <si>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</si>
  <si>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</si>
  <si>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</si>
  <si>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</si>
  <si>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</si>
  <si>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</si>
  <si>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</si>
  <si>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</si>
  <si>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</si>
  <si>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</si>
  <si>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</si>
  <si>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</si>
  <si>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</si>
  <si>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</si>
  <si>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</si>
  <si>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</si>
  <si>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</si>
  <si>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</si>
  <si>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</si>
  <si>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</si>
  <si>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</si>
  <si>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</si>
  <si>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</si>
  <si>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</si>
  <si>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</si>
  <si>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</si>
  <si>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</si>
  <si>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</si>
  <si>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</si>
  <si>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</si>
  <si>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</si>
  <si>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</si>
  <si>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</si>
  <si>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</si>
  <si>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</si>
  <si>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</si>
  <si>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</si>
  <si>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</si>
  <si>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</si>
  <si>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</si>
  <si>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</si>
  <si>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</si>
  <si>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</si>
  <si>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</si>
  <si>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</si>
  <si>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</si>
  <si>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</si>
  <si>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</si>
  <si>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</si>
  <si>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</si>
  <si>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</si>
  <si>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</si>
  <si>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</si>
  <si>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</si>
  <si>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</si>
  <si>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</si>
  <si>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</si>
  <si>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</si>
  <si>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</si>
  <si>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</si>
  <si>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</si>
  <si>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</si>
  <si>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</si>
  <si>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</si>
  <si>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</si>
  <si>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</si>
  <si>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</si>
  <si>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</si>
  <si>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</si>
  <si>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</si>
  <si>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</si>
  <si>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</si>
  <si>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</si>
  <si>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</si>
  <si>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</si>
  <si>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</si>
  <si>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</si>
  <si>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</si>
  <si>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</si>
  <si>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</si>
  <si>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</si>
  <si>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</si>
  <si>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</si>
  <si>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</si>
  <si>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</si>
  <si>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</si>
  <si>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</si>
  <si>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</si>
  <si>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</si>
  <si>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</si>
  <si>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</si>
  <si>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</si>
  <si>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</si>
  <si>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</si>
  <si>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</si>
  <si>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</si>
  <si>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</si>
  <si>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</si>
  <si>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</si>
  <si>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</si>
  <si>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</si>
  <si>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</si>
  <si>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</si>
  <si>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</si>
  <si>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</si>
  <si>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</si>
  <si>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</si>
  <si>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</si>
  <si>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</si>
  <si>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</si>
  <si>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</si>
  <si>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</si>
  <si>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</si>
  <si>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</si>
  <si>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</si>
  <si>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</si>
  <si>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</si>
  <si>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</si>
  <si>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</si>
  <si>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</si>
  <si>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</si>
  <si>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</si>
  <si>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</si>
  <si>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</si>
  <si>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</si>
  <si>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</si>
  <si>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</si>
  <si>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</si>
  <si>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</si>
  <si>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</si>
  <si>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</si>
  <si>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</si>
  <si>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</si>
  <si>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</si>
  <si>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</si>
  <si>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</si>
  <si>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</si>
  <si>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</si>
  <si>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</si>
  <si>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</si>
  <si>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</si>
  <si>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</si>
  <si>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</si>
  <si>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</si>
  <si>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</si>
  <si>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</si>
  <si>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</si>
  <si>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</si>
  <si>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</si>
  <si>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</si>
  <si>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</si>
  <si>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</si>
  <si>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</si>
  <si>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</si>
  <si>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</si>
  <si>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</si>
  <si>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</si>
  <si>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</si>
  <si>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</si>
  <si>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</si>
  <si>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</si>
  <si>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</si>
  <si>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</si>
  <si>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</si>
  <si>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</si>
  <si>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</si>
  <si>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</si>
  <si>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</si>
  <si>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</si>
  <si>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</si>
  <si>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</si>
  <si>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</si>
  <si>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</si>
  <si>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</si>
  <si>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</si>
  <si>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</si>
  <si>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</si>
  <si>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</si>
  <si>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</si>
  <si>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</si>
  <si>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</si>
  <si>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</si>
  <si>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</si>
  <si>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</si>
  <si>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</si>
  <si>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</si>
  <si>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</si>
  <si>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</si>
  <si>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</si>
  <si>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</si>
  <si>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</si>
  <si>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</si>
  <si>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</si>
  <si>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</si>
  <si>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</si>
  <si>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</si>
  <si>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</si>
  <si>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</si>
  <si>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</si>
  <si>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</si>
  <si>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</si>
  <si>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</si>
  <si>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</si>
  <si>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</si>
  <si>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</si>
  <si>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</si>
  <si>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</si>
  <si>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</si>
  <si>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</si>
  <si>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</si>
  <si>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</si>
  <si>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</si>
  <si>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</si>
  <si>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</si>
  <si>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</si>
  <si>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</si>
  <si>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</si>
  <si>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</si>
  <si>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</si>
  <si>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</si>
  <si>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</si>
  <si>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</si>
  <si>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</si>
  <si>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</si>
  <si>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</si>
  <si>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</si>
  <si>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</si>
  <si>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</si>
  <si>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</si>
  <si>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</si>
  <si>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</si>
  <si>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</si>
  <si>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</si>
  <si>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</si>
  <si>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</si>
  <si>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</si>
  <si>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</si>
  <si>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</si>
  <si>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</si>
  <si>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</si>
  <si>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</si>
  <si>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</si>
  <si>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</si>
  <si>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</si>
  <si>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</si>
  <si>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</si>
  <si>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</si>
  <si>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</si>
  <si>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</si>
  <si>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</si>
  <si>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</si>
  <si>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</si>
  <si>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</si>
  <si>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</si>
  <si>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</si>
  <si>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</si>
  <si>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</si>
  <si>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</si>
  <si>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</si>
  <si>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</si>
  <si>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</si>
  <si>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</si>
  <si>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</si>
  <si>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</si>
  <si>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</si>
  <si>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</si>
  <si>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</si>
  <si>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</si>
  <si>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</si>
  <si>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</si>
  <si>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</si>
  <si>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</si>
  <si>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</si>
  <si>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</si>
  <si>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</si>
  <si>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</si>
  <si>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</si>
  <si>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</si>
  <si>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</si>
  <si>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</si>
  <si>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</si>
  <si>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</si>
  <si>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</si>
  <si>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</si>
  <si>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</si>
  <si>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</si>
  <si>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</si>
  <si>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</si>
  <si>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</si>
  <si>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</si>
  <si>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</si>
  <si>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</si>
  <si>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</si>
  <si>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</si>
  <si>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</si>
  <si>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</si>
  <si>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</si>
  <si>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</si>
  <si>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</si>
  <si>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</si>
  <si>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</si>
  <si>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</si>
  <si>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</si>
  <si>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</si>
  <si>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</si>
  <si>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</si>
  <si>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</si>
  <si>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</si>
  <si>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</si>
  <si>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</si>
  <si>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</si>
  <si>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</si>
  <si>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</si>
  <si>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</si>
  <si>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</si>
  <si>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</si>
  <si>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</si>
  <si>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</si>
  <si>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Subcategory</t>
  </si>
  <si>
    <t>Patrent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</si>
  <si>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</si>
  <si>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</si>
  <si>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</si>
  <si>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</si>
  <si>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</si>
  <si>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</si>
  <si>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</si>
  <si>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</si>
  <si>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</si>
  <si>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</si>
  <si>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</si>
  <si>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</si>
  <si>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</si>
  <si>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</si>
  <si>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</si>
  <si>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</si>
  <si>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</si>
  <si>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</si>
  <si>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</si>
  <si>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</si>
  <si>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</si>
  <si>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</si>
  <si>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</si>
  <si>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</si>
  <si>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</si>
  <si>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</si>
  <si>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</si>
  <si>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</si>
  <si>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</si>
  <si>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</si>
  <si>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</si>
  <si>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</si>
  <si>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</si>
  <si>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</si>
  <si>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</si>
  <si>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</si>
  <si>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</si>
  <si>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</si>
  <si>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</si>
  <si>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</si>
  <si>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</si>
  <si>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</si>
  <si>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</si>
  <si>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</si>
  <si>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</si>
  <si>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</si>
  <si>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</si>
  <si>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</si>
  <si>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</si>
  <si>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</si>
  <si>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</si>
  <si>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</si>
  <si>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</si>
  <si>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Count of outcomes</t>
  </si>
  <si>
    <t>Row Labels</t>
  </si>
  <si>
    <t>Category and Subcategory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</si>
  <si>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</si>
  <si>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</si>
  <si>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</si>
  <si>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</si>
  <si>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</si>
  <si>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</si>
  <si>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</si>
  <si>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</si>
  <si>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</si>
  <si>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</si>
  <si>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</si>
  <si>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</si>
  <si>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</si>
  <si>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</si>
  <si>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</si>
  <si>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</si>
  <si>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</si>
  <si>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</si>
  <si>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</si>
  <si>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</si>
  <si>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</si>
  <si>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</si>
  <si>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</si>
  <si>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</si>
  <si>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</si>
  <si>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</si>
  <si>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</si>
  <si>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</si>
  <si>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</si>
  <si>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</si>
  <si>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</si>
  <si>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</si>
  <si>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</si>
  <si>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</si>
  <si>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</si>
  <si>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</si>
  <si>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</si>
  <si>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</si>
  <si>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</si>
  <si>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</si>
  <si>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</si>
  <si>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</si>
  <si>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</si>
  <si>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</si>
  <si>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</si>
  <si>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</si>
  <si>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</si>
  <si>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</si>
  <si>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</si>
  <si>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</si>
  <si>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</si>
  <si>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</si>
  <si>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</si>
  <si>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</si>
  <si>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</si>
  <si>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</si>
  <si>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</si>
  <si>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</si>
  <si>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</si>
  <si>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</t>
  </si>
  <si>
    <t>Backers_Count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</si>
  <si>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</si>
  <si>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</si>
  <si>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</si>
  <si>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</si>
  <si>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</si>
  <si>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</si>
  <si>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</si>
  <si>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</si>
  <si>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</si>
  <si>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</si>
  <si>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</si>
  <si>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</si>
  <si>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</si>
  <si>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</si>
  <si>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Date Ended Conversion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</si>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</sst>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-&quot;$&quot;* #,##0_-;\-&quot;$&quot;* #,##0_-;_-&quot;$&quot;* &quot;-&quot;_-;_-@_-"/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165" fontId="1" fillId="0" borderId="0" xfId="0" applyNumberFormat="1" applyFont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 wrapText="1"/>
    </xf>
    <xf numFmtId="2" fontId="1" fillId="0" borderId="0" xfId="0" applyNumberFormat="1" applyFont="1" applyAlignment="1">
      <alignment horizontal="center" vertical="center" wrapText="1"/>
    </xf>
    <xf numFmtId="14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5" fontId="0" fillId="0" borderId="0" xfId="0" applyNumberFormat="1" applyAlignment="1">
      <alignment vertical="center" wrapText="1"/>
    </xf>
    <xf numFmtId="49" fontId="0" fillId="0" borderId="0" xfId="0" applyNumberFormat="1" applyAlignment="1">
      <alignment vertical="center" wrapText="1"/>
    </xf>
    <xf numFmtId="2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42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[Kickstarter_Challenge_Danni Yang.xlsx]Theater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B4-4AAD-91C9-783D440C171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B4-4AAD-91C9-783D440C171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B4-4AAD-91C9-783D440C1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2824896"/>
        <c:axId val="1132824064"/>
      </c:lineChart>
      <c:catAx>
        <c:axId val="113282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824064"/>
        <c:crosses val="autoZero"/>
        <c:auto val="1"/>
        <c:lblAlgn val="ctr"/>
        <c:lblOffset val="100"/>
        <c:noMultiLvlLbl val="0"/>
      </c:catAx>
      <c:valAx>
        <c:axId val="113282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82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42C-467E-AEA2-0CCC8D34A0EE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42C-467E-AEA2-0CCC8D34A0EE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42C-467E-AEA2-0CCC8D34A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8910672"/>
        <c:axId val="10689244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42C-467E-AEA2-0CCC8D34A0E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B42C-467E-AEA2-0CCC8D34A0E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42C-467E-AEA2-0CCC8D34A0E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42C-467E-AEA2-0CCC8D34A0EE}"/>
                  </c:ext>
                </c:extLst>
              </c15:ser>
            </c15:filteredLineSeries>
          </c:ext>
        </c:extLst>
      </c:lineChart>
      <c:catAx>
        <c:axId val="106891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924400"/>
        <c:crosses val="autoZero"/>
        <c:auto val="1"/>
        <c:lblAlgn val="ctr"/>
        <c:lblOffset val="100"/>
        <c:noMultiLvlLbl val="0"/>
      </c:catAx>
      <c:valAx>
        <c:axId val="106892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91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[Kickstarter_Challenge_Danni Yang.xlsx]Category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layout>
        <c:manualLayout>
          <c:xMode val="edge"/>
          <c:yMode val="edge"/>
          <c:x val="0.28304155730533681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C6-449D-938A-F5BE387EDAB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C6-449D-938A-F5BE387EDAB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C6-449D-938A-F5BE387EDAB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C6-449D-938A-F5BE387ED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86594511"/>
        <c:axId val="1886593679"/>
      </c:barChart>
      <c:catAx>
        <c:axId val="188659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593679"/>
        <c:crosses val="autoZero"/>
        <c:auto val="1"/>
        <c:lblAlgn val="ctr"/>
        <c:lblOffset val="100"/>
        <c:noMultiLvlLbl val="0"/>
      </c:catAx>
      <c:valAx>
        <c:axId val="188659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594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[Kickstarter_Challenge_Danni Yang.xlsx]Subcategory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38-4AAD-BD35-9C38DC27E3F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38-4AAD-BD35-9C38DC27E3F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38-4AAD-BD35-9C38DC27E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8380367"/>
        <c:axId val="1758379119"/>
      </c:barChart>
      <c:catAx>
        <c:axId val="175838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379119"/>
        <c:crosses val="autoZero"/>
        <c:auto val="1"/>
        <c:lblAlgn val="ctr"/>
        <c:lblOffset val="100"/>
        <c:noMultiLvlLbl val="0"/>
      </c:catAx>
      <c:valAx>
        <c:axId val="175837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38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[Kickstarter_Challenge_Danni Yang.xlsx]Outcomes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E0-4155-AD02-0E0C196E27A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E0-4155-AD02-0E0C196E27A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E0-4155-AD02-0E0C196E27A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E0-4155-AD02-0E0C196E2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5993119"/>
        <c:axId val="955993535"/>
      </c:lineChart>
      <c:catAx>
        <c:axId val="955993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993535"/>
        <c:crosses val="autoZero"/>
        <c:auto val="1"/>
        <c:lblAlgn val="ctr"/>
        <c:lblOffset val="100"/>
        <c:noMultiLvlLbl val="0"/>
      </c:catAx>
      <c:valAx>
        <c:axId val="95599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99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5945F03-ADD4-463A-B658-D7CC876E66F6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F8EEF83E-7EB5-4439-A40C-4C98605D9D46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F6FA0FE-F13C-40D4-8CF1-D70DC33F29AD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7AF200A-2056-47CF-B6F4-3745B8DB54F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E2507F6-C02E-4C1F-A70E-229E046DDA7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815" cy="62747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3</xdr:row>
      <xdr:rowOff>3810</xdr:rowOff>
    </xdr:from>
    <xdr:to>
      <xdr:col>13</xdr:col>
      <xdr:colOff>388620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C5243E-FC8B-45FC-8DD0-B528A5C65D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624840</xdr:colOff>
      <xdr:row>14</xdr:row>
      <xdr:rowOff>15240</xdr:rowOff>
    </xdr:from>
    <xdr:to>
      <xdr:col>6</xdr:col>
      <xdr:colOff>53340</xdr:colOff>
      <xdr:row>32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4A2AEB-D145-4ADF-9E56-D0E88232BD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563880</xdr:colOff>
      <xdr:row>2</xdr:row>
      <xdr:rowOff>11430</xdr:rowOff>
    </xdr:from>
    <xdr:to>
      <xdr:col>14</xdr:col>
      <xdr:colOff>259080</xdr:colOff>
      <xdr:row>17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709407-DBD8-412A-A981-F19C4FD899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163830</xdr:rowOff>
    </xdr:from>
    <xdr:to>
      <xdr:col>16</xdr:col>
      <xdr:colOff>30480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BCAE2B-B043-4A30-973C-D39AB26F52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3810</xdr:rowOff>
    </xdr:from>
    <xdr:to>
      <xdr:col>14</xdr:col>
      <xdr:colOff>304800</xdr:colOff>
      <xdr:row>18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357337-2F46-4097-AC95-C1B9378670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ine Yang" refreshedDate="44504.780276041667" createdVersion="7" refreshedVersion="7" minRefreshableVersion="3" recordCount="4114" xr:uid="{D65F7101-40C3-42E6-AA46-7973AF4FE0F4}">
  <cacheSource type="worksheet">
    <worksheetSource ref="A1:R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t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ine Yang" refreshedDate="44505.659973263886" createdVersion="7" refreshedVersion="7" minRefreshableVersion="3" recordCount="4114" xr:uid="{B2321C13-65F1-4533-9F9E-7F06B298B63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t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Created Conversion2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ine Yang" refreshedDate="44507.781283101853" createdVersion="7" refreshedVersion="7" minRefreshableVersion="3" recordCount="4114" xr:uid="{4F9A3924-AA77-4508-8A40-0EAD073F748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t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B812BA-93C5-46B6-B4C9-2A8E1131E2B4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numFmtId="2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8584C9-38BA-4CF0-AD81-3EB09E884BF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numFmtId="2"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C923DB-2215-4073-8B4D-43AD36EF4239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numFmtId="2"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49C3C9-3741-4BEF-8225-F151D93779EC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numFmtId="2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1A4AB-10AA-403A-A86D-F6E8E9706CAE}">
  <dimension ref="A1:E18"/>
  <sheetViews>
    <sheetView workbookViewId="0">
      <selection activeCell="O22" sqref="O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3" t="s">
        <v>8267</v>
      </c>
      <c r="B1" t="s">
        <v>8275</v>
      </c>
    </row>
    <row r="2" spans="1:5" x14ac:dyDescent="0.3">
      <c r="A2" s="13" t="s">
        <v>8378</v>
      </c>
      <c r="B2" t="s">
        <v>8320</v>
      </c>
    </row>
    <row r="4" spans="1:5" x14ac:dyDescent="0.3">
      <c r="A4" s="13" t="s">
        <v>8321</v>
      </c>
      <c r="B4" s="13" t="s">
        <v>8318</v>
      </c>
    </row>
    <row r="5" spans="1:5" x14ac:dyDescent="0.3">
      <c r="A5" s="13" t="s">
        <v>8322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3">
      <c r="A6" s="18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8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8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8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8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8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8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8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8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8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8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8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8" t="s">
        <v>8319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ED97E-8BBE-4520-8F37-2783ABB9A8C6}">
  <dimension ref="A1:H13"/>
  <sheetViews>
    <sheetView tabSelected="1" workbookViewId="0">
      <selection activeCell="O16" sqref="O16"/>
    </sheetView>
  </sheetViews>
  <sheetFormatPr defaultColWidth="4.88671875" defaultRowHeight="14.4" x14ac:dyDescent="0.3"/>
  <cols>
    <col min="1" max="1" width="17.88671875" style="19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s="19" customFormat="1" x14ac:dyDescent="0.3">
      <c r="A1" s="19" t="s">
        <v>8381</v>
      </c>
      <c r="B1" s="19" t="s">
        <v>8400</v>
      </c>
      <c r="C1" s="19" t="s">
        <v>8401</v>
      </c>
      <c r="D1" s="19" t="s">
        <v>8402</v>
      </c>
      <c r="E1" s="19" t="s">
        <v>8403</v>
      </c>
      <c r="F1" s="19" t="s">
        <v>8404</v>
      </c>
      <c r="G1" s="19" t="s">
        <v>8405</v>
      </c>
      <c r="H1" s="19" t="s">
        <v>8406</v>
      </c>
    </row>
    <row r="2" spans="1:8" x14ac:dyDescent="0.3">
      <c r="A2" s="19" t="s">
        <v>8407</v>
      </c>
      <c r="B2">
        <f>COUNTIFS(Kickstarter!$D:$D, "&lt;1000",Kickstarter!$F:$F,"successful",Kickstarter!$P:$P,"plays")</f>
        <v>141</v>
      </c>
      <c r="C2">
        <f>COUNTIFS(Kickstarter!$D:$D, "&lt;1000",Kickstarter!$F:$F,"failed",Kickstarter!$P:$P,"plays")</f>
        <v>45</v>
      </c>
      <c r="D2">
        <f>COUNTIFS(Kickstarter!$D:$D, "&lt;1000",Kickstarter!$F:$F,"canceled",Kickstarter!$P:$P,"plays")</f>
        <v>0</v>
      </c>
      <c r="E2">
        <f>SUM(B2:D2)</f>
        <v>186</v>
      </c>
      <c r="F2" s="33">
        <f>IFERROR(B2/E2,0)</f>
        <v>0.75806451612903225</v>
      </c>
      <c r="G2" s="33">
        <f>IFERROR(C2/E2,0)</f>
        <v>0.24193548387096775</v>
      </c>
      <c r="H2" s="33">
        <f>IFERROR(D2/E2,0)</f>
        <v>0</v>
      </c>
    </row>
    <row r="3" spans="1:8" x14ac:dyDescent="0.3">
      <c r="A3" s="19" t="s">
        <v>8408</v>
      </c>
      <c r="B3">
        <f>COUNTIFS(Kickstarter!$D:$D, "&gt;=1000",Kickstarter!$D:$D, "&lt;4999",Kickstarter!$F:$F,"successful",Kickstarter!$P:$P,"plays")</f>
        <v>387</v>
      </c>
      <c r="C3">
        <f>COUNTIFS(Kickstarter!$D:$D, "&gt;=1000",Kickstarter!$D:$D, "&lt;4999",Kickstarter!$F:$F,"failed",Kickstarter!$P:$P,"plays")</f>
        <v>146</v>
      </c>
      <c r="D3">
        <f>COUNTIFS(Kickstarter!$D:$D, "&gt;=1000",Kickstarter!$D:$D, "&lt;4999",Kickstarter!$F:$F,"canceled",Kickstarter!$P:$P,"plays")</f>
        <v>0</v>
      </c>
      <c r="E3">
        <f t="shared" ref="E3:E13" si="0">SUM(B3:D3)</f>
        <v>533</v>
      </c>
      <c r="F3" s="33">
        <f t="shared" ref="F3:F13" si="1">IFERROR(B3/E3,0)</f>
        <v>0.726078799249531</v>
      </c>
      <c r="G3" s="33">
        <f t="shared" ref="G3:G13" si="2">IFERROR(C3/E3,0)</f>
        <v>0.27392120075046905</v>
      </c>
      <c r="H3" s="33">
        <f t="shared" ref="H3:H13" si="3">IFERROR(D3/E3,0)</f>
        <v>0</v>
      </c>
    </row>
    <row r="4" spans="1:8" x14ac:dyDescent="0.3">
      <c r="A4" s="19" t="s">
        <v>8409</v>
      </c>
      <c r="B4">
        <f>COUNTIFS(Kickstarter!$D:$D, "&gt;=5000",Kickstarter!$D:$D, "&lt;9999",Kickstarter!$F:$F,"successful",Kickstarter!$P:$P,"plays")</f>
        <v>93</v>
      </c>
      <c r="C4">
        <f>COUNTIFS(Kickstarter!$D:$D, "&gt;=5000",Kickstarter!$D:$D, "&lt;9999",Kickstarter!$F:$F,"failed",Kickstarter!$P:$P,"plays")</f>
        <v>76</v>
      </c>
      <c r="D4">
        <f>COUNTIFS(Kickstarter!$D:$D, "&gt;=5000",Kickstarter!$D:$D, "&lt;9999",Kickstarter!$F:$F,"canceled",Kickstarter!$P:$P,"plays")</f>
        <v>0</v>
      </c>
      <c r="E4">
        <f t="shared" si="0"/>
        <v>169</v>
      </c>
      <c r="F4" s="33">
        <f t="shared" si="1"/>
        <v>0.55029585798816572</v>
      </c>
      <c r="G4" s="33">
        <f t="shared" si="2"/>
        <v>0.44970414201183434</v>
      </c>
      <c r="H4" s="33">
        <f t="shared" si="3"/>
        <v>0</v>
      </c>
    </row>
    <row r="5" spans="1:8" x14ac:dyDescent="0.3">
      <c r="A5" s="19" t="s">
        <v>8410</v>
      </c>
      <c r="B5">
        <f>COUNTIFS(Kickstarter!$D:$D, "&gt;=10000",Kickstarter!$D:$D, "&lt;14999",Kickstarter!$F:$F,"successful",Kickstarter!$P:$P,"plays")</f>
        <v>39</v>
      </c>
      <c r="C5">
        <f>COUNTIFS(Kickstarter!$D:$D, "&gt;=10000",Kickstarter!$D:$D, "&lt;14999",Kickstarter!$F:$F,"failed",Kickstarter!$P:$P,"plays")</f>
        <v>33</v>
      </c>
      <c r="D5">
        <f>COUNTIFS(Kickstarter!$D:$D, "&gt;=10000",Kickstarter!$D:$D, "&lt;14999",Kickstarter!$F:$F,"canceled",Kickstarter!$P:$P,"plays")</f>
        <v>0</v>
      </c>
      <c r="E5">
        <f t="shared" si="0"/>
        <v>72</v>
      </c>
      <c r="F5" s="33">
        <f t="shared" si="1"/>
        <v>0.54166666666666663</v>
      </c>
      <c r="G5" s="33">
        <f t="shared" si="2"/>
        <v>0.45833333333333331</v>
      </c>
      <c r="H5" s="33">
        <f t="shared" si="3"/>
        <v>0</v>
      </c>
    </row>
    <row r="6" spans="1:8" x14ac:dyDescent="0.3">
      <c r="A6" s="19" t="s">
        <v>8411</v>
      </c>
      <c r="B6">
        <f>COUNTIFS(Kickstarter!$D:$D,"&gt;=15000",Kickstarter!$D:$D,"&lt;19999",Kickstarter!$F:$F,"successful",Kickstarter!$P:$P,"plays")</f>
        <v>12</v>
      </c>
      <c r="C6">
        <f>COUNTIFS(Kickstarter!$D:$D, "&gt;=15000",Kickstarter!$D:$D, "&lt;19999",Kickstarter!$F:$F,"failed",Kickstarter!$P:$P,"plays")</f>
        <v>12</v>
      </c>
      <c r="D6">
        <f>COUNTIFS(Kickstarter!$D:$D, "&gt;=15000",Kickstarter!$D:$D, "&lt;19999",Kickstarter!$F:$F,"canceled",Kickstarter!$P:$P,"plays")</f>
        <v>0</v>
      </c>
      <c r="E6">
        <f t="shared" si="0"/>
        <v>24</v>
      </c>
      <c r="F6" s="33">
        <f t="shared" si="1"/>
        <v>0.5</v>
      </c>
      <c r="G6" s="33">
        <f t="shared" si="2"/>
        <v>0.5</v>
      </c>
      <c r="H6" s="33">
        <f t="shared" si="3"/>
        <v>0</v>
      </c>
    </row>
    <row r="7" spans="1:8" x14ac:dyDescent="0.3">
      <c r="A7" s="19" t="s">
        <v>8412</v>
      </c>
      <c r="B7">
        <f>COUNTIFS(Kickstarter!$D:$D, "&gt;=20000",Kickstarter!$D:$D, "&lt;24999",Kickstarter!$F:$F,"successful",Kickstarter!$P:$P,"plays")</f>
        <v>9</v>
      </c>
      <c r="C7">
        <f>COUNTIFS(Kickstarter!$D:$D, "&gt;=20000",Kickstarter!$D:$D, "&lt;24999",Kickstarter!$F:$F,"failed",Kickstarter!$P:$P,"plays")</f>
        <v>11</v>
      </c>
      <c r="D7">
        <f>COUNTIFS(Kickstarter!$D:$D, "&gt;=20000",Kickstarter!$D:$D, "&lt;24999",Kickstarter!$F:$F,"canceled",Kickstarter!$P:$P,"plays")</f>
        <v>0</v>
      </c>
      <c r="E7">
        <f t="shared" si="0"/>
        <v>20</v>
      </c>
      <c r="F7" s="33">
        <f t="shared" si="1"/>
        <v>0.45</v>
      </c>
      <c r="G7" s="33">
        <f t="shared" si="2"/>
        <v>0.55000000000000004</v>
      </c>
      <c r="H7" s="33">
        <f t="shared" si="3"/>
        <v>0</v>
      </c>
    </row>
    <row r="8" spans="1:8" x14ac:dyDescent="0.3">
      <c r="A8" s="19" t="s">
        <v>8413</v>
      </c>
      <c r="B8">
        <f>COUNTIFS(Kickstarter!$D:$D, "&gt;=25000",Kickstarter!$D:$D, "&lt;29999",Kickstarter!$F:$F,"successful",Kickstarter!$P:$P,"plays")</f>
        <v>1</v>
      </c>
      <c r="C8">
        <f>COUNTIFS(Kickstarter!$D:$D,"&gt;=25000",Kickstarter!$D:$D,"&lt;29999",Kickstarter!$F:$F,"failed",Kickstarter!$P:$P,"plays")</f>
        <v>4</v>
      </c>
      <c r="D8">
        <f>COUNTIFS(Kickstarter!$D:$D, "&gt;=25000",Kickstarter!$D:$D, "&lt;29999",Kickstarter!$F:$F,"canceled",Kickstarter!$P:$P,"plays")</f>
        <v>0</v>
      </c>
      <c r="E8">
        <f t="shared" si="0"/>
        <v>5</v>
      </c>
      <c r="F8" s="33">
        <f t="shared" si="1"/>
        <v>0.2</v>
      </c>
      <c r="G8" s="33">
        <f t="shared" si="2"/>
        <v>0.8</v>
      </c>
      <c r="H8" s="33">
        <f t="shared" si="3"/>
        <v>0</v>
      </c>
    </row>
    <row r="9" spans="1:8" x14ac:dyDescent="0.3">
      <c r="A9" s="19" t="s">
        <v>8414</v>
      </c>
      <c r="B9">
        <f>COUNTIFS(Kickstarter!$D:$D, "&gt;=30000",Kickstarter!$D:$D, "&lt;34999",Kickstarter!$F:$F,"successful",Kickstarter!$P:$P,"plays")</f>
        <v>3</v>
      </c>
      <c r="C9">
        <f>COUNTIFS(Kickstarter!$D:$D, "&gt;=30000",Kickstarter!$D:$D, "&lt;34999",Kickstarter!$F:$F,"failed",Kickstarter!$P:$P,"plays")</f>
        <v>8</v>
      </c>
      <c r="D9">
        <f>COUNTIFS(Kickstarter!$D:$D, "&gt;=30000",Kickstarter!$D:$D, "&lt;34999",Kickstarter!$F:$F,"canceled",Kickstarter!$P:$P,"plays")</f>
        <v>0</v>
      </c>
      <c r="E9">
        <f t="shared" si="0"/>
        <v>11</v>
      </c>
      <c r="F9" s="33">
        <f t="shared" si="1"/>
        <v>0.27272727272727271</v>
      </c>
      <c r="G9" s="33">
        <f t="shared" si="2"/>
        <v>0.72727272727272729</v>
      </c>
      <c r="H9" s="33">
        <f t="shared" si="3"/>
        <v>0</v>
      </c>
    </row>
    <row r="10" spans="1:8" x14ac:dyDescent="0.3">
      <c r="A10" s="19" t="s">
        <v>8415</v>
      </c>
      <c r="B10">
        <f>COUNTIFS(Kickstarter!$D:$D, "&gt;=35000",Kickstarter!$D:$D, "&lt;39999",Kickstarter!$F:$F,"successful",Kickstarter!$P:$P,"plays")</f>
        <v>4</v>
      </c>
      <c r="C10">
        <f>COUNTIFS(Kickstarter!$D:$D, "&gt;=35000",Kickstarter!$D:$D, "&lt;39999",Kickstarter!$F:$F,"failed",Kickstarter!$P:$P,"plays")</f>
        <v>2</v>
      </c>
      <c r="D10">
        <f>COUNTIFS(Kickstarter!$D:$D, "&gt;=35000",Kickstarter!$D:$D, "&lt;39999",Kickstarter!$F:$F,"canceled",Kickstarter!$P:$P,"plays")</f>
        <v>0</v>
      </c>
      <c r="E10">
        <f t="shared" si="0"/>
        <v>6</v>
      </c>
      <c r="F10" s="33">
        <f t="shared" si="1"/>
        <v>0.66666666666666663</v>
      </c>
      <c r="G10" s="33">
        <f t="shared" si="2"/>
        <v>0.33333333333333331</v>
      </c>
      <c r="H10" s="33">
        <f t="shared" si="3"/>
        <v>0</v>
      </c>
    </row>
    <row r="11" spans="1:8" x14ac:dyDescent="0.3">
      <c r="A11" s="19" t="s">
        <v>8416</v>
      </c>
      <c r="B11">
        <f>COUNTIFS(Kickstarter!$D:$D,"&gt;=40000",Kickstarter!$D:$D,"&lt;44999",Kickstarter!$F:$F,"successful",Kickstarter!$P:$P,"plays")</f>
        <v>2</v>
      </c>
      <c r="C11">
        <f>COUNTIFS(Kickstarter!$D:$D, "&gt;=40000",Kickstarter!$D:$D, "&lt;44999",Kickstarter!$F:$F,"failed",Kickstarter!$P:$P,"plays")</f>
        <v>1</v>
      </c>
      <c r="D11">
        <f>COUNTIFS(Kickstarter!$D:$D,"&gt;=40000",Kickstarter!$D:$D,"&lt;44999",Kickstarter!$F:$F,"canceled",Kickstarter!$P:$P,"plays")</f>
        <v>0</v>
      </c>
      <c r="E11">
        <f t="shared" si="0"/>
        <v>3</v>
      </c>
      <c r="F11" s="33">
        <f t="shared" si="1"/>
        <v>0.66666666666666663</v>
      </c>
      <c r="G11" s="33">
        <f t="shared" si="2"/>
        <v>0.33333333333333331</v>
      </c>
      <c r="H11" s="33">
        <f t="shared" si="3"/>
        <v>0</v>
      </c>
    </row>
    <row r="12" spans="1:8" x14ac:dyDescent="0.3">
      <c r="A12" s="19" t="s">
        <v>8417</v>
      </c>
      <c r="B12">
        <f>COUNTIFS(Kickstarter!$D:$D, "&gt;=45000",Kickstarter!$D:$D, "&lt;49999",Kickstarter!$F:$F,"successful",Kickstarter!$P:$P,"plays")</f>
        <v>0</v>
      </c>
      <c r="C12">
        <f>COUNTIFS(Kickstarter!$D:$D, "&gt;=45000",Kickstarter!$D:$D, "&lt;49999",Kickstarter!$F:$F,"failed",Kickstarter!$P:$P,"plays")</f>
        <v>1</v>
      </c>
      <c r="D12">
        <f>COUNTIFS(Kickstarter!$D:$D, "&gt;=45000",Kickstarter!$D:$D, "&lt;49999",Kickstarter!$F:$F,"canceled",Kickstarter!$P:$P,"plays")</f>
        <v>0</v>
      </c>
      <c r="E12">
        <f t="shared" si="0"/>
        <v>1</v>
      </c>
      <c r="F12" s="33">
        <f t="shared" si="1"/>
        <v>0</v>
      </c>
      <c r="G12" s="33">
        <f t="shared" si="2"/>
        <v>1</v>
      </c>
      <c r="H12" s="33">
        <f t="shared" si="3"/>
        <v>0</v>
      </c>
    </row>
    <row r="13" spans="1:8" x14ac:dyDescent="0.3">
      <c r="A13" s="19" t="s">
        <v>8418</v>
      </c>
      <c r="B13">
        <f>COUNTIFS(Kickstarter!$D:$D, "&gt;=50000",Kickstarter!$F:$F,"successful",Kickstarter!$P:$P,"plays")</f>
        <v>2</v>
      </c>
      <c r="C13">
        <f>COUNTIFS(Kickstarter!$D:$D, "&gt;=50000",Kickstarter!$F:$F,"failed",Kickstarter!$P:$P,"plays")</f>
        <v>14</v>
      </c>
      <c r="D13">
        <f>COUNTIFS(Kickstarter!$D:$D, "&gt;=50000",Kickstarter!$F:$F,"canceled",Kickstarter!$P:$P,"plays")</f>
        <v>0</v>
      </c>
      <c r="E13">
        <f t="shared" si="0"/>
        <v>16</v>
      </c>
      <c r="F13" s="33">
        <f t="shared" si="1"/>
        <v>0.125</v>
      </c>
      <c r="G13" s="33">
        <f t="shared" si="2"/>
        <v>0.875</v>
      </c>
      <c r="H13" s="3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4115"/>
  <sheetViews>
    <sheetView zoomScale="95" zoomScaleNormal="95" workbookViewId="0">
      <pane xSplit="3" ySplit="1" topLeftCell="D2" activePane="bottomRight" state="frozen"/>
      <selection pane="topRight" activeCell="E1" sqref="E1"/>
      <selection pane="bottomLeft" activeCell="A7" sqref="A7"/>
      <selection pane="bottomRight" activeCell="H5" sqref="H5"/>
    </sheetView>
  </sheetViews>
  <sheetFormatPr defaultColWidth="8.77734375" defaultRowHeight="14.4" x14ac:dyDescent="0.3"/>
  <cols>
    <col min="2" max="2" width="33.10937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6" width="41.109375" customWidth="1"/>
    <col min="17" max="17" width="19.44140625" customWidth="1"/>
    <col min="18" max="18" width="26" style="10" customWidth="1"/>
    <col min="19" max="19" width="22.21875" style="17" customWidth="1"/>
    <col min="20" max="20" width="24.109375" style="17" customWidth="1"/>
  </cols>
  <sheetData>
    <row r="1" spans="1:25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8323</v>
      </c>
      <c r="O1" s="1" t="s">
        <v>8267</v>
      </c>
      <c r="P1" s="11" t="s">
        <v>8266</v>
      </c>
      <c r="Q1" s="1" t="s">
        <v>8264</v>
      </c>
      <c r="R1" s="9" t="s">
        <v>8265</v>
      </c>
      <c r="S1" s="16" t="s">
        <v>8365</v>
      </c>
      <c r="T1" s="16" t="s">
        <v>8399</v>
      </c>
      <c r="U1" s="16" t="s">
        <v>8378</v>
      </c>
    </row>
    <row r="2" spans="1:25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8324</v>
      </c>
      <c r="O2" s="12" t="s">
        <v>8268</v>
      </c>
      <c r="P2" t="s">
        <v>8269</v>
      </c>
      <c r="Q2">
        <f t="shared" ref="Q2:Q65" si="0">ROUND(E2/D2*100,0)</f>
        <v>137</v>
      </c>
      <c r="R2" s="10">
        <f>IFERROR(ROUND(E2/L2,2),0)</f>
        <v>63.92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5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8324</v>
      </c>
      <c r="O3" s="12" t="s">
        <v>8268</v>
      </c>
      <c r="P3" t="s">
        <v>8269</v>
      </c>
      <c r="Q3">
        <f t="shared" si="0"/>
        <v>143</v>
      </c>
      <c r="R3" s="10">
        <f t="shared" ref="R3:R66" si="1">IFERROR(ROUND(E3/L3,2),0)</f>
        <v>185.48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5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8324</v>
      </c>
      <c r="O4" s="12" t="s">
        <v>8268</v>
      </c>
      <c r="P4" t="s">
        <v>8269</v>
      </c>
      <c r="Q4">
        <f t="shared" si="0"/>
        <v>105</v>
      </c>
      <c r="R4" s="10">
        <f t="shared" si="1"/>
        <v>15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  <c r="Y4" s="10"/>
    </row>
    <row r="5" spans="1:25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8324</v>
      </c>
      <c r="O5" s="12" t="s">
        <v>8268</v>
      </c>
      <c r="P5" t="s">
        <v>8269</v>
      </c>
      <c r="Q5">
        <f t="shared" si="0"/>
        <v>104</v>
      </c>
      <c r="R5" s="10">
        <f t="shared" si="1"/>
        <v>69.27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5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8324</v>
      </c>
      <c r="O6" s="12" t="s">
        <v>8268</v>
      </c>
      <c r="P6" t="s">
        <v>8269</v>
      </c>
      <c r="Q6">
        <f t="shared" si="0"/>
        <v>123</v>
      </c>
      <c r="R6" s="10">
        <f t="shared" si="1"/>
        <v>190.55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5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8324</v>
      </c>
      <c r="O7" s="12" t="s">
        <v>8268</v>
      </c>
      <c r="P7" t="s">
        <v>8269</v>
      </c>
      <c r="Q7">
        <f t="shared" si="0"/>
        <v>110</v>
      </c>
      <c r="R7" s="10">
        <f t="shared" si="1"/>
        <v>93.4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5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8324</v>
      </c>
      <c r="O8" s="12" t="s">
        <v>8268</v>
      </c>
      <c r="P8" t="s">
        <v>8269</v>
      </c>
      <c r="Q8">
        <f t="shared" si="0"/>
        <v>106</v>
      </c>
      <c r="R8" s="10">
        <f t="shared" si="1"/>
        <v>146.88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5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8324</v>
      </c>
      <c r="O9" s="12" t="s">
        <v>8268</v>
      </c>
      <c r="P9" t="s">
        <v>8269</v>
      </c>
      <c r="Q9">
        <f t="shared" si="0"/>
        <v>101</v>
      </c>
      <c r="R9" s="10">
        <f t="shared" si="1"/>
        <v>159.82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5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8324</v>
      </c>
      <c r="O10" s="12" t="s">
        <v>8268</v>
      </c>
      <c r="P10" t="s">
        <v>8269</v>
      </c>
      <c r="Q10">
        <f t="shared" si="0"/>
        <v>100</v>
      </c>
      <c r="R10" s="10">
        <f t="shared" si="1"/>
        <v>291.79000000000002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5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8324</v>
      </c>
      <c r="O11" s="12" t="s">
        <v>8268</v>
      </c>
      <c r="P11" t="s">
        <v>8269</v>
      </c>
      <c r="Q11">
        <f t="shared" si="0"/>
        <v>126</v>
      </c>
      <c r="R11" s="10">
        <f t="shared" si="1"/>
        <v>31.5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5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8324</v>
      </c>
      <c r="O12" s="12" t="s">
        <v>8268</v>
      </c>
      <c r="P12" t="s">
        <v>8269</v>
      </c>
      <c r="Q12">
        <f t="shared" si="0"/>
        <v>101</v>
      </c>
      <c r="R12" s="10">
        <f t="shared" si="1"/>
        <v>158.68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5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8324</v>
      </c>
      <c r="O13" s="12" t="s">
        <v>8268</v>
      </c>
      <c r="P13" t="s">
        <v>8269</v>
      </c>
      <c r="Q13">
        <f t="shared" si="0"/>
        <v>121</v>
      </c>
      <c r="R13" s="10">
        <f t="shared" si="1"/>
        <v>80.33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5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8324</v>
      </c>
      <c r="O14" s="12" t="s">
        <v>8268</v>
      </c>
      <c r="P14" t="s">
        <v>8269</v>
      </c>
      <c r="Q14">
        <f t="shared" si="0"/>
        <v>165</v>
      </c>
      <c r="R14" s="10">
        <f t="shared" si="1"/>
        <v>59.96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5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8324</v>
      </c>
      <c r="O15" s="12" t="s">
        <v>8268</v>
      </c>
      <c r="P15" t="s">
        <v>8269</v>
      </c>
      <c r="Q15">
        <f t="shared" si="0"/>
        <v>160</v>
      </c>
      <c r="R15" s="10">
        <f t="shared" si="1"/>
        <v>109.78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5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8324</v>
      </c>
      <c r="O16" s="12" t="s">
        <v>8268</v>
      </c>
      <c r="P16" t="s">
        <v>8269</v>
      </c>
      <c r="Q16">
        <f t="shared" si="0"/>
        <v>101</v>
      </c>
      <c r="R16" s="10">
        <f t="shared" si="1"/>
        <v>147.71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8324</v>
      </c>
      <c r="O17" s="12" t="s">
        <v>8268</v>
      </c>
      <c r="P17" t="s">
        <v>8269</v>
      </c>
      <c r="Q17">
        <f t="shared" si="0"/>
        <v>107</v>
      </c>
      <c r="R17" s="10">
        <f t="shared" si="1"/>
        <v>21.76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8324</v>
      </c>
      <c r="O18" s="12" t="s">
        <v>8268</v>
      </c>
      <c r="P18" t="s">
        <v>8269</v>
      </c>
      <c r="Q18">
        <f t="shared" si="0"/>
        <v>100</v>
      </c>
      <c r="R18" s="10">
        <f t="shared" si="1"/>
        <v>171.84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8324</v>
      </c>
      <c r="O19" s="12" t="s">
        <v>8268</v>
      </c>
      <c r="P19" t="s">
        <v>8269</v>
      </c>
      <c r="Q19">
        <f t="shared" si="0"/>
        <v>101</v>
      </c>
      <c r="R19" s="10">
        <f t="shared" si="1"/>
        <v>41.94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8324</v>
      </c>
      <c r="O20" s="12" t="s">
        <v>8268</v>
      </c>
      <c r="P20" t="s">
        <v>8269</v>
      </c>
      <c r="Q20">
        <f t="shared" si="0"/>
        <v>106</v>
      </c>
      <c r="R20" s="10">
        <f t="shared" si="1"/>
        <v>93.26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8324</v>
      </c>
      <c r="O21" s="12" t="s">
        <v>8268</v>
      </c>
      <c r="P21" t="s">
        <v>8269</v>
      </c>
      <c r="Q21">
        <f t="shared" si="0"/>
        <v>145</v>
      </c>
      <c r="R21" s="10">
        <f t="shared" si="1"/>
        <v>56.14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8324</v>
      </c>
      <c r="O22" s="12" t="s">
        <v>8268</v>
      </c>
      <c r="P22" t="s">
        <v>8269</v>
      </c>
      <c r="Q22">
        <f t="shared" si="0"/>
        <v>100</v>
      </c>
      <c r="R22" s="10">
        <f t="shared" si="1"/>
        <v>80.16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8324</v>
      </c>
      <c r="O23" s="12" t="s">
        <v>8268</v>
      </c>
      <c r="P23" t="s">
        <v>8269</v>
      </c>
      <c r="Q23">
        <f t="shared" si="0"/>
        <v>109</v>
      </c>
      <c r="R23" s="10">
        <f t="shared" si="1"/>
        <v>199.9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8324</v>
      </c>
      <c r="O24" s="12" t="s">
        <v>8268</v>
      </c>
      <c r="P24" t="s">
        <v>8269</v>
      </c>
      <c r="Q24">
        <f t="shared" si="0"/>
        <v>117</v>
      </c>
      <c r="R24" s="10">
        <f t="shared" si="1"/>
        <v>51.25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8324</v>
      </c>
      <c r="O25" s="12" t="s">
        <v>8268</v>
      </c>
      <c r="P25" t="s">
        <v>8269</v>
      </c>
      <c r="Q25">
        <f t="shared" si="0"/>
        <v>119</v>
      </c>
      <c r="R25" s="10">
        <f t="shared" si="1"/>
        <v>103.04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8324</v>
      </c>
      <c r="O26" s="12" t="s">
        <v>8268</v>
      </c>
      <c r="P26" t="s">
        <v>8269</v>
      </c>
      <c r="Q26">
        <f t="shared" si="0"/>
        <v>109</v>
      </c>
      <c r="R26" s="10">
        <f t="shared" si="1"/>
        <v>66.349999999999994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8324</v>
      </c>
      <c r="O27" s="12" t="s">
        <v>8268</v>
      </c>
      <c r="P27" t="s">
        <v>8269</v>
      </c>
      <c r="Q27">
        <f t="shared" si="0"/>
        <v>133</v>
      </c>
      <c r="R27" s="10">
        <f t="shared" si="1"/>
        <v>57.14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8324</v>
      </c>
      <c r="O28" s="12" t="s">
        <v>8268</v>
      </c>
      <c r="P28" t="s">
        <v>8269</v>
      </c>
      <c r="Q28">
        <f t="shared" si="0"/>
        <v>155</v>
      </c>
      <c r="R28" s="10">
        <f t="shared" si="1"/>
        <v>102.11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8324</v>
      </c>
      <c r="O29" s="12" t="s">
        <v>8268</v>
      </c>
      <c r="P29" t="s">
        <v>8269</v>
      </c>
      <c r="Q29">
        <f t="shared" si="0"/>
        <v>112</v>
      </c>
      <c r="R29" s="10">
        <f t="shared" si="1"/>
        <v>148.97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8324</v>
      </c>
      <c r="O30" s="12" t="s">
        <v>8268</v>
      </c>
      <c r="P30" t="s">
        <v>8269</v>
      </c>
      <c r="Q30">
        <f t="shared" si="0"/>
        <v>100</v>
      </c>
      <c r="R30" s="10">
        <f t="shared" si="1"/>
        <v>169.61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8324</v>
      </c>
      <c r="O31" s="12" t="s">
        <v>8268</v>
      </c>
      <c r="P31" t="s">
        <v>8269</v>
      </c>
      <c r="Q31">
        <f t="shared" si="0"/>
        <v>123</v>
      </c>
      <c r="R31" s="10">
        <f t="shared" si="1"/>
        <v>31.62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8324</v>
      </c>
      <c r="O32" s="12" t="s">
        <v>8268</v>
      </c>
      <c r="P32" t="s">
        <v>8269</v>
      </c>
      <c r="Q32">
        <f t="shared" si="0"/>
        <v>101</v>
      </c>
      <c r="R32" s="10">
        <f t="shared" si="1"/>
        <v>76.45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8324</v>
      </c>
      <c r="O33" s="12" t="s">
        <v>8268</v>
      </c>
      <c r="P33" t="s">
        <v>8269</v>
      </c>
      <c r="Q33">
        <f t="shared" si="0"/>
        <v>100</v>
      </c>
      <c r="R33" s="10">
        <f t="shared" si="1"/>
        <v>13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8324</v>
      </c>
      <c r="O34" s="12" t="s">
        <v>8268</v>
      </c>
      <c r="P34" t="s">
        <v>8269</v>
      </c>
      <c r="Q34">
        <f t="shared" si="0"/>
        <v>100</v>
      </c>
      <c r="R34" s="10">
        <f t="shared" si="1"/>
        <v>320.45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8324</v>
      </c>
      <c r="O35" s="12" t="s">
        <v>8268</v>
      </c>
      <c r="P35" t="s">
        <v>8269</v>
      </c>
      <c r="Q35">
        <f t="shared" si="0"/>
        <v>102</v>
      </c>
      <c r="R35" s="10">
        <f t="shared" si="1"/>
        <v>83.75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8324</v>
      </c>
      <c r="O36" s="12" t="s">
        <v>8268</v>
      </c>
      <c r="P36" t="s">
        <v>8269</v>
      </c>
      <c r="Q36">
        <f t="shared" si="0"/>
        <v>130</v>
      </c>
      <c r="R36" s="10">
        <f t="shared" si="1"/>
        <v>49.88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8324</v>
      </c>
      <c r="O37" s="12" t="s">
        <v>8268</v>
      </c>
      <c r="P37" t="s">
        <v>8269</v>
      </c>
      <c r="Q37">
        <f t="shared" si="0"/>
        <v>167</v>
      </c>
      <c r="R37" s="10">
        <f t="shared" si="1"/>
        <v>59.46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8324</v>
      </c>
      <c r="O38" s="12" t="s">
        <v>8268</v>
      </c>
      <c r="P38" t="s">
        <v>8269</v>
      </c>
      <c r="Q38">
        <f t="shared" si="0"/>
        <v>142</v>
      </c>
      <c r="R38" s="10">
        <f t="shared" si="1"/>
        <v>193.84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8324</v>
      </c>
      <c r="O39" s="12" t="s">
        <v>8268</v>
      </c>
      <c r="P39" t="s">
        <v>8269</v>
      </c>
      <c r="Q39">
        <f t="shared" si="0"/>
        <v>183</v>
      </c>
      <c r="R39" s="10">
        <f t="shared" si="1"/>
        <v>159.51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8324</v>
      </c>
      <c r="O40" s="12" t="s">
        <v>8268</v>
      </c>
      <c r="P40" t="s">
        <v>8269</v>
      </c>
      <c r="Q40">
        <f t="shared" si="0"/>
        <v>110</v>
      </c>
      <c r="R40" s="10">
        <f t="shared" si="1"/>
        <v>41.68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8324</v>
      </c>
      <c r="O41" s="12" t="s">
        <v>8268</v>
      </c>
      <c r="P41" t="s">
        <v>8269</v>
      </c>
      <c r="Q41">
        <f t="shared" si="0"/>
        <v>131</v>
      </c>
      <c r="R41" s="10">
        <f t="shared" si="1"/>
        <v>150.9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8324</v>
      </c>
      <c r="O42" s="12" t="s">
        <v>8268</v>
      </c>
      <c r="P42" t="s">
        <v>8269</v>
      </c>
      <c r="Q42">
        <f t="shared" si="0"/>
        <v>101</v>
      </c>
      <c r="R42" s="10">
        <f t="shared" si="1"/>
        <v>126.69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8324</v>
      </c>
      <c r="O43" s="12" t="s">
        <v>8268</v>
      </c>
      <c r="P43" t="s">
        <v>8269</v>
      </c>
      <c r="Q43">
        <f t="shared" si="0"/>
        <v>100</v>
      </c>
      <c r="R43" s="10">
        <f t="shared" si="1"/>
        <v>105.26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8324</v>
      </c>
      <c r="O44" s="12" t="s">
        <v>8268</v>
      </c>
      <c r="P44" t="s">
        <v>8269</v>
      </c>
      <c r="Q44">
        <f t="shared" si="0"/>
        <v>142</v>
      </c>
      <c r="R44" s="10">
        <f t="shared" si="1"/>
        <v>117.51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8324</v>
      </c>
      <c r="O45" s="12" t="s">
        <v>8268</v>
      </c>
      <c r="P45" t="s">
        <v>8269</v>
      </c>
      <c r="Q45">
        <f t="shared" si="0"/>
        <v>309</v>
      </c>
      <c r="R45" s="10">
        <f t="shared" si="1"/>
        <v>117.36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8324</v>
      </c>
      <c r="O46" s="12" t="s">
        <v>8268</v>
      </c>
      <c r="P46" t="s">
        <v>8269</v>
      </c>
      <c r="Q46">
        <f t="shared" si="0"/>
        <v>100</v>
      </c>
      <c r="R46" s="10">
        <f t="shared" si="1"/>
        <v>133.33000000000001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8324</v>
      </c>
      <c r="O47" s="12" t="s">
        <v>8268</v>
      </c>
      <c r="P47" t="s">
        <v>8269</v>
      </c>
      <c r="Q47">
        <f t="shared" si="0"/>
        <v>120</v>
      </c>
      <c r="R47" s="10">
        <f t="shared" si="1"/>
        <v>98.36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8324</v>
      </c>
      <c r="O48" s="12" t="s">
        <v>8268</v>
      </c>
      <c r="P48" t="s">
        <v>8269</v>
      </c>
      <c r="Q48">
        <f t="shared" si="0"/>
        <v>104</v>
      </c>
      <c r="R48" s="10">
        <f t="shared" si="1"/>
        <v>194.44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8324</v>
      </c>
      <c r="O49" s="12" t="s">
        <v>8268</v>
      </c>
      <c r="P49" t="s">
        <v>8269</v>
      </c>
      <c r="Q49">
        <f t="shared" si="0"/>
        <v>108</v>
      </c>
      <c r="R49" s="10">
        <f t="shared" si="1"/>
        <v>76.87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8324</v>
      </c>
      <c r="O50" s="12" t="s">
        <v>8268</v>
      </c>
      <c r="P50" t="s">
        <v>8269</v>
      </c>
      <c r="Q50">
        <f t="shared" si="0"/>
        <v>108</v>
      </c>
      <c r="R50" s="10">
        <f t="shared" si="1"/>
        <v>56.82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8324</v>
      </c>
      <c r="O51" s="12" t="s">
        <v>8268</v>
      </c>
      <c r="P51" t="s">
        <v>8269</v>
      </c>
      <c r="Q51">
        <f t="shared" si="0"/>
        <v>100</v>
      </c>
      <c r="R51" s="10">
        <f t="shared" si="1"/>
        <v>137.93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8324</v>
      </c>
      <c r="O52" s="12" t="s">
        <v>8268</v>
      </c>
      <c r="P52" t="s">
        <v>8269</v>
      </c>
      <c r="Q52">
        <f t="shared" si="0"/>
        <v>100</v>
      </c>
      <c r="R52" s="10">
        <f t="shared" si="1"/>
        <v>27.27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8324</v>
      </c>
      <c r="O53" s="12" t="s">
        <v>8268</v>
      </c>
      <c r="P53" t="s">
        <v>8269</v>
      </c>
      <c r="Q53">
        <f t="shared" si="0"/>
        <v>128</v>
      </c>
      <c r="R53" s="10">
        <f t="shared" si="1"/>
        <v>118.34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8324</v>
      </c>
      <c r="O54" s="12" t="s">
        <v>8268</v>
      </c>
      <c r="P54" t="s">
        <v>8269</v>
      </c>
      <c r="Q54">
        <f t="shared" si="0"/>
        <v>116</v>
      </c>
      <c r="R54" s="10">
        <f t="shared" si="1"/>
        <v>223.48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8324</v>
      </c>
      <c r="O55" s="12" t="s">
        <v>8268</v>
      </c>
      <c r="P55" t="s">
        <v>8269</v>
      </c>
      <c r="Q55">
        <f t="shared" si="0"/>
        <v>110</v>
      </c>
      <c r="R55" s="10">
        <f t="shared" si="1"/>
        <v>28.11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8324</v>
      </c>
      <c r="O56" s="12" t="s">
        <v>8268</v>
      </c>
      <c r="P56" t="s">
        <v>8269</v>
      </c>
      <c r="Q56">
        <f t="shared" si="0"/>
        <v>101</v>
      </c>
      <c r="R56" s="10">
        <f t="shared" si="1"/>
        <v>194.23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8324</v>
      </c>
      <c r="O57" s="12" t="s">
        <v>8268</v>
      </c>
      <c r="P57" t="s">
        <v>8269</v>
      </c>
      <c r="Q57">
        <f t="shared" si="0"/>
        <v>129</v>
      </c>
      <c r="R57" s="10">
        <f t="shared" si="1"/>
        <v>128.94999999999999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8324</v>
      </c>
      <c r="O58" s="12" t="s">
        <v>8268</v>
      </c>
      <c r="P58" t="s">
        <v>8269</v>
      </c>
      <c r="Q58">
        <f t="shared" si="0"/>
        <v>107</v>
      </c>
      <c r="R58" s="10">
        <f t="shared" si="1"/>
        <v>49.32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8324</v>
      </c>
      <c r="O59" s="12" t="s">
        <v>8268</v>
      </c>
      <c r="P59" t="s">
        <v>8269</v>
      </c>
      <c r="Q59">
        <f t="shared" si="0"/>
        <v>102</v>
      </c>
      <c r="R59" s="10">
        <f t="shared" si="1"/>
        <v>221.52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8324</v>
      </c>
      <c r="O60" s="12" t="s">
        <v>8268</v>
      </c>
      <c r="P60" t="s">
        <v>8269</v>
      </c>
      <c r="Q60">
        <f t="shared" si="0"/>
        <v>103</v>
      </c>
      <c r="R60" s="10">
        <f t="shared" si="1"/>
        <v>137.21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8324</v>
      </c>
      <c r="O61" s="12" t="s">
        <v>8268</v>
      </c>
      <c r="P61" t="s">
        <v>8269</v>
      </c>
      <c r="Q61">
        <f t="shared" si="0"/>
        <v>100</v>
      </c>
      <c r="R61" s="10">
        <f t="shared" si="1"/>
        <v>606.82000000000005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8325</v>
      </c>
      <c r="O62" s="12" t="s">
        <v>8268</v>
      </c>
      <c r="P62" t="s">
        <v>8270</v>
      </c>
      <c r="Q62">
        <f t="shared" si="0"/>
        <v>103</v>
      </c>
      <c r="R62" s="10">
        <f t="shared" si="1"/>
        <v>43.04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8325</v>
      </c>
      <c r="O63" s="12" t="s">
        <v>8268</v>
      </c>
      <c r="P63" t="s">
        <v>8270</v>
      </c>
      <c r="Q63">
        <f t="shared" si="0"/>
        <v>148</v>
      </c>
      <c r="R63" s="10">
        <f t="shared" si="1"/>
        <v>322.39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8325</v>
      </c>
      <c r="O64" s="12" t="s">
        <v>8268</v>
      </c>
      <c r="P64" t="s">
        <v>8270</v>
      </c>
      <c r="Q64">
        <f t="shared" si="0"/>
        <v>155</v>
      </c>
      <c r="R64" s="10">
        <f t="shared" si="1"/>
        <v>96.71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8325</v>
      </c>
      <c r="O65" s="12" t="s">
        <v>8268</v>
      </c>
      <c r="P65" t="s">
        <v>8270</v>
      </c>
      <c r="Q65">
        <f t="shared" si="0"/>
        <v>114</v>
      </c>
      <c r="R65" s="10">
        <f t="shared" si="1"/>
        <v>35.47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8325</v>
      </c>
      <c r="O66" s="12" t="s">
        <v>8268</v>
      </c>
      <c r="P66" t="s">
        <v>8270</v>
      </c>
      <c r="Q66">
        <f t="shared" ref="Q66:Q129" si="5">ROUND(E66/D66*100,0)</f>
        <v>173</v>
      </c>
      <c r="R66" s="10">
        <f t="shared" si="1"/>
        <v>86.67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8325</v>
      </c>
      <c r="O67" s="12" t="s">
        <v>8268</v>
      </c>
      <c r="P67" t="s">
        <v>8270</v>
      </c>
      <c r="Q67">
        <f t="shared" si="5"/>
        <v>108</v>
      </c>
      <c r="R67" s="10">
        <f t="shared" ref="R67:R130" si="6">IFERROR(ROUND(E67/L67,2),0)</f>
        <v>132.05000000000001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8325</v>
      </c>
      <c r="O68" s="12" t="s">
        <v>8268</v>
      </c>
      <c r="P68" t="s">
        <v>8270</v>
      </c>
      <c r="Q68">
        <f t="shared" si="5"/>
        <v>119</v>
      </c>
      <c r="R68" s="10">
        <f t="shared" si="6"/>
        <v>91.23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8325</v>
      </c>
      <c r="O69" s="12" t="s">
        <v>8268</v>
      </c>
      <c r="P69" t="s">
        <v>8270</v>
      </c>
      <c r="Q69">
        <f t="shared" si="5"/>
        <v>116</v>
      </c>
      <c r="R69" s="10">
        <f t="shared" si="6"/>
        <v>116.25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8325</v>
      </c>
      <c r="O70" s="12" t="s">
        <v>8268</v>
      </c>
      <c r="P70" t="s">
        <v>8270</v>
      </c>
      <c r="Q70">
        <f t="shared" si="5"/>
        <v>127</v>
      </c>
      <c r="R70" s="10">
        <f t="shared" si="6"/>
        <v>21.19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8325</v>
      </c>
      <c r="O71" s="12" t="s">
        <v>8268</v>
      </c>
      <c r="P71" t="s">
        <v>8270</v>
      </c>
      <c r="Q71">
        <f t="shared" si="5"/>
        <v>111</v>
      </c>
      <c r="R71" s="10">
        <f t="shared" si="6"/>
        <v>62.33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8325</v>
      </c>
      <c r="O72" s="12" t="s">
        <v>8268</v>
      </c>
      <c r="P72" t="s">
        <v>8270</v>
      </c>
      <c r="Q72">
        <f t="shared" si="5"/>
        <v>127</v>
      </c>
      <c r="R72" s="10">
        <f t="shared" si="6"/>
        <v>37.409999999999997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8325</v>
      </c>
      <c r="O73" s="12" t="s">
        <v>8268</v>
      </c>
      <c r="P73" t="s">
        <v>8270</v>
      </c>
      <c r="Q73">
        <f t="shared" si="5"/>
        <v>124</v>
      </c>
      <c r="R73" s="10">
        <f t="shared" si="6"/>
        <v>69.72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8325</v>
      </c>
      <c r="O74" s="12" t="s">
        <v>8268</v>
      </c>
      <c r="P74" t="s">
        <v>8270</v>
      </c>
      <c r="Q74">
        <f t="shared" si="5"/>
        <v>108</v>
      </c>
      <c r="R74" s="10">
        <f t="shared" si="6"/>
        <v>58.17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8325</v>
      </c>
      <c r="O75" s="12" t="s">
        <v>8268</v>
      </c>
      <c r="P75" t="s">
        <v>8270</v>
      </c>
      <c r="Q75">
        <f t="shared" si="5"/>
        <v>100</v>
      </c>
      <c r="R75" s="10">
        <f t="shared" si="6"/>
        <v>50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8325</v>
      </c>
      <c r="O76" s="12" t="s">
        <v>8268</v>
      </c>
      <c r="P76" t="s">
        <v>8270</v>
      </c>
      <c r="Q76">
        <f t="shared" si="5"/>
        <v>113</v>
      </c>
      <c r="R76" s="10">
        <f t="shared" si="6"/>
        <v>19.47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8325</v>
      </c>
      <c r="O77" s="12" t="s">
        <v>8268</v>
      </c>
      <c r="P77" t="s">
        <v>8270</v>
      </c>
      <c r="Q77">
        <f t="shared" si="5"/>
        <v>115</v>
      </c>
      <c r="R77" s="10">
        <f t="shared" si="6"/>
        <v>85.96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8325</v>
      </c>
      <c r="O78" s="12" t="s">
        <v>8268</v>
      </c>
      <c r="P78" t="s">
        <v>8270</v>
      </c>
      <c r="Q78">
        <f t="shared" si="5"/>
        <v>153</v>
      </c>
      <c r="R78" s="10">
        <f t="shared" si="6"/>
        <v>30.67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8325</v>
      </c>
      <c r="O79" s="12" t="s">
        <v>8268</v>
      </c>
      <c r="P79" t="s">
        <v>8270</v>
      </c>
      <c r="Q79">
        <f t="shared" si="5"/>
        <v>393</v>
      </c>
      <c r="R79" s="10">
        <f t="shared" si="6"/>
        <v>60.38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8325</v>
      </c>
      <c r="O80" s="12" t="s">
        <v>8268</v>
      </c>
      <c r="P80" t="s">
        <v>8270</v>
      </c>
      <c r="Q80">
        <f t="shared" si="5"/>
        <v>2702</v>
      </c>
      <c r="R80" s="10">
        <f t="shared" si="6"/>
        <v>38.6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8325</v>
      </c>
      <c r="O81" s="12" t="s">
        <v>8268</v>
      </c>
      <c r="P81" t="s">
        <v>8270</v>
      </c>
      <c r="Q81">
        <f t="shared" si="5"/>
        <v>127</v>
      </c>
      <c r="R81" s="10">
        <f t="shared" si="6"/>
        <v>40.270000000000003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8325</v>
      </c>
      <c r="O82" s="12" t="s">
        <v>8268</v>
      </c>
      <c r="P82" t="s">
        <v>8270</v>
      </c>
      <c r="Q82">
        <f t="shared" si="5"/>
        <v>107</v>
      </c>
      <c r="R82" s="10">
        <f t="shared" si="6"/>
        <v>273.83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8325</v>
      </c>
      <c r="O83" s="12" t="s">
        <v>8268</v>
      </c>
      <c r="P83" t="s">
        <v>8270</v>
      </c>
      <c r="Q83">
        <f t="shared" si="5"/>
        <v>198</v>
      </c>
      <c r="R83" s="10">
        <f t="shared" si="6"/>
        <v>53.04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8325</v>
      </c>
      <c r="O84" s="12" t="s">
        <v>8268</v>
      </c>
      <c r="P84" t="s">
        <v>8270</v>
      </c>
      <c r="Q84">
        <f t="shared" si="5"/>
        <v>100</v>
      </c>
      <c r="R84" s="10">
        <f t="shared" si="6"/>
        <v>40.01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8325</v>
      </c>
      <c r="O85" s="12" t="s">
        <v>8268</v>
      </c>
      <c r="P85" t="s">
        <v>8270</v>
      </c>
      <c r="Q85">
        <f t="shared" si="5"/>
        <v>103</v>
      </c>
      <c r="R85" s="10">
        <f t="shared" si="6"/>
        <v>15.77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8325</v>
      </c>
      <c r="O86" s="12" t="s">
        <v>8268</v>
      </c>
      <c r="P86" t="s">
        <v>8270</v>
      </c>
      <c r="Q86">
        <f t="shared" si="5"/>
        <v>100</v>
      </c>
      <c r="R86" s="10">
        <f t="shared" si="6"/>
        <v>71.430000000000007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8325</v>
      </c>
      <c r="O87" s="12" t="s">
        <v>8268</v>
      </c>
      <c r="P87" t="s">
        <v>8270</v>
      </c>
      <c r="Q87">
        <f t="shared" si="5"/>
        <v>126</v>
      </c>
      <c r="R87" s="10">
        <f t="shared" si="6"/>
        <v>71.709999999999994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8325</v>
      </c>
      <c r="O88" s="12" t="s">
        <v>8268</v>
      </c>
      <c r="P88" t="s">
        <v>8270</v>
      </c>
      <c r="Q88">
        <f t="shared" si="5"/>
        <v>106</v>
      </c>
      <c r="R88" s="10">
        <f t="shared" si="6"/>
        <v>375.76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8325</v>
      </c>
      <c r="O89" s="12" t="s">
        <v>8268</v>
      </c>
      <c r="P89" t="s">
        <v>8270</v>
      </c>
      <c r="Q89">
        <f t="shared" si="5"/>
        <v>105</v>
      </c>
      <c r="R89" s="10">
        <f t="shared" si="6"/>
        <v>104.6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8325</v>
      </c>
      <c r="O90" s="12" t="s">
        <v>8268</v>
      </c>
      <c r="P90" t="s">
        <v>8270</v>
      </c>
      <c r="Q90">
        <f t="shared" si="5"/>
        <v>103</v>
      </c>
      <c r="R90" s="10">
        <f t="shared" si="6"/>
        <v>60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8325</v>
      </c>
      <c r="O91" s="12" t="s">
        <v>8268</v>
      </c>
      <c r="P91" t="s">
        <v>8270</v>
      </c>
      <c r="Q91">
        <f t="shared" si="5"/>
        <v>115</v>
      </c>
      <c r="R91" s="10">
        <f t="shared" si="6"/>
        <v>123.29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8325</v>
      </c>
      <c r="O92" s="12" t="s">
        <v>8268</v>
      </c>
      <c r="P92" t="s">
        <v>8270</v>
      </c>
      <c r="Q92">
        <f t="shared" si="5"/>
        <v>100</v>
      </c>
      <c r="R92" s="10">
        <f t="shared" si="6"/>
        <v>31.38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8325</v>
      </c>
      <c r="O93" s="12" t="s">
        <v>8268</v>
      </c>
      <c r="P93" t="s">
        <v>8270</v>
      </c>
      <c r="Q93">
        <f t="shared" si="5"/>
        <v>120</v>
      </c>
      <c r="R93" s="10">
        <f t="shared" si="6"/>
        <v>78.260000000000005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8325</v>
      </c>
      <c r="O94" s="12" t="s">
        <v>8268</v>
      </c>
      <c r="P94" t="s">
        <v>8270</v>
      </c>
      <c r="Q94">
        <f t="shared" si="5"/>
        <v>105</v>
      </c>
      <c r="R94" s="10">
        <f t="shared" si="6"/>
        <v>122.33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8325</v>
      </c>
      <c r="O95" s="12" t="s">
        <v>8268</v>
      </c>
      <c r="P95" t="s">
        <v>8270</v>
      </c>
      <c r="Q95">
        <f t="shared" si="5"/>
        <v>111</v>
      </c>
      <c r="R95" s="10">
        <f t="shared" si="6"/>
        <v>73.73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8325</v>
      </c>
      <c r="O96" s="12" t="s">
        <v>8268</v>
      </c>
      <c r="P96" t="s">
        <v>8270</v>
      </c>
      <c r="Q96">
        <f t="shared" si="5"/>
        <v>104</v>
      </c>
      <c r="R96" s="10">
        <f t="shared" si="6"/>
        <v>21.67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8325</v>
      </c>
      <c r="O97" s="12" t="s">
        <v>8268</v>
      </c>
      <c r="P97" t="s">
        <v>8270</v>
      </c>
      <c r="Q97">
        <f t="shared" si="5"/>
        <v>131</v>
      </c>
      <c r="R97" s="10">
        <f t="shared" si="6"/>
        <v>21.9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8325</v>
      </c>
      <c r="O98" s="12" t="s">
        <v>8268</v>
      </c>
      <c r="P98" t="s">
        <v>8270</v>
      </c>
      <c r="Q98">
        <f t="shared" si="5"/>
        <v>115</v>
      </c>
      <c r="R98" s="10">
        <f t="shared" si="6"/>
        <v>50.59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8325</v>
      </c>
      <c r="O99" s="12" t="s">
        <v>8268</v>
      </c>
      <c r="P99" t="s">
        <v>8270</v>
      </c>
      <c r="Q99">
        <f t="shared" si="5"/>
        <v>106</v>
      </c>
      <c r="R99" s="10">
        <f t="shared" si="6"/>
        <v>53.13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8325</v>
      </c>
      <c r="O100" s="12" t="s">
        <v>8268</v>
      </c>
      <c r="P100" t="s">
        <v>8270</v>
      </c>
      <c r="Q100">
        <f t="shared" si="5"/>
        <v>106</v>
      </c>
      <c r="R100" s="10">
        <f t="shared" si="6"/>
        <v>56.67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8325</v>
      </c>
      <c r="O101" s="12" t="s">
        <v>8268</v>
      </c>
      <c r="P101" t="s">
        <v>8270</v>
      </c>
      <c r="Q101">
        <f t="shared" si="5"/>
        <v>106</v>
      </c>
      <c r="R101" s="10">
        <f t="shared" si="6"/>
        <v>40.78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8325</v>
      </c>
      <c r="O102" s="12" t="s">
        <v>8268</v>
      </c>
      <c r="P102" t="s">
        <v>8270</v>
      </c>
      <c r="Q102">
        <f t="shared" si="5"/>
        <v>100</v>
      </c>
      <c r="R102" s="10">
        <f t="shared" si="6"/>
        <v>192.31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8325</v>
      </c>
      <c r="O103" s="12" t="s">
        <v>8268</v>
      </c>
      <c r="P103" t="s">
        <v>8270</v>
      </c>
      <c r="Q103">
        <f t="shared" si="5"/>
        <v>100</v>
      </c>
      <c r="R103" s="10">
        <f t="shared" si="6"/>
        <v>100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8325</v>
      </c>
      <c r="O104" s="12" t="s">
        <v>8268</v>
      </c>
      <c r="P104" t="s">
        <v>8270</v>
      </c>
      <c r="Q104">
        <f t="shared" si="5"/>
        <v>128</v>
      </c>
      <c r="R104" s="10">
        <f t="shared" si="6"/>
        <v>117.92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8325</v>
      </c>
      <c r="O105" s="12" t="s">
        <v>8268</v>
      </c>
      <c r="P105" t="s">
        <v>8270</v>
      </c>
      <c r="Q105">
        <f t="shared" si="5"/>
        <v>105</v>
      </c>
      <c r="R105" s="10">
        <f t="shared" si="6"/>
        <v>27.9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8325</v>
      </c>
      <c r="O106" s="12" t="s">
        <v>8268</v>
      </c>
      <c r="P106" t="s">
        <v>8270</v>
      </c>
      <c r="Q106">
        <f t="shared" si="5"/>
        <v>120</v>
      </c>
      <c r="R106" s="10">
        <f t="shared" si="6"/>
        <v>60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8325</v>
      </c>
      <c r="O107" s="12" t="s">
        <v>8268</v>
      </c>
      <c r="P107" t="s">
        <v>8270</v>
      </c>
      <c r="Q107">
        <f t="shared" si="5"/>
        <v>107</v>
      </c>
      <c r="R107" s="10">
        <f t="shared" si="6"/>
        <v>39.380000000000003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8325</v>
      </c>
      <c r="O108" s="12" t="s">
        <v>8268</v>
      </c>
      <c r="P108" t="s">
        <v>8270</v>
      </c>
      <c r="Q108">
        <f t="shared" si="5"/>
        <v>101</v>
      </c>
      <c r="R108" s="10">
        <f t="shared" si="6"/>
        <v>186.11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8325</v>
      </c>
      <c r="O109" s="12" t="s">
        <v>8268</v>
      </c>
      <c r="P109" t="s">
        <v>8270</v>
      </c>
      <c r="Q109">
        <f t="shared" si="5"/>
        <v>102</v>
      </c>
      <c r="R109" s="10">
        <f t="shared" si="6"/>
        <v>111.38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8325</v>
      </c>
      <c r="O110" s="12" t="s">
        <v>8268</v>
      </c>
      <c r="P110" t="s">
        <v>8270</v>
      </c>
      <c r="Q110">
        <f t="shared" si="5"/>
        <v>247</v>
      </c>
      <c r="R110" s="10">
        <f t="shared" si="6"/>
        <v>78.72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8325</v>
      </c>
      <c r="O111" s="12" t="s">
        <v>8268</v>
      </c>
      <c r="P111" t="s">
        <v>8270</v>
      </c>
      <c r="Q111">
        <f t="shared" si="5"/>
        <v>220</v>
      </c>
      <c r="R111" s="10">
        <f t="shared" si="6"/>
        <v>46.7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8325</v>
      </c>
      <c r="O112" s="12" t="s">
        <v>8268</v>
      </c>
      <c r="P112" t="s">
        <v>8270</v>
      </c>
      <c r="Q112">
        <f t="shared" si="5"/>
        <v>131</v>
      </c>
      <c r="R112" s="10">
        <f t="shared" si="6"/>
        <v>65.38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8325</v>
      </c>
      <c r="O113" s="12" t="s">
        <v>8268</v>
      </c>
      <c r="P113" t="s">
        <v>8270</v>
      </c>
      <c r="Q113">
        <f t="shared" si="5"/>
        <v>155</v>
      </c>
      <c r="R113" s="10">
        <f t="shared" si="6"/>
        <v>102.08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8325</v>
      </c>
      <c r="O114" s="12" t="s">
        <v>8268</v>
      </c>
      <c r="P114" t="s">
        <v>8270</v>
      </c>
      <c r="Q114">
        <f t="shared" si="5"/>
        <v>104</v>
      </c>
      <c r="R114" s="10">
        <f t="shared" si="6"/>
        <v>64.2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8325</v>
      </c>
      <c r="O115" s="12" t="s">
        <v>8268</v>
      </c>
      <c r="P115" t="s">
        <v>8270</v>
      </c>
      <c r="Q115">
        <f t="shared" si="5"/>
        <v>141</v>
      </c>
      <c r="R115" s="10">
        <f t="shared" si="6"/>
        <v>90.38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8325</v>
      </c>
      <c r="O116" s="12" t="s">
        <v>8268</v>
      </c>
      <c r="P116" t="s">
        <v>8270</v>
      </c>
      <c r="Q116">
        <f t="shared" si="5"/>
        <v>103</v>
      </c>
      <c r="R116" s="10">
        <f t="shared" si="6"/>
        <v>88.57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8325</v>
      </c>
      <c r="O117" s="12" t="s">
        <v>8268</v>
      </c>
      <c r="P117" t="s">
        <v>8270</v>
      </c>
      <c r="Q117">
        <f t="shared" si="5"/>
        <v>140</v>
      </c>
      <c r="R117" s="10">
        <f t="shared" si="6"/>
        <v>28.73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8325</v>
      </c>
      <c r="O118" s="12" t="s">
        <v>8268</v>
      </c>
      <c r="P118" t="s">
        <v>8270</v>
      </c>
      <c r="Q118">
        <f t="shared" si="5"/>
        <v>114</v>
      </c>
      <c r="R118" s="10">
        <f t="shared" si="6"/>
        <v>69.790000000000006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8325</v>
      </c>
      <c r="O119" s="12" t="s">
        <v>8268</v>
      </c>
      <c r="P119" t="s">
        <v>8270</v>
      </c>
      <c r="Q119">
        <f t="shared" si="5"/>
        <v>100</v>
      </c>
      <c r="R119" s="10">
        <f t="shared" si="6"/>
        <v>167.49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8325</v>
      </c>
      <c r="O120" s="12" t="s">
        <v>8268</v>
      </c>
      <c r="P120" t="s">
        <v>8270</v>
      </c>
      <c r="Q120">
        <f t="shared" si="5"/>
        <v>113</v>
      </c>
      <c r="R120" s="10">
        <f t="shared" si="6"/>
        <v>144.91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8325</v>
      </c>
      <c r="O121" s="12" t="s">
        <v>8268</v>
      </c>
      <c r="P121" t="s">
        <v>8270</v>
      </c>
      <c r="Q121">
        <f t="shared" si="5"/>
        <v>105</v>
      </c>
      <c r="R121" s="10">
        <f t="shared" si="6"/>
        <v>91.84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8326</v>
      </c>
      <c r="O122" s="12" t="s">
        <v>8268</v>
      </c>
      <c r="P122" t="s">
        <v>8271</v>
      </c>
      <c r="Q122">
        <f t="shared" si="5"/>
        <v>0</v>
      </c>
      <c r="R122" s="10">
        <f t="shared" si="6"/>
        <v>10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8326</v>
      </c>
      <c r="O123" s="12" t="s">
        <v>8268</v>
      </c>
      <c r="P123" t="s">
        <v>8271</v>
      </c>
      <c r="Q123">
        <f t="shared" si="5"/>
        <v>0</v>
      </c>
      <c r="R123" s="10">
        <f t="shared" si="6"/>
        <v>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8326</v>
      </c>
      <c r="O124" s="12" t="s">
        <v>8268</v>
      </c>
      <c r="P124" t="s">
        <v>8271</v>
      </c>
      <c r="Q124">
        <f t="shared" si="5"/>
        <v>0</v>
      </c>
      <c r="R124" s="10">
        <f t="shared" si="6"/>
        <v>0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8326</v>
      </c>
      <c r="O125" s="12" t="s">
        <v>8268</v>
      </c>
      <c r="P125" t="s">
        <v>8271</v>
      </c>
      <c r="Q125">
        <f t="shared" si="5"/>
        <v>0</v>
      </c>
      <c r="R125" s="10">
        <f t="shared" si="6"/>
        <v>25.17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8326</v>
      </c>
      <c r="O126" s="12" t="s">
        <v>8268</v>
      </c>
      <c r="P126" t="s">
        <v>8271</v>
      </c>
      <c r="Q126">
        <f t="shared" si="5"/>
        <v>0</v>
      </c>
      <c r="R126" s="10">
        <f t="shared" si="6"/>
        <v>0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8326</v>
      </c>
      <c r="O127" s="12" t="s">
        <v>8268</v>
      </c>
      <c r="P127" t="s">
        <v>8271</v>
      </c>
      <c r="Q127">
        <f t="shared" si="5"/>
        <v>14</v>
      </c>
      <c r="R127" s="10">
        <f t="shared" si="6"/>
        <v>11.67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8326</v>
      </c>
      <c r="O128" s="12" t="s">
        <v>8268</v>
      </c>
      <c r="P128" t="s">
        <v>8271</v>
      </c>
      <c r="Q128">
        <f t="shared" si="5"/>
        <v>6</v>
      </c>
      <c r="R128" s="10">
        <f t="shared" si="6"/>
        <v>106.69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8326</v>
      </c>
      <c r="O129" s="12" t="s">
        <v>8268</v>
      </c>
      <c r="P129" t="s">
        <v>8271</v>
      </c>
      <c r="Q129">
        <f t="shared" si="5"/>
        <v>2</v>
      </c>
      <c r="R129" s="10">
        <f t="shared" si="6"/>
        <v>47.5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8326</v>
      </c>
      <c r="O130" s="12" t="s">
        <v>8268</v>
      </c>
      <c r="P130" t="s">
        <v>8271</v>
      </c>
      <c r="Q130">
        <f t="shared" ref="Q130:Q193" si="10">ROUND(E130/D130*100,0)</f>
        <v>2</v>
      </c>
      <c r="R130" s="10">
        <f t="shared" si="6"/>
        <v>311.17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8326</v>
      </c>
      <c r="O131" s="12" t="s">
        <v>8268</v>
      </c>
      <c r="P131" t="s">
        <v>8271</v>
      </c>
      <c r="Q131">
        <f t="shared" si="10"/>
        <v>0</v>
      </c>
      <c r="R131" s="10">
        <f t="shared" ref="R131:R194" si="11">IFERROR(ROUND(E131/L131,2),0)</f>
        <v>0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8326</v>
      </c>
      <c r="O132" s="12" t="s">
        <v>8268</v>
      </c>
      <c r="P132" t="s">
        <v>8271</v>
      </c>
      <c r="Q132">
        <f t="shared" si="10"/>
        <v>0</v>
      </c>
      <c r="R132" s="10">
        <f t="shared" si="11"/>
        <v>0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8326</v>
      </c>
      <c r="O133" s="12" t="s">
        <v>8268</v>
      </c>
      <c r="P133" t="s">
        <v>8271</v>
      </c>
      <c r="Q133">
        <f t="shared" si="10"/>
        <v>0</v>
      </c>
      <c r="R133" s="10">
        <f t="shared" si="11"/>
        <v>0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8326</v>
      </c>
      <c r="O134" s="12" t="s">
        <v>8268</v>
      </c>
      <c r="P134" t="s">
        <v>8271</v>
      </c>
      <c r="Q134">
        <f t="shared" si="10"/>
        <v>10</v>
      </c>
      <c r="R134" s="10">
        <f t="shared" si="11"/>
        <v>94.51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8326</v>
      </c>
      <c r="O135" s="12" t="s">
        <v>8268</v>
      </c>
      <c r="P135" t="s">
        <v>8271</v>
      </c>
      <c r="Q135">
        <f t="shared" si="10"/>
        <v>0</v>
      </c>
      <c r="R135" s="10">
        <f t="shared" si="11"/>
        <v>0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8326</v>
      </c>
      <c r="O136" s="12" t="s">
        <v>8268</v>
      </c>
      <c r="P136" t="s">
        <v>8271</v>
      </c>
      <c r="Q136">
        <f t="shared" si="10"/>
        <v>0</v>
      </c>
      <c r="R136" s="10">
        <f t="shared" si="11"/>
        <v>0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8326</v>
      </c>
      <c r="O137" s="12" t="s">
        <v>8268</v>
      </c>
      <c r="P137" t="s">
        <v>8271</v>
      </c>
      <c r="Q137">
        <f t="shared" si="10"/>
        <v>13</v>
      </c>
      <c r="R137" s="10">
        <f t="shared" si="11"/>
        <v>80.599999999999994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8326</v>
      </c>
      <c r="O138" s="12" t="s">
        <v>8268</v>
      </c>
      <c r="P138" t="s">
        <v>8271</v>
      </c>
      <c r="Q138">
        <f t="shared" si="10"/>
        <v>0</v>
      </c>
      <c r="R138" s="10">
        <f t="shared" si="11"/>
        <v>0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8326</v>
      </c>
      <c r="O139" s="12" t="s">
        <v>8268</v>
      </c>
      <c r="P139" t="s">
        <v>8271</v>
      </c>
      <c r="Q139">
        <f t="shared" si="10"/>
        <v>0</v>
      </c>
      <c r="R139" s="10">
        <f t="shared" si="11"/>
        <v>0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8326</v>
      </c>
      <c r="O140" s="12" t="s">
        <v>8268</v>
      </c>
      <c r="P140" t="s">
        <v>8271</v>
      </c>
      <c r="Q140">
        <f t="shared" si="10"/>
        <v>3</v>
      </c>
      <c r="R140" s="10">
        <f t="shared" si="11"/>
        <v>81.239999999999995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8326</v>
      </c>
      <c r="O141" s="12" t="s">
        <v>8268</v>
      </c>
      <c r="P141" t="s">
        <v>8271</v>
      </c>
      <c r="Q141">
        <f t="shared" si="10"/>
        <v>100</v>
      </c>
      <c r="R141" s="10">
        <f t="shared" si="11"/>
        <v>500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8326</v>
      </c>
      <c r="O142" s="12" t="s">
        <v>8268</v>
      </c>
      <c r="P142" t="s">
        <v>8271</v>
      </c>
      <c r="Q142">
        <f t="shared" si="10"/>
        <v>0</v>
      </c>
      <c r="R142" s="10">
        <f t="shared" si="11"/>
        <v>0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8326</v>
      </c>
      <c r="O143" s="12" t="s">
        <v>8268</v>
      </c>
      <c r="P143" t="s">
        <v>8271</v>
      </c>
      <c r="Q143">
        <f t="shared" si="10"/>
        <v>11</v>
      </c>
      <c r="R143" s="10">
        <f t="shared" si="11"/>
        <v>46.18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8326</v>
      </c>
      <c r="O144" s="12" t="s">
        <v>8268</v>
      </c>
      <c r="P144" t="s">
        <v>8271</v>
      </c>
      <c r="Q144">
        <f t="shared" si="10"/>
        <v>0</v>
      </c>
      <c r="R144" s="10">
        <f t="shared" si="11"/>
        <v>10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8326</v>
      </c>
      <c r="O145" s="12" t="s">
        <v>8268</v>
      </c>
      <c r="P145" t="s">
        <v>8271</v>
      </c>
      <c r="Q145">
        <f t="shared" si="10"/>
        <v>0</v>
      </c>
      <c r="R145" s="10">
        <f t="shared" si="11"/>
        <v>0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8326</v>
      </c>
      <c r="O146" s="12" t="s">
        <v>8268</v>
      </c>
      <c r="P146" t="s">
        <v>8271</v>
      </c>
      <c r="Q146">
        <f t="shared" si="10"/>
        <v>28</v>
      </c>
      <c r="R146" s="10">
        <f t="shared" si="11"/>
        <v>55.95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8326</v>
      </c>
      <c r="O147" s="12" t="s">
        <v>8268</v>
      </c>
      <c r="P147" t="s">
        <v>8271</v>
      </c>
      <c r="Q147">
        <f t="shared" si="10"/>
        <v>8</v>
      </c>
      <c r="R147" s="10">
        <f t="shared" si="11"/>
        <v>37.56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8326</v>
      </c>
      <c r="O148" s="12" t="s">
        <v>8268</v>
      </c>
      <c r="P148" t="s">
        <v>8271</v>
      </c>
      <c r="Q148">
        <f t="shared" si="10"/>
        <v>1</v>
      </c>
      <c r="R148" s="10">
        <f t="shared" si="11"/>
        <v>38.33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8326</v>
      </c>
      <c r="O149" s="12" t="s">
        <v>8268</v>
      </c>
      <c r="P149" t="s">
        <v>8271</v>
      </c>
      <c r="Q149">
        <f t="shared" si="10"/>
        <v>0</v>
      </c>
      <c r="R149" s="10">
        <f t="shared" si="11"/>
        <v>0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8326</v>
      </c>
      <c r="O150" s="12" t="s">
        <v>8268</v>
      </c>
      <c r="P150" t="s">
        <v>8271</v>
      </c>
      <c r="Q150">
        <f t="shared" si="10"/>
        <v>0</v>
      </c>
      <c r="R150" s="10">
        <f t="shared" si="11"/>
        <v>20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8326</v>
      </c>
      <c r="O151" s="12" t="s">
        <v>8268</v>
      </c>
      <c r="P151" t="s">
        <v>8271</v>
      </c>
      <c r="Q151">
        <f t="shared" si="10"/>
        <v>1</v>
      </c>
      <c r="R151" s="10">
        <f t="shared" si="11"/>
        <v>15.33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8326</v>
      </c>
      <c r="O152" s="12" t="s">
        <v>8268</v>
      </c>
      <c r="P152" t="s">
        <v>8271</v>
      </c>
      <c r="Q152">
        <f t="shared" si="10"/>
        <v>23</v>
      </c>
      <c r="R152" s="10">
        <f t="shared" si="11"/>
        <v>449.43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8326</v>
      </c>
      <c r="O153" s="12" t="s">
        <v>8268</v>
      </c>
      <c r="P153" t="s">
        <v>8271</v>
      </c>
      <c r="Q153">
        <f t="shared" si="10"/>
        <v>0</v>
      </c>
      <c r="R153" s="10">
        <f t="shared" si="11"/>
        <v>28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8326</v>
      </c>
      <c r="O154" s="12" t="s">
        <v>8268</v>
      </c>
      <c r="P154" t="s">
        <v>8271</v>
      </c>
      <c r="Q154">
        <f t="shared" si="10"/>
        <v>0</v>
      </c>
      <c r="R154" s="10">
        <f t="shared" si="11"/>
        <v>15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8326</v>
      </c>
      <c r="O155" s="12" t="s">
        <v>8268</v>
      </c>
      <c r="P155" t="s">
        <v>8271</v>
      </c>
      <c r="Q155">
        <f t="shared" si="10"/>
        <v>1</v>
      </c>
      <c r="R155" s="10">
        <f t="shared" si="11"/>
        <v>35.9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8326</v>
      </c>
      <c r="O156" s="12" t="s">
        <v>8268</v>
      </c>
      <c r="P156" t="s">
        <v>8271</v>
      </c>
      <c r="Q156">
        <f t="shared" si="10"/>
        <v>3</v>
      </c>
      <c r="R156" s="10">
        <f t="shared" si="11"/>
        <v>13.33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8326</v>
      </c>
      <c r="O157" s="12" t="s">
        <v>8268</v>
      </c>
      <c r="P157" t="s">
        <v>8271</v>
      </c>
      <c r="Q157">
        <f t="shared" si="10"/>
        <v>0</v>
      </c>
      <c r="R157" s="10">
        <f t="shared" si="11"/>
        <v>20.25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8326</v>
      </c>
      <c r="O158" s="12" t="s">
        <v>8268</v>
      </c>
      <c r="P158" t="s">
        <v>8271</v>
      </c>
      <c r="Q158">
        <f t="shared" si="10"/>
        <v>5</v>
      </c>
      <c r="R158" s="10">
        <f t="shared" si="11"/>
        <v>119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8326</v>
      </c>
      <c r="O159" s="12" t="s">
        <v>8268</v>
      </c>
      <c r="P159" t="s">
        <v>8271</v>
      </c>
      <c r="Q159">
        <f t="shared" si="10"/>
        <v>0</v>
      </c>
      <c r="R159" s="10">
        <f t="shared" si="11"/>
        <v>4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8326</v>
      </c>
      <c r="O160" s="12" t="s">
        <v>8268</v>
      </c>
      <c r="P160" t="s">
        <v>8271</v>
      </c>
      <c r="Q160">
        <f t="shared" si="10"/>
        <v>0</v>
      </c>
      <c r="R160" s="10">
        <f t="shared" si="11"/>
        <v>0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8326</v>
      </c>
      <c r="O161" s="12" t="s">
        <v>8268</v>
      </c>
      <c r="P161" t="s">
        <v>8271</v>
      </c>
      <c r="Q161">
        <f t="shared" si="10"/>
        <v>0</v>
      </c>
      <c r="R161" s="10">
        <f t="shared" si="11"/>
        <v>10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8327</v>
      </c>
      <c r="O162" s="12" t="s">
        <v>8268</v>
      </c>
      <c r="P162" t="s">
        <v>8272</v>
      </c>
      <c r="Q162">
        <f t="shared" si="10"/>
        <v>0</v>
      </c>
      <c r="R162" s="10">
        <f t="shared" si="11"/>
        <v>0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8327</v>
      </c>
      <c r="O163" s="12" t="s">
        <v>8268</v>
      </c>
      <c r="P163" t="s">
        <v>8272</v>
      </c>
      <c r="Q163">
        <f t="shared" si="10"/>
        <v>0</v>
      </c>
      <c r="R163" s="10">
        <f t="shared" si="11"/>
        <v>5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8327</v>
      </c>
      <c r="O164" s="12" t="s">
        <v>8268</v>
      </c>
      <c r="P164" t="s">
        <v>8272</v>
      </c>
      <c r="Q164">
        <f t="shared" si="10"/>
        <v>16</v>
      </c>
      <c r="R164" s="10">
        <f t="shared" si="11"/>
        <v>43.5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8327</v>
      </c>
      <c r="O165" s="12" t="s">
        <v>8268</v>
      </c>
      <c r="P165" t="s">
        <v>8272</v>
      </c>
      <c r="Q165">
        <f t="shared" si="10"/>
        <v>0</v>
      </c>
      <c r="R165" s="10">
        <f t="shared" si="11"/>
        <v>0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8327</v>
      </c>
      <c r="O166" s="12" t="s">
        <v>8268</v>
      </c>
      <c r="P166" t="s">
        <v>8272</v>
      </c>
      <c r="Q166">
        <f t="shared" si="10"/>
        <v>1</v>
      </c>
      <c r="R166" s="10">
        <f t="shared" si="11"/>
        <v>91.43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8327</v>
      </c>
      <c r="O167" s="12" t="s">
        <v>8268</v>
      </c>
      <c r="P167" t="s">
        <v>8272</v>
      </c>
      <c r="Q167">
        <f t="shared" si="10"/>
        <v>0</v>
      </c>
      <c r="R167" s="10">
        <f t="shared" si="11"/>
        <v>0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8327</v>
      </c>
      <c r="O168" s="12" t="s">
        <v>8268</v>
      </c>
      <c r="P168" t="s">
        <v>8272</v>
      </c>
      <c r="Q168">
        <f t="shared" si="10"/>
        <v>60</v>
      </c>
      <c r="R168" s="10">
        <f t="shared" si="11"/>
        <v>3000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8327</v>
      </c>
      <c r="O169" s="12" t="s">
        <v>8268</v>
      </c>
      <c r="P169" t="s">
        <v>8272</v>
      </c>
      <c r="Q169">
        <f t="shared" si="10"/>
        <v>0</v>
      </c>
      <c r="R169" s="10">
        <f t="shared" si="11"/>
        <v>5.5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8327</v>
      </c>
      <c r="O170" s="12" t="s">
        <v>8268</v>
      </c>
      <c r="P170" t="s">
        <v>8272</v>
      </c>
      <c r="Q170">
        <f t="shared" si="10"/>
        <v>4</v>
      </c>
      <c r="R170" s="10">
        <f t="shared" si="11"/>
        <v>108.33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8327</v>
      </c>
      <c r="O171" s="12" t="s">
        <v>8268</v>
      </c>
      <c r="P171" t="s">
        <v>8272</v>
      </c>
      <c r="Q171">
        <f t="shared" si="10"/>
        <v>22</v>
      </c>
      <c r="R171" s="10">
        <f t="shared" si="11"/>
        <v>56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8327</v>
      </c>
      <c r="O172" s="12" t="s">
        <v>8268</v>
      </c>
      <c r="P172" t="s">
        <v>8272</v>
      </c>
      <c r="Q172">
        <f t="shared" si="10"/>
        <v>3</v>
      </c>
      <c r="R172" s="10">
        <f t="shared" si="11"/>
        <v>32.5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8327</v>
      </c>
      <c r="O173" s="12" t="s">
        <v>8268</v>
      </c>
      <c r="P173" t="s">
        <v>8272</v>
      </c>
      <c r="Q173">
        <f t="shared" si="10"/>
        <v>0</v>
      </c>
      <c r="R173" s="10">
        <f t="shared" si="11"/>
        <v>1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8327</v>
      </c>
      <c r="O174" s="12" t="s">
        <v>8268</v>
      </c>
      <c r="P174" t="s">
        <v>8272</v>
      </c>
      <c r="Q174">
        <f t="shared" si="10"/>
        <v>0</v>
      </c>
      <c r="R174" s="10">
        <f t="shared" si="11"/>
        <v>0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8327</v>
      </c>
      <c r="O175" s="12" t="s">
        <v>8268</v>
      </c>
      <c r="P175" t="s">
        <v>8272</v>
      </c>
      <c r="Q175">
        <f t="shared" si="10"/>
        <v>0</v>
      </c>
      <c r="R175" s="10">
        <f t="shared" si="11"/>
        <v>0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8327</v>
      </c>
      <c r="O176" s="12" t="s">
        <v>8268</v>
      </c>
      <c r="P176" t="s">
        <v>8272</v>
      </c>
      <c r="Q176">
        <f t="shared" si="10"/>
        <v>0</v>
      </c>
      <c r="R176" s="10">
        <f t="shared" si="11"/>
        <v>0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8327</v>
      </c>
      <c r="O177" s="12" t="s">
        <v>8268</v>
      </c>
      <c r="P177" t="s">
        <v>8272</v>
      </c>
      <c r="Q177">
        <f t="shared" si="10"/>
        <v>6</v>
      </c>
      <c r="R177" s="10">
        <f t="shared" si="11"/>
        <v>49.88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8327</v>
      </c>
      <c r="O178" s="12" t="s">
        <v>8268</v>
      </c>
      <c r="P178" t="s">
        <v>8272</v>
      </c>
      <c r="Q178">
        <f t="shared" si="10"/>
        <v>0</v>
      </c>
      <c r="R178" s="10">
        <f t="shared" si="11"/>
        <v>0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8327</v>
      </c>
      <c r="O179" s="12" t="s">
        <v>8268</v>
      </c>
      <c r="P179" t="s">
        <v>8272</v>
      </c>
      <c r="Q179">
        <f t="shared" si="10"/>
        <v>40</v>
      </c>
      <c r="R179" s="10">
        <f t="shared" si="11"/>
        <v>25.71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8327</v>
      </c>
      <c r="O180" s="12" t="s">
        <v>8268</v>
      </c>
      <c r="P180" t="s">
        <v>8272</v>
      </c>
      <c r="Q180">
        <f t="shared" si="10"/>
        <v>0</v>
      </c>
      <c r="R180" s="10">
        <f t="shared" si="11"/>
        <v>0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8327</v>
      </c>
      <c r="O181" s="12" t="s">
        <v>8268</v>
      </c>
      <c r="P181" t="s">
        <v>8272</v>
      </c>
      <c r="Q181">
        <f t="shared" si="10"/>
        <v>20</v>
      </c>
      <c r="R181" s="10">
        <f t="shared" si="11"/>
        <v>100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8327</v>
      </c>
      <c r="O182" s="12" t="s">
        <v>8268</v>
      </c>
      <c r="P182" t="s">
        <v>8272</v>
      </c>
      <c r="Q182">
        <f t="shared" si="10"/>
        <v>33</v>
      </c>
      <c r="R182" s="10">
        <f t="shared" si="11"/>
        <v>30.85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8327</v>
      </c>
      <c r="O183" s="12" t="s">
        <v>8268</v>
      </c>
      <c r="P183" t="s">
        <v>8272</v>
      </c>
      <c r="Q183">
        <f t="shared" si="10"/>
        <v>21</v>
      </c>
      <c r="R183" s="10">
        <f t="shared" si="11"/>
        <v>180.5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8327</v>
      </c>
      <c r="O184" s="12" t="s">
        <v>8268</v>
      </c>
      <c r="P184" t="s">
        <v>8272</v>
      </c>
      <c r="Q184">
        <f t="shared" si="10"/>
        <v>0</v>
      </c>
      <c r="R184" s="10">
        <f t="shared" si="11"/>
        <v>0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8327</v>
      </c>
      <c r="O185" s="12" t="s">
        <v>8268</v>
      </c>
      <c r="P185" t="s">
        <v>8272</v>
      </c>
      <c r="Q185">
        <f t="shared" si="10"/>
        <v>36</v>
      </c>
      <c r="R185" s="10">
        <f t="shared" si="11"/>
        <v>373.5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8327</v>
      </c>
      <c r="O186" s="12" t="s">
        <v>8268</v>
      </c>
      <c r="P186" t="s">
        <v>8272</v>
      </c>
      <c r="Q186">
        <f t="shared" si="10"/>
        <v>3</v>
      </c>
      <c r="R186" s="10">
        <f t="shared" si="11"/>
        <v>25.5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8327</v>
      </c>
      <c r="O187" s="12" t="s">
        <v>8268</v>
      </c>
      <c r="P187" t="s">
        <v>8272</v>
      </c>
      <c r="Q187">
        <f t="shared" si="10"/>
        <v>6</v>
      </c>
      <c r="R187" s="10">
        <f t="shared" si="11"/>
        <v>220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8327</v>
      </c>
      <c r="O188" s="12" t="s">
        <v>8268</v>
      </c>
      <c r="P188" t="s">
        <v>8272</v>
      </c>
      <c r="Q188">
        <f t="shared" si="10"/>
        <v>0</v>
      </c>
      <c r="R188" s="10">
        <f t="shared" si="11"/>
        <v>0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8327</v>
      </c>
      <c r="O189" s="12" t="s">
        <v>8268</v>
      </c>
      <c r="P189" t="s">
        <v>8272</v>
      </c>
      <c r="Q189">
        <f t="shared" si="10"/>
        <v>16</v>
      </c>
      <c r="R189" s="10">
        <f t="shared" si="11"/>
        <v>160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8327</v>
      </c>
      <c r="O190" s="12" t="s">
        <v>8268</v>
      </c>
      <c r="P190" t="s">
        <v>8272</v>
      </c>
      <c r="Q190">
        <f t="shared" si="10"/>
        <v>0</v>
      </c>
      <c r="R190" s="10">
        <f t="shared" si="11"/>
        <v>0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8327</v>
      </c>
      <c r="O191" s="12" t="s">
        <v>8268</v>
      </c>
      <c r="P191" t="s">
        <v>8272</v>
      </c>
      <c r="Q191">
        <f t="shared" si="10"/>
        <v>0</v>
      </c>
      <c r="R191" s="10">
        <f t="shared" si="11"/>
        <v>69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8327</v>
      </c>
      <c r="O192" s="12" t="s">
        <v>8268</v>
      </c>
      <c r="P192" t="s">
        <v>8272</v>
      </c>
      <c r="Q192">
        <f t="shared" si="10"/>
        <v>0</v>
      </c>
      <c r="R192" s="10">
        <f t="shared" si="11"/>
        <v>50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8327</v>
      </c>
      <c r="O193" s="12" t="s">
        <v>8268</v>
      </c>
      <c r="P193" t="s">
        <v>8272</v>
      </c>
      <c r="Q193">
        <f t="shared" si="10"/>
        <v>5</v>
      </c>
      <c r="R193" s="10">
        <f t="shared" si="11"/>
        <v>83.33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8327</v>
      </c>
      <c r="O194" s="12" t="s">
        <v>8268</v>
      </c>
      <c r="P194" t="s">
        <v>8272</v>
      </c>
      <c r="Q194">
        <f t="shared" ref="Q194:Q257" si="15">ROUND(E194/D194*100,0)</f>
        <v>0</v>
      </c>
      <c r="R194" s="10">
        <f t="shared" si="11"/>
        <v>5.67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8327</v>
      </c>
      <c r="O195" s="12" t="s">
        <v>8268</v>
      </c>
      <c r="P195" t="s">
        <v>8272</v>
      </c>
      <c r="Q195">
        <f t="shared" si="15"/>
        <v>0</v>
      </c>
      <c r="R195" s="10">
        <f t="shared" ref="R195:R258" si="16">IFERROR(ROUND(E195/L195,2),0)</f>
        <v>0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8327</v>
      </c>
      <c r="O196" s="12" t="s">
        <v>8268</v>
      </c>
      <c r="P196" t="s">
        <v>8272</v>
      </c>
      <c r="Q196">
        <f t="shared" si="15"/>
        <v>0</v>
      </c>
      <c r="R196" s="10">
        <f t="shared" si="16"/>
        <v>1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8327</v>
      </c>
      <c r="O197" s="12" t="s">
        <v>8268</v>
      </c>
      <c r="P197" t="s">
        <v>8272</v>
      </c>
      <c r="Q197">
        <f t="shared" si="15"/>
        <v>0</v>
      </c>
      <c r="R197" s="10">
        <f t="shared" si="16"/>
        <v>0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8327</v>
      </c>
      <c r="O198" s="12" t="s">
        <v>8268</v>
      </c>
      <c r="P198" t="s">
        <v>8272</v>
      </c>
      <c r="Q198">
        <f t="shared" si="15"/>
        <v>42</v>
      </c>
      <c r="R198" s="10">
        <f t="shared" si="16"/>
        <v>77.11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8327</v>
      </c>
      <c r="O199" s="12" t="s">
        <v>8268</v>
      </c>
      <c r="P199" t="s">
        <v>8272</v>
      </c>
      <c r="Q199">
        <f t="shared" si="15"/>
        <v>10</v>
      </c>
      <c r="R199" s="10">
        <f t="shared" si="16"/>
        <v>32.75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8327</v>
      </c>
      <c r="O200" s="12" t="s">
        <v>8268</v>
      </c>
      <c r="P200" t="s">
        <v>8272</v>
      </c>
      <c r="Q200">
        <f t="shared" si="15"/>
        <v>1</v>
      </c>
      <c r="R200" s="10">
        <f t="shared" si="16"/>
        <v>46.5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8327</v>
      </c>
      <c r="O201" s="12" t="s">
        <v>8268</v>
      </c>
      <c r="P201" t="s">
        <v>8272</v>
      </c>
      <c r="Q201">
        <f t="shared" si="15"/>
        <v>0</v>
      </c>
      <c r="R201" s="10">
        <f t="shared" si="16"/>
        <v>0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8327</v>
      </c>
      <c r="O202" s="12" t="s">
        <v>8268</v>
      </c>
      <c r="P202" t="s">
        <v>8272</v>
      </c>
      <c r="Q202">
        <f t="shared" si="15"/>
        <v>26</v>
      </c>
      <c r="R202" s="10">
        <f t="shared" si="16"/>
        <v>87.31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8327</v>
      </c>
      <c r="O203" s="12" t="s">
        <v>8268</v>
      </c>
      <c r="P203" t="s">
        <v>8272</v>
      </c>
      <c r="Q203">
        <f t="shared" si="15"/>
        <v>58</v>
      </c>
      <c r="R203" s="10">
        <f t="shared" si="16"/>
        <v>54.29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8327</v>
      </c>
      <c r="O204" s="12" t="s">
        <v>8268</v>
      </c>
      <c r="P204" t="s">
        <v>8272</v>
      </c>
      <c r="Q204">
        <f t="shared" si="15"/>
        <v>0</v>
      </c>
      <c r="R204" s="10">
        <f t="shared" si="16"/>
        <v>0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8327</v>
      </c>
      <c r="O205" s="12" t="s">
        <v>8268</v>
      </c>
      <c r="P205" t="s">
        <v>8272</v>
      </c>
      <c r="Q205">
        <f t="shared" si="15"/>
        <v>30</v>
      </c>
      <c r="R205" s="10">
        <f t="shared" si="16"/>
        <v>93.25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8327</v>
      </c>
      <c r="O206" s="12" t="s">
        <v>8268</v>
      </c>
      <c r="P206" t="s">
        <v>8272</v>
      </c>
      <c r="Q206">
        <f t="shared" si="15"/>
        <v>51</v>
      </c>
      <c r="R206" s="10">
        <f t="shared" si="16"/>
        <v>117.68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8327</v>
      </c>
      <c r="O207" s="12" t="s">
        <v>8268</v>
      </c>
      <c r="P207" t="s">
        <v>8272</v>
      </c>
      <c r="Q207">
        <f t="shared" si="15"/>
        <v>16</v>
      </c>
      <c r="R207" s="10">
        <f t="shared" si="16"/>
        <v>76.47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8327</v>
      </c>
      <c r="O208" s="12" t="s">
        <v>8268</v>
      </c>
      <c r="P208" t="s">
        <v>8272</v>
      </c>
      <c r="Q208">
        <f t="shared" si="15"/>
        <v>0</v>
      </c>
      <c r="R208" s="10">
        <f t="shared" si="16"/>
        <v>0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8327</v>
      </c>
      <c r="O209" s="12" t="s">
        <v>8268</v>
      </c>
      <c r="P209" t="s">
        <v>8272</v>
      </c>
      <c r="Q209">
        <f t="shared" si="15"/>
        <v>15</v>
      </c>
      <c r="R209" s="10">
        <f t="shared" si="16"/>
        <v>163.85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8327</v>
      </c>
      <c r="O210" s="12" t="s">
        <v>8268</v>
      </c>
      <c r="P210" t="s">
        <v>8272</v>
      </c>
      <c r="Q210">
        <f t="shared" si="15"/>
        <v>0</v>
      </c>
      <c r="R210" s="10">
        <f t="shared" si="16"/>
        <v>0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8327</v>
      </c>
      <c r="O211" s="12" t="s">
        <v>8268</v>
      </c>
      <c r="P211" t="s">
        <v>8272</v>
      </c>
      <c r="Q211">
        <f t="shared" si="15"/>
        <v>0</v>
      </c>
      <c r="R211" s="10">
        <f t="shared" si="16"/>
        <v>0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8327</v>
      </c>
      <c r="O212" s="12" t="s">
        <v>8268</v>
      </c>
      <c r="P212" t="s">
        <v>8272</v>
      </c>
      <c r="Q212">
        <f t="shared" si="15"/>
        <v>25</v>
      </c>
      <c r="R212" s="10">
        <f t="shared" si="16"/>
        <v>91.82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8327</v>
      </c>
      <c r="O213" s="12" t="s">
        <v>8268</v>
      </c>
      <c r="P213" t="s">
        <v>8272</v>
      </c>
      <c r="Q213">
        <f t="shared" si="15"/>
        <v>45</v>
      </c>
      <c r="R213" s="10">
        <f t="shared" si="16"/>
        <v>185.83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8327</v>
      </c>
      <c r="O214" s="12" t="s">
        <v>8268</v>
      </c>
      <c r="P214" t="s">
        <v>8272</v>
      </c>
      <c r="Q214">
        <f t="shared" si="15"/>
        <v>0</v>
      </c>
      <c r="R214" s="10">
        <f t="shared" si="16"/>
        <v>1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8327</v>
      </c>
      <c r="O215" s="12" t="s">
        <v>8268</v>
      </c>
      <c r="P215" t="s">
        <v>8272</v>
      </c>
      <c r="Q215">
        <f t="shared" si="15"/>
        <v>0</v>
      </c>
      <c r="R215" s="10">
        <f t="shared" si="16"/>
        <v>20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8327</v>
      </c>
      <c r="O216" s="12" t="s">
        <v>8268</v>
      </c>
      <c r="P216" t="s">
        <v>8272</v>
      </c>
      <c r="Q216">
        <f t="shared" si="15"/>
        <v>0</v>
      </c>
      <c r="R216" s="10">
        <f t="shared" si="16"/>
        <v>1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8327</v>
      </c>
      <c r="O217" s="12" t="s">
        <v>8268</v>
      </c>
      <c r="P217" t="s">
        <v>8272</v>
      </c>
      <c r="Q217">
        <f t="shared" si="15"/>
        <v>0</v>
      </c>
      <c r="R217" s="10">
        <f t="shared" si="16"/>
        <v>10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8327</v>
      </c>
      <c r="O218" s="12" t="s">
        <v>8268</v>
      </c>
      <c r="P218" t="s">
        <v>8272</v>
      </c>
      <c r="Q218">
        <f t="shared" si="15"/>
        <v>56</v>
      </c>
      <c r="R218" s="10">
        <f t="shared" si="16"/>
        <v>331.54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8327</v>
      </c>
      <c r="O219" s="12" t="s">
        <v>8268</v>
      </c>
      <c r="P219" t="s">
        <v>8272</v>
      </c>
      <c r="Q219">
        <f t="shared" si="15"/>
        <v>12</v>
      </c>
      <c r="R219" s="10">
        <f t="shared" si="16"/>
        <v>314.29000000000002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8327</v>
      </c>
      <c r="O220" s="12" t="s">
        <v>8268</v>
      </c>
      <c r="P220" t="s">
        <v>8272</v>
      </c>
      <c r="Q220">
        <f t="shared" si="15"/>
        <v>2</v>
      </c>
      <c r="R220" s="10">
        <f t="shared" si="16"/>
        <v>100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8327</v>
      </c>
      <c r="O221" s="12" t="s">
        <v>8268</v>
      </c>
      <c r="P221" t="s">
        <v>8272</v>
      </c>
      <c r="Q221">
        <f t="shared" si="15"/>
        <v>18</v>
      </c>
      <c r="R221" s="10">
        <f t="shared" si="16"/>
        <v>115.99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8327</v>
      </c>
      <c r="O222" s="12" t="s">
        <v>8268</v>
      </c>
      <c r="P222" t="s">
        <v>8272</v>
      </c>
      <c r="Q222">
        <f t="shared" si="15"/>
        <v>1</v>
      </c>
      <c r="R222" s="10">
        <f t="shared" si="16"/>
        <v>120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8327</v>
      </c>
      <c r="O223" s="12" t="s">
        <v>8268</v>
      </c>
      <c r="P223" t="s">
        <v>8272</v>
      </c>
      <c r="Q223">
        <f t="shared" si="15"/>
        <v>0</v>
      </c>
      <c r="R223" s="10">
        <f t="shared" si="16"/>
        <v>0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8327</v>
      </c>
      <c r="O224" s="12" t="s">
        <v>8268</v>
      </c>
      <c r="P224" t="s">
        <v>8272</v>
      </c>
      <c r="Q224">
        <f t="shared" si="15"/>
        <v>13</v>
      </c>
      <c r="R224" s="10">
        <f t="shared" si="16"/>
        <v>65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8327</v>
      </c>
      <c r="O225" s="12" t="s">
        <v>8268</v>
      </c>
      <c r="P225" t="s">
        <v>8272</v>
      </c>
      <c r="Q225">
        <f t="shared" si="15"/>
        <v>0</v>
      </c>
      <c r="R225" s="10">
        <f t="shared" si="16"/>
        <v>0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8327</v>
      </c>
      <c r="O226" s="12" t="s">
        <v>8268</v>
      </c>
      <c r="P226" t="s">
        <v>8272</v>
      </c>
      <c r="Q226">
        <f t="shared" si="15"/>
        <v>0</v>
      </c>
      <c r="R226" s="10">
        <f t="shared" si="16"/>
        <v>0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8327</v>
      </c>
      <c r="O227" s="12" t="s">
        <v>8268</v>
      </c>
      <c r="P227" t="s">
        <v>8272</v>
      </c>
      <c r="Q227">
        <f t="shared" si="15"/>
        <v>0</v>
      </c>
      <c r="R227" s="10">
        <f t="shared" si="16"/>
        <v>0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8327</v>
      </c>
      <c r="O228" s="12" t="s">
        <v>8268</v>
      </c>
      <c r="P228" t="s">
        <v>8272</v>
      </c>
      <c r="Q228">
        <f t="shared" si="15"/>
        <v>1</v>
      </c>
      <c r="R228" s="10">
        <f t="shared" si="16"/>
        <v>125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8327</v>
      </c>
      <c r="O229" s="12" t="s">
        <v>8268</v>
      </c>
      <c r="P229" t="s">
        <v>8272</v>
      </c>
      <c r="Q229">
        <f t="shared" si="15"/>
        <v>0</v>
      </c>
      <c r="R229" s="10">
        <f t="shared" si="16"/>
        <v>0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8327</v>
      </c>
      <c r="O230" s="12" t="s">
        <v>8268</v>
      </c>
      <c r="P230" t="s">
        <v>8272</v>
      </c>
      <c r="Q230">
        <f t="shared" si="15"/>
        <v>0</v>
      </c>
      <c r="R230" s="10">
        <f t="shared" si="16"/>
        <v>0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8327</v>
      </c>
      <c r="O231" s="12" t="s">
        <v>8268</v>
      </c>
      <c r="P231" t="s">
        <v>8272</v>
      </c>
      <c r="Q231">
        <f t="shared" si="15"/>
        <v>0</v>
      </c>
      <c r="R231" s="10">
        <f t="shared" si="16"/>
        <v>0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8327</v>
      </c>
      <c r="O232" s="12" t="s">
        <v>8268</v>
      </c>
      <c r="P232" t="s">
        <v>8272</v>
      </c>
      <c r="Q232">
        <f t="shared" si="15"/>
        <v>0</v>
      </c>
      <c r="R232" s="10">
        <f t="shared" si="16"/>
        <v>30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8327</v>
      </c>
      <c r="O233" s="12" t="s">
        <v>8268</v>
      </c>
      <c r="P233" t="s">
        <v>8272</v>
      </c>
      <c r="Q233">
        <f t="shared" si="15"/>
        <v>0</v>
      </c>
      <c r="R233" s="10">
        <f t="shared" si="16"/>
        <v>0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8327</v>
      </c>
      <c r="O234" s="12" t="s">
        <v>8268</v>
      </c>
      <c r="P234" t="s">
        <v>8272</v>
      </c>
      <c r="Q234">
        <f t="shared" si="15"/>
        <v>3</v>
      </c>
      <c r="R234" s="10">
        <f t="shared" si="16"/>
        <v>15.71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8327</v>
      </c>
      <c r="O235" s="12" t="s">
        <v>8268</v>
      </c>
      <c r="P235" t="s">
        <v>8272</v>
      </c>
      <c r="Q235">
        <f t="shared" si="15"/>
        <v>0</v>
      </c>
      <c r="R235" s="10">
        <f t="shared" si="16"/>
        <v>0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8327</v>
      </c>
      <c r="O236" s="12" t="s">
        <v>8268</v>
      </c>
      <c r="P236" t="s">
        <v>8272</v>
      </c>
      <c r="Q236">
        <f t="shared" si="15"/>
        <v>40</v>
      </c>
      <c r="R236" s="10">
        <f t="shared" si="16"/>
        <v>80.2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8327</v>
      </c>
      <c r="O237" s="12" t="s">
        <v>8268</v>
      </c>
      <c r="P237" t="s">
        <v>8272</v>
      </c>
      <c r="Q237">
        <f t="shared" si="15"/>
        <v>0</v>
      </c>
      <c r="R237" s="10">
        <f t="shared" si="16"/>
        <v>0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8327</v>
      </c>
      <c r="O238" s="12" t="s">
        <v>8268</v>
      </c>
      <c r="P238" t="s">
        <v>8272</v>
      </c>
      <c r="Q238">
        <f t="shared" si="15"/>
        <v>0</v>
      </c>
      <c r="R238" s="10">
        <f t="shared" si="16"/>
        <v>0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8327</v>
      </c>
      <c r="O239" s="12" t="s">
        <v>8268</v>
      </c>
      <c r="P239" t="s">
        <v>8272</v>
      </c>
      <c r="Q239">
        <f t="shared" si="15"/>
        <v>0</v>
      </c>
      <c r="R239" s="10">
        <f t="shared" si="16"/>
        <v>50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8327</v>
      </c>
      <c r="O240" s="12" t="s">
        <v>8268</v>
      </c>
      <c r="P240" t="s">
        <v>8272</v>
      </c>
      <c r="Q240">
        <f t="shared" si="15"/>
        <v>0</v>
      </c>
      <c r="R240" s="10">
        <f t="shared" si="16"/>
        <v>0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8327</v>
      </c>
      <c r="O241" s="12" t="s">
        <v>8268</v>
      </c>
      <c r="P241" t="s">
        <v>8272</v>
      </c>
      <c r="Q241">
        <f t="shared" si="15"/>
        <v>25</v>
      </c>
      <c r="R241" s="10">
        <f t="shared" si="16"/>
        <v>50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8328</v>
      </c>
      <c r="O242" s="12" t="s">
        <v>8268</v>
      </c>
      <c r="P242" t="s">
        <v>8273</v>
      </c>
      <c r="Q242">
        <f t="shared" si="15"/>
        <v>108</v>
      </c>
      <c r="R242" s="10">
        <f t="shared" si="16"/>
        <v>117.85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8328</v>
      </c>
      <c r="O243" s="12" t="s">
        <v>8268</v>
      </c>
      <c r="P243" t="s">
        <v>8273</v>
      </c>
      <c r="Q243">
        <f t="shared" si="15"/>
        <v>113</v>
      </c>
      <c r="R243" s="10">
        <f t="shared" si="16"/>
        <v>109.04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8328</v>
      </c>
      <c r="O244" s="12" t="s">
        <v>8268</v>
      </c>
      <c r="P244" t="s">
        <v>8273</v>
      </c>
      <c r="Q244">
        <f t="shared" si="15"/>
        <v>113</v>
      </c>
      <c r="R244" s="10">
        <f t="shared" si="16"/>
        <v>73.02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8328</v>
      </c>
      <c r="O245" s="12" t="s">
        <v>8268</v>
      </c>
      <c r="P245" t="s">
        <v>8273</v>
      </c>
      <c r="Q245">
        <f t="shared" si="15"/>
        <v>103</v>
      </c>
      <c r="R245" s="10">
        <f t="shared" si="16"/>
        <v>78.2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8328</v>
      </c>
      <c r="O246" s="12" t="s">
        <v>8268</v>
      </c>
      <c r="P246" t="s">
        <v>8273</v>
      </c>
      <c r="Q246">
        <f t="shared" si="15"/>
        <v>114</v>
      </c>
      <c r="R246" s="10">
        <f t="shared" si="16"/>
        <v>47.4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8328</v>
      </c>
      <c r="O247" s="12" t="s">
        <v>8268</v>
      </c>
      <c r="P247" t="s">
        <v>8273</v>
      </c>
      <c r="Q247">
        <f t="shared" si="15"/>
        <v>104</v>
      </c>
      <c r="R247" s="10">
        <f t="shared" si="16"/>
        <v>54.02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8328</v>
      </c>
      <c r="O248" s="12" t="s">
        <v>8268</v>
      </c>
      <c r="P248" t="s">
        <v>8273</v>
      </c>
      <c r="Q248">
        <f t="shared" si="15"/>
        <v>305</v>
      </c>
      <c r="R248" s="10">
        <f t="shared" si="16"/>
        <v>68.489999999999995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8328</v>
      </c>
      <c r="O249" s="12" t="s">
        <v>8268</v>
      </c>
      <c r="P249" t="s">
        <v>8273</v>
      </c>
      <c r="Q249">
        <f t="shared" si="15"/>
        <v>134</v>
      </c>
      <c r="R249" s="10">
        <f t="shared" si="16"/>
        <v>108.15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8328</v>
      </c>
      <c r="O250" s="12" t="s">
        <v>8268</v>
      </c>
      <c r="P250" t="s">
        <v>8273</v>
      </c>
      <c r="Q250">
        <f t="shared" si="15"/>
        <v>101</v>
      </c>
      <c r="R250" s="10">
        <f t="shared" si="16"/>
        <v>589.95000000000005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8328</v>
      </c>
      <c r="O251" s="12" t="s">
        <v>8268</v>
      </c>
      <c r="P251" t="s">
        <v>8273</v>
      </c>
      <c r="Q251">
        <f t="shared" si="15"/>
        <v>113</v>
      </c>
      <c r="R251" s="10">
        <f t="shared" si="16"/>
        <v>48.05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8328</v>
      </c>
      <c r="O252" s="12" t="s">
        <v>8268</v>
      </c>
      <c r="P252" t="s">
        <v>8273</v>
      </c>
      <c r="Q252">
        <f t="shared" si="15"/>
        <v>106</v>
      </c>
      <c r="R252" s="10">
        <f t="shared" si="16"/>
        <v>72.48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8328</v>
      </c>
      <c r="O253" s="12" t="s">
        <v>8268</v>
      </c>
      <c r="P253" t="s">
        <v>8273</v>
      </c>
      <c r="Q253">
        <f t="shared" si="15"/>
        <v>126</v>
      </c>
      <c r="R253" s="10">
        <f t="shared" si="16"/>
        <v>57.08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8328</v>
      </c>
      <c r="O254" s="12" t="s">
        <v>8268</v>
      </c>
      <c r="P254" t="s">
        <v>8273</v>
      </c>
      <c r="Q254">
        <f t="shared" si="15"/>
        <v>185</v>
      </c>
      <c r="R254" s="10">
        <f t="shared" si="16"/>
        <v>85.44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8328</v>
      </c>
      <c r="O255" s="12" t="s">
        <v>8268</v>
      </c>
      <c r="P255" t="s">
        <v>8273</v>
      </c>
      <c r="Q255">
        <f t="shared" si="15"/>
        <v>101</v>
      </c>
      <c r="R255" s="10">
        <f t="shared" si="16"/>
        <v>215.86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8328</v>
      </c>
      <c r="O256" s="12" t="s">
        <v>8268</v>
      </c>
      <c r="P256" t="s">
        <v>8273</v>
      </c>
      <c r="Q256">
        <f t="shared" si="15"/>
        <v>117</v>
      </c>
      <c r="R256" s="10">
        <f t="shared" si="16"/>
        <v>89.39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8328</v>
      </c>
      <c r="O257" s="12" t="s">
        <v>8268</v>
      </c>
      <c r="P257" t="s">
        <v>8273</v>
      </c>
      <c r="Q257">
        <f t="shared" si="15"/>
        <v>107</v>
      </c>
      <c r="R257" s="10">
        <f t="shared" si="16"/>
        <v>45.42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8328</v>
      </c>
      <c r="O258" s="12" t="s">
        <v>8268</v>
      </c>
      <c r="P258" t="s">
        <v>8273</v>
      </c>
      <c r="Q258">
        <f t="shared" ref="Q258:Q321" si="20">ROUND(E258/D258*100,0)</f>
        <v>139</v>
      </c>
      <c r="R258" s="10">
        <f t="shared" si="16"/>
        <v>65.760000000000005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8328</v>
      </c>
      <c r="O259" s="12" t="s">
        <v>8268</v>
      </c>
      <c r="P259" t="s">
        <v>8273</v>
      </c>
      <c r="Q259">
        <f t="shared" si="20"/>
        <v>107</v>
      </c>
      <c r="R259" s="10">
        <f t="shared" ref="R259:R322" si="21">IFERROR(ROUND(E259/L259,2),0)</f>
        <v>66.7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8328</v>
      </c>
      <c r="O260" s="12" t="s">
        <v>8268</v>
      </c>
      <c r="P260" t="s">
        <v>8273</v>
      </c>
      <c r="Q260">
        <f t="shared" si="20"/>
        <v>191</v>
      </c>
      <c r="R260" s="10">
        <f t="shared" si="21"/>
        <v>83.35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8328</v>
      </c>
      <c r="O261" s="12" t="s">
        <v>8268</v>
      </c>
      <c r="P261" t="s">
        <v>8273</v>
      </c>
      <c r="Q261">
        <f t="shared" si="20"/>
        <v>132</v>
      </c>
      <c r="R261" s="10">
        <f t="shared" si="21"/>
        <v>105.05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8328</v>
      </c>
      <c r="O262" s="12" t="s">
        <v>8268</v>
      </c>
      <c r="P262" t="s">
        <v>8273</v>
      </c>
      <c r="Q262">
        <f t="shared" si="20"/>
        <v>106</v>
      </c>
      <c r="R262" s="10">
        <f t="shared" si="21"/>
        <v>120.91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8328</v>
      </c>
      <c r="O263" s="12" t="s">
        <v>8268</v>
      </c>
      <c r="P263" t="s">
        <v>8273</v>
      </c>
      <c r="Q263">
        <f t="shared" si="20"/>
        <v>107</v>
      </c>
      <c r="R263" s="10">
        <f t="shared" si="21"/>
        <v>97.64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8328</v>
      </c>
      <c r="O264" s="12" t="s">
        <v>8268</v>
      </c>
      <c r="P264" t="s">
        <v>8273</v>
      </c>
      <c r="Q264">
        <f t="shared" si="20"/>
        <v>240</v>
      </c>
      <c r="R264" s="10">
        <f t="shared" si="21"/>
        <v>41.38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8328</v>
      </c>
      <c r="O265" s="12" t="s">
        <v>8268</v>
      </c>
      <c r="P265" t="s">
        <v>8273</v>
      </c>
      <c r="Q265">
        <f t="shared" si="20"/>
        <v>118</v>
      </c>
      <c r="R265" s="10">
        <f t="shared" si="21"/>
        <v>30.65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8328</v>
      </c>
      <c r="O266" s="12" t="s">
        <v>8268</v>
      </c>
      <c r="P266" t="s">
        <v>8273</v>
      </c>
      <c r="Q266">
        <f t="shared" si="20"/>
        <v>118</v>
      </c>
      <c r="R266" s="10">
        <f t="shared" si="21"/>
        <v>64.95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8328</v>
      </c>
      <c r="O267" s="12" t="s">
        <v>8268</v>
      </c>
      <c r="P267" t="s">
        <v>8273</v>
      </c>
      <c r="Q267">
        <f t="shared" si="20"/>
        <v>111</v>
      </c>
      <c r="R267" s="10">
        <f t="shared" si="21"/>
        <v>95.78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8328</v>
      </c>
      <c r="O268" s="12" t="s">
        <v>8268</v>
      </c>
      <c r="P268" t="s">
        <v>8273</v>
      </c>
      <c r="Q268">
        <f t="shared" si="20"/>
        <v>146</v>
      </c>
      <c r="R268" s="10">
        <f t="shared" si="21"/>
        <v>40.42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8328</v>
      </c>
      <c r="O269" s="12" t="s">
        <v>8268</v>
      </c>
      <c r="P269" t="s">
        <v>8273</v>
      </c>
      <c r="Q269">
        <f t="shared" si="20"/>
        <v>132</v>
      </c>
      <c r="R269" s="10">
        <f t="shared" si="21"/>
        <v>78.58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8328</v>
      </c>
      <c r="O270" s="12" t="s">
        <v>8268</v>
      </c>
      <c r="P270" t="s">
        <v>8273</v>
      </c>
      <c r="Q270">
        <f t="shared" si="20"/>
        <v>111</v>
      </c>
      <c r="R270" s="10">
        <f t="shared" si="21"/>
        <v>50.18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8328</v>
      </c>
      <c r="O271" s="12" t="s">
        <v>8268</v>
      </c>
      <c r="P271" t="s">
        <v>8273</v>
      </c>
      <c r="Q271">
        <f t="shared" si="20"/>
        <v>147</v>
      </c>
      <c r="R271" s="10">
        <f t="shared" si="21"/>
        <v>92.25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8328</v>
      </c>
      <c r="O272" s="12" t="s">
        <v>8268</v>
      </c>
      <c r="P272" t="s">
        <v>8273</v>
      </c>
      <c r="Q272">
        <f t="shared" si="20"/>
        <v>153</v>
      </c>
      <c r="R272" s="10">
        <f t="shared" si="21"/>
        <v>57.54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8328</v>
      </c>
      <c r="O273" s="12" t="s">
        <v>8268</v>
      </c>
      <c r="P273" t="s">
        <v>8273</v>
      </c>
      <c r="Q273">
        <f t="shared" si="20"/>
        <v>105</v>
      </c>
      <c r="R273" s="10">
        <f t="shared" si="21"/>
        <v>109.42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8328</v>
      </c>
      <c r="O274" s="12" t="s">
        <v>8268</v>
      </c>
      <c r="P274" t="s">
        <v>8273</v>
      </c>
      <c r="Q274">
        <f t="shared" si="20"/>
        <v>177</v>
      </c>
      <c r="R274" s="10">
        <f t="shared" si="21"/>
        <v>81.89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8328</v>
      </c>
      <c r="O275" s="12" t="s">
        <v>8268</v>
      </c>
      <c r="P275" t="s">
        <v>8273</v>
      </c>
      <c r="Q275">
        <f t="shared" si="20"/>
        <v>108</v>
      </c>
      <c r="R275" s="10">
        <f t="shared" si="21"/>
        <v>45.67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8328</v>
      </c>
      <c r="O276" s="12" t="s">
        <v>8268</v>
      </c>
      <c r="P276" t="s">
        <v>8273</v>
      </c>
      <c r="Q276">
        <f t="shared" si="20"/>
        <v>156</v>
      </c>
      <c r="R276" s="10">
        <f t="shared" si="21"/>
        <v>55.22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8328</v>
      </c>
      <c r="O277" s="12" t="s">
        <v>8268</v>
      </c>
      <c r="P277" t="s">
        <v>8273</v>
      </c>
      <c r="Q277">
        <f t="shared" si="20"/>
        <v>108</v>
      </c>
      <c r="R277" s="10">
        <f t="shared" si="21"/>
        <v>65.3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8328</v>
      </c>
      <c r="O278" s="12" t="s">
        <v>8268</v>
      </c>
      <c r="P278" t="s">
        <v>8273</v>
      </c>
      <c r="Q278">
        <f t="shared" si="20"/>
        <v>148</v>
      </c>
      <c r="R278" s="10">
        <f t="shared" si="21"/>
        <v>95.23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8328</v>
      </c>
      <c r="O279" s="12" t="s">
        <v>8268</v>
      </c>
      <c r="P279" t="s">
        <v>8273</v>
      </c>
      <c r="Q279">
        <f t="shared" si="20"/>
        <v>110</v>
      </c>
      <c r="R279" s="10">
        <f t="shared" si="21"/>
        <v>75.44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8328</v>
      </c>
      <c r="O280" s="12" t="s">
        <v>8268</v>
      </c>
      <c r="P280" t="s">
        <v>8273</v>
      </c>
      <c r="Q280">
        <f t="shared" si="20"/>
        <v>150</v>
      </c>
      <c r="R280" s="10">
        <f t="shared" si="21"/>
        <v>97.82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8328</v>
      </c>
      <c r="O281" s="12" t="s">
        <v>8268</v>
      </c>
      <c r="P281" t="s">
        <v>8273</v>
      </c>
      <c r="Q281">
        <f t="shared" si="20"/>
        <v>157</v>
      </c>
      <c r="R281" s="10">
        <f t="shared" si="21"/>
        <v>87.69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8328</v>
      </c>
      <c r="O282" s="12" t="s">
        <v>8268</v>
      </c>
      <c r="P282" t="s">
        <v>8273</v>
      </c>
      <c r="Q282">
        <f t="shared" si="20"/>
        <v>156</v>
      </c>
      <c r="R282" s="10">
        <f t="shared" si="21"/>
        <v>54.75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8328</v>
      </c>
      <c r="O283" s="12" t="s">
        <v>8268</v>
      </c>
      <c r="P283" t="s">
        <v>8273</v>
      </c>
      <c r="Q283">
        <f t="shared" si="20"/>
        <v>121</v>
      </c>
      <c r="R283" s="10">
        <f t="shared" si="21"/>
        <v>83.95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8328</v>
      </c>
      <c r="O284" s="12" t="s">
        <v>8268</v>
      </c>
      <c r="P284" t="s">
        <v>8273</v>
      </c>
      <c r="Q284">
        <f t="shared" si="20"/>
        <v>101</v>
      </c>
      <c r="R284" s="10">
        <f t="shared" si="21"/>
        <v>254.39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8328</v>
      </c>
      <c r="O285" s="12" t="s">
        <v>8268</v>
      </c>
      <c r="P285" t="s">
        <v>8273</v>
      </c>
      <c r="Q285">
        <f t="shared" si="20"/>
        <v>114</v>
      </c>
      <c r="R285" s="10">
        <f t="shared" si="21"/>
        <v>101.83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8328</v>
      </c>
      <c r="O286" s="12" t="s">
        <v>8268</v>
      </c>
      <c r="P286" t="s">
        <v>8273</v>
      </c>
      <c r="Q286">
        <f t="shared" si="20"/>
        <v>105</v>
      </c>
      <c r="R286" s="10">
        <f t="shared" si="21"/>
        <v>55.07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8328</v>
      </c>
      <c r="O287" s="12" t="s">
        <v>8268</v>
      </c>
      <c r="P287" t="s">
        <v>8273</v>
      </c>
      <c r="Q287">
        <f t="shared" si="20"/>
        <v>229</v>
      </c>
      <c r="R287" s="10">
        <f t="shared" si="21"/>
        <v>56.9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8328</v>
      </c>
      <c r="O288" s="12" t="s">
        <v>8268</v>
      </c>
      <c r="P288" t="s">
        <v>8273</v>
      </c>
      <c r="Q288">
        <f t="shared" si="20"/>
        <v>109</v>
      </c>
      <c r="R288" s="10">
        <f t="shared" si="21"/>
        <v>121.28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8328</v>
      </c>
      <c r="O289" s="12" t="s">
        <v>8268</v>
      </c>
      <c r="P289" t="s">
        <v>8273</v>
      </c>
      <c r="Q289">
        <f t="shared" si="20"/>
        <v>176</v>
      </c>
      <c r="R289" s="10">
        <f t="shared" si="21"/>
        <v>91.19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8328</v>
      </c>
      <c r="O290" s="12" t="s">
        <v>8268</v>
      </c>
      <c r="P290" t="s">
        <v>8273</v>
      </c>
      <c r="Q290">
        <f t="shared" si="20"/>
        <v>103</v>
      </c>
      <c r="R290" s="10">
        <f t="shared" si="21"/>
        <v>115.45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8328</v>
      </c>
      <c r="O291" s="12" t="s">
        <v>8268</v>
      </c>
      <c r="P291" t="s">
        <v>8273</v>
      </c>
      <c r="Q291">
        <f t="shared" si="20"/>
        <v>105</v>
      </c>
      <c r="R291" s="10">
        <f t="shared" si="21"/>
        <v>67.77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8328</v>
      </c>
      <c r="O292" s="12" t="s">
        <v>8268</v>
      </c>
      <c r="P292" t="s">
        <v>8273</v>
      </c>
      <c r="Q292">
        <f t="shared" si="20"/>
        <v>107</v>
      </c>
      <c r="R292" s="10">
        <f t="shared" si="21"/>
        <v>28.58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8328</v>
      </c>
      <c r="O293" s="12" t="s">
        <v>8268</v>
      </c>
      <c r="P293" t="s">
        <v>8273</v>
      </c>
      <c r="Q293">
        <f t="shared" si="20"/>
        <v>120</v>
      </c>
      <c r="R293" s="10">
        <f t="shared" si="21"/>
        <v>46.88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8328</v>
      </c>
      <c r="O294" s="12" t="s">
        <v>8268</v>
      </c>
      <c r="P294" t="s">
        <v>8273</v>
      </c>
      <c r="Q294">
        <f t="shared" si="20"/>
        <v>102</v>
      </c>
      <c r="R294" s="10">
        <f t="shared" si="21"/>
        <v>154.41999999999999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8328</v>
      </c>
      <c r="O295" s="12" t="s">
        <v>8268</v>
      </c>
      <c r="P295" t="s">
        <v>8273</v>
      </c>
      <c r="Q295">
        <f t="shared" si="20"/>
        <v>101</v>
      </c>
      <c r="R295" s="10">
        <f t="shared" si="21"/>
        <v>201.22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8328</v>
      </c>
      <c r="O296" s="12" t="s">
        <v>8268</v>
      </c>
      <c r="P296" t="s">
        <v>8273</v>
      </c>
      <c r="Q296">
        <f t="shared" si="20"/>
        <v>100</v>
      </c>
      <c r="R296" s="10">
        <f t="shared" si="21"/>
        <v>100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8328</v>
      </c>
      <c r="O297" s="12" t="s">
        <v>8268</v>
      </c>
      <c r="P297" t="s">
        <v>8273</v>
      </c>
      <c r="Q297">
        <f t="shared" si="20"/>
        <v>133</v>
      </c>
      <c r="R297" s="10">
        <f t="shared" si="21"/>
        <v>100.08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8328</v>
      </c>
      <c r="O298" s="12" t="s">
        <v>8268</v>
      </c>
      <c r="P298" t="s">
        <v>8273</v>
      </c>
      <c r="Q298">
        <f t="shared" si="20"/>
        <v>119</v>
      </c>
      <c r="R298" s="10">
        <f t="shared" si="21"/>
        <v>230.09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8328</v>
      </c>
      <c r="O299" s="12" t="s">
        <v>8268</v>
      </c>
      <c r="P299" t="s">
        <v>8273</v>
      </c>
      <c r="Q299">
        <f t="shared" si="20"/>
        <v>101</v>
      </c>
      <c r="R299" s="10">
        <f t="shared" si="21"/>
        <v>141.75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8328</v>
      </c>
      <c r="O300" s="12" t="s">
        <v>8268</v>
      </c>
      <c r="P300" t="s">
        <v>8273</v>
      </c>
      <c r="Q300">
        <f t="shared" si="20"/>
        <v>109</v>
      </c>
      <c r="R300" s="10">
        <f t="shared" si="21"/>
        <v>56.34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8328</v>
      </c>
      <c r="O301" s="12" t="s">
        <v>8268</v>
      </c>
      <c r="P301" t="s">
        <v>8273</v>
      </c>
      <c r="Q301">
        <f t="shared" si="20"/>
        <v>179</v>
      </c>
      <c r="R301" s="10">
        <f t="shared" si="21"/>
        <v>73.34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8328</v>
      </c>
      <c r="O302" s="12" t="s">
        <v>8268</v>
      </c>
      <c r="P302" t="s">
        <v>8273</v>
      </c>
      <c r="Q302">
        <f t="shared" si="20"/>
        <v>102</v>
      </c>
      <c r="R302" s="10">
        <f t="shared" si="21"/>
        <v>85.34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8328</v>
      </c>
      <c r="O303" s="12" t="s">
        <v>8268</v>
      </c>
      <c r="P303" t="s">
        <v>8273</v>
      </c>
      <c r="Q303">
        <f t="shared" si="20"/>
        <v>119</v>
      </c>
      <c r="R303" s="10">
        <f t="shared" si="21"/>
        <v>61.5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8328</v>
      </c>
      <c r="O304" s="12" t="s">
        <v>8268</v>
      </c>
      <c r="P304" t="s">
        <v>8273</v>
      </c>
      <c r="Q304">
        <f t="shared" si="20"/>
        <v>100</v>
      </c>
      <c r="R304" s="10">
        <f t="shared" si="21"/>
        <v>93.02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8328</v>
      </c>
      <c r="O305" s="12" t="s">
        <v>8268</v>
      </c>
      <c r="P305" t="s">
        <v>8273</v>
      </c>
      <c r="Q305">
        <f t="shared" si="20"/>
        <v>137</v>
      </c>
      <c r="R305" s="10">
        <f t="shared" si="21"/>
        <v>50.29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8328</v>
      </c>
      <c r="O306" s="12" t="s">
        <v>8268</v>
      </c>
      <c r="P306" t="s">
        <v>8273</v>
      </c>
      <c r="Q306">
        <f t="shared" si="20"/>
        <v>232</v>
      </c>
      <c r="R306" s="10">
        <f t="shared" si="21"/>
        <v>106.43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8328</v>
      </c>
      <c r="O307" s="12" t="s">
        <v>8268</v>
      </c>
      <c r="P307" t="s">
        <v>8273</v>
      </c>
      <c r="Q307">
        <f t="shared" si="20"/>
        <v>130</v>
      </c>
      <c r="R307" s="10">
        <f t="shared" si="21"/>
        <v>51.72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8328</v>
      </c>
      <c r="O308" s="12" t="s">
        <v>8268</v>
      </c>
      <c r="P308" t="s">
        <v>8273</v>
      </c>
      <c r="Q308">
        <f t="shared" si="20"/>
        <v>293</v>
      </c>
      <c r="R308" s="10">
        <f t="shared" si="21"/>
        <v>36.61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8328</v>
      </c>
      <c r="O309" s="12" t="s">
        <v>8268</v>
      </c>
      <c r="P309" t="s">
        <v>8273</v>
      </c>
      <c r="Q309">
        <f t="shared" si="20"/>
        <v>111</v>
      </c>
      <c r="R309" s="10">
        <f t="shared" si="21"/>
        <v>42.52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8328</v>
      </c>
      <c r="O310" s="12" t="s">
        <v>8268</v>
      </c>
      <c r="P310" t="s">
        <v>8273</v>
      </c>
      <c r="Q310">
        <f t="shared" si="20"/>
        <v>106</v>
      </c>
      <c r="R310" s="10">
        <f t="shared" si="21"/>
        <v>62.71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8328</v>
      </c>
      <c r="O311" s="12" t="s">
        <v>8268</v>
      </c>
      <c r="P311" t="s">
        <v>8273</v>
      </c>
      <c r="Q311">
        <f t="shared" si="20"/>
        <v>119</v>
      </c>
      <c r="R311" s="10">
        <f t="shared" si="21"/>
        <v>89.96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8328</v>
      </c>
      <c r="O312" s="12" t="s">
        <v>8268</v>
      </c>
      <c r="P312" t="s">
        <v>8273</v>
      </c>
      <c r="Q312">
        <f t="shared" si="20"/>
        <v>104</v>
      </c>
      <c r="R312" s="10">
        <f t="shared" si="21"/>
        <v>28.92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8328</v>
      </c>
      <c r="O313" s="12" t="s">
        <v>8268</v>
      </c>
      <c r="P313" t="s">
        <v>8273</v>
      </c>
      <c r="Q313">
        <f t="shared" si="20"/>
        <v>104</v>
      </c>
      <c r="R313" s="10">
        <f t="shared" si="21"/>
        <v>138.80000000000001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8328</v>
      </c>
      <c r="O314" s="12" t="s">
        <v>8268</v>
      </c>
      <c r="P314" t="s">
        <v>8273</v>
      </c>
      <c r="Q314">
        <f t="shared" si="20"/>
        <v>112</v>
      </c>
      <c r="R314" s="10">
        <f t="shared" si="21"/>
        <v>61.3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8328</v>
      </c>
      <c r="O315" s="12" t="s">
        <v>8268</v>
      </c>
      <c r="P315" t="s">
        <v>8273</v>
      </c>
      <c r="Q315">
        <f t="shared" si="20"/>
        <v>105</v>
      </c>
      <c r="R315" s="10">
        <f t="shared" si="21"/>
        <v>80.2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8328</v>
      </c>
      <c r="O316" s="12" t="s">
        <v>8268</v>
      </c>
      <c r="P316" t="s">
        <v>8273</v>
      </c>
      <c r="Q316">
        <f t="shared" si="20"/>
        <v>385</v>
      </c>
      <c r="R316" s="10">
        <f t="shared" si="21"/>
        <v>32.1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8328</v>
      </c>
      <c r="O317" s="12" t="s">
        <v>8268</v>
      </c>
      <c r="P317" t="s">
        <v>8273</v>
      </c>
      <c r="Q317">
        <f t="shared" si="20"/>
        <v>101</v>
      </c>
      <c r="R317" s="10">
        <f t="shared" si="21"/>
        <v>200.89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8328</v>
      </c>
      <c r="O318" s="12" t="s">
        <v>8268</v>
      </c>
      <c r="P318" t="s">
        <v>8273</v>
      </c>
      <c r="Q318">
        <f t="shared" si="20"/>
        <v>114</v>
      </c>
      <c r="R318" s="10">
        <f t="shared" si="21"/>
        <v>108.01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8328</v>
      </c>
      <c r="O319" s="12" t="s">
        <v>8268</v>
      </c>
      <c r="P319" t="s">
        <v>8273</v>
      </c>
      <c r="Q319">
        <f t="shared" si="20"/>
        <v>101</v>
      </c>
      <c r="R319" s="10">
        <f t="shared" si="21"/>
        <v>95.7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8328</v>
      </c>
      <c r="O320" s="12" t="s">
        <v>8268</v>
      </c>
      <c r="P320" t="s">
        <v>8273</v>
      </c>
      <c r="Q320">
        <f t="shared" si="20"/>
        <v>283</v>
      </c>
      <c r="R320" s="10">
        <f t="shared" si="21"/>
        <v>49.88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8328</v>
      </c>
      <c r="O321" s="12" t="s">
        <v>8268</v>
      </c>
      <c r="P321" t="s">
        <v>8273</v>
      </c>
      <c r="Q321">
        <f t="shared" si="20"/>
        <v>113</v>
      </c>
      <c r="R321" s="10">
        <f t="shared" si="21"/>
        <v>110.47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8328</v>
      </c>
      <c r="O322" s="12" t="s">
        <v>8268</v>
      </c>
      <c r="P322" t="s">
        <v>8273</v>
      </c>
      <c r="Q322">
        <f t="shared" ref="Q322:Q385" si="25">ROUND(E322/D322*100,0)</f>
        <v>107</v>
      </c>
      <c r="R322" s="10">
        <f t="shared" si="21"/>
        <v>134.91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8328</v>
      </c>
      <c r="O323" s="12" t="s">
        <v>8268</v>
      </c>
      <c r="P323" t="s">
        <v>8273</v>
      </c>
      <c r="Q323">
        <f t="shared" si="25"/>
        <v>103</v>
      </c>
      <c r="R323" s="10">
        <f t="shared" ref="R323:R386" si="26">IFERROR(ROUND(E323/L323,2),0)</f>
        <v>106.62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8328</v>
      </c>
      <c r="O324" s="12" t="s">
        <v>8268</v>
      </c>
      <c r="P324" t="s">
        <v>8273</v>
      </c>
      <c r="Q324">
        <f t="shared" si="25"/>
        <v>108</v>
      </c>
      <c r="R324" s="10">
        <f t="shared" si="26"/>
        <v>145.04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8328</v>
      </c>
      <c r="O325" s="12" t="s">
        <v>8268</v>
      </c>
      <c r="P325" t="s">
        <v>8273</v>
      </c>
      <c r="Q325">
        <f t="shared" si="25"/>
        <v>123</v>
      </c>
      <c r="R325" s="10">
        <f t="shared" si="26"/>
        <v>114.59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8328</v>
      </c>
      <c r="O326" s="12" t="s">
        <v>8268</v>
      </c>
      <c r="P326" t="s">
        <v>8273</v>
      </c>
      <c r="Q326">
        <f t="shared" si="25"/>
        <v>102</v>
      </c>
      <c r="R326" s="10">
        <f t="shared" si="26"/>
        <v>105.32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8328</v>
      </c>
      <c r="O327" s="12" t="s">
        <v>8268</v>
      </c>
      <c r="P327" t="s">
        <v>8273</v>
      </c>
      <c r="Q327">
        <f t="shared" si="25"/>
        <v>104</v>
      </c>
      <c r="R327" s="10">
        <f t="shared" si="26"/>
        <v>70.92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8328</v>
      </c>
      <c r="O328" s="12" t="s">
        <v>8268</v>
      </c>
      <c r="P328" t="s">
        <v>8273</v>
      </c>
      <c r="Q328">
        <f t="shared" si="25"/>
        <v>113</v>
      </c>
      <c r="R328" s="10">
        <f t="shared" si="26"/>
        <v>147.16999999999999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8328</v>
      </c>
      <c r="O329" s="12" t="s">
        <v>8268</v>
      </c>
      <c r="P329" t="s">
        <v>8273</v>
      </c>
      <c r="Q329">
        <f t="shared" si="25"/>
        <v>136</v>
      </c>
      <c r="R329" s="10">
        <f t="shared" si="26"/>
        <v>160.47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8328</v>
      </c>
      <c r="O330" s="12" t="s">
        <v>8268</v>
      </c>
      <c r="P330" t="s">
        <v>8273</v>
      </c>
      <c r="Q330">
        <f t="shared" si="25"/>
        <v>104</v>
      </c>
      <c r="R330" s="10">
        <f t="shared" si="26"/>
        <v>156.05000000000001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8328</v>
      </c>
      <c r="O331" s="12" t="s">
        <v>8268</v>
      </c>
      <c r="P331" t="s">
        <v>8273</v>
      </c>
      <c r="Q331">
        <f t="shared" si="25"/>
        <v>106</v>
      </c>
      <c r="R331" s="10">
        <f t="shared" si="26"/>
        <v>63.17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8328</v>
      </c>
      <c r="O332" s="12" t="s">
        <v>8268</v>
      </c>
      <c r="P332" t="s">
        <v>8273</v>
      </c>
      <c r="Q332">
        <f t="shared" si="25"/>
        <v>102</v>
      </c>
      <c r="R332" s="10">
        <f t="shared" si="26"/>
        <v>104.82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8328</v>
      </c>
      <c r="O333" s="12" t="s">
        <v>8268</v>
      </c>
      <c r="P333" t="s">
        <v>8273</v>
      </c>
      <c r="Q333">
        <f t="shared" si="25"/>
        <v>107</v>
      </c>
      <c r="R333" s="10">
        <f t="shared" si="26"/>
        <v>97.36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8328</v>
      </c>
      <c r="O334" s="12" t="s">
        <v>8268</v>
      </c>
      <c r="P334" t="s">
        <v>8273</v>
      </c>
      <c r="Q334">
        <f t="shared" si="25"/>
        <v>113</v>
      </c>
      <c r="R334" s="10">
        <f t="shared" si="26"/>
        <v>203.63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8328</v>
      </c>
      <c r="O335" s="12" t="s">
        <v>8268</v>
      </c>
      <c r="P335" t="s">
        <v>8273</v>
      </c>
      <c r="Q335">
        <f t="shared" si="25"/>
        <v>125</v>
      </c>
      <c r="R335" s="10">
        <f t="shared" si="26"/>
        <v>188.31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8328</v>
      </c>
      <c r="O336" s="12" t="s">
        <v>8268</v>
      </c>
      <c r="P336" t="s">
        <v>8273</v>
      </c>
      <c r="Q336">
        <f t="shared" si="25"/>
        <v>101</v>
      </c>
      <c r="R336" s="10">
        <f t="shared" si="26"/>
        <v>146.65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8328</v>
      </c>
      <c r="O337" s="12" t="s">
        <v>8268</v>
      </c>
      <c r="P337" t="s">
        <v>8273</v>
      </c>
      <c r="Q337">
        <f t="shared" si="25"/>
        <v>103</v>
      </c>
      <c r="R337" s="10">
        <f t="shared" si="26"/>
        <v>109.19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8328</v>
      </c>
      <c r="O338" s="12" t="s">
        <v>8268</v>
      </c>
      <c r="P338" t="s">
        <v>8273</v>
      </c>
      <c r="Q338">
        <f t="shared" si="25"/>
        <v>117</v>
      </c>
      <c r="R338" s="10">
        <f t="shared" si="26"/>
        <v>59.25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8328</v>
      </c>
      <c r="O339" s="12" t="s">
        <v>8268</v>
      </c>
      <c r="P339" t="s">
        <v>8273</v>
      </c>
      <c r="Q339">
        <f t="shared" si="25"/>
        <v>101</v>
      </c>
      <c r="R339" s="10">
        <f t="shared" si="26"/>
        <v>97.9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8328</v>
      </c>
      <c r="O340" s="12" t="s">
        <v>8268</v>
      </c>
      <c r="P340" t="s">
        <v>8273</v>
      </c>
      <c r="Q340">
        <f t="shared" si="25"/>
        <v>110</v>
      </c>
      <c r="R340" s="10">
        <f t="shared" si="26"/>
        <v>70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8328</v>
      </c>
      <c r="O341" s="12" t="s">
        <v>8268</v>
      </c>
      <c r="P341" t="s">
        <v>8273</v>
      </c>
      <c r="Q341">
        <f t="shared" si="25"/>
        <v>108</v>
      </c>
      <c r="R341" s="10">
        <f t="shared" si="26"/>
        <v>72.87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8328</v>
      </c>
      <c r="O342" s="12" t="s">
        <v>8268</v>
      </c>
      <c r="P342" t="s">
        <v>8273</v>
      </c>
      <c r="Q342">
        <f t="shared" si="25"/>
        <v>125</v>
      </c>
      <c r="R342" s="10">
        <f t="shared" si="26"/>
        <v>146.35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8328</v>
      </c>
      <c r="O343" s="12" t="s">
        <v>8268</v>
      </c>
      <c r="P343" t="s">
        <v>8273</v>
      </c>
      <c r="Q343">
        <f t="shared" si="25"/>
        <v>107</v>
      </c>
      <c r="R343" s="10">
        <f t="shared" si="26"/>
        <v>67.91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8328</v>
      </c>
      <c r="O344" s="12" t="s">
        <v>8268</v>
      </c>
      <c r="P344" t="s">
        <v>8273</v>
      </c>
      <c r="Q344">
        <f t="shared" si="25"/>
        <v>100</v>
      </c>
      <c r="R344" s="10">
        <f t="shared" si="26"/>
        <v>169.85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8328</v>
      </c>
      <c r="O345" s="12" t="s">
        <v>8268</v>
      </c>
      <c r="P345" t="s">
        <v>8273</v>
      </c>
      <c r="Q345">
        <f t="shared" si="25"/>
        <v>102</v>
      </c>
      <c r="R345" s="10">
        <f t="shared" si="26"/>
        <v>58.41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8328</v>
      </c>
      <c r="O346" s="12" t="s">
        <v>8268</v>
      </c>
      <c r="P346" t="s">
        <v>8273</v>
      </c>
      <c r="Q346">
        <f t="shared" si="25"/>
        <v>102</v>
      </c>
      <c r="R346" s="10">
        <f t="shared" si="26"/>
        <v>119.99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8328</v>
      </c>
      <c r="O347" s="12" t="s">
        <v>8268</v>
      </c>
      <c r="P347" t="s">
        <v>8273</v>
      </c>
      <c r="Q347">
        <f t="shared" si="25"/>
        <v>123</v>
      </c>
      <c r="R347" s="10">
        <f t="shared" si="26"/>
        <v>99.86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8328</v>
      </c>
      <c r="O348" s="12" t="s">
        <v>8268</v>
      </c>
      <c r="P348" t="s">
        <v>8273</v>
      </c>
      <c r="Q348">
        <f t="shared" si="25"/>
        <v>170</v>
      </c>
      <c r="R348" s="10">
        <f t="shared" si="26"/>
        <v>90.58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8328</v>
      </c>
      <c r="O349" s="12" t="s">
        <v>8268</v>
      </c>
      <c r="P349" t="s">
        <v>8273</v>
      </c>
      <c r="Q349">
        <f t="shared" si="25"/>
        <v>112</v>
      </c>
      <c r="R349" s="10">
        <f t="shared" si="26"/>
        <v>117.77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8328</v>
      </c>
      <c r="O350" s="12" t="s">
        <v>8268</v>
      </c>
      <c r="P350" t="s">
        <v>8273</v>
      </c>
      <c r="Q350">
        <f t="shared" si="25"/>
        <v>103</v>
      </c>
      <c r="R350" s="10">
        <f t="shared" si="26"/>
        <v>86.55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8328</v>
      </c>
      <c r="O351" s="12" t="s">
        <v>8268</v>
      </c>
      <c r="P351" t="s">
        <v>8273</v>
      </c>
      <c r="Q351">
        <f t="shared" si="25"/>
        <v>107</v>
      </c>
      <c r="R351" s="10">
        <f t="shared" si="26"/>
        <v>71.900000000000006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8328</v>
      </c>
      <c r="O352" s="12" t="s">
        <v>8268</v>
      </c>
      <c r="P352" t="s">
        <v>8273</v>
      </c>
      <c r="Q352">
        <f t="shared" si="25"/>
        <v>115</v>
      </c>
      <c r="R352" s="10">
        <f t="shared" si="26"/>
        <v>129.82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8328</v>
      </c>
      <c r="O353" s="12" t="s">
        <v>8268</v>
      </c>
      <c r="P353" t="s">
        <v>8273</v>
      </c>
      <c r="Q353">
        <f t="shared" si="25"/>
        <v>127</v>
      </c>
      <c r="R353" s="10">
        <f t="shared" si="26"/>
        <v>44.91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8328</v>
      </c>
      <c r="O354" s="12" t="s">
        <v>8268</v>
      </c>
      <c r="P354" t="s">
        <v>8273</v>
      </c>
      <c r="Q354">
        <f t="shared" si="25"/>
        <v>117</v>
      </c>
      <c r="R354" s="10">
        <f t="shared" si="26"/>
        <v>40.76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8328</v>
      </c>
      <c r="O355" s="12" t="s">
        <v>8268</v>
      </c>
      <c r="P355" t="s">
        <v>8273</v>
      </c>
      <c r="Q355">
        <f t="shared" si="25"/>
        <v>109</v>
      </c>
      <c r="R355" s="10">
        <f t="shared" si="26"/>
        <v>103.52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8328</v>
      </c>
      <c r="O356" s="12" t="s">
        <v>8268</v>
      </c>
      <c r="P356" t="s">
        <v>8273</v>
      </c>
      <c r="Q356">
        <f t="shared" si="25"/>
        <v>104</v>
      </c>
      <c r="R356" s="10">
        <f t="shared" si="26"/>
        <v>125.45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8328</v>
      </c>
      <c r="O357" s="12" t="s">
        <v>8268</v>
      </c>
      <c r="P357" t="s">
        <v>8273</v>
      </c>
      <c r="Q357">
        <f t="shared" si="25"/>
        <v>116</v>
      </c>
      <c r="R357" s="10">
        <f t="shared" si="26"/>
        <v>246.61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8328</v>
      </c>
      <c r="O358" s="12" t="s">
        <v>8268</v>
      </c>
      <c r="P358" t="s">
        <v>8273</v>
      </c>
      <c r="Q358">
        <f t="shared" si="25"/>
        <v>103</v>
      </c>
      <c r="R358" s="10">
        <f t="shared" si="26"/>
        <v>79.400000000000006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8328</v>
      </c>
      <c r="O359" s="12" t="s">
        <v>8268</v>
      </c>
      <c r="P359" t="s">
        <v>8273</v>
      </c>
      <c r="Q359">
        <f t="shared" si="25"/>
        <v>174</v>
      </c>
      <c r="R359" s="10">
        <f t="shared" si="26"/>
        <v>86.14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8328</v>
      </c>
      <c r="O360" s="12" t="s">
        <v>8268</v>
      </c>
      <c r="P360" t="s">
        <v>8273</v>
      </c>
      <c r="Q360">
        <f t="shared" si="25"/>
        <v>103</v>
      </c>
      <c r="R360" s="10">
        <f t="shared" si="26"/>
        <v>193.05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8328</v>
      </c>
      <c r="O361" s="12" t="s">
        <v>8268</v>
      </c>
      <c r="P361" t="s">
        <v>8273</v>
      </c>
      <c r="Q361">
        <f t="shared" si="25"/>
        <v>105</v>
      </c>
      <c r="R361" s="10">
        <f t="shared" si="26"/>
        <v>84.02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8328</v>
      </c>
      <c r="O362" s="12" t="s">
        <v>8268</v>
      </c>
      <c r="P362" t="s">
        <v>8273</v>
      </c>
      <c r="Q362">
        <f t="shared" si="25"/>
        <v>101</v>
      </c>
      <c r="R362" s="10">
        <f t="shared" si="26"/>
        <v>139.83000000000001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8328</v>
      </c>
      <c r="O363" s="12" t="s">
        <v>8268</v>
      </c>
      <c r="P363" t="s">
        <v>8273</v>
      </c>
      <c r="Q363">
        <f t="shared" si="25"/>
        <v>111</v>
      </c>
      <c r="R363" s="10">
        <f t="shared" si="26"/>
        <v>109.82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8328</v>
      </c>
      <c r="O364" s="12" t="s">
        <v>8268</v>
      </c>
      <c r="P364" t="s">
        <v>8273</v>
      </c>
      <c r="Q364">
        <f t="shared" si="25"/>
        <v>124</v>
      </c>
      <c r="R364" s="10">
        <f t="shared" si="26"/>
        <v>139.53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8328</v>
      </c>
      <c r="O365" s="12" t="s">
        <v>8268</v>
      </c>
      <c r="P365" t="s">
        <v>8273</v>
      </c>
      <c r="Q365">
        <f t="shared" si="25"/>
        <v>101</v>
      </c>
      <c r="R365" s="10">
        <f t="shared" si="26"/>
        <v>347.85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8328</v>
      </c>
      <c r="O366" s="12" t="s">
        <v>8268</v>
      </c>
      <c r="P366" t="s">
        <v>8273</v>
      </c>
      <c r="Q366">
        <f t="shared" si="25"/>
        <v>110</v>
      </c>
      <c r="R366" s="10">
        <f t="shared" si="26"/>
        <v>68.239999999999995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8328</v>
      </c>
      <c r="O367" s="12" t="s">
        <v>8268</v>
      </c>
      <c r="P367" t="s">
        <v>8273</v>
      </c>
      <c r="Q367">
        <f t="shared" si="25"/>
        <v>104</v>
      </c>
      <c r="R367" s="10">
        <f t="shared" si="26"/>
        <v>239.94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8328</v>
      </c>
      <c r="O368" s="12" t="s">
        <v>8268</v>
      </c>
      <c r="P368" t="s">
        <v>8273</v>
      </c>
      <c r="Q368">
        <f t="shared" si="25"/>
        <v>101</v>
      </c>
      <c r="R368" s="10">
        <f t="shared" si="26"/>
        <v>287.31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8328</v>
      </c>
      <c r="O369" s="12" t="s">
        <v>8268</v>
      </c>
      <c r="P369" t="s">
        <v>8273</v>
      </c>
      <c r="Q369">
        <f t="shared" si="25"/>
        <v>103</v>
      </c>
      <c r="R369" s="10">
        <f t="shared" si="26"/>
        <v>86.85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8328</v>
      </c>
      <c r="O370" s="12" t="s">
        <v>8268</v>
      </c>
      <c r="P370" t="s">
        <v>8273</v>
      </c>
      <c r="Q370">
        <f t="shared" si="25"/>
        <v>104</v>
      </c>
      <c r="R370" s="10">
        <f t="shared" si="26"/>
        <v>81.849999999999994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8328</v>
      </c>
      <c r="O371" s="12" t="s">
        <v>8268</v>
      </c>
      <c r="P371" t="s">
        <v>8273</v>
      </c>
      <c r="Q371">
        <f t="shared" si="25"/>
        <v>110</v>
      </c>
      <c r="R371" s="10">
        <f t="shared" si="26"/>
        <v>42.87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8328</v>
      </c>
      <c r="O372" s="12" t="s">
        <v>8268</v>
      </c>
      <c r="P372" t="s">
        <v>8273</v>
      </c>
      <c r="Q372">
        <f t="shared" si="25"/>
        <v>122</v>
      </c>
      <c r="R372" s="10">
        <f t="shared" si="26"/>
        <v>709.42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8328</v>
      </c>
      <c r="O373" s="12" t="s">
        <v>8268</v>
      </c>
      <c r="P373" t="s">
        <v>8273</v>
      </c>
      <c r="Q373">
        <f t="shared" si="25"/>
        <v>114</v>
      </c>
      <c r="R373" s="10">
        <f t="shared" si="26"/>
        <v>161.26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8328</v>
      </c>
      <c r="O374" s="12" t="s">
        <v>8268</v>
      </c>
      <c r="P374" t="s">
        <v>8273</v>
      </c>
      <c r="Q374">
        <f t="shared" si="25"/>
        <v>125</v>
      </c>
      <c r="R374" s="10">
        <f t="shared" si="26"/>
        <v>41.78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8328</v>
      </c>
      <c r="O375" s="12" t="s">
        <v>8268</v>
      </c>
      <c r="P375" t="s">
        <v>8273</v>
      </c>
      <c r="Q375">
        <f t="shared" si="25"/>
        <v>107</v>
      </c>
      <c r="R375" s="10">
        <f t="shared" si="26"/>
        <v>89.89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8328</v>
      </c>
      <c r="O376" s="12" t="s">
        <v>8268</v>
      </c>
      <c r="P376" t="s">
        <v>8273</v>
      </c>
      <c r="Q376">
        <f t="shared" si="25"/>
        <v>131</v>
      </c>
      <c r="R376" s="10">
        <f t="shared" si="26"/>
        <v>45.05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8328</v>
      </c>
      <c r="O377" s="12" t="s">
        <v>8268</v>
      </c>
      <c r="P377" t="s">
        <v>8273</v>
      </c>
      <c r="Q377">
        <f t="shared" si="25"/>
        <v>120</v>
      </c>
      <c r="R377" s="10">
        <f t="shared" si="26"/>
        <v>42.86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8328</v>
      </c>
      <c r="O378" s="12" t="s">
        <v>8268</v>
      </c>
      <c r="P378" t="s">
        <v>8273</v>
      </c>
      <c r="Q378">
        <f t="shared" si="25"/>
        <v>106</v>
      </c>
      <c r="R378" s="10">
        <f t="shared" si="26"/>
        <v>54.08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8328</v>
      </c>
      <c r="O379" s="12" t="s">
        <v>8268</v>
      </c>
      <c r="P379" t="s">
        <v>8273</v>
      </c>
      <c r="Q379">
        <f t="shared" si="25"/>
        <v>114</v>
      </c>
      <c r="R379" s="10">
        <f t="shared" si="26"/>
        <v>103.22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8328</v>
      </c>
      <c r="O380" s="12" t="s">
        <v>8268</v>
      </c>
      <c r="P380" t="s">
        <v>8273</v>
      </c>
      <c r="Q380">
        <f t="shared" si="25"/>
        <v>112</v>
      </c>
      <c r="R380" s="10">
        <f t="shared" si="26"/>
        <v>40.4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8328</v>
      </c>
      <c r="O381" s="12" t="s">
        <v>8268</v>
      </c>
      <c r="P381" t="s">
        <v>8273</v>
      </c>
      <c r="Q381">
        <f t="shared" si="25"/>
        <v>116</v>
      </c>
      <c r="R381" s="10">
        <f t="shared" si="26"/>
        <v>116.86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8328</v>
      </c>
      <c r="O382" s="12" t="s">
        <v>8268</v>
      </c>
      <c r="P382" t="s">
        <v>8273</v>
      </c>
      <c r="Q382">
        <f t="shared" si="25"/>
        <v>142</v>
      </c>
      <c r="R382" s="10">
        <f t="shared" si="26"/>
        <v>115.51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8328</v>
      </c>
      <c r="O383" s="12" t="s">
        <v>8268</v>
      </c>
      <c r="P383" t="s">
        <v>8273</v>
      </c>
      <c r="Q383">
        <f t="shared" si="25"/>
        <v>105</v>
      </c>
      <c r="R383" s="10">
        <f t="shared" si="26"/>
        <v>104.31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8328</v>
      </c>
      <c r="O384" s="12" t="s">
        <v>8268</v>
      </c>
      <c r="P384" t="s">
        <v>8273</v>
      </c>
      <c r="Q384">
        <f t="shared" si="25"/>
        <v>256</v>
      </c>
      <c r="R384" s="10">
        <f t="shared" si="26"/>
        <v>69.77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8328</v>
      </c>
      <c r="O385" s="12" t="s">
        <v>8268</v>
      </c>
      <c r="P385" t="s">
        <v>8273</v>
      </c>
      <c r="Q385">
        <f t="shared" si="25"/>
        <v>207</v>
      </c>
      <c r="R385" s="10">
        <f t="shared" si="26"/>
        <v>43.02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8328</v>
      </c>
      <c r="O386" s="12" t="s">
        <v>8268</v>
      </c>
      <c r="P386" t="s">
        <v>8273</v>
      </c>
      <c r="Q386">
        <f t="shared" ref="Q386:Q449" si="30">ROUND(E386/D386*100,0)</f>
        <v>112</v>
      </c>
      <c r="R386" s="10">
        <f t="shared" si="26"/>
        <v>58.54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8328</v>
      </c>
      <c r="O387" s="12" t="s">
        <v>8268</v>
      </c>
      <c r="P387" t="s">
        <v>8273</v>
      </c>
      <c r="Q387">
        <f t="shared" si="30"/>
        <v>106</v>
      </c>
      <c r="R387" s="10">
        <f t="shared" ref="R387:R450" si="31">IFERROR(ROUND(E387/L387,2),0)</f>
        <v>111.8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8328</v>
      </c>
      <c r="O388" s="12" t="s">
        <v>8268</v>
      </c>
      <c r="P388" t="s">
        <v>8273</v>
      </c>
      <c r="Q388">
        <f t="shared" si="30"/>
        <v>100</v>
      </c>
      <c r="R388" s="10">
        <f t="shared" si="31"/>
        <v>46.23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8328</v>
      </c>
      <c r="O389" s="12" t="s">
        <v>8268</v>
      </c>
      <c r="P389" t="s">
        <v>8273</v>
      </c>
      <c r="Q389">
        <f t="shared" si="30"/>
        <v>214</v>
      </c>
      <c r="R389" s="10">
        <f t="shared" si="31"/>
        <v>144.69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8328</v>
      </c>
      <c r="O390" s="12" t="s">
        <v>8268</v>
      </c>
      <c r="P390" t="s">
        <v>8273</v>
      </c>
      <c r="Q390">
        <f t="shared" si="30"/>
        <v>126</v>
      </c>
      <c r="R390" s="10">
        <f t="shared" si="31"/>
        <v>88.85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8328</v>
      </c>
      <c r="O391" s="12" t="s">
        <v>8268</v>
      </c>
      <c r="P391" t="s">
        <v>8273</v>
      </c>
      <c r="Q391">
        <f t="shared" si="30"/>
        <v>182</v>
      </c>
      <c r="R391" s="10">
        <f t="shared" si="31"/>
        <v>81.75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8328</v>
      </c>
      <c r="O392" s="12" t="s">
        <v>8268</v>
      </c>
      <c r="P392" t="s">
        <v>8273</v>
      </c>
      <c r="Q392">
        <f t="shared" si="30"/>
        <v>100</v>
      </c>
      <c r="R392" s="10">
        <f t="shared" si="31"/>
        <v>71.430000000000007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8328</v>
      </c>
      <c r="O393" s="12" t="s">
        <v>8268</v>
      </c>
      <c r="P393" t="s">
        <v>8273</v>
      </c>
      <c r="Q393">
        <f t="shared" si="30"/>
        <v>101</v>
      </c>
      <c r="R393" s="10">
        <f t="shared" si="31"/>
        <v>104.26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8328</v>
      </c>
      <c r="O394" s="12" t="s">
        <v>8268</v>
      </c>
      <c r="P394" t="s">
        <v>8273</v>
      </c>
      <c r="Q394">
        <f t="shared" si="30"/>
        <v>101</v>
      </c>
      <c r="R394" s="10">
        <f t="shared" si="31"/>
        <v>90.62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8328</v>
      </c>
      <c r="O395" s="12" t="s">
        <v>8268</v>
      </c>
      <c r="P395" t="s">
        <v>8273</v>
      </c>
      <c r="Q395">
        <f t="shared" si="30"/>
        <v>110</v>
      </c>
      <c r="R395" s="10">
        <f t="shared" si="31"/>
        <v>157.33000000000001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8328</v>
      </c>
      <c r="O396" s="12" t="s">
        <v>8268</v>
      </c>
      <c r="P396" t="s">
        <v>8273</v>
      </c>
      <c r="Q396">
        <f t="shared" si="30"/>
        <v>112</v>
      </c>
      <c r="R396" s="10">
        <f t="shared" si="31"/>
        <v>105.18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8328</v>
      </c>
      <c r="O397" s="12" t="s">
        <v>8268</v>
      </c>
      <c r="P397" t="s">
        <v>8273</v>
      </c>
      <c r="Q397">
        <f t="shared" si="30"/>
        <v>108</v>
      </c>
      <c r="R397" s="10">
        <f t="shared" si="31"/>
        <v>58.72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8328</v>
      </c>
      <c r="O398" s="12" t="s">
        <v>8268</v>
      </c>
      <c r="P398" t="s">
        <v>8273</v>
      </c>
      <c r="Q398">
        <f t="shared" si="30"/>
        <v>107</v>
      </c>
      <c r="R398" s="10">
        <f t="shared" si="31"/>
        <v>81.63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8328</v>
      </c>
      <c r="O399" s="12" t="s">
        <v>8268</v>
      </c>
      <c r="P399" t="s">
        <v>8273</v>
      </c>
      <c r="Q399">
        <f t="shared" si="30"/>
        <v>104</v>
      </c>
      <c r="R399" s="10">
        <f t="shared" si="31"/>
        <v>56.46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8328</v>
      </c>
      <c r="O400" s="12" t="s">
        <v>8268</v>
      </c>
      <c r="P400" t="s">
        <v>8273</v>
      </c>
      <c r="Q400">
        <f t="shared" si="30"/>
        <v>125</v>
      </c>
      <c r="R400" s="10">
        <f t="shared" si="31"/>
        <v>140.1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8328</v>
      </c>
      <c r="O401" s="12" t="s">
        <v>8268</v>
      </c>
      <c r="P401" t="s">
        <v>8273</v>
      </c>
      <c r="Q401">
        <f t="shared" si="30"/>
        <v>107</v>
      </c>
      <c r="R401" s="10">
        <f t="shared" si="31"/>
        <v>224.85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8328</v>
      </c>
      <c r="O402" s="12" t="s">
        <v>8268</v>
      </c>
      <c r="P402" t="s">
        <v>8273</v>
      </c>
      <c r="Q402">
        <f t="shared" si="30"/>
        <v>112</v>
      </c>
      <c r="R402" s="10">
        <f t="shared" si="31"/>
        <v>181.13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8328</v>
      </c>
      <c r="O403" s="12" t="s">
        <v>8268</v>
      </c>
      <c r="P403" t="s">
        <v>8273</v>
      </c>
      <c r="Q403">
        <f t="shared" si="30"/>
        <v>104</v>
      </c>
      <c r="R403" s="10">
        <f t="shared" si="31"/>
        <v>711.04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8328</v>
      </c>
      <c r="O404" s="12" t="s">
        <v>8268</v>
      </c>
      <c r="P404" t="s">
        <v>8273</v>
      </c>
      <c r="Q404">
        <f t="shared" si="30"/>
        <v>142</v>
      </c>
      <c r="R404" s="10">
        <f t="shared" si="31"/>
        <v>65.88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8328</v>
      </c>
      <c r="O405" s="12" t="s">
        <v>8268</v>
      </c>
      <c r="P405" t="s">
        <v>8273</v>
      </c>
      <c r="Q405">
        <f t="shared" si="30"/>
        <v>105</v>
      </c>
      <c r="R405" s="10">
        <f t="shared" si="31"/>
        <v>75.19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8328</v>
      </c>
      <c r="O406" s="12" t="s">
        <v>8268</v>
      </c>
      <c r="P406" t="s">
        <v>8273</v>
      </c>
      <c r="Q406">
        <f t="shared" si="30"/>
        <v>103</v>
      </c>
      <c r="R406" s="10">
        <f t="shared" si="31"/>
        <v>133.13999999999999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8328</v>
      </c>
      <c r="O407" s="12" t="s">
        <v>8268</v>
      </c>
      <c r="P407" t="s">
        <v>8273</v>
      </c>
      <c r="Q407">
        <f t="shared" si="30"/>
        <v>108</v>
      </c>
      <c r="R407" s="10">
        <f t="shared" si="31"/>
        <v>55.2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8328</v>
      </c>
      <c r="O408" s="12" t="s">
        <v>8268</v>
      </c>
      <c r="P408" t="s">
        <v>8273</v>
      </c>
      <c r="Q408">
        <f t="shared" si="30"/>
        <v>108</v>
      </c>
      <c r="R408" s="10">
        <f t="shared" si="31"/>
        <v>86.16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8328</v>
      </c>
      <c r="O409" s="12" t="s">
        <v>8268</v>
      </c>
      <c r="P409" t="s">
        <v>8273</v>
      </c>
      <c r="Q409">
        <f t="shared" si="30"/>
        <v>102</v>
      </c>
      <c r="R409" s="10">
        <f t="shared" si="31"/>
        <v>92.32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8328</v>
      </c>
      <c r="O410" s="12" t="s">
        <v>8268</v>
      </c>
      <c r="P410" t="s">
        <v>8273</v>
      </c>
      <c r="Q410">
        <f t="shared" si="30"/>
        <v>101</v>
      </c>
      <c r="R410" s="10">
        <f t="shared" si="31"/>
        <v>160.16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8328</v>
      </c>
      <c r="O411" s="12" t="s">
        <v>8268</v>
      </c>
      <c r="P411" t="s">
        <v>8273</v>
      </c>
      <c r="Q411">
        <f t="shared" si="30"/>
        <v>137</v>
      </c>
      <c r="R411" s="10">
        <f t="shared" si="31"/>
        <v>45.6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8328</v>
      </c>
      <c r="O412" s="12" t="s">
        <v>8268</v>
      </c>
      <c r="P412" t="s">
        <v>8273</v>
      </c>
      <c r="Q412">
        <f t="shared" si="30"/>
        <v>128</v>
      </c>
      <c r="R412" s="10">
        <f t="shared" si="31"/>
        <v>183.29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8328</v>
      </c>
      <c r="O413" s="12" t="s">
        <v>8268</v>
      </c>
      <c r="P413" t="s">
        <v>8273</v>
      </c>
      <c r="Q413">
        <f t="shared" si="30"/>
        <v>101</v>
      </c>
      <c r="R413" s="10">
        <f t="shared" si="31"/>
        <v>125.79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8328</v>
      </c>
      <c r="O414" s="12" t="s">
        <v>8268</v>
      </c>
      <c r="P414" t="s">
        <v>8273</v>
      </c>
      <c r="Q414">
        <f t="shared" si="30"/>
        <v>127</v>
      </c>
      <c r="R414" s="10">
        <f t="shared" si="31"/>
        <v>57.65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8328</v>
      </c>
      <c r="O415" s="12" t="s">
        <v>8268</v>
      </c>
      <c r="P415" t="s">
        <v>8273</v>
      </c>
      <c r="Q415">
        <f t="shared" si="30"/>
        <v>105</v>
      </c>
      <c r="R415" s="10">
        <f t="shared" si="31"/>
        <v>78.66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8328</v>
      </c>
      <c r="O416" s="12" t="s">
        <v>8268</v>
      </c>
      <c r="P416" t="s">
        <v>8273</v>
      </c>
      <c r="Q416">
        <f t="shared" si="30"/>
        <v>103</v>
      </c>
      <c r="R416" s="10">
        <f t="shared" si="31"/>
        <v>91.48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8328</v>
      </c>
      <c r="O417" s="12" t="s">
        <v>8268</v>
      </c>
      <c r="P417" t="s">
        <v>8273</v>
      </c>
      <c r="Q417">
        <f t="shared" si="30"/>
        <v>102</v>
      </c>
      <c r="R417" s="10">
        <f t="shared" si="31"/>
        <v>68.099999999999994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8328</v>
      </c>
      <c r="O418" s="12" t="s">
        <v>8268</v>
      </c>
      <c r="P418" t="s">
        <v>8273</v>
      </c>
      <c r="Q418">
        <f t="shared" si="30"/>
        <v>120</v>
      </c>
      <c r="R418" s="10">
        <f t="shared" si="31"/>
        <v>48.09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8328</v>
      </c>
      <c r="O419" s="12" t="s">
        <v>8268</v>
      </c>
      <c r="P419" t="s">
        <v>8273</v>
      </c>
      <c r="Q419">
        <f t="shared" si="30"/>
        <v>100</v>
      </c>
      <c r="R419" s="10">
        <f t="shared" si="31"/>
        <v>202.42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8328</v>
      </c>
      <c r="O420" s="12" t="s">
        <v>8268</v>
      </c>
      <c r="P420" t="s">
        <v>8273</v>
      </c>
      <c r="Q420">
        <f t="shared" si="30"/>
        <v>101</v>
      </c>
      <c r="R420" s="10">
        <f t="shared" si="31"/>
        <v>216.75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8328</v>
      </c>
      <c r="O421" s="12" t="s">
        <v>8268</v>
      </c>
      <c r="P421" t="s">
        <v>8273</v>
      </c>
      <c r="Q421">
        <f t="shared" si="30"/>
        <v>100</v>
      </c>
      <c r="R421" s="10">
        <f t="shared" si="31"/>
        <v>110.07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8329</v>
      </c>
      <c r="O422" s="12" t="s">
        <v>8268</v>
      </c>
      <c r="P422" t="s">
        <v>8274</v>
      </c>
      <c r="Q422">
        <f t="shared" si="30"/>
        <v>0</v>
      </c>
      <c r="R422" s="10">
        <f t="shared" si="31"/>
        <v>4.83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8329</v>
      </c>
      <c r="O423" s="12" t="s">
        <v>8268</v>
      </c>
      <c r="P423" t="s">
        <v>8274</v>
      </c>
      <c r="Q423">
        <f t="shared" si="30"/>
        <v>2</v>
      </c>
      <c r="R423" s="10">
        <f t="shared" si="31"/>
        <v>50.17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8329</v>
      </c>
      <c r="O424" s="12" t="s">
        <v>8268</v>
      </c>
      <c r="P424" t="s">
        <v>8274</v>
      </c>
      <c r="Q424">
        <f t="shared" si="30"/>
        <v>1</v>
      </c>
      <c r="R424" s="10">
        <f t="shared" si="31"/>
        <v>35.83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8329</v>
      </c>
      <c r="O425" s="12" t="s">
        <v>8268</v>
      </c>
      <c r="P425" t="s">
        <v>8274</v>
      </c>
      <c r="Q425">
        <f t="shared" si="30"/>
        <v>1</v>
      </c>
      <c r="R425" s="10">
        <f t="shared" si="31"/>
        <v>11.77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8329</v>
      </c>
      <c r="O426" s="12" t="s">
        <v>8268</v>
      </c>
      <c r="P426" t="s">
        <v>8274</v>
      </c>
      <c r="Q426">
        <f t="shared" si="30"/>
        <v>7</v>
      </c>
      <c r="R426" s="10">
        <f t="shared" si="31"/>
        <v>40.78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8329</v>
      </c>
      <c r="O427" s="12" t="s">
        <v>8268</v>
      </c>
      <c r="P427" t="s">
        <v>8274</v>
      </c>
      <c r="Q427">
        <f t="shared" si="30"/>
        <v>0</v>
      </c>
      <c r="R427" s="10">
        <f t="shared" si="31"/>
        <v>3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8329</v>
      </c>
      <c r="O428" s="12" t="s">
        <v>8268</v>
      </c>
      <c r="P428" t="s">
        <v>8274</v>
      </c>
      <c r="Q428">
        <f t="shared" si="30"/>
        <v>1</v>
      </c>
      <c r="R428" s="10">
        <f t="shared" si="31"/>
        <v>16.63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8329</v>
      </c>
      <c r="O429" s="12" t="s">
        <v>8268</v>
      </c>
      <c r="P429" t="s">
        <v>8274</v>
      </c>
      <c r="Q429">
        <f t="shared" si="30"/>
        <v>0</v>
      </c>
      <c r="R429" s="10">
        <f t="shared" si="31"/>
        <v>0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8329</v>
      </c>
      <c r="O430" s="12" t="s">
        <v>8268</v>
      </c>
      <c r="P430" t="s">
        <v>8274</v>
      </c>
      <c r="Q430">
        <f t="shared" si="30"/>
        <v>6</v>
      </c>
      <c r="R430" s="10">
        <f t="shared" si="31"/>
        <v>52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8329</v>
      </c>
      <c r="O431" s="12" t="s">
        <v>8268</v>
      </c>
      <c r="P431" t="s">
        <v>8274</v>
      </c>
      <c r="Q431">
        <f t="shared" si="30"/>
        <v>0</v>
      </c>
      <c r="R431" s="10">
        <f t="shared" si="31"/>
        <v>0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8329</v>
      </c>
      <c r="O432" s="12" t="s">
        <v>8268</v>
      </c>
      <c r="P432" t="s">
        <v>8274</v>
      </c>
      <c r="Q432">
        <f t="shared" si="30"/>
        <v>2</v>
      </c>
      <c r="R432" s="10">
        <f t="shared" si="31"/>
        <v>4.8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8329</v>
      </c>
      <c r="O433" s="12" t="s">
        <v>8268</v>
      </c>
      <c r="P433" t="s">
        <v>8274</v>
      </c>
      <c r="Q433">
        <f t="shared" si="30"/>
        <v>14</v>
      </c>
      <c r="R433" s="10">
        <f t="shared" si="31"/>
        <v>51.88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8329</v>
      </c>
      <c r="O434" s="12" t="s">
        <v>8268</v>
      </c>
      <c r="P434" t="s">
        <v>8274</v>
      </c>
      <c r="Q434">
        <f t="shared" si="30"/>
        <v>10</v>
      </c>
      <c r="R434" s="10">
        <f t="shared" si="31"/>
        <v>71.25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8329</v>
      </c>
      <c r="O435" s="12" t="s">
        <v>8268</v>
      </c>
      <c r="P435" t="s">
        <v>8274</v>
      </c>
      <c r="Q435">
        <f t="shared" si="30"/>
        <v>0</v>
      </c>
      <c r="R435" s="10">
        <f t="shared" si="31"/>
        <v>0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8329</v>
      </c>
      <c r="O436" s="12" t="s">
        <v>8268</v>
      </c>
      <c r="P436" t="s">
        <v>8274</v>
      </c>
      <c r="Q436">
        <f t="shared" si="30"/>
        <v>5</v>
      </c>
      <c r="R436" s="10">
        <f t="shared" si="31"/>
        <v>62.5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8329</v>
      </c>
      <c r="O437" s="12" t="s">
        <v>8268</v>
      </c>
      <c r="P437" t="s">
        <v>8274</v>
      </c>
      <c r="Q437">
        <f t="shared" si="30"/>
        <v>0</v>
      </c>
      <c r="R437" s="10">
        <f t="shared" si="31"/>
        <v>1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8329</v>
      </c>
      <c r="O438" s="12" t="s">
        <v>8268</v>
      </c>
      <c r="P438" t="s">
        <v>8274</v>
      </c>
      <c r="Q438">
        <f t="shared" si="30"/>
        <v>0</v>
      </c>
      <c r="R438" s="10">
        <f t="shared" si="31"/>
        <v>0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8329</v>
      </c>
      <c r="O439" s="12" t="s">
        <v>8268</v>
      </c>
      <c r="P439" t="s">
        <v>8274</v>
      </c>
      <c r="Q439">
        <f t="shared" si="30"/>
        <v>0</v>
      </c>
      <c r="R439" s="10">
        <f t="shared" si="31"/>
        <v>0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8329</v>
      </c>
      <c r="O440" s="12" t="s">
        <v>8268</v>
      </c>
      <c r="P440" t="s">
        <v>8274</v>
      </c>
      <c r="Q440">
        <f t="shared" si="30"/>
        <v>9</v>
      </c>
      <c r="R440" s="10">
        <f t="shared" si="31"/>
        <v>170.55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8329</v>
      </c>
      <c r="O441" s="12" t="s">
        <v>8268</v>
      </c>
      <c r="P441" t="s">
        <v>8274</v>
      </c>
      <c r="Q441">
        <f t="shared" si="30"/>
        <v>0</v>
      </c>
      <c r="R441" s="10">
        <f t="shared" si="31"/>
        <v>0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8329</v>
      </c>
      <c r="O442" s="12" t="s">
        <v>8268</v>
      </c>
      <c r="P442" t="s">
        <v>8274</v>
      </c>
      <c r="Q442">
        <f t="shared" si="30"/>
        <v>0</v>
      </c>
      <c r="R442" s="10">
        <f t="shared" si="31"/>
        <v>5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8329</v>
      </c>
      <c r="O443" s="12" t="s">
        <v>8268</v>
      </c>
      <c r="P443" t="s">
        <v>8274</v>
      </c>
      <c r="Q443">
        <f t="shared" si="30"/>
        <v>0</v>
      </c>
      <c r="R443" s="10">
        <f t="shared" si="31"/>
        <v>0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8329</v>
      </c>
      <c r="O444" s="12" t="s">
        <v>8268</v>
      </c>
      <c r="P444" t="s">
        <v>8274</v>
      </c>
      <c r="Q444">
        <f t="shared" si="30"/>
        <v>39</v>
      </c>
      <c r="R444" s="10">
        <f t="shared" si="31"/>
        <v>393.59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8329</v>
      </c>
      <c r="O445" s="12" t="s">
        <v>8268</v>
      </c>
      <c r="P445" t="s">
        <v>8274</v>
      </c>
      <c r="Q445">
        <f t="shared" si="30"/>
        <v>0</v>
      </c>
      <c r="R445" s="10">
        <f t="shared" si="31"/>
        <v>5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8329</v>
      </c>
      <c r="O446" s="12" t="s">
        <v>8268</v>
      </c>
      <c r="P446" t="s">
        <v>8274</v>
      </c>
      <c r="Q446">
        <f t="shared" si="30"/>
        <v>5</v>
      </c>
      <c r="R446" s="10">
        <f t="shared" si="31"/>
        <v>50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8329</v>
      </c>
      <c r="O447" s="12" t="s">
        <v>8268</v>
      </c>
      <c r="P447" t="s">
        <v>8274</v>
      </c>
      <c r="Q447">
        <f t="shared" si="30"/>
        <v>0</v>
      </c>
      <c r="R447" s="10">
        <f t="shared" si="31"/>
        <v>1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8329</v>
      </c>
      <c r="O448" s="12" t="s">
        <v>8268</v>
      </c>
      <c r="P448" t="s">
        <v>8274</v>
      </c>
      <c r="Q448">
        <f t="shared" si="30"/>
        <v>7</v>
      </c>
      <c r="R448" s="10">
        <f t="shared" si="31"/>
        <v>47.88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8329</v>
      </c>
      <c r="O449" s="12" t="s">
        <v>8268</v>
      </c>
      <c r="P449" t="s">
        <v>8274</v>
      </c>
      <c r="Q449">
        <f t="shared" si="30"/>
        <v>0</v>
      </c>
      <c r="R449" s="10">
        <f t="shared" si="31"/>
        <v>5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8329</v>
      </c>
      <c r="O450" s="12" t="s">
        <v>8268</v>
      </c>
      <c r="P450" t="s">
        <v>8274</v>
      </c>
      <c r="Q450">
        <f t="shared" ref="Q450:Q513" si="35">ROUND(E450/D450*100,0)</f>
        <v>3</v>
      </c>
      <c r="R450" s="10">
        <f t="shared" si="31"/>
        <v>20.5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8329</v>
      </c>
      <c r="O451" s="12" t="s">
        <v>8268</v>
      </c>
      <c r="P451" t="s">
        <v>8274</v>
      </c>
      <c r="Q451">
        <f t="shared" si="35"/>
        <v>2</v>
      </c>
      <c r="R451" s="10">
        <f t="shared" ref="R451:R514" si="36">IFERROR(ROUND(E451/L451,2),0)</f>
        <v>9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8329</v>
      </c>
      <c r="O452" s="12" t="s">
        <v>8268</v>
      </c>
      <c r="P452" t="s">
        <v>8274</v>
      </c>
      <c r="Q452">
        <f t="shared" si="35"/>
        <v>1</v>
      </c>
      <c r="R452" s="10">
        <f t="shared" si="36"/>
        <v>56.57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8329</v>
      </c>
      <c r="O453" s="12" t="s">
        <v>8268</v>
      </c>
      <c r="P453" t="s">
        <v>8274</v>
      </c>
      <c r="Q453">
        <f t="shared" si="35"/>
        <v>0</v>
      </c>
      <c r="R453" s="10">
        <f t="shared" si="36"/>
        <v>0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8329</v>
      </c>
      <c r="O454" s="12" t="s">
        <v>8268</v>
      </c>
      <c r="P454" t="s">
        <v>8274</v>
      </c>
      <c r="Q454">
        <f t="shared" si="35"/>
        <v>64</v>
      </c>
      <c r="R454" s="10">
        <f t="shared" si="36"/>
        <v>40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8329</v>
      </c>
      <c r="O455" s="12" t="s">
        <v>8268</v>
      </c>
      <c r="P455" t="s">
        <v>8274</v>
      </c>
      <c r="Q455">
        <f t="shared" si="35"/>
        <v>0</v>
      </c>
      <c r="R455" s="10">
        <f t="shared" si="36"/>
        <v>13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8329</v>
      </c>
      <c r="O456" s="12" t="s">
        <v>8268</v>
      </c>
      <c r="P456" t="s">
        <v>8274</v>
      </c>
      <c r="Q456">
        <f t="shared" si="35"/>
        <v>1</v>
      </c>
      <c r="R456" s="10">
        <f t="shared" si="36"/>
        <v>16.399999999999999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8329</v>
      </c>
      <c r="O457" s="12" t="s">
        <v>8268</v>
      </c>
      <c r="P457" t="s">
        <v>8274</v>
      </c>
      <c r="Q457">
        <f t="shared" si="35"/>
        <v>0</v>
      </c>
      <c r="R457" s="10">
        <f t="shared" si="36"/>
        <v>22.5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8329</v>
      </c>
      <c r="O458" s="12" t="s">
        <v>8268</v>
      </c>
      <c r="P458" t="s">
        <v>8274</v>
      </c>
      <c r="Q458">
        <f t="shared" si="35"/>
        <v>1</v>
      </c>
      <c r="R458" s="10">
        <f t="shared" si="36"/>
        <v>20.329999999999998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8329</v>
      </c>
      <c r="O459" s="12" t="s">
        <v>8268</v>
      </c>
      <c r="P459" t="s">
        <v>8274</v>
      </c>
      <c r="Q459">
        <f t="shared" si="35"/>
        <v>0</v>
      </c>
      <c r="R459" s="10">
        <f t="shared" si="36"/>
        <v>0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8329</v>
      </c>
      <c r="O460" s="12" t="s">
        <v>8268</v>
      </c>
      <c r="P460" t="s">
        <v>8274</v>
      </c>
      <c r="Q460">
        <f t="shared" si="35"/>
        <v>8</v>
      </c>
      <c r="R460" s="10">
        <f t="shared" si="36"/>
        <v>16.760000000000002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8329</v>
      </c>
      <c r="O461" s="12" t="s">
        <v>8268</v>
      </c>
      <c r="P461" t="s">
        <v>8274</v>
      </c>
      <c r="Q461">
        <f t="shared" si="35"/>
        <v>0</v>
      </c>
      <c r="R461" s="10">
        <f t="shared" si="36"/>
        <v>25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8329</v>
      </c>
      <c r="O462" s="12" t="s">
        <v>8268</v>
      </c>
      <c r="P462" t="s">
        <v>8274</v>
      </c>
      <c r="Q462">
        <f t="shared" si="35"/>
        <v>0</v>
      </c>
      <c r="R462" s="10">
        <f t="shared" si="36"/>
        <v>12.5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8329</v>
      </c>
      <c r="O463" s="12" t="s">
        <v>8268</v>
      </c>
      <c r="P463" t="s">
        <v>8274</v>
      </c>
      <c r="Q463">
        <f t="shared" si="35"/>
        <v>0</v>
      </c>
      <c r="R463" s="10">
        <f t="shared" si="36"/>
        <v>0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8329</v>
      </c>
      <c r="O464" s="12" t="s">
        <v>8268</v>
      </c>
      <c r="P464" t="s">
        <v>8274</v>
      </c>
      <c r="Q464">
        <f t="shared" si="35"/>
        <v>0</v>
      </c>
      <c r="R464" s="10">
        <f t="shared" si="36"/>
        <v>0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8329</v>
      </c>
      <c r="O465" s="12" t="s">
        <v>8268</v>
      </c>
      <c r="P465" t="s">
        <v>8274</v>
      </c>
      <c r="Q465">
        <f t="shared" si="35"/>
        <v>2</v>
      </c>
      <c r="R465" s="10">
        <f t="shared" si="36"/>
        <v>113.64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8329</v>
      </c>
      <c r="O466" s="12" t="s">
        <v>8268</v>
      </c>
      <c r="P466" t="s">
        <v>8274</v>
      </c>
      <c r="Q466">
        <f t="shared" si="35"/>
        <v>0</v>
      </c>
      <c r="R466" s="10">
        <f t="shared" si="36"/>
        <v>1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8329</v>
      </c>
      <c r="O467" s="12" t="s">
        <v>8268</v>
      </c>
      <c r="P467" t="s">
        <v>8274</v>
      </c>
      <c r="Q467">
        <f t="shared" si="35"/>
        <v>27</v>
      </c>
      <c r="R467" s="10">
        <f t="shared" si="36"/>
        <v>17.25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8329</v>
      </c>
      <c r="O468" s="12" t="s">
        <v>8268</v>
      </c>
      <c r="P468" t="s">
        <v>8274</v>
      </c>
      <c r="Q468">
        <f t="shared" si="35"/>
        <v>1</v>
      </c>
      <c r="R468" s="10">
        <f t="shared" si="36"/>
        <v>15.2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8329</v>
      </c>
      <c r="O469" s="12" t="s">
        <v>8268</v>
      </c>
      <c r="P469" t="s">
        <v>8274</v>
      </c>
      <c r="Q469">
        <f t="shared" si="35"/>
        <v>22</v>
      </c>
      <c r="R469" s="10">
        <f t="shared" si="36"/>
        <v>110.64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8329</v>
      </c>
      <c r="O470" s="12" t="s">
        <v>8268</v>
      </c>
      <c r="P470" t="s">
        <v>8274</v>
      </c>
      <c r="Q470">
        <f t="shared" si="35"/>
        <v>0</v>
      </c>
      <c r="R470" s="10">
        <f t="shared" si="36"/>
        <v>0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8329</v>
      </c>
      <c r="O471" s="12" t="s">
        <v>8268</v>
      </c>
      <c r="P471" t="s">
        <v>8274</v>
      </c>
      <c r="Q471">
        <f t="shared" si="35"/>
        <v>0</v>
      </c>
      <c r="R471" s="10">
        <f t="shared" si="36"/>
        <v>0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8329</v>
      </c>
      <c r="O472" s="12" t="s">
        <v>8268</v>
      </c>
      <c r="P472" t="s">
        <v>8274</v>
      </c>
      <c r="Q472">
        <f t="shared" si="35"/>
        <v>1</v>
      </c>
      <c r="R472" s="10">
        <f t="shared" si="36"/>
        <v>25.5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8329</v>
      </c>
      <c r="O473" s="12" t="s">
        <v>8268</v>
      </c>
      <c r="P473" t="s">
        <v>8274</v>
      </c>
      <c r="Q473">
        <f t="shared" si="35"/>
        <v>12</v>
      </c>
      <c r="R473" s="10">
        <f t="shared" si="36"/>
        <v>38.479999999999997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8329</v>
      </c>
      <c r="O474" s="12" t="s">
        <v>8268</v>
      </c>
      <c r="P474" t="s">
        <v>8274</v>
      </c>
      <c r="Q474">
        <f t="shared" si="35"/>
        <v>18</v>
      </c>
      <c r="R474" s="10">
        <f t="shared" si="36"/>
        <v>28.2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8329</v>
      </c>
      <c r="O475" s="12" t="s">
        <v>8268</v>
      </c>
      <c r="P475" t="s">
        <v>8274</v>
      </c>
      <c r="Q475">
        <f t="shared" si="35"/>
        <v>3</v>
      </c>
      <c r="R475" s="10">
        <f t="shared" si="36"/>
        <v>61.5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8329</v>
      </c>
      <c r="O476" s="12" t="s">
        <v>8268</v>
      </c>
      <c r="P476" t="s">
        <v>8274</v>
      </c>
      <c r="Q476">
        <f t="shared" si="35"/>
        <v>0</v>
      </c>
      <c r="R476" s="10">
        <f t="shared" si="36"/>
        <v>1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8329</v>
      </c>
      <c r="O477" s="12" t="s">
        <v>8268</v>
      </c>
      <c r="P477" t="s">
        <v>8274</v>
      </c>
      <c r="Q477">
        <f t="shared" si="35"/>
        <v>0</v>
      </c>
      <c r="R477" s="10">
        <f t="shared" si="36"/>
        <v>0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8329</v>
      </c>
      <c r="O478" s="12" t="s">
        <v>8268</v>
      </c>
      <c r="P478" t="s">
        <v>8274</v>
      </c>
      <c r="Q478">
        <f t="shared" si="35"/>
        <v>2</v>
      </c>
      <c r="R478" s="10">
        <f t="shared" si="36"/>
        <v>39.57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8329</v>
      </c>
      <c r="O479" s="12" t="s">
        <v>8268</v>
      </c>
      <c r="P479" t="s">
        <v>8274</v>
      </c>
      <c r="Q479">
        <f t="shared" si="35"/>
        <v>0</v>
      </c>
      <c r="R479" s="10">
        <f t="shared" si="36"/>
        <v>0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8329</v>
      </c>
      <c r="O480" s="12" t="s">
        <v>8268</v>
      </c>
      <c r="P480" t="s">
        <v>8274</v>
      </c>
      <c r="Q480">
        <f t="shared" si="35"/>
        <v>0</v>
      </c>
      <c r="R480" s="10">
        <f t="shared" si="36"/>
        <v>0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8329</v>
      </c>
      <c r="O481" s="12" t="s">
        <v>8268</v>
      </c>
      <c r="P481" t="s">
        <v>8274</v>
      </c>
      <c r="Q481">
        <f t="shared" si="35"/>
        <v>33</v>
      </c>
      <c r="R481" s="10">
        <f t="shared" si="36"/>
        <v>88.8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8329</v>
      </c>
      <c r="O482" s="12" t="s">
        <v>8268</v>
      </c>
      <c r="P482" t="s">
        <v>8274</v>
      </c>
      <c r="Q482">
        <f t="shared" si="35"/>
        <v>19</v>
      </c>
      <c r="R482" s="10">
        <f t="shared" si="36"/>
        <v>55.46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8329</v>
      </c>
      <c r="O483" s="12" t="s">
        <v>8268</v>
      </c>
      <c r="P483" t="s">
        <v>8274</v>
      </c>
      <c r="Q483">
        <f t="shared" si="35"/>
        <v>6</v>
      </c>
      <c r="R483" s="10">
        <f t="shared" si="36"/>
        <v>87.14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8329</v>
      </c>
      <c r="O484" s="12" t="s">
        <v>8268</v>
      </c>
      <c r="P484" t="s">
        <v>8274</v>
      </c>
      <c r="Q484">
        <f t="shared" si="35"/>
        <v>0</v>
      </c>
      <c r="R484" s="10">
        <f t="shared" si="36"/>
        <v>10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8329</v>
      </c>
      <c r="O485" s="12" t="s">
        <v>8268</v>
      </c>
      <c r="P485" t="s">
        <v>8274</v>
      </c>
      <c r="Q485">
        <f t="shared" si="35"/>
        <v>50</v>
      </c>
      <c r="R485" s="10">
        <f t="shared" si="36"/>
        <v>51.22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8329</v>
      </c>
      <c r="O486" s="12" t="s">
        <v>8268</v>
      </c>
      <c r="P486" t="s">
        <v>8274</v>
      </c>
      <c r="Q486">
        <f t="shared" si="35"/>
        <v>0</v>
      </c>
      <c r="R486" s="10">
        <f t="shared" si="36"/>
        <v>13.55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8329</v>
      </c>
      <c r="O487" s="12" t="s">
        <v>8268</v>
      </c>
      <c r="P487" t="s">
        <v>8274</v>
      </c>
      <c r="Q487">
        <f t="shared" si="35"/>
        <v>22</v>
      </c>
      <c r="R487" s="10">
        <f t="shared" si="36"/>
        <v>66.52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8329</v>
      </c>
      <c r="O488" s="12" t="s">
        <v>8268</v>
      </c>
      <c r="P488" t="s">
        <v>8274</v>
      </c>
      <c r="Q488">
        <f t="shared" si="35"/>
        <v>0</v>
      </c>
      <c r="R488" s="10">
        <f t="shared" si="36"/>
        <v>50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8329</v>
      </c>
      <c r="O489" s="12" t="s">
        <v>8268</v>
      </c>
      <c r="P489" t="s">
        <v>8274</v>
      </c>
      <c r="Q489">
        <f t="shared" si="35"/>
        <v>0</v>
      </c>
      <c r="R489" s="10">
        <f t="shared" si="36"/>
        <v>0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8329</v>
      </c>
      <c r="O490" s="12" t="s">
        <v>8268</v>
      </c>
      <c r="P490" t="s">
        <v>8274</v>
      </c>
      <c r="Q490">
        <f t="shared" si="35"/>
        <v>0</v>
      </c>
      <c r="R490" s="10">
        <f t="shared" si="36"/>
        <v>0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8329</v>
      </c>
      <c r="O491" s="12" t="s">
        <v>8268</v>
      </c>
      <c r="P491" t="s">
        <v>8274</v>
      </c>
      <c r="Q491">
        <f t="shared" si="35"/>
        <v>0</v>
      </c>
      <c r="R491" s="10">
        <f t="shared" si="36"/>
        <v>71.67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8329</v>
      </c>
      <c r="O492" s="12" t="s">
        <v>8268</v>
      </c>
      <c r="P492" t="s">
        <v>8274</v>
      </c>
      <c r="Q492">
        <f t="shared" si="35"/>
        <v>0</v>
      </c>
      <c r="R492" s="10">
        <f t="shared" si="36"/>
        <v>0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8329</v>
      </c>
      <c r="O493" s="12" t="s">
        <v>8268</v>
      </c>
      <c r="P493" t="s">
        <v>8274</v>
      </c>
      <c r="Q493">
        <f t="shared" si="35"/>
        <v>0</v>
      </c>
      <c r="R493" s="10">
        <f t="shared" si="36"/>
        <v>0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8329</v>
      </c>
      <c r="O494" s="12" t="s">
        <v>8268</v>
      </c>
      <c r="P494" t="s">
        <v>8274</v>
      </c>
      <c r="Q494">
        <f t="shared" si="35"/>
        <v>0</v>
      </c>
      <c r="R494" s="10">
        <f t="shared" si="36"/>
        <v>0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8329</v>
      </c>
      <c r="O495" s="12" t="s">
        <v>8268</v>
      </c>
      <c r="P495" t="s">
        <v>8274</v>
      </c>
      <c r="Q495">
        <f t="shared" si="35"/>
        <v>0</v>
      </c>
      <c r="R495" s="10">
        <f t="shared" si="36"/>
        <v>0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8329</v>
      </c>
      <c r="O496" s="12" t="s">
        <v>8268</v>
      </c>
      <c r="P496" t="s">
        <v>8274</v>
      </c>
      <c r="Q496">
        <f t="shared" si="35"/>
        <v>0</v>
      </c>
      <c r="R496" s="10">
        <f t="shared" si="36"/>
        <v>10.33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8329</v>
      </c>
      <c r="O497" s="12" t="s">
        <v>8268</v>
      </c>
      <c r="P497" t="s">
        <v>8274</v>
      </c>
      <c r="Q497">
        <f t="shared" si="35"/>
        <v>0</v>
      </c>
      <c r="R497" s="10">
        <f t="shared" si="36"/>
        <v>0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8329</v>
      </c>
      <c r="O498" s="12" t="s">
        <v>8268</v>
      </c>
      <c r="P498" t="s">
        <v>8274</v>
      </c>
      <c r="Q498">
        <f t="shared" si="35"/>
        <v>0</v>
      </c>
      <c r="R498" s="10">
        <f t="shared" si="36"/>
        <v>1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8329</v>
      </c>
      <c r="O499" s="12" t="s">
        <v>8268</v>
      </c>
      <c r="P499" t="s">
        <v>8274</v>
      </c>
      <c r="Q499">
        <f t="shared" si="35"/>
        <v>1</v>
      </c>
      <c r="R499" s="10">
        <f t="shared" si="36"/>
        <v>10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8329</v>
      </c>
      <c r="O500" s="12" t="s">
        <v>8268</v>
      </c>
      <c r="P500" t="s">
        <v>8274</v>
      </c>
      <c r="Q500">
        <f t="shared" si="35"/>
        <v>5</v>
      </c>
      <c r="R500" s="10">
        <f t="shared" si="36"/>
        <v>136.09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8329</v>
      </c>
      <c r="O501" s="12" t="s">
        <v>8268</v>
      </c>
      <c r="P501" t="s">
        <v>8274</v>
      </c>
      <c r="Q501">
        <f t="shared" si="35"/>
        <v>10</v>
      </c>
      <c r="R501" s="10">
        <f t="shared" si="36"/>
        <v>73.459999999999994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8329</v>
      </c>
      <c r="O502" s="12" t="s">
        <v>8268</v>
      </c>
      <c r="P502" t="s">
        <v>8274</v>
      </c>
      <c r="Q502">
        <f t="shared" si="35"/>
        <v>3</v>
      </c>
      <c r="R502" s="10">
        <f t="shared" si="36"/>
        <v>53.75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8329</v>
      </c>
      <c r="O503" s="12" t="s">
        <v>8268</v>
      </c>
      <c r="P503" t="s">
        <v>8274</v>
      </c>
      <c r="Q503">
        <f t="shared" si="35"/>
        <v>0</v>
      </c>
      <c r="R503" s="10">
        <f t="shared" si="36"/>
        <v>0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8329</v>
      </c>
      <c r="O504" s="12" t="s">
        <v>8268</v>
      </c>
      <c r="P504" t="s">
        <v>8274</v>
      </c>
      <c r="Q504">
        <f t="shared" si="35"/>
        <v>1</v>
      </c>
      <c r="R504" s="10">
        <f t="shared" si="36"/>
        <v>57.5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8329</v>
      </c>
      <c r="O505" s="12" t="s">
        <v>8268</v>
      </c>
      <c r="P505" t="s">
        <v>8274</v>
      </c>
      <c r="Q505">
        <f t="shared" si="35"/>
        <v>2</v>
      </c>
      <c r="R505" s="10">
        <f t="shared" si="36"/>
        <v>12.67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8329</v>
      </c>
      <c r="O506" s="12" t="s">
        <v>8268</v>
      </c>
      <c r="P506" t="s">
        <v>8274</v>
      </c>
      <c r="Q506">
        <f t="shared" si="35"/>
        <v>1</v>
      </c>
      <c r="R506" s="10">
        <f t="shared" si="36"/>
        <v>67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8329</v>
      </c>
      <c r="O507" s="12" t="s">
        <v>8268</v>
      </c>
      <c r="P507" t="s">
        <v>8274</v>
      </c>
      <c r="Q507">
        <f t="shared" si="35"/>
        <v>0</v>
      </c>
      <c r="R507" s="10">
        <f t="shared" si="36"/>
        <v>3.71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8329</v>
      </c>
      <c r="O508" s="12" t="s">
        <v>8268</v>
      </c>
      <c r="P508" t="s">
        <v>8274</v>
      </c>
      <c r="Q508">
        <f t="shared" si="35"/>
        <v>0</v>
      </c>
      <c r="R508" s="10">
        <f t="shared" si="36"/>
        <v>250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8329</v>
      </c>
      <c r="O509" s="12" t="s">
        <v>8268</v>
      </c>
      <c r="P509" t="s">
        <v>8274</v>
      </c>
      <c r="Q509">
        <f t="shared" si="35"/>
        <v>3</v>
      </c>
      <c r="R509" s="10">
        <f t="shared" si="36"/>
        <v>64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8329</v>
      </c>
      <c r="O510" s="12" t="s">
        <v>8268</v>
      </c>
      <c r="P510" t="s">
        <v>8274</v>
      </c>
      <c r="Q510">
        <f t="shared" si="35"/>
        <v>1</v>
      </c>
      <c r="R510" s="10">
        <f t="shared" si="36"/>
        <v>133.33000000000001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8329</v>
      </c>
      <c r="O511" s="12" t="s">
        <v>8268</v>
      </c>
      <c r="P511" t="s">
        <v>8274</v>
      </c>
      <c r="Q511">
        <f t="shared" si="35"/>
        <v>0</v>
      </c>
      <c r="R511" s="10">
        <f t="shared" si="36"/>
        <v>10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8329</v>
      </c>
      <c r="O512" s="12" t="s">
        <v>8268</v>
      </c>
      <c r="P512" t="s">
        <v>8274</v>
      </c>
      <c r="Q512">
        <f t="shared" si="35"/>
        <v>0</v>
      </c>
      <c r="R512" s="10">
        <f t="shared" si="36"/>
        <v>0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8329</v>
      </c>
      <c r="O513" s="12" t="s">
        <v>8268</v>
      </c>
      <c r="P513" t="s">
        <v>8274</v>
      </c>
      <c r="Q513">
        <f t="shared" si="35"/>
        <v>3</v>
      </c>
      <c r="R513" s="10">
        <f t="shared" si="36"/>
        <v>30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8329</v>
      </c>
      <c r="O514" s="12" t="s">
        <v>8268</v>
      </c>
      <c r="P514" t="s">
        <v>8274</v>
      </c>
      <c r="Q514">
        <f t="shared" ref="Q514:Q577" si="40">ROUND(E514/D514*100,0)</f>
        <v>0</v>
      </c>
      <c r="R514" s="10">
        <f t="shared" si="36"/>
        <v>5.5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8329</v>
      </c>
      <c r="O515" s="12" t="s">
        <v>8268</v>
      </c>
      <c r="P515" t="s">
        <v>8274</v>
      </c>
      <c r="Q515">
        <f t="shared" si="40"/>
        <v>14</v>
      </c>
      <c r="R515" s="10">
        <f t="shared" ref="R515:R578" si="41">IFERROR(ROUND(E515/L515,2),0)</f>
        <v>102.38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8329</v>
      </c>
      <c r="O516" s="12" t="s">
        <v>8268</v>
      </c>
      <c r="P516" t="s">
        <v>8274</v>
      </c>
      <c r="Q516">
        <f t="shared" si="40"/>
        <v>3</v>
      </c>
      <c r="R516" s="10">
        <f t="shared" si="41"/>
        <v>16.670000000000002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8329</v>
      </c>
      <c r="O517" s="12" t="s">
        <v>8268</v>
      </c>
      <c r="P517" t="s">
        <v>8274</v>
      </c>
      <c r="Q517">
        <f t="shared" si="40"/>
        <v>25</v>
      </c>
      <c r="R517" s="10">
        <f t="shared" si="41"/>
        <v>725.03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8329</v>
      </c>
      <c r="O518" s="12" t="s">
        <v>8268</v>
      </c>
      <c r="P518" t="s">
        <v>8274</v>
      </c>
      <c r="Q518">
        <f t="shared" si="40"/>
        <v>0</v>
      </c>
      <c r="R518" s="10">
        <f t="shared" si="41"/>
        <v>0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8329</v>
      </c>
      <c r="O519" s="12" t="s">
        <v>8268</v>
      </c>
      <c r="P519" t="s">
        <v>8274</v>
      </c>
      <c r="Q519">
        <f t="shared" si="40"/>
        <v>1</v>
      </c>
      <c r="R519" s="10">
        <f t="shared" si="41"/>
        <v>68.33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8329</v>
      </c>
      <c r="O520" s="12" t="s">
        <v>8268</v>
      </c>
      <c r="P520" t="s">
        <v>8274</v>
      </c>
      <c r="Q520">
        <f t="shared" si="40"/>
        <v>0</v>
      </c>
      <c r="R520" s="10">
        <f t="shared" si="41"/>
        <v>0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8329</v>
      </c>
      <c r="O521" s="12" t="s">
        <v>8268</v>
      </c>
      <c r="P521" t="s">
        <v>8274</v>
      </c>
      <c r="Q521">
        <f t="shared" si="40"/>
        <v>23</v>
      </c>
      <c r="R521" s="10">
        <f t="shared" si="41"/>
        <v>39.229999999999997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8330</v>
      </c>
      <c r="O522" s="12" t="s">
        <v>8275</v>
      </c>
      <c r="P522" t="s">
        <v>8276</v>
      </c>
      <c r="Q522">
        <f t="shared" si="40"/>
        <v>102</v>
      </c>
      <c r="R522" s="10">
        <f t="shared" si="41"/>
        <v>150.15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8330</v>
      </c>
      <c r="O523" s="12" t="s">
        <v>8275</v>
      </c>
      <c r="P523" t="s">
        <v>8276</v>
      </c>
      <c r="Q523">
        <f t="shared" si="40"/>
        <v>105</v>
      </c>
      <c r="R523" s="10">
        <f t="shared" si="41"/>
        <v>93.43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8330</v>
      </c>
      <c r="O524" s="12" t="s">
        <v>8275</v>
      </c>
      <c r="P524" t="s">
        <v>8276</v>
      </c>
      <c r="Q524">
        <f t="shared" si="40"/>
        <v>115</v>
      </c>
      <c r="R524" s="10">
        <f t="shared" si="41"/>
        <v>110.97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8330</v>
      </c>
      <c r="O525" s="12" t="s">
        <v>8275</v>
      </c>
      <c r="P525" t="s">
        <v>8276</v>
      </c>
      <c r="Q525">
        <f t="shared" si="40"/>
        <v>121</v>
      </c>
      <c r="R525" s="10">
        <f t="shared" si="41"/>
        <v>71.790000000000006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8330</v>
      </c>
      <c r="O526" s="12" t="s">
        <v>8275</v>
      </c>
      <c r="P526" t="s">
        <v>8276</v>
      </c>
      <c r="Q526">
        <f t="shared" si="40"/>
        <v>109</v>
      </c>
      <c r="R526" s="10">
        <f t="shared" si="41"/>
        <v>29.26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8330</v>
      </c>
      <c r="O527" s="12" t="s">
        <v>8275</v>
      </c>
      <c r="P527" t="s">
        <v>8276</v>
      </c>
      <c r="Q527">
        <f t="shared" si="40"/>
        <v>100</v>
      </c>
      <c r="R527" s="10">
        <f t="shared" si="41"/>
        <v>1000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8330</v>
      </c>
      <c r="O528" s="12" t="s">
        <v>8275</v>
      </c>
      <c r="P528" t="s">
        <v>8276</v>
      </c>
      <c r="Q528">
        <f t="shared" si="40"/>
        <v>114</v>
      </c>
      <c r="R528" s="10">
        <f t="shared" si="41"/>
        <v>74.349999999999994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8330</v>
      </c>
      <c r="O529" s="12" t="s">
        <v>8275</v>
      </c>
      <c r="P529" t="s">
        <v>8276</v>
      </c>
      <c r="Q529">
        <f t="shared" si="40"/>
        <v>101</v>
      </c>
      <c r="R529" s="10">
        <f t="shared" si="41"/>
        <v>63.83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8330</v>
      </c>
      <c r="O530" s="12" t="s">
        <v>8275</v>
      </c>
      <c r="P530" t="s">
        <v>8276</v>
      </c>
      <c r="Q530">
        <f t="shared" si="40"/>
        <v>116</v>
      </c>
      <c r="R530" s="10">
        <f t="shared" si="41"/>
        <v>44.33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8330</v>
      </c>
      <c r="O531" s="12" t="s">
        <v>8275</v>
      </c>
      <c r="P531" t="s">
        <v>8276</v>
      </c>
      <c r="Q531">
        <f t="shared" si="40"/>
        <v>130</v>
      </c>
      <c r="R531" s="10">
        <f t="shared" si="41"/>
        <v>86.94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8330</v>
      </c>
      <c r="O532" s="12" t="s">
        <v>8275</v>
      </c>
      <c r="P532" t="s">
        <v>8276</v>
      </c>
      <c r="Q532">
        <f t="shared" si="40"/>
        <v>108</v>
      </c>
      <c r="R532" s="10">
        <f t="shared" si="41"/>
        <v>126.55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8330</v>
      </c>
      <c r="O533" s="12" t="s">
        <v>8275</v>
      </c>
      <c r="P533" t="s">
        <v>8276</v>
      </c>
      <c r="Q533">
        <f t="shared" si="40"/>
        <v>100</v>
      </c>
      <c r="R533" s="10">
        <f t="shared" si="41"/>
        <v>129.03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8330</v>
      </c>
      <c r="O534" s="12" t="s">
        <v>8275</v>
      </c>
      <c r="P534" t="s">
        <v>8276</v>
      </c>
      <c r="Q534">
        <f t="shared" si="40"/>
        <v>123</v>
      </c>
      <c r="R534" s="10">
        <f t="shared" si="41"/>
        <v>71.239999999999995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8330</v>
      </c>
      <c r="O535" s="12" t="s">
        <v>8275</v>
      </c>
      <c r="P535" t="s">
        <v>8276</v>
      </c>
      <c r="Q535">
        <f t="shared" si="40"/>
        <v>100</v>
      </c>
      <c r="R535" s="10">
        <f t="shared" si="41"/>
        <v>117.88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8330</v>
      </c>
      <c r="O536" s="12" t="s">
        <v>8275</v>
      </c>
      <c r="P536" t="s">
        <v>8276</v>
      </c>
      <c r="Q536">
        <f t="shared" si="40"/>
        <v>105</v>
      </c>
      <c r="R536" s="10">
        <f t="shared" si="41"/>
        <v>327.08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8330</v>
      </c>
      <c r="O537" s="12" t="s">
        <v>8275</v>
      </c>
      <c r="P537" t="s">
        <v>8276</v>
      </c>
      <c r="Q537">
        <f t="shared" si="40"/>
        <v>103</v>
      </c>
      <c r="R537" s="10">
        <f t="shared" si="41"/>
        <v>34.75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8330</v>
      </c>
      <c r="O538" s="12" t="s">
        <v>8275</v>
      </c>
      <c r="P538" t="s">
        <v>8276</v>
      </c>
      <c r="Q538">
        <f t="shared" si="40"/>
        <v>118</v>
      </c>
      <c r="R538" s="10">
        <f t="shared" si="41"/>
        <v>100.06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8330</v>
      </c>
      <c r="O539" s="12" t="s">
        <v>8275</v>
      </c>
      <c r="P539" t="s">
        <v>8276</v>
      </c>
      <c r="Q539">
        <f t="shared" si="40"/>
        <v>121</v>
      </c>
      <c r="R539" s="10">
        <f t="shared" si="41"/>
        <v>40.85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8330</v>
      </c>
      <c r="O540" s="12" t="s">
        <v>8275</v>
      </c>
      <c r="P540" t="s">
        <v>8276</v>
      </c>
      <c r="Q540">
        <f t="shared" si="40"/>
        <v>302</v>
      </c>
      <c r="R540" s="10">
        <f t="shared" si="41"/>
        <v>252.02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8330</v>
      </c>
      <c r="O541" s="12" t="s">
        <v>8275</v>
      </c>
      <c r="P541" t="s">
        <v>8276</v>
      </c>
      <c r="Q541">
        <f t="shared" si="40"/>
        <v>101</v>
      </c>
      <c r="R541" s="10">
        <f t="shared" si="41"/>
        <v>25.16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8331</v>
      </c>
      <c r="O542" s="12" t="s">
        <v>8277</v>
      </c>
      <c r="P542" t="s">
        <v>8278</v>
      </c>
      <c r="Q542">
        <f t="shared" si="40"/>
        <v>0</v>
      </c>
      <c r="R542" s="10">
        <f t="shared" si="41"/>
        <v>1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8331</v>
      </c>
      <c r="O543" s="12" t="s">
        <v>8277</v>
      </c>
      <c r="P543" t="s">
        <v>8278</v>
      </c>
      <c r="Q543">
        <f t="shared" si="40"/>
        <v>1</v>
      </c>
      <c r="R543" s="10">
        <f t="shared" si="41"/>
        <v>25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8331</v>
      </c>
      <c r="O544" s="12" t="s">
        <v>8277</v>
      </c>
      <c r="P544" t="s">
        <v>8278</v>
      </c>
      <c r="Q544">
        <f t="shared" si="40"/>
        <v>0</v>
      </c>
      <c r="R544" s="10">
        <f t="shared" si="41"/>
        <v>1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8331</v>
      </c>
      <c r="O545" s="12" t="s">
        <v>8277</v>
      </c>
      <c r="P545" t="s">
        <v>8278</v>
      </c>
      <c r="Q545">
        <f t="shared" si="40"/>
        <v>0</v>
      </c>
      <c r="R545" s="10">
        <f t="shared" si="41"/>
        <v>35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8331</v>
      </c>
      <c r="O546" s="12" t="s">
        <v>8277</v>
      </c>
      <c r="P546" t="s">
        <v>8278</v>
      </c>
      <c r="Q546">
        <f t="shared" si="40"/>
        <v>1</v>
      </c>
      <c r="R546" s="10">
        <f t="shared" si="41"/>
        <v>3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8331</v>
      </c>
      <c r="O547" s="12" t="s">
        <v>8277</v>
      </c>
      <c r="P547" t="s">
        <v>8278</v>
      </c>
      <c r="Q547">
        <f t="shared" si="40"/>
        <v>27</v>
      </c>
      <c r="R547" s="10">
        <f t="shared" si="41"/>
        <v>402.71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8331</v>
      </c>
      <c r="O548" s="12" t="s">
        <v>8277</v>
      </c>
      <c r="P548" t="s">
        <v>8278</v>
      </c>
      <c r="Q548">
        <f t="shared" si="40"/>
        <v>0</v>
      </c>
      <c r="R548" s="10">
        <f t="shared" si="41"/>
        <v>26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8331</v>
      </c>
      <c r="O549" s="12" t="s">
        <v>8277</v>
      </c>
      <c r="P549" t="s">
        <v>8278</v>
      </c>
      <c r="Q549">
        <f t="shared" si="40"/>
        <v>0</v>
      </c>
      <c r="R549" s="10">
        <f t="shared" si="41"/>
        <v>0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8331</v>
      </c>
      <c r="O550" s="12" t="s">
        <v>8277</v>
      </c>
      <c r="P550" t="s">
        <v>8278</v>
      </c>
      <c r="Q550">
        <f t="shared" si="40"/>
        <v>0</v>
      </c>
      <c r="R550" s="10">
        <f t="shared" si="41"/>
        <v>9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8331</v>
      </c>
      <c r="O551" s="12" t="s">
        <v>8277</v>
      </c>
      <c r="P551" t="s">
        <v>8278</v>
      </c>
      <c r="Q551">
        <f t="shared" si="40"/>
        <v>3</v>
      </c>
      <c r="R551" s="10">
        <f t="shared" si="41"/>
        <v>8.5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8331</v>
      </c>
      <c r="O552" s="12" t="s">
        <v>8277</v>
      </c>
      <c r="P552" t="s">
        <v>8278</v>
      </c>
      <c r="Q552">
        <f t="shared" si="40"/>
        <v>1</v>
      </c>
      <c r="R552" s="10">
        <f t="shared" si="41"/>
        <v>8.75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8331</v>
      </c>
      <c r="O553" s="12" t="s">
        <v>8277</v>
      </c>
      <c r="P553" t="s">
        <v>8278</v>
      </c>
      <c r="Q553">
        <f t="shared" si="40"/>
        <v>5</v>
      </c>
      <c r="R553" s="10">
        <f t="shared" si="41"/>
        <v>135.04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8331</v>
      </c>
      <c r="O554" s="12" t="s">
        <v>8277</v>
      </c>
      <c r="P554" t="s">
        <v>8278</v>
      </c>
      <c r="Q554">
        <f t="shared" si="40"/>
        <v>0</v>
      </c>
      <c r="R554" s="10">
        <f t="shared" si="41"/>
        <v>0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8331</v>
      </c>
      <c r="O555" s="12" t="s">
        <v>8277</v>
      </c>
      <c r="P555" t="s">
        <v>8278</v>
      </c>
      <c r="Q555">
        <f t="shared" si="40"/>
        <v>0</v>
      </c>
      <c r="R555" s="10">
        <f t="shared" si="41"/>
        <v>20.5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8331</v>
      </c>
      <c r="O556" s="12" t="s">
        <v>8277</v>
      </c>
      <c r="P556" t="s">
        <v>8278</v>
      </c>
      <c r="Q556">
        <f t="shared" si="40"/>
        <v>37</v>
      </c>
      <c r="R556" s="10">
        <f t="shared" si="41"/>
        <v>64.36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8331</v>
      </c>
      <c r="O557" s="12" t="s">
        <v>8277</v>
      </c>
      <c r="P557" t="s">
        <v>8278</v>
      </c>
      <c r="Q557">
        <f t="shared" si="40"/>
        <v>0</v>
      </c>
      <c r="R557" s="10">
        <f t="shared" si="41"/>
        <v>0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8331</v>
      </c>
      <c r="O558" s="12" t="s">
        <v>8277</v>
      </c>
      <c r="P558" t="s">
        <v>8278</v>
      </c>
      <c r="Q558">
        <f t="shared" si="40"/>
        <v>3</v>
      </c>
      <c r="R558" s="10">
        <f t="shared" si="41"/>
        <v>200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8331</v>
      </c>
      <c r="O559" s="12" t="s">
        <v>8277</v>
      </c>
      <c r="P559" t="s">
        <v>8278</v>
      </c>
      <c r="Q559">
        <f t="shared" si="40"/>
        <v>1</v>
      </c>
      <c r="R559" s="10">
        <f t="shared" si="41"/>
        <v>68.3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8331</v>
      </c>
      <c r="O560" s="12" t="s">
        <v>8277</v>
      </c>
      <c r="P560" t="s">
        <v>8278</v>
      </c>
      <c r="Q560">
        <f t="shared" si="40"/>
        <v>0</v>
      </c>
      <c r="R560" s="10">
        <f t="shared" si="41"/>
        <v>0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8331</v>
      </c>
      <c r="O561" s="12" t="s">
        <v>8277</v>
      </c>
      <c r="P561" t="s">
        <v>8278</v>
      </c>
      <c r="Q561">
        <f t="shared" si="40"/>
        <v>0</v>
      </c>
      <c r="R561" s="10">
        <f t="shared" si="41"/>
        <v>50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8331</v>
      </c>
      <c r="O562" s="12" t="s">
        <v>8277</v>
      </c>
      <c r="P562" t="s">
        <v>8278</v>
      </c>
      <c r="Q562">
        <f t="shared" si="40"/>
        <v>0</v>
      </c>
      <c r="R562" s="10">
        <f t="shared" si="41"/>
        <v>4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8331</v>
      </c>
      <c r="O563" s="12" t="s">
        <v>8277</v>
      </c>
      <c r="P563" t="s">
        <v>8278</v>
      </c>
      <c r="Q563">
        <f t="shared" si="40"/>
        <v>0</v>
      </c>
      <c r="R563" s="10">
        <f t="shared" si="41"/>
        <v>27.5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8331</v>
      </c>
      <c r="O564" s="12" t="s">
        <v>8277</v>
      </c>
      <c r="P564" t="s">
        <v>8278</v>
      </c>
      <c r="Q564">
        <f t="shared" si="40"/>
        <v>0</v>
      </c>
      <c r="R564" s="10">
        <f t="shared" si="41"/>
        <v>0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8331</v>
      </c>
      <c r="O565" s="12" t="s">
        <v>8277</v>
      </c>
      <c r="P565" t="s">
        <v>8278</v>
      </c>
      <c r="Q565">
        <f t="shared" si="40"/>
        <v>0</v>
      </c>
      <c r="R565" s="10">
        <f t="shared" si="41"/>
        <v>34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8331</v>
      </c>
      <c r="O566" s="12" t="s">
        <v>8277</v>
      </c>
      <c r="P566" t="s">
        <v>8278</v>
      </c>
      <c r="Q566">
        <f t="shared" si="40"/>
        <v>0</v>
      </c>
      <c r="R566" s="10">
        <f t="shared" si="41"/>
        <v>1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8331</v>
      </c>
      <c r="O567" s="12" t="s">
        <v>8277</v>
      </c>
      <c r="P567" t="s">
        <v>8278</v>
      </c>
      <c r="Q567">
        <f t="shared" si="40"/>
        <v>0</v>
      </c>
      <c r="R567" s="10">
        <f t="shared" si="41"/>
        <v>0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8331</v>
      </c>
      <c r="O568" s="12" t="s">
        <v>8277</v>
      </c>
      <c r="P568" t="s">
        <v>8278</v>
      </c>
      <c r="Q568">
        <f t="shared" si="40"/>
        <v>0</v>
      </c>
      <c r="R568" s="10">
        <f t="shared" si="41"/>
        <v>1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8331</v>
      </c>
      <c r="O569" s="12" t="s">
        <v>8277</v>
      </c>
      <c r="P569" t="s">
        <v>8278</v>
      </c>
      <c r="Q569">
        <f t="shared" si="40"/>
        <v>0</v>
      </c>
      <c r="R569" s="10">
        <f t="shared" si="41"/>
        <v>0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8331</v>
      </c>
      <c r="O570" s="12" t="s">
        <v>8277</v>
      </c>
      <c r="P570" t="s">
        <v>8278</v>
      </c>
      <c r="Q570">
        <f t="shared" si="40"/>
        <v>1</v>
      </c>
      <c r="R570" s="10">
        <f t="shared" si="41"/>
        <v>49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8331</v>
      </c>
      <c r="O571" s="12" t="s">
        <v>8277</v>
      </c>
      <c r="P571" t="s">
        <v>8278</v>
      </c>
      <c r="Q571">
        <f t="shared" si="40"/>
        <v>1</v>
      </c>
      <c r="R571" s="10">
        <f t="shared" si="41"/>
        <v>20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8331</v>
      </c>
      <c r="O572" s="12" t="s">
        <v>8277</v>
      </c>
      <c r="P572" t="s">
        <v>8278</v>
      </c>
      <c r="Q572">
        <f t="shared" si="40"/>
        <v>0</v>
      </c>
      <c r="R572" s="10">
        <f t="shared" si="41"/>
        <v>142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8331</v>
      </c>
      <c r="O573" s="12" t="s">
        <v>8277</v>
      </c>
      <c r="P573" t="s">
        <v>8278</v>
      </c>
      <c r="Q573">
        <f t="shared" si="40"/>
        <v>0</v>
      </c>
      <c r="R573" s="10">
        <f t="shared" si="41"/>
        <v>53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8331</v>
      </c>
      <c r="O574" s="12" t="s">
        <v>8277</v>
      </c>
      <c r="P574" t="s">
        <v>8278</v>
      </c>
      <c r="Q574">
        <f t="shared" si="40"/>
        <v>0</v>
      </c>
      <c r="R574" s="10">
        <f t="shared" si="41"/>
        <v>0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8331</v>
      </c>
      <c r="O575" s="12" t="s">
        <v>8277</v>
      </c>
      <c r="P575" t="s">
        <v>8278</v>
      </c>
      <c r="Q575">
        <f t="shared" si="40"/>
        <v>0</v>
      </c>
      <c r="R575" s="10">
        <f t="shared" si="41"/>
        <v>38.44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8331</v>
      </c>
      <c r="O576" s="12" t="s">
        <v>8277</v>
      </c>
      <c r="P576" t="s">
        <v>8278</v>
      </c>
      <c r="Q576">
        <f t="shared" si="40"/>
        <v>1</v>
      </c>
      <c r="R576" s="10">
        <f t="shared" si="41"/>
        <v>20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8331</v>
      </c>
      <c r="O577" s="12" t="s">
        <v>8277</v>
      </c>
      <c r="P577" t="s">
        <v>8278</v>
      </c>
      <c r="Q577">
        <f t="shared" si="40"/>
        <v>0</v>
      </c>
      <c r="R577" s="10">
        <f t="shared" si="41"/>
        <v>64.75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8331</v>
      </c>
      <c r="O578" s="12" t="s">
        <v>8277</v>
      </c>
      <c r="P578" t="s">
        <v>8278</v>
      </c>
      <c r="Q578">
        <f t="shared" ref="Q578:Q641" si="45">ROUND(E578/D578*100,0)</f>
        <v>0</v>
      </c>
      <c r="R578" s="10">
        <f t="shared" si="41"/>
        <v>1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8331</v>
      </c>
      <c r="O579" s="12" t="s">
        <v>8277</v>
      </c>
      <c r="P579" t="s">
        <v>8278</v>
      </c>
      <c r="Q579">
        <f t="shared" si="45"/>
        <v>0</v>
      </c>
      <c r="R579" s="10">
        <f t="shared" ref="R579:R642" si="46">IFERROR(ROUND(E579/L579,2),0)</f>
        <v>10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8331</v>
      </c>
      <c r="O580" s="12" t="s">
        <v>8277</v>
      </c>
      <c r="P580" t="s">
        <v>8278</v>
      </c>
      <c r="Q580">
        <f t="shared" si="45"/>
        <v>0</v>
      </c>
      <c r="R580" s="10">
        <f t="shared" si="46"/>
        <v>2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8331</v>
      </c>
      <c r="O581" s="12" t="s">
        <v>8277</v>
      </c>
      <c r="P581" t="s">
        <v>8278</v>
      </c>
      <c r="Q581">
        <f t="shared" si="45"/>
        <v>1</v>
      </c>
      <c r="R581" s="10">
        <f t="shared" si="46"/>
        <v>35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8331</v>
      </c>
      <c r="O582" s="12" t="s">
        <v>8277</v>
      </c>
      <c r="P582" t="s">
        <v>8278</v>
      </c>
      <c r="Q582">
        <f t="shared" si="45"/>
        <v>0</v>
      </c>
      <c r="R582" s="10">
        <f t="shared" si="46"/>
        <v>1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8331</v>
      </c>
      <c r="O583" s="12" t="s">
        <v>8277</v>
      </c>
      <c r="P583" t="s">
        <v>8278</v>
      </c>
      <c r="Q583">
        <f t="shared" si="45"/>
        <v>0</v>
      </c>
      <c r="R583" s="10">
        <f t="shared" si="46"/>
        <v>0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8331</v>
      </c>
      <c r="O584" s="12" t="s">
        <v>8277</v>
      </c>
      <c r="P584" t="s">
        <v>8278</v>
      </c>
      <c r="Q584">
        <f t="shared" si="45"/>
        <v>0</v>
      </c>
      <c r="R584" s="10">
        <f t="shared" si="46"/>
        <v>0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8331</v>
      </c>
      <c r="O585" s="12" t="s">
        <v>8277</v>
      </c>
      <c r="P585" t="s">
        <v>8278</v>
      </c>
      <c r="Q585">
        <f t="shared" si="45"/>
        <v>0</v>
      </c>
      <c r="R585" s="10">
        <f t="shared" si="46"/>
        <v>1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8331</v>
      </c>
      <c r="O586" s="12" t="s">
        <v>8277</v>
      </c>
      <c r="P586" t="s">
        <v>8278</v>
      </c>
      <c r="Q586">
        <f t="shared" si="45"/>
        <v>1</v>
      </c>
      <c r="R586" s="10">
        <f t="shared" si="46"/>
        <v>5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8331</v>
      </c>
      <c r="O587" s="12" t="s">
        <v>8277</v>
      </c>
      <c r="P587" t="s">
        <v>8278</v>
      </c>
      <c r="Q587">
        <f t="shared" si="45"/>
        <v>0</v>
      </c>
      <c r="R587" s="10">
        <f t="shared" si="46"/>
        <v>0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8331</v>
      </c>
      <c r="O588" s="12" t="s">
        <v>8277</v>
      </c>
      <c r="P588" t="s">
        <v>8278</v>
      </c>
      <c r="Q588">
        <f t="shared" si="45"/>
        <v>1</v>
      </c>
      <c r="R588" s="10">
        <f t="shared" si="46"/>
        <v>14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8331</v>
      </c>
      <c r="O589" s="12" t="s">
        <v>8277</v>
      </c>
      <c r="P589" t="s">
        <v>8278</v>
      </c>
      <c r="Q589">
        <f t="shared" si="45"/>
        <v>9</v>
      </c>
      <c r="R589" s="10">
        <f t="shared" si="46"/>
        <v>389.29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8331</v>
      </c>
      <c r="O590" s="12" t="s">
        <v>8277</v>
      </c>
      <c r="P590" t="s">
        <v>8278</v>
      </c>
      <c r="Q590">
        <f t="shared" si="45"/>
        <v>3</v>
      </c>
      <c r="R590" s="10">
        <f t="shared" si="46"/>
        <v>150.5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8331</v>
      </c>
      <c r="O591" s="12" t="s">
        <v>8277</v>
      </c>
      <c r="P591" t="s">
        <v>8278</v>
      </c>
      <c r="Q591">
        <f t="shared" si="45"/>
        <v>0</v>
      </c>
      <c r="R591" s="10">
        <f t="shared" si="46"/>
        <v>1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8331</v>
      </c>
      <c r="O592" s="12" t="s">
        <v>8277</v>
      </c>
      <c r="P592" t="s">
        <v>8278</v>
      </c>
      <c r="Q592">
        <f t="shared" si="45"/>
        <v>4</v>
      </c>
      <c r="R592" s="10">
        <f t="shared" si="46"/>
        <v>24.78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8331</v>
      </c>
      <c r="O593" s="12" t="s">
        <v>8277</v>
      </c>
      <c r="P593" t="s">
        <v>8278</v>
      </c>
      <c r="Q593">
        <f t="shared" si="45"/>
        <v>0</v>
      </c>
      <c r="R593" s="10">
        <f t="shared" si="46"/>
        <v>30.5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8331</v>
      </c>
      <c r="O594" s="12" t="s">
        <v>8277</v>
      </c>
      <c r="P594" t="s">
        <v>8278</v>
      </c>
      <c r="Q594">
        <f t="shared" si="45"/>
        <v>3</v>
      </c>
      <c r="R594" s="10">
        <f t="shared" si="46"/>
        <v>250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8331</v>
      </c>
      <c r="O595" s="12" t="s">
        <v>8277</v>
      </c>
      <c r="P595" t="s">
        <v>8278</v>
      </c>
      <c r="Q595">
        <f t="shared" si="45"/>
        <v>23</v>
      </c>
      <c r="R595" s="10">
        <f t="shared" si="46"/>
        <v>16.43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8331</v>
      </c>
      <c r="O596" s="12" t="s">
        <v>8277</v>
      </c>
      <c r="P596" t="s">
        <v>8278</v>
      </c>
      <c r="Q596">
        <f t="shared" si="45"/>
        <v>0</v>
      </c>
      <c r="R596" s="10">
        <f t="shared" si="46"/>
        <v>13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8331</v>
      </c>
      <c r="O597" s="12" t="s">
        <v>8277</v>
      </c>
      <c r="P597" t="s">
        <v>8278</v>
      </c>
      <c r="Q597">
        <f t="shared" si="45"/>
        <v>0</v>
      </c>
      <c r="R597" s="10">
        <f t="shared" si="46"/>
        <v>53.25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8331</v>
      </c>
      <c r="O598" s="12" t="s">
        <v>8277</v>
      </c>
      <c r="P598" t="s">
        <v>8278</v>
      </c>
      <c r="Q598">
        <f t="shared" si="45"/>
        <v>0</v>
      </c>
      <c r="R598" s="10">
        <f t="shared" si="46"/>
        <v>3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8331</v>
      </c>
      <c r="O599" s="12" t="s">
        <v>8277</v>
      </c>
      <c r="P599" t="s">
        <v>8278</v>
      </c>
      <c r="Q599">
        <f t="shared" si="45"/>
        <v>0</v>
      </c>
      <c r="R599" s="10">
        <f t="shared" si="46"/>
        <v>10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8331</v>
      </c>
      <c r="O600" s="12" t="s">
        <v>8277</v>
      </c>
      <c r="P600" t="s">
        <v>8278</v>
      </c>
      <c r="Q600">
        <f t="shared" si="45"/>
        <v>34</v>
      </c>
      <c r="R600" s="10">
        <f t="shared" si="46"/>
        <v>121.43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8331</v>
      </c>
      <c r="O601" s="12" t="s">
        <v>8277</v>
      </c>
      <c r="P601" t="s">
        <v>8278</v>
      </c>
      <c r="Q601">
        <f t="shared" si="45"/>
        <v>0</v>
      </c>
      <c r="R601" s="10">
        <f t="shared" si="46"/>
        <v>15.5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8331</v>
      </c>
      <c r="O602" s="12" t="s">
        <v>8277</v>
      </c>
      <c r="P602" t="s">
        <v>8278</v>
      </c>
      <c r="Q602">
        <f t="shared" si="45"/>
        <v>2</v>
      </c>
      <c r="R602" s="10">
        <f t="shared" si="46"/>
        <v>100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8331</v>
      </c>
      <c r="O603" s="12" t="s">
        <v>8277</v>
      </c>
      <c r="P603" t="s">
        <v>8278</v>
      </c>
      <c r="Q603">
        <f t="shared" si="45"/>
        <v>1</v>
      </c>
      <c r="R603" s="10">
        <f t="shared" si="46"/>
        <v>23.33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8331</v>
      </c>
      <c r="O604" s="12" t="s">
        <v>8277</v>
      </c>
      <c r="P604" t="s">
        <v>8278</v>
      </c>
      <c r="Q604">
        <f t="shared" si="45"/>
        <v>0</v>
      </c>
      <c r="R604" s="10">
        <f t="shared" si="46"/>
        <v>0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8331</v>
      </c>
      <c r="O605" s="12" t="s">
        <v>8277</v>
      </c>
      <c r="P605" t="s">
        <v>8278</v>
      </c>
      <c r="Q605">
        <f t="shared" si="45"/>
        <v>4</v>
      </c>
      <c r="R605" s="10">
        <f t="shared" si="46"/>
        <v>45.39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8331</v>
      </c>
      <c r="O606" s="12" t="s">
        <v>8277</v>
      </c>
      <c r="P606" t="s">
        <v>8278</v>
      </c>
      <c r="Q606">
        <f t="shared" si="45"/>
        <v>0</v>
      </c>
      <c r="R606" s="10">
        <f t="shared" si="46"/>
        <v>0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8331</v>
      </c>
      <c r="O607" s="12" t="s">
        <v>8277</v>
      </c>
      <c r="P607" t="s">
        <v>8278</v>
      </c>
      <c r="Q607">
        <f t="shared" si="45"/>
        <v>3</v>
      </c>
      <c r="R607" s="10">
        <f t="shared" si="46"/>
        <v>16.38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8331</v>
      </c>
      <c r="O608" s="12" t="s">
        <v>8277</v>
      </c>
      <c r="P608" t="s">
        <v>8278</v>
      </c>
      <c r="Q608">
        <f t="shared" si="45"/>
        <v>0</v>
      </c>
      <c r="R608" s="10">
        <f t="shared" si="46"/>
        <v>10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8331</v>
      </c>
      <c r="O609" s="12" t="s">
        <v>8277</v>
      </c>
      <c r="P609" t="s">
        <v>8278</v>
      </c>
      <c r="Q609">
        <f t="shared" si="45"/>
        <v>0</v>
      </c>
      <c r="R609" s="10">
        <f t="shared" si="46"/>
        <v>0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8331</v>
      </c>
      <c r="O610" s="12" t="s">
        <v>8277</v>
      </c>
      <c r="P610" t="s">
        <v>8278</v>
      </c>
      <c r="Q610">
        <f t="shared" si="45"/>
        <v>1</v>
      </c>
      <c r="R610" s="10">
        <f t="shared" si="46"/>
        <v>292.2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8331</v>
      </c>
      <c r="O611" s="12" t="s">
        <v>8277</v>
      </c>
      <c r="P611" t="s">
        <v>8278</v>
      </c>
      <c r="Q611">
        <f t="shared" si="45"/>
        <v>1</v>
      </c>
      <c r="R611" s="10">
        <f t="shared" si="46"/>
        <v>5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8331</v>
      </c>
      <c r="O612" s="12" t="s">
        <v>8277</v>
      </c>
      <c r="P612" t="s">
        <v>8278</v>
      </c>
      <c r="Q612">
        <f t="shared" si="45"/>
        <v>0</v>
      </c>
      <c r="R612" s="10">
        <f t="shared" si="46"/>
        <v>0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8331</v>
      </c>
      <c r="O613" s="12" t="s">
        <v>8277</v>
      </c>
      <c r="P613" t="s">
        <v>8278</v>
      </c>
      <c r="Q613">
        <f t="shared" si="45"/>
        <v>0</v>
      </c>
      <c r="R613" s="10">
        <f t="shared" si="46"/>
        <v>0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8331</v>
      </c>
      <c r="O614" s="12" t="s">
        <v>8277</v>
      </c>
      <c r="P614" t="s">
        <v>8278</v>
      </c>
      <c r="Q614">
        <f t="shared" si="45"/>
        <v>0</v>
      </c>
      <c r="R614" s="10">
        <f t="shared" si="46"/>
        <v>0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8331</v>
      </c>
      <c r="O615" s="12" t="s">
        <v>8277</v>
      </c>
      <c r="P615" t="s">
        <v>8278</v>
      </c>
      <c r="Q615">
        <f t="shared" si="45"/>
        <v>21</v>
      </c>
      <c r="R615" s="10">
        <f t="shared" si="46"/>
        <v>105.93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8331</v>
      </c>
      <c r="O616" s="12" t="s">
        <v>8277</v>
      </c>
      <c r="P616" t="s">
        <v>8278</v>
      </c>
      <c r="Q616">
        <f t="shared" si="45"/>
        <v>0</v>
      </c>
      <c r="R616" s="10">
        <f t="shared" si="46"/>
        <v>0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8331</v>
      </c>
      <c r="O617" s="12" t="s">
        <v>8277</v>
      </c>
      <c r="P617" t="s">
        <v>8278</v>
      </c>
      <c r="Q617">
        <f t="shared" si="45"/>
        <v>0</v>
      </c>
      <c r="R617" s="10">
        <f t="shared" si="46"/>
        <v>0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8331</v>
      </c>
      <c r="O618" s="12" t="s">
        <v>8277</v>
      </c>
      <c r="P618" t="s">
        <v>8278</v>
      </c>
      <c r="Q618">
        <f t="shared" si="45"/>
        <v>0</v>
      </c>
      <c r="R618" s="10">
        <f t="shared" si="46"/>
        <v>0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8331</v>
      </c>
      <c r="O619" s="12" t="s">
        <v>8277</v>
      </c>
      <c r="P619" t="s">
        <v>8278</v>
      </c>
      <c r="Q619">
        <f t="shared" si="45"/>
        <v>3</v>
      </c>
      <c r="R619" s="10">
        <f t="shared" si="46"/>
        <v>20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8331</v>
      </c>
      <c r="O620" s="12" t="s">
        <v>8277</v>
      </c>
      <c r="P620" t="s">
        <v>8278</v>
      </c>
      <c r="Q620">
        <f t="shared" si="45"/>
        <v>0</v>
      </c>
      <c r="R620" s="10">
        <f t="shared" si="46"/>
        <v>0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8331</v>
      </c>
      <c r="O621" s="12" t="s">
        <v>8277</v>
      </c>
      <c r="P621" t="s">
        <v>8278</v>
      </c>
      <c r="Q621">
        <f t="shared" si="45"/>
        <v>0</v>
      </c>
      <c r="R621" s="10">
        <f t="shared" si="46"/>
        <v>1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8331</v>
      </c>
      <c r="O622" s="12" t="s">
        <v>8277</v>
      </c>
      <c r="P622" t="s">
        <v>8278</v>
      </c>
      <c r="Q622">
        <f t="shared" si="45"/>
        <v>1</v>
      </c>
      <c r="R622" s="10">
        <f t="shared" si="46"/>
        <v>300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8331</v>
      </c>
      <c r="O623" s="12" t="s">
        <v>8277</v>
      </c>
      <c r="P623" t="s">
        <v>8278</v>
      </c>
      <c r="Q623">
        <f t="shared" si="45"/>
        <v>1</v>
      </c>
      <c r="R623" s="10">
        <f t="shared" si="46"/>
        <v>87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8331</v>
      </c>
      <c r="O624" s="12" t="s">
        <v>8277</v>
      </c>
      <c r="P624" t="s">
        <v>8278</v>
      </c>
      <c r="Q624">
        <f t="shared" si="45"/>
        <v>6</v>
      </c>
      <c r="R624" s="10">
        <f t="shared" si="46"/>
        <v>37.89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8331</v>
      </c>
      <c r="O625" s="12" t="s">
        <v>8277</v>
      </c>
      <c r="P625" t="s">
        <v>8278</v>
      </c>
      <c r="Q625">
        <f t="shared" si="45"/>
        <v>0</v>
      </c>
      <c r="R625" s="10">
        <f t="shared" si="46"/>
        <v>0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8331</v>
      </c>
      <c r="O626" s="12" t="s">
        <v>8277</v>
      </c>
      <c r="P626" t="s">
        <v>8278</v>
      </c>
      <c r="Q626">
        <f t="shared" si="45"/>
        <v>0</v>
      </c>
      <c r="R626" s="10">
        <f t="shared" si="46"/>
        <v>0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8331</v>
      </c>
      <c r="O627" s="12" t="s">
        <v>8277</v>
      </c>
      <c r="P627" t="s">
        <v>8278</v>
      </c>
      <c r="Q627">
        <f t="shared" si="45"/>
        <v>0</v>
      </c>
      <c r="R627" s="10">
        <f t="shared" si="46"/>
        <v>0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8331</v>
      </c>
      <c r="O628" s="12" t="s">
        <v>8277</v>
      </c>
      <c r="P628" t="s">
        <v>8278</v>
      </c>
      <c r="Q628">
        <f t="shared" si="45"/>
        <v>17</v>
      </c>
      <c r="R628" s="10">
        <f t="shared" si="46"/>
        <v>111.41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8331</v>
      </c>
      <c r="O629" s="12" t="s">
        <v>8277</v>
      </c>
      <c r="P629" t="s">
        <v>8278</v>
      </c>
      <c r="Q629">
        <f t="shared" si="45"/>
        <v>0</v>
      </c>
      <c r="R629" s="10">
        <f t="shared" si="46"/>
        <v>90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8331</v>
      </c>
      <c r="O630" s="12" t="s">
        <v>8277</v>
      </c>
      <c r="P630" t="s">
        <v>8278</v>
      </c>
      <c r="Q630">
        <f t="shared" si="45"/>
        <v>0</v>
      </c>
      <c r="R630" s="10">
        <f t="shared" si="46"/>
        <v>0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8331</v>
      </c>
      <c r="O631" s="12" t="s">
        <v>8277</v>
      </c>
      <c r="P631" t="s">
        <v>8278</v>
      </c>
      <c r="Q631">
        <f t="shared" si="45"/>
        <v>0</v>
      </c>
      <c r="R631" s="10">
        <f t="shared" si="46"/>
        <v>116.67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8331</v>
      </c>
      <c r="O632" s="12" t="s">
        <v>8277</v>
      </c>
      <c r="P632" t="s">
        <v>8278</v>
      </c>
      <c r="Q632">
        <f t="shared" si="45"/>
        <v>0</v>
      </c>
      <c r="R632" s="10">
        <f t="shared" si="46"/>
        <v>10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8331</v>
      </c>
      <c r="O633" s="12" t="s">
        <v>8277</v>
      </c>
      <c r="P633" t="s">
        <v>8278</v>
      </c>
      <c r="Q633">
        <f t="shared" si="45"/>
        <v>1</v>
      </c>
      <c r="R633" s="10">
        <f t="shared" si="46"/>
        <v>76.67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8331</v>
      </c>
      <c r="O634" s="12" t="s">
        <v>8277</v>
      </c>
      <c r="P634" t="s">
        <v>8278</v>
      </c>
      <c r="Q634">
        <f t="shared" si="45"/>
        <v>0</v>
      </c>
      <c r="R634" s="10">
        <f t="shared" si="46"/>
        <v>0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8331</v>
      </c>
      <c r="O635" s="12" t="s">
        <v>8277</v>
      </c>
      <c r="P635" t="s">
        <v>8278</v>
      </c>
      <c r="Q635">
        <f t="shared" si="45"/>
        <v>12</v>
      </c>
      <c r="R635" s="10">
        <f t="shared" si="46"/>
        <v>49.8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8331</v>
      </c>
      <c r="O636" s="12" t="s">
        <v>8277</v>
      </c>
      <c r="P636" t="s">
        <v>8278</v>
      </c>
      <c r="Q636">
        <f t="shared" si="45"/>
        <v>0</v>
      </c>
      <c r="R636" s="10">
        <f t="shared" si="46"/>
        <v>1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8331</v>
      </c>
      <c r="O637" s="12" t="s">
        <v>8277</v>
      </c>
      <c r="P637" t="s">
        <v>8278</v>
      </c>
      <c r="Q637">
        <f t="shared" si="45"/>
        <v>0</v>
      </c>
      <c r="R637" s="10">
        <f t="shared" si="46"/>
        <v>2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8331</v>
      </c>
      <c r="O638" s="12" t="s">
        <v>8277</v>
      </c>
      <c r="P638" t="s">
        <v>8278</v>
      </c>
      <c r="Q638">
        <f t="shared" si="45"/>
        <v>0</v>
      </c>
      <c r="R638" s="10">
        <f t="shared" si="46"/>
        <v>4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8331</v>
      </c>
      <c r="O639" s="12" t="s">
        <v>8277</v>
      </c>
      <c r="P639" t="s">
        <v>8278</v>
      </c>
      <c r="Q639">
        <f t="shared" si="45"/>
        <v>0</v>
      </c>
      <c r="R639" s="10">
        <f t="shared" si="46"/>
        <v>0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8331</v>
      </c>
      <c r="O640" s="12" t="s">
        <v>8277</v>
      </c>
      <c r="P640" t="s">
        <v>8278</v>
      </c>
      <c r="Q640">
        <f t="shared" si="45"/>
        <v>0</v>
      </c>
      <c r="R640" s="10">
        <f t="shared" si="46"/>
        <v>3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8331</v>
      </c>
      <c r="O641" s="12" t="s">
        <v>8277</v>
      </c>
      <c r="P641" t="s">
        <v>8278</v>
      </c>
      <c r="Q641">
        <f t="shared" si="45"/>
        <v>0</v>
      </c>
      <c r="R641" s="10">
        <f t="shared" si="46"/>
        <v>1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8332</v>
      </c>
      <c r="O642" s="12" t="s">
        <v>8277</v>
      </c>
      <c r="P642" t="s">
        <v>8279</v>
      </c>
      <c r="Q642">
        <f t="shared" ref="Q642:Q705" si="50">ROUND(E642/D642*100,0)</f>
        <v>144</v>
      </c>
      <c r="R642" s="10">
        <f t="shared" si="46"/>
        <v>50.5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8332</v>
      </c>
      <c r="O643" s="12" t="s">
        <v>8277</v>
      </c>
      <c r="P643" t="s">
        <v>8279</v>
      </c>
      <c r="Q643">
        <f t="shared" si="50"/>
        <v>119</v>
      </c>
      <c r="R643" s="10">
        <f t="shared" ref="R643:R706" si="51">IFERROR(ROUND(E643/L643,2),0)</f>
        <v>151.32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8332</v>
      </c>
      <c r="O644" s="12" t="s">
        <v>8277</v>
      </c>
      <c r="P644" t="s">
        <v>8279</v>
      </c>
      <c r="Q644">
        <f t="shared" si="50"/>
        <v>1460</v>
      </c>
      <c r="R644" s="10">
        <f t="shared" si="51"/>
        <v>134.36000000000001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8332</v>
      </c>
      <c r="O645" s="12" t="s">
        <v>8277</v>
      </c>
      <c r="P645" t="s">
        <v>8279</v>
      </c>
      <c r="Q645">
        <f t="shared" si="50"/>
        <v>106</v>
      </c>
      <c r="R645" s="10">
        <f t="shared" si="51"/>
        <v>174.03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8332</v>
      </c>
      <c r="O646" s="12" t="s">
        <v>8277</v>
      </c>
      <c r="P646" t="s">
        <v>8279</v>
      </c>
      <c r="Q646">
        <f t="shared" si="50"/>
        <v>300</v>
      </c>
      <c r="R646" s="10">
        <f t="shared" si="51"/>
        <v>73.489999999999995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8332</v>
      </c>
      <c r="O647" s="12" t="s">
        <v>8277</v>
      </c>
      <c r="P647" t="s">
        <v>8279</v>
      </c>
      <c r="Q647">
        <f t="shared" si="50"/>
        <v>279</v>
      </c>
      <c r="R647" s="10">
        <f t="shared" si="51"/>
        <v>23.52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8332</v>
      </c>
      <c r="O648" s="12" t="s">
        <v>8277</v>
      </c>
      <c r="P648" t="s">
        <v>8279</v>
      </c>
      <c r="Q648">
        <f t="shared" si="50"/>
        <v>132</v>
      </c>
      <c r="R648" s="10">
        <f t="shared" si="51"/>
        <v>39.07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8332</v>
      </c>
      <c r="O649" s="12" t="s">
        <v>8277</v>
      </c>
      <c r="P649" t="s">
        <v>8279</v>
      </c>
      <c r="Q649">
        <f t="shared" si="50"/>
        <v>107</v>
      </c>
      <c r="R649" s="10">
        <f t="shared" si="51"/>
        <v>125.94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8332</v>
      </c>
      <c r="O650" s="12" t="s">
        <v>8277</v>
      </c>
      <c r="P650" t="s">
        <v>8279</v>
      </c>
      <c r="Q650">
        <f t="shared" si="50"/>
        <v>127</v>
      </c>
      <c r="R650" s="10">
        <f t="shared" si="51"/>
        <v>1644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8332</v>
      </c>
      <c r="O651" s="12" t="s">
        <v>8277</v>
      </c>
      <c r="P651" t="s">
        <v>8279</v>
      </c>
      <c r="Q651">
        <f t="shared" si="50"/>
        <v>140</v>
      </c>
      <c r="R651" s="10">
        <f t="shared" si="51"/>
        <v>42.67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8332</v>
      </c>
      <c r="O652" s="12" t="s">
        <v>8277</v>
      </c>
      <c r="P652" t="s">
        <v>8279</v>
      </c>
      <c r="Q652">
        <f t="shared" si="50"/>
        <v>112</v>
      </c>
      <c r="R652" s="10">
        <f t="shared" si="51"/>
        <v>35.130000000000003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8332</v>
      </c>
      <c r="O653" s="12" t="s">
        <v>8277</v>
      </c>
      <c r="P653" t="s">
        <v>8279</v>
      </c>
      <c r="Q653">
        <f t="shared" si="50"/>
        <v>101</v>
      </c>
      <c r="R653" s="10">
        <f t="shared" si="51"/>
        <v>239.35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8332</v>
      </c>
      <c r="O654" s="12" t="s">
        <v>8277</v>
      </c>
      <c r="P654" t="s">
        <v>8279</v>
      </c>
      <c r="Q654">
        <f t="shared" si="50"/>
        <v>100</v>
      </c>
      <c r="R654" s="10">
        <f t="shared" si="51"/>
        <v>107.64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8332</v>
      </c>
      <c r="O655" s="12" t="s">
        <v>8277</v>
      </c>
      <c r="P655" t="s">
        <v>8279</v>
      </c>
      <c r="Q655">
        <f t="shared" si="50"/>
        <v>141</v>
      </c>
      <c r="R655" s="10">
        <f t="shared" si="51"/>
        <v>95.83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8332</v>
      </c>
      <c r="O656" s="12" t="s">
        <v>8277</v>
      </c>
      <c r="P656" t="s">
        <v>8279</v>
      </c>
      <c r="Q656">
        <f t="shared" si="50"/>
        <v>267</v>
      </c>
      <c r="R656" s="10">
        <f t="shared" si="51"/>
        <v>31.66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8332</v>
      </c>
      <c r="O657" s="12" t="s">
        <v>8277</v>
      </c>
      <c r="P657" t="s">
        <v>8279</v>
      </c>
      <c r="Q657">
        <f t="shared" si="50"/>
        <v>147</v>
      </c>
      <c r="R657" s="10">
        <f t="shared" si="51"/>
        <v>42.89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8332</v>
      </c>
      <c r="O658" s="12" t="s">
        <v>8277</v>
      </c>
      <c r="P658" t="s">
        <v>8279</v>
      </c>
      <c r="Q658">
        <f t="shared" si="50"/>
        <v>214</v>
      </c>
      <c r="R658" s="10">
        <f t="shared" si="51"/>
        <v>122.74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8332</v>
      </c>
      <c r="O659" s="12" t="s">
        <v>8277</v>
      </c>
      <c r="P659" t="s">
        <v>8279</v>
      </c>
      <c r="Q659">
        <f t="shared" si="50"/>
        <v>126</v>
      </c>
      <c r="R659" s="10">
        <f t="shared" si="51"/>
        <v>190.45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8332</v>
      </c>
      <c r="O660" s="12" t="s">
        <v>8277</v>
      </c>
      <c r="P660" t="s">
        <v>8279</v>
      </c>
      <c r="Q660">
        <f t="shared" si="50"/>
        <v>104</v>
      </c>
      <c r="R660" s="10">
        <f t="shared" si="51"/>
        <v>109.34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8332</v>
      </c>
      <c r="O661" s="12" t="s">
        <v>8277</v>
      </c>
      <c r="P661" t="s">
        <v>8279</v>
      </c>
      <c r="Q661">
        <f t="shared" si="50"/>
        <v>101</v>
      </c>
      <c r="R661" s="10">
        <f t="shared" si="51"/>
        <v>143.66999999999999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8332</v>
      </c>
      <c r="O662" s="12" t="s">
        <v>8277</v>
      </c>
      <c r="P662" t="s">
        <v>8279</v>
      </c>
      <c r="Q662">
        <f t="shared" si="50"/>
        <v>3</v>
      </c>
      <c r="R662" s="10">
        <f t="shared" si="51"/>
        <v>84.94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8332</v>
      </c>
      <c r="O663" s="12" t="s">
        <v>8277</v>
      </c>
      <c r="P663" t="s">
        <v>8279</v>
      </c>
      <c r="Q663">
        <f t="shared" si="50"/>
        <v>1</v>
      </c>
      <c r="R663" s="10">
        <f t="shared" si="51"/>
        <v>10.56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8332</v>
      </c>
      <c r="O664" s="12" t="s">
        <v>8277</v>
      </c>
      <c r="P664" t="s">
        <v>8279</v>
      </c>
      <c r="Q664">
        <f t="shared" si="50"/>
        <v>0</v>
      </c>
      <c r="R664" s="10">
        <f t="shared" si="51"/>
        <v>39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8332</v>
      </c>
      <c r="O665" s="12" t="s">
        <v>8277</v>
      </c>
      <c r="P665" t="s">
        <v>8279</v>
      </c>
      <c r="Q665">
        <f t="shared" si="50"/>
        <v>0</v>
      </c>
      <c r="R665" s="10">
        <f t="shared" si="51"/>
        <v>100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8332</v>
      </c>
      <c r="O666" s="12" t="s">
        <v>8277</v>
      </c>
      <c r="P666" t="s">
        <v>8279</v>
      </c>
      <c r="Q666">
        <f t="shared" si="50"/>
        <v>8</v>
      </c>
      <c r="R666" s="10">
        <f t="shared" si="51"/>
        <v>31.17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8332</v>
      </c>
      <c r="O667" s="12" t="s">
        <v>8277</v>
      </c>
      <c r="P667" t="s">
        <v>8279</v>
      </c>
      <c r="Q667">
        <f t="shared" si="50"/>
        <v>19</v>
      </c>
      <c r="R667" s="10">
        <f t="shared" si="51"/>
        <v>155.33000000000001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8332</v>
      </c>
      <c r="O668" s="12" t="s">
        <v>8277</v>
      </c>
      <c r="P668" t="s">
        <v>8279</v>
      </c>
      <c r="Q668">
        <f t="shared" si="50"/>
        <v>0</v>
      </c>
      <c r="R668" s="10">
        <f t="shared" si="51"/>
        <v>2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8332</v>
      </c>
      <c r="O669" s="12" t="s">
        <v>8277</v>
      </c>
      <c r="P669" t="s">
        <v>8279</v>
      </c>
      <c r="Q669">
        <f t="shared" si="50"/>
        <v>10</v>
      </c>
      <c r="R669" s="10">
        <f t="shared" si="51"/>
        <v>178.93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8332</v>
      </c>
      <c r="O670" s="12" t="s">
        <v>8277</v>
      </c>
      <c r="P670" t="s">
        <v>8279</v>
      </c>
      <c r="Q670">
        <f t="shared" si="50"/>
        <v>5</v>
      </c>
      <c r="R670" s="10">
        <f t="shared" si="51"/>
        <v>27.36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8332</v>
      </c>
      <c r="O671" s="12" t="s">
        <v>8277</v>
      </c>
      <c r="P671" t="s">
        <v>8279</v>
      </c>
      <c r="Q671">
        <f t="shared" si="50"/>
        <v>22</v>
      </c>
      <c r="R671" s="10">
        <f t="shared" si="51"/>
        <v>1536.25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8332</v>
      </c>
      <c r="O672" s="12" t="s">
        <v>8277</v>
      </c>
      <c r="P672" t="s">
        <v>8279</v>
      </c>
      <c r="Q672">
        <f t="shared" si="50"/>
        <v>29</v>
      </c>
      <c r="R672" s="10">
        <f t="shared" si="51"/>
        <v>85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8332</v>
      </c>
      <c r="O673" s="12" t="s">
        <v>8277</v>
      </c>
      <c r="P673" t="s">
        <v>8279</v>
      </c>
      <c r="Q673">
        <f t="shared" si="50"/>
        <v>39</v>
      </c>
      <c r="R673" s="10">
        <f t="shared" si="51"/>
        <v>788.53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8332</v>
      </c>
      <c r="O674" s="12" t="s">
        <v>8277</v>
      </c>
      <c r="P674" t="s">
        <v>8279</v>
      </c>
      <c r="Q674">
        <f t="shared" si="50"/>
        <v>22</v>
      </c>
      <c r="R674" s="10">
        <f t="shared" si="51"/>
        <v>50.3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8332</v>
      </c>
      <c r="O675" s="12" t="s">
        <v>8277</v>
      </c>
      <c r="P675" t="s">
        <v>8279</v>
      </c>
      <c r="Q675">
        <f t="shared" si="50"/>
        <v>0</v>
      </c>
      <c r="R675" s="10">
        <f t="shared" si="51"/>
        <v>68.33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8332</v>
      </c>
      <c r="O676" s="12" t="s">
        <v>8277</v>
      </c>
      <c r="P676" t="s">
        <v>8279</v>
      </c>
      <c r="Q676">
        <f t="shared" si="50"/>
        <v>0</v>
      </c>
      <c r="R676" s="10">
        <f t="shared" si="51"/>
        <v>7.5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8332</v>
      </c>
      <c r="O677" s="12" t="s">
        <v>8277</v>
      </c>
      <c r="P677" t="s">
        <v>8279</v>
      </c>
      <c r="Q677">
        <f t="shared" si="50"/>
        <v>15</v>
      </c>
      <c r="R677" s="10">
        <f t="shared" si="51"/>
        <v>34.270000000000003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8332</v>
      </c>
      <c r="O678" s="12" t="s">
        <v>8277</v>
      </c>
      <c r="P678" t="s">
        <v>8279</v>
      </c>
      <c r="Q678">
        <f t="shared" si="50"/>
        <v>1</v>
      </c>
      <c r="R678" s="10">
        <f t="shared" si="51"/>
        <v>61.29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8332</v>
      </c>
      <c r="O679" s="12" t="s">
        <v>8277</v>
      </c>
      <c r="P679" t="s">
        <v>8279</v>
      </c>
      <c r="Q679">
        <f t="shared" si="50"/>
        <v>26</v>
      </c>
      <c r="R679" s="10">
        <f t="shared" si="51"/>
        <v>133.25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8332</v>
      </c>
      <c r="O680" s="12" t="s">
        <v>8277</v>
      </c>
      <c r="P680" t="s">
        <v>8279</v>
      </c>
      <c r="Q680">
        <f t="shared" si="50"/>
        <v>4</v>
      </c>
      <c r="R680" s="10">
        <f t="shared" si="51"/>
        <v>65.180000000000007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8332</v>
      </c>
      <c r="O681" s="12" t="s">
        <v>8277</v>
      </c>
      <c r="P681" t="s">
        <v>8279</v>
      </c>
      <c r="Q681">
        <f t="shared" si="50"/>
        <v>15</v>
      </c>
      <c r="R681" s="10">
        <f t="shared" si="51"/>
        <v>93.9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8332</v>
      </c>
      <c r="O682" s="12" t="s">
        <v>8277</v>
      </c>
      <c r="P682" t="s">
        <v>8279</v>
      </c>
      <c r="Q682">
        <f t="shared" si="50"/>
        <v>26</v>
      </c>
      <c r="R682" s="10">
        <f t="shared" si="51"/>
        <v>150.65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8332</v>
      </c>
      <c r="O683" s="12" t="s">
        <v>8277</v>
      </c>
      <c r="P683" t="s">
        <v>8279</v>
      </c>
      <c r="Q683">
        <f t="shared" si="50"/>
        <v>0</v>
      </c>
      <c r="R683" s="10">
        <f t="shared" si="51"/>
        <v>1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8332</v>
      </c>
      <c r="O684" s="12" t="s">
        <v>8277</v>
      </c>
      <c r="P684" t="s">
        <v>8279</v>
      </c>
      <c r="Q684">
        <f t="shared" si="50"/>
        <v>0</v>
      </c>
      <c r="R684" s="10">
        <f t="shared" si="51"/>
        <v>13.25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8332</v>
      </c>
      <c r="O685" s="12" t="s">
        <v>8277</v>
      </c>
      <c r="P685" t="s">
        <v>8279</v>
      </c>
      <c r="Q685">
        <f t="shared" si="50"/>
        <v>1</v>
      </c>
      <c r="R685" s="10">
        <f t="shared" si="51"/>
        <v>99.33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8332</v>
      </c>
      <c r="O686" s="12" t="s">
        <v>8277</v>
      </c>
      <c r="P686" t="s">
        <v>8279</v>
      </c>
      <c r="Q686">
        <f t="shared" si="50"/>
        <v>7</v>
      </c>
      <c r="R686" s="10">
        <f t="shared" si="51"/>
        <v>177.39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8332</v>
      </c>
      <c r="O687" s="12" t="s">
        <v>8277</v>
      </c>
      <c r="P687" t="s">
        <v>8279</v>
      </c>
      <c r="Q687">
        <f t="shared" si="50"/>
        <v>28</v>
      </c>
      <c r="R687" s="10">
        <f t="shared" si="51"/>
        <v>55.3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8332</v>
      </c>
      <c r="O688" s="12" t="s">
        <v>8277</v>
      </c>
      <c r="P688" t="s">
        <v>8279</v>
      </c>
      <c r="Q688">
        <f t="shared" si="50"/>
        <v>0</v>
      </c>
      <c r="R688" s="10">
        <f t="shared" si="51"/>
        <v>0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8332</v>
      </c>
      <c r="O689" s="12" t="s">
        <v>8277</v>
      </c>
      <c r="P689" t="s">
        <v>8279</v>
      </c>
      <c r="Q689">
        <f t="shared" si="50"/>
        <v>4</v>
      </c>
      <c r="R689" s="10">
        <f t="shared" si="51"/>
        <v>591.66999999999996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8332</v>
      </c>
      <c r="O690" s="12" t="s">
        <v>8277</v>
      </c>
      <c r="P690" t="s">
        <v>8279</v>
      </c>
      <c r="Q690">
        <f t="shared" si="50"/>
        <v>73</v>
      </c>
      <c r="R690" s="10">
        <f t="shared" si="51"/>
        <v>405.5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8332</v>
      </c>
      <c r="O691" s="12" t="s">
        <v>8277</v>
      </c>
      <c r="P691" t="s">
        <v>8279</v>
      </c>
      <c r="Q691">
        <f t="shared" si="50"/>
        <v>58</v>
      </c>
      <c r="R691" s="10">
        <f t="shared" si="51"/>
        <v>343.15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8332</v>
      </c>
      <c r="O692" s="12" t="s">
        <v>8277</v>
      </c>
      <c r="P692" t="s">
        <v>8279</v>
      </c>
      <c r="Q692">
        <f t="shared" si="50"/>
        <v>12</v>
      </c>
      <c r="R692" s="10">
        <f t="shared" si="51"/>
        <v>72.59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8332</v>
      </c>
      <c r="O693" s="12" t="s">
        <v>8277</v>
      </c>
      <c r="P693" t="s">
        <v>8279</v>
      </c>
      <c r="Q693">
        <f t="shared" si="50"/>
        <v>1</v>
      </c>
      <c r="R693" s="10">
        <f t="shared" si="51"/>
        <v>26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8332</v>
      </c>
      <c r="O694" s="12" t="s">
        <v>8277</v>
      </c>
      <c r="P694" t="s">
        <v>8279</v>
      </c>
      <c r="Q694">
        <f t="shared" si="50"/>
        <v>7</v>
      </c>
      <c r="R694" s="10">
        <f t="shared" si="51"/>
        <v>6.5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8332</v>
      </c>
      <c r="O695" s="12" t="s">
        <v>8277</v>
      </c>
      <c r="P695" t="s">
        <v>8279</v>
      </c>
      <c r="Q695">
        <f t="shared" si="50"/>
        <v>35</v>
      </c>
      <c r="R695" s="10">
        <f t="shared" si="51"/>
        <v>119.39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8332</v>
      </c>
      <c r="O696" s="12" t="s">
        <v>8277</v>
      </c>
      <c r="P696" t="s">
        <v>8279</v>
      </c>
      <c r="Q696">
        <f t="shared" si="50"/>
        <v>0</v>
      </c>
      <c r="R696" s="10">
        <f t="shared" si="51"/>
        <v>84.29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8332</v>
      </c>
      <c r="O697" s="12" t="s">
        <v>8277</v>
      </c>
      <c r="P697" t="s">
        <v>8279</v>
      </c>
      <c r="Q697">
        <f t="shared" si="50"/>
        <v>1</v>
      </c>
      <c r="R697" s="10">
        <f t="shared" si="51"/>
        <v>90.86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8332</v>
      </c>
      <c r="O698" s="12" t="s">
        <v>8277</v>
      </c>
      <c r="P698" t="s">
        <v>8279</v>
      </c>
      <c r="Q698">
        <f t="shared" si="50"/>
        <v>0</v>
      </c>
      <c r="R698" s="10">
        <f t="shared" si="51"/>
        <v>1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8332</v>
      </c>
      <c r="O699" s="12" t="s">
        <v>8277</v>
      </c>
      <c r="P699" t="s">
        <v>8279</v>
      </c>
      <c r="Q699">
        <f t="shared" si="50"/>
        <v>46</v>
      </c>
      <c r="R699" s="10">
        <f t="shared" si="51"/>
        <v>20.34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8332</v>
      </c>
      <c r="O700" s="12" t="s">
        <v>8277</v>
      </c>
      <c r="P700" t="s">
        <v>8279</v>
      </c>
      <c r="Q700">
        <f t="shared" si="50"/>
        <v>15</v>
      </c>
      <c r="R700" s="10">
        <f t="shared" si="51"/>
        <v>530.69000000000005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8332</v>
      </c>
      <c r="O701" s="12" t="s">
        <v>8277</v>
      </c>
      <c r="P701" t="s">
        <v>8279</v>
      </c>
      <c r="Q701">
        <f t="shared" si="50"/>
        <v>82</v>
      </c>
      <c r="R701" s="10">
        <f t="shared" si="51"/>
        <v>120.39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8332</v>
      </c>
      <c r="O702" s="12" t="s">
        <v>8277</v>
      </c>
      <c r="P702" t="s">
        <v>8279</v>
      </c>
      <c r="Q702">
        <f t="shared" si="50"/>
        <v>3</v>
      </c>
      <c r="R702" s="10">
        <f t="shared" si="51"/>
        <v>13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8332</v>
      </c>
      <c r="O703" s="12" t="s">
        <v>8277</v>
      </c>
      <c r="P703" t="s">
        <v>8279</v>
      </c>
      <c r="Q703">
        <f t="shared" si="50"/>
        <v>27</v>
      </c>
      <c r="R703" s="10">
        <f t="shared" si="51"/>
        <v>291.33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8332</v>
      </c>
      <c r="O704" s="12" t="s">
        <v>8277</v>
      </c>
      <c r="P704" t="s">
        <v>8279</v>
      </c>
      <c r="Q704">
        <f t="shared" si="50"/>
        <v>31</v>
      </c>
      <c r="R704" s="10">
        <f t="shared" si="51"/>
        <v>124.92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8332</v>
      </c>
      <c r="O705" s="12" t="s">
        <v>8277</v>
      </c>
      <c r="P705" t="s">
        <v>8279</v>
      </c>
      <c r="Q705">
        <f t="shared" si="50"/>
        <v>6</v>
      </c>
      <c r="R705" s="10">
        <f t="shared" si="51"/>
        <v>119.57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8332</v>
      </c>
      <c r="O706" s="12" t="s">
        <v>8277</v>
      </c>
      <c r="P706" t="s">
        <v>8279</v>
      </c>
      <c r="Q706">
        <f t="shared" ref="Q706:Q769" si="55">ROUND(E706/D706*100,0)</f>
        <v>1</v>
      </c>
      <c r="R706" s="10">
        <f t="shared" si="51"/>
        <v>120.25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8332</v>
      </c>
      <c r="O707" s="12" t="s">
        <v>8277</v>
      </c>
      <c r="P707" t="s">
        <v>8279</v>
      </c>
      <c r="Q707">
        <f t="shared" si="55"/>
        <v>1</v>
      </c>
      <c r="R707" s="10">
        <f t="shared" ref="R707:R770" si="56">IFERROR(ROUND(E707/L707,2),0)</f>
        <v>195.4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8332</v>
      </c>
      <c r="O708" s="12" t="s">
        <v>8277</v>
      </c>
      <c r="P708" t="s">
        <v>8279</v>
      </c>
      <c r="Q708">
        <f t="shared" si="55"/>
        <v>0</v>
      </c>
      <c r="R708" s="10">
        <f t="shared" si="56"/>
        <v>0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8332</v>
      </c>
      <c r="O709" s="12" t="s">
        <v>8277</v>
      </c>
      <c r="P709" t="s">
        <v>8279</v>
      </c>
      <c r="Q709">
        <f t="shared" si="55"/>
        <v>79</v>
      </c>
      <c r="R709" s="10">
        <f t="shared" si="56"/>
        <v>117.7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8332</v>
      </c>
      <c r="O710" s="12" t="s">
        <v>8277</v>
      </c>
      <c r="P710" t="s">
        <v>8279</v>
      </c>
      <c r="Q710">
        <f t="shared" si="55"/>
        <v>22</v>
      </c>
      <c r="R710" s="10">
        <f t="shared" si="56"/>
        <v>23.95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8332</v>
      </c>
      <c r="O711" s="12" t="s">
        <v>8277</v>
      </c>
      <c r="P711" t="s">
        <v>8279</v>
      </c>
      <c r="Q711">
        <f t="shared" si="55"/>
        <v>0</v>
      </c>
      <c r="R711" s="10">
        <f t="shared" si="56"/>
        <v>30.5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8332</v>
      </c>
      <c r="O712" s="12" t="s">
        <v>8277</v>
      </c>
      <c r="P712" t="s">
        <v>8279</v>
      </c>
      <c r="Q712">
        <f t="shared" si="55"/>
        <v>0</v>
      </c>
      <c r="R712" s="10">
        <f t="shared" si="56"/>
        <v>0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8332</v>
      </c>
      <c r="O713" s="12" t="s">
        <v>8277</v>
      </c>
      <c r="P713" t="s">
        <v>8279</v>
      </c>
      <c r="Q713">
        <f t="shared" si="55"/>
        <v>34</v>
      </c>
      <c r="R713" s="10">
        <f t="shared" si="56"/>
        <v>99.97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8332</v>
      </c>
      <c r="O714" s="12" t="s">
        <v>8277</v>
      </c>
      <c r="P714" t="s">
        <v>8279</v>
      </c>
      <c r="Q714">
        <f t="shared" si="55"/>
        <v>0</v>
      </c>
      <c r="R714" s="10">
        <f t="shared" si="56"/>
        <v>26.25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8332</v>
      </c>
      <c r="O715" s="12" t="s">
        <v>8277</v>
      </c>
      <c r="P715" t="s">
        <v>8279</v>
      </c>
      <c r="Q715">
        <f t="shared" si="55"/>
        <v>1</v>
      </c>
      <c r="R715" s="10">
        <f t="shared" si="56"/>
        <v>199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8332</v>
      </c>
      <c r="O716" s="12" t="s">
        <v>8277</v>
      </c>
      <c r="P716" t="s">
        <v>8279</v>
      </c>
      <c r="Q716">
        <f t="shared" si="55"/>
        <v>15</v>
      </c>
      <c r="R716" s="10">
        <f t="shared" si="56"/>
        <v>80.319999999999993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8332</v>
      </c>
      <c r="O717" s="12" t="s">
        <v>8277</v>
      </c>
      <c r="P717" t="s">
        <v>8279</v>
      </c>
      <c r="Q717">
        <f t="shared" si="55"/>
        <v>5</v>
      </c>
      <c r="R717" s="10">
        <f t="shared" si="56"/>
        <v>115.75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8332</v>
      </c>
      <c r="O718" s="12" t="s">
        <v>8277</v>
      </c>
      <c r="P718" t="s">
        <v>8279</v>
      </c>
      <c r="Q718">
        <f t="shared" si="55"/>
        <v>10</v>
      </c>
      <c r="R718" s="10">
        <f t="shared" si="56"/>
        <v>44.69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8332</v>
      </c>
      <c r="O719" s="12" t="s">
        <v>8277</v>
      </c>
      <c r="P719" t="s">
        <v>8279</v>
      </c>
      <c r="Q719">
        <f t="shared" si="55"/>
        <v>0</v>
      </c>
      <c r="R719" s="10">
        <f t="shared" si="56"/>
        <v>76.25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8332</v>
      </c>
      <c r="O720" s="12" t="s">
        <v>8277</v>
      </c>
      <c r="P720" t="s">
        <v>8279</v>
      </c>
      <c r="Q720">
        <f t="shared" si="55"/>
        <v>1</v>
      </c>
      <c r="R720" s="10">
        <f t="shared" si="56"/>
        <v>22.5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8332</v>
      </c>
      <c r="O721" s="12" t="s">
        <v>8277</v>
      </c>
      <c r="P721" t="s">
        <v>8279</v>
      </c>
      <c r="Q721">
        <f t="shared" si="55"/>
        <v>1</v>
      </c>
      <c r="R721" s="10">
        <f t="shared" si="56"/>
        <v>19.399999999999999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8333</v>
      </c>
      <c r="O722" s="12" t="s">
        <v>8280</v>
      </c>
      <c r="P722" t="s">
        <v>8281</v>
      </c>
      <c r="Q722">
        <f t="shared" si="55"/>
        <v>144</v>
      </c>
      <c r="R722" s="10">
        <f t="shared" si="56"/>
        <v>66.709999999999994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8333</v>
      </c>
      <c r="O723" s="12" t="s">
        <v>8280</v>
      </c>
      <c r="P723" t="s">
        <v>8281</v>
      </c>
      <c r="Q723">
        <f t="shared" si="55"/>
        <v>122</v>
      </c>
      <c r="R723" s="10">
        <f t="shared" si="56"/>
        <v>84.14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8333</v>
      </c>
      <c r="O724" s="12" t="s">
        <v>8280</v>
      </c>
      <c r="P724" t="s">
        <v>8281</v>
      </c>
      <c r="Q724">
        <f t="shared" si="55"/>
        <v>132</v>
      </c>
      <c r="R724" s="10">
        <f t="shared" si="56"/>
        <v>215.73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8333</v>
      </c>
      <c r="O725" s="12" t="s">
        <v>8280</v>
      </c>
      <c r="P725" t="s">
        <v>8281</v>
      </c>
      <c r="Q725">
        <f t="shared" si="55"/>
        <v>109</v>
      </c>
      <c r="R725" s="10">
        <f t="shared" si="56"/>
        <v>54.69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8333</v>
      </c>
      <c r="O726" s="12" t="s">
        <v>8280</v>
      </c>
      <c r="P726" t="s">
        <v>8281</v>
      </c>
      <c r="Q726">
        <f t="shared" si="55"/>
        <v>105</v>
      </c>
      <c r="R726" s="10">
        <f t="shared" si="56"/>
        <v>51.63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8333</v>
      </c>
      <c r="O727" s="12" t="s">
        <v>8280</v>
      </c>
      <c r="P727" t="s">
        <v>8281</v>
      </c>
      <c r="Q727">
        <f t="shared" si="55"/>
        <v>100</v>
      </c>
      <c r="R727" s="10">
        <f t="shared" si="56"/>
        <v>143.36000000000001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8333</v>
      </c>
      <c r="O728" s="12" t="s">
        <v>8280</v>
      </c>
      <c r="P728" t="s">
        <v>8281</v>
      </c>
      <c r="Q728">
        <f t="shared" si="55"/>
        <v>101</v>
      </c>
      <c r="R728" s="10">
        <f t="shared" si="56"/>
        <v>72.430000000000007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8333</v>
      </c>
      <c r="O729" s="12" t="s">
        <v>8280</v>
      </c>
      <c r="P729" t="s">
        <v>8281</v>
      </c>
      <c r="Q729">
        <f t="shared" si="55"/>
        <v>156</v>
      </c>
      <c r="R729" s="10">
        <f t="shared" si="56"/>
        <v>36.53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8333</v>
      </c>
      <c r="O730" s="12" t="s">
        <v>8280</v>
      </c>
      <c r="P730" t="s">
        <v>8281</v>
      </c>
      <c r="Q730">
        <f t="shared" si="55"/>
        <v>106</v>
      </c>
      <c r="R730" s="10">
        <f t="shared" si="56"/>
        <v>60.9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8333</v>
      </c>
      <c r="O731" s="12" t="s">
        <v>8280</v>
      </c>
      <c r="P731" t="s">
        <v>8281</v>
      </c>
      <c r="Q731">
        <f t="shared" si="55"/>
        <v>131</v>
      </c>
      <c r="R731" s="10">
        <f t="shared" si="56"/>
        <v>43.55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8333</v>
      </c>
      <c r="O732" s="12" t="s">
        <v>8280</v>
      </c>
      <c r="P732" t="s">
        <v>8281</v>
      </c>
      <c r="Q732">
        <f t="shared" si="55"/>
        <v>132</v>
      </c>
      <c r="R732" s="10">
        <f t="shared" si="56"/>
        <v>99.77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8333</v>
      </c>
      <c r="O733" s="12" t="s">
        <v>8280</v>
      </c>
      <c r="P733" t="s">
        <v>8281</v>
      </c>
      <c r="Q733">
        <f t="shared" si="55"/>
        <v>126</v>
      </c>
      <c r="R733" s="10">
        <f t="shared" si="56"/>
        <v>88.73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8333</v>
      </c>
      <c r="O734" s="12" t="s">
        <v>8280</v>
      </c>
      <c r="P734" t="s">
        <v>8281</v>
      </c>
      <c r="Q734">
        <f t="shared" si="55"/>
        <v>160</v>
      </c>
      <c r="R734" s="10">
        <f t="shared" si="56"/>
        <v>4.92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8333</v>
      </c>
      <c r="O735" s="12" t="s">
        <v>8280</v>
      </c>
      <c r="P735" t="s">
        <v>8281</v>
      </c>
      <c r="Q735">
        <f t="shared" si="55"/>
        <v>120</v>
      </c>
      <c r="R735" s="10">
        <f t="shared" si="56"/>
        <v>17.82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8333</v>
      </c>
      <c r="O736" s="12" t="s">
        <v>8280</v>
      </c>
      <c r="P736" t="s">
        <v>8281</v>
      </c>
      <c r="Q736">
        <f t="shared" si="55"/>
        <v>126</v>
      </c>
      <c r="R736" s="10">
        <f t="shared" si="56"/>
        <v>187.19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8333</v>
      </c>
      <c r="O737" s="12" t="s">
        <v>8280</v>
      </c>
      <c r="P737" t="s">
        <v>8281</v>
      </c>
      <c r="Q737">
        <f t="shared" si="55"/>
        <v>114</v>
      </c>
      <c r="R737" s="10">
        <f t="shared" si="56"/>
        <v>234.81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8333</v>
      </c>
      <c r="O738" s="12" t="s">
        <v>8280</v>
      </c>
      <c r="P738" t="s">
        <v>8281</v>
      </c>
      <c r="Q738">
        <f t="shared" si="55"/>
        <v>315</v>
      </c>
      <c r="R738" s="10">
        <f t="shared" si="56"/>
        <v>105.05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8333</v>
      </c>
      <c r="O739" s="12" t="s">
        <v>8280</v>
      </c>
      <c r="P739" t="s">
        <v>8281</v>
      </c>
      <c r="Q739">
        <f t="shared" si="55"/>
        <v>122</v>
      </c>
      <c r="R739" s="10">
        <f t="shared" si="56"/>
        <v>56.67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8333</v>
      </c>
      <c r="O740" s="12" t="s">
        <v>8280</v>
      </c>
      <c r="P740" t="s">
        <v>8281</v>
      </c>
      <c r="Q740">
        <f t="shared" si="55"/>
        <v>107</v>
      </c>
      <c r="R740" s="10">
        <f t="shared" si="56"/>
        <v>39.049999999999997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8333</v>
      </c>
      <c r="O741" s="12" t="s">
        <v>8280</v>
      </c>
      <c r="P741" t="s">
        <v>8281</v>
      </c>
      <c r="Q741">
        <f t="shared" si="55"/>
        <v>158</v>
      </c>
      <c r="R741" s="10">
        <f t="shared" si="56"/>
        <v>68.349999999999994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8333</v>
      </c>
      <c r="O742" s="12" t="s">
        <v>8280</v>
      </c>
      <c r="P742" t="s">
        <v>8281</v>
      </c>
      <c r="Q742">
        <f t="shared" si="55"/>
        <v>107</v>
      </c>
      <c r="R742" s="10">
        <f t="shared" si="56"/>
        <v>169.58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8333</v>
      </c>
      <c r="O743" s="12" t="s">
        <v>8280</v>
      </c>
      <c r="P743" t="s">
        <v>8281</v>
      </c>
      <c r="Q743">
        <f t="shared" si="55"/>
        <v>102</v>
      </c>
      <c r="R743" s="10">
        <f t="shared" si="56"/>
        <v>141.41999999999999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8333</v>
      </c>
      <c r="O744" s="12" t="s">
        <v>8280</v>
      </c>
      <c r="P744" t="s">
        <v>8281</v>
      </c>
      <c r="Q744">
        <f t="shared" si="55"/>
        <v>111</v>
      </c>
      <c r="R744" s="10">
        <f t="shared" si="56"/>
        <v>67.39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8333</v>
      </c>
      <c r="O745" s="12" t="s">
        <v>8280</v>
      </c>
      <c r="P745" t="s">
        <v>8281</v>
      </c>
      <c r="Q745">
        <f t="shared" si="55"/>
        <v>148</v>
      </c>
      <c r="R745" s="10">
        <f t="shared" si="56"/>
        <v>54.27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8333</v>
      </c>
      <c r="O746" s="12" t="s">
        <v>8280</v>
      </c>
      <c r="P746" t="s">
        <v>8281</v>
      </c>
      <c r="Q746">
        <f t="shared" si="55"/>
        <v>102</v>
      </c>
      <c r="R746" s="10">
        <f t="shared" si="56"/>
        <v>82.52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8333</v>
      </c>
      <c r="O747" s="12" t="s">
        <v>8280</v>
      </c>
      <c r="P747" t="s">
        <v>8281</v>
      </c>
      <c r="Q747">
        <f t="shared" si="55"/>
        <v>179</v>
      </c>
      <c r="R747" s="10">
        <f t="shared" si="56"/>
        <v>53.73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8333</v>
      </c>
      <c r="O748" s="12" t="s">
        <v>8280</v>
      </c>
      <c r="P748" t="s">
        <v>8281</v>
      </c>
      <c r="Q748">
        <f t="shared" si="55"/>
        <v>111</v>
      </c>
      <c r="R748" s="10">
        <f t="shared" si="56"/>
        <v>34.21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8333</v>
      </c>
      <c r="O749" s="12" t="s">
        <v>8280</v>
      </c>
      <c r="P749" t="s">
        <v>8281</v>
      </c>
      <c r="Q749">
        <f t="shared" si="55"/>
        <v>100</v>
      </c>
      <c r="R749" s="10">
        <f t="shared" si="56"/>
        <v>127.33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8333</v>
      </c>
      <c r="O750" s="12" t="s">
        <v>8280</v>
      </c>
      <c r="P750" t="s">
        <v>8281</v>
      </c>
      <c r="Q750">
        <f t="shared" si="55"/>
        <v>100</v>
      </c>
      <c r="R750" s="10">
        <f t="shared" si="56"/>
        <v>45.57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8333</v>
      </c>
      <c r="O751" s="12" t="s">
        <v>8280</v>
      </c>
      <c r="P751" t="s">
        <v>8281</v>
      </c>
      <c r="Q751">
        <f t="shared" si="55"/>
        <v>106</v>
      </c>
      <c r="R751" s="10">
        <f t="shared" si="56"/>
        <v>95.96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8333</v>
      </c>
      <c r="O752" s="12" t="s">
        <v>8280</v>
      </c>
      <c r="P752" t="s">
        <v>8281</v>
      </c>
      <c r="Q752">
        <f t="shared" si="55"/>
        <v>103</v>
      </c>
      <c r="R752" s="10">
        <f t="shared" si="56"/>
        <v>77.27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8333</v>
      </c>
      <c r="O753" s="12" t="s">
        <v>8280</v>
      </c>
      <c r="P753" t="s">
        <v>8281</v>
      </c>
      <c r="Q753">
        <f t="shared" si="55"/>
        <v>119</v>
      </c>
      <c r="R753" s="10">
        <f t="shared" si="56"/>
        <v>57.34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8333</v>
      </c>
      <c r="O754" s="12" t="s">
        <v>8280</v>
      </c>
      <c r="P754" t="s">
        <v>8281</v>
      </c>
      <c r="Q754">
        <f t="shared" si="55"/>
        <v>112</v>
      </c>
      <c r="R754" s="10">
        <f t="shared" si="56"/>
        <v>53.19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8333</v>
      </c>
      <c r="O755" s="12" t="s">
        <v>8280</v>
      </c>
      <c r="P755" t="s">
        <v>8281</v>
      </c>
      <c r="Q755">
        <f t="shared" si="55"/>
        <v>128</v>
      </c>
      <c r="R755" s="10">
        <f t="shared" si="56"/>
        <v>492.31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8333</v>
      </c>
      <c r="O756" s="12" t="s">
        <v>8280</v>
      </c>
      <c r="P756" t="s">
        <v>8281</v>
      </c>
      <c r="Q756">
        <f t="shared" si="55"/>
        <v>104</v>
      </c>
      <c r="R756" s="10">
        <f t="shared" si="56"/>
        <v>42.35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8333</v>
      </c>
      <c r="O757" s="12" t="s">
        <v>8280</v>
      </c>
      <c r="P757" t="s">
        <v>8281</v>
      </c>
      <c r="Q757">
        <f t="shared" si="55"/>
        <v>102</v>
      </c>
      <c r="R757" s="10">
        <f t="shared" si="56"/>
        <v>37.47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8333</v>
      </c>
      <c r="O758" s="12" t="s">
        <v>8280</v>
      </c>
      <c r="P758" t="s">
        <v>8281</v>
      </c>
      <c r="Q758">
        <f t="shared" si="55"/>
        <v>118</v>
      </c>
      <c r="R758" s="10">
        <f t="shared" si="56"/>
        <v>37.450000000000003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8333</v>
      </c>
      <c r="O759" s="12" t="s">
        <v>8280</v>
      </c>
      <c r="P759" t="s">
        <v>8281</v>
      </c>
      <c r="Q759">
        <f t="shared" si="55"/>
        <v>238</v>
      </c>
      <c r="R759" s="10">
        <f t="shared" si="56"/>
        <v>33.06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8333</v>
      </c>
      <c r="O760" s="12" t="s">
        <v>8280</v>
      </c>
      <c r="P760" t="s">
        <v>8281</v>
      </c>
      <c r="Q760">
        <f t="shared" si="55"/>
        <v>102</v>
      </c>
      <c r="R760" s="10">
        <f t="shared" si="56"/>
        <v>134.21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8333</v>
      </c>
      <c r="O761" s="12" t="s">
        <v>8280</v>
      </c>
      <c r="P761" t="s">
        <v>8281</v>
      </c>
      <c r="Q761">
        <f t="shared" si="55"/>
        <v>102</v>
      </c>
      <c r="R761" s="10">
        <f t="shared" si="56"/>
        <v>51.47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8334</v>
      </c>
      <c r="O762" s="12" t="s">
        <v>8280</v>
      </c>
      <c r="P762" t="s">
        <v>8282</v>
      </c>
      <c r="Q762">
        <f t="shared" si="55"/>
        <v>0</v>
      </c>
      <c r="R762" s="10">
        <f t="shared" si="56"/>
        <v>0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8334</v>
      </c>
      <c r="O763" s="12" t="s">
        <v>8280</v>
      </c>
      <c r="P763" t="s">
        <v>8282</v>
      </c>
      <c r="Q763">
        <f t="shared" si="55"/>
        <v>5</v>
      </c>
      <c r="R763" s="10">
        <f t="shared" si="56"/>
        <v>39.17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8334</v>
      </c>
      <c r="O764" s="12" t="s">
        <v>8280</v>
      </c>
      <c r="P764" t="s">
        <v>8282</v>
      </c>
      <c r="Q764">
        <f t="shared" si="55"/>
        <v>0</v>
      </c>
      <c r="R764" s="10">
        <f t="shared" si="56"/>
        <v>0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8334</v>
      </c>
      <c r="O765" s="12" t="s">
        <v>8280</v>
      </c>
      <c r="P765" t="s">
        <v>8282</v>
      </c>
      <c r="Q765">
        <f t="shared" si="55"/>
        <v>0</v>
      </c>
      <c r="R765" s="10">
        <f t="shared" si="56"/>
        <v>5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8334</v>
      </c>
      <c r="O766" s="12" t="s">
        <v>8280</v>
      </c>
      <c r="P766" t="s">
        <v>8282</v>
      </c>
      <c r="Q766">
        <f t="shared" si="55"/>
        <v>0</v>
      </c>
      <c r="R766" s="10">
        <f t="shared" si="56"/>
        <v>0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8334</v>
      </c>
      <c r="O767" s="12" t="s">
        <v>8280</v>
      </c>
      <c r="P767" t="s">
        <v>8282</v>
      </c>
      <c r="Q767">
        <f t="shared" si="55"/>
        <v>36</v>
      </c>
      <c r="R767" s="10">
        <f t="shared" si="56"/>
        <v>57.3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8334</v>
      </c>
      <c r="O768" s="12" t="s">
        <v>8280</v>
      </c>
      <c r="P768" t="s">
        <v>8282</v>
      </c>
      <c r="Q768">
        <f t="shared" si="55"/>
        <v>0</v>
      </c>
      <c r="R768" s="10">
        <f t="shared" si="56"/>
        <v>0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8334</v>
      </c>
      <c r="O769" s="12" t="s">
        <v>8280</v>
      </c>
      <c r="P769" t="s">
        <v>8282</v>
      </c>
      <c r="Q769">
        <f t="shared" si="55"/>
        <v>4</v>
      </c>
      <c r="R769" s="10">
        <f t="shared" si="56"/>
        <v>59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8334</v>
      </c>
      <c r="O770" s="12" t="s">
        <v>8280</v>
      </c>
      <c r="P770" t="s">
        <v>8282</v>
      </c>
      <c r="Q770">
        <f t="shared" ref="Q770:Q833" si="60">ROUND(E770/D770*100,0)</f>
        <v>0</v>
      </c>
      <c r="R770" s="10">
        <f t="shared" si="56"/>
        <v>0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8334</v>
      </c>
      <c r="O771" s="12" t="s">
        <v>8280</v>
      </c>
      <c r="P771" t="s">
        <v>8282</v>
      </c>
      <c r="Q771">
        <f t="shared" si="60"/>
        <v>41</v>
      </c>
      <c r="R771" s="10">
        <f t="shared" ref="R771:R834" si="61">IFERROR(ROUND(E771/L771,2),0)</f>
        <v>31.85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8334</v>
      </c>
      <c r="O772" s="12" t="s">
        <v>8280</v>
      </c>
      <c r="P772" t="s">
        <v>8282</v>
      </c>
      <c r="Q772">
        <f t="shared" si="60"/>
        <v>0</v>
      </c>
      <c r="R772" s="10">
        <f t="shared" si="61"/>
        <v>0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8334</v>
      </c>
      <c r="O773" s="12" t="s">
        <v>8280</v>
      </c>
      <c r="P773" t="s">
        <v>8282</v>
      </c>
      <c r="Q773">
        <f t="shared" si="60"/>
        <v>0</v>
      </c>
      <c r="R773" s="10">
        <f t="shared" si="61"/>
        <v>10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8334</v>
      </c>
      <c r="O774" s="12" t="s">
        <v>8280</v>
      </c>
      <c r="P774" t="s">
        <v>8282</v>
      </c>
      <c r="Q774">
        <f t="shared" si="60"/>
        <v>3</v>
      </c>
      <c r="R774" s="10">
        <f t="shared" si="61"/>
        <v>50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8334</v>
      </c>
      <c r="O775" s="12" t="s">
        <v>8280</v>
      </c>
      <c r="P775" t="s">
        <v>8282</v>
      </c>
      <c r="Q775">
        <f t="shared" si="60"/>
        <v>1</v>
      </c>
      <c r="R775" s="10">
        <f t="shared" si="61"/>
        <v>16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8334</v>
      </c>
      <c r="O776" s="12" t="s">
        <v>8280</v>
      </c>
      <c r="P776" t="s">
        <v>8282</v>
      </c>
      <c r="Q776">
        <f t="shared" si="60"/>
        <v>70</v>
      </c>
      <c r="R776" s="10">
        <f t="shared" si="61"/>
        <v>39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8334</v>
      </c>
      <c r="O777" s="12" t="s">
        <v>8280</v>
      </c>
      <c r="P777" t="s">
        <v>8282</v>
      </c>
      <c r="Q777">
        <f t="shared" si="60"/>
        <v>2</v>
      </c>
      <c r="R777" s="10">
        <f t="shared" si="61"/>
        <v>34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8334</v>
      </c>
      <c r="O778" s="12" t="s">
        <v>8280</v>
      </c>
      <c r="P778" t="s">
        <v>8282</v>
      </c>
      <c r="Q778">
        <f t="shared" si="60"/>
        <v>51</v>
      </c>
      <c r="R778" s="10">
        <f t="shared" si="61"/>
        <v>63.12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8334</v>
      </c>
      <c r="O779" s="12" t="s">
        <v>8280</v>
      </c>
      <c r="P779" t="s">
        <v>8282</v>
      </c>
      <c r="Q779">
        <f t="shared" si="60"/>
        <v>1</v>
      </c>
      <c r="R779" s="10">
        <f t="shared" si="61"/>
        <v>7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8334</v>
      </c>
      <c r="O780" s="12" t="s">
        <v>8280</v>
      </c>
      <c r="P780" t="s">
        <v>8282</v>
      </c>
      <c r="Q780">
        <f t="shared" si="60"/>
        <v>0</v>
      </c>
      <c r="R780" s="10">
        <f t="shared" si="61"/>
        <v>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8334</v>
      </c>
      <c r="O781" s="12" t="s">
        <v>8280</v>
      </c>
      <c r="P781" t="s">
        <v>8282</v>
      </c>
      <c r="Q781">
        <f t="shared" si="60"/>
        <v>3</v>
      </c>
      <c r="R781" s="10">
        <f t="shared" si="61"/>
        <v>66.67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8335</v>
      </c>
      <c r="O782" s="12" t="s">
        <v>8283</v>
      </c>
      <c r="P782" t="s">
        <v>8284</v>
      </c>
      <c r="Q782">
        <f t="shared" si="60"/>
        <v>104</v>
      </c>
      <c r="R782" s="10">
        <f t="shared" si="61"/>
        <v>38.520000000000003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8335</v>
      </c>
      <c r="O783" s="12" t="s">
        <v>8283</v>
      </c>
      <c r="P783" t="s">
        <v>8284</v>
      </c>
      <c r="Q783">
        <f t="shared" si="60"/>
        <v>133</v>
      </c>
      <c r="R783" s="10">
        <f t="shared" si="61"/>
        <v>42.61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8335</v>
      </c>
      <c r="O784" s="12" t="s">
        <v>8283</v>
      </c>
      <c r="P784" t="s">
        <v>8284</v>
      </c>
      <c r="Q784">
        <f t="shared" si="60"/>
        <v>100</v>
      </c>
      <c r="R784" s="10">
        <f t="shared" si="61"/>
        <v>50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8335</v>
      </c>
      <c r="O785" s="12" t="s">
        <v>8283</v>
      </c>
      <c r="P785" t="s">
        <v>8284</v>
      </c>
      <c r="Q785">
        <f t="shared" si="60"/>
        <v>148</v>
      </c>
      <c r="R785" s="10">
        <f t="shared" si="61"/>
        <v>63.49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8335</v>
      </c>
      <c r="O786" s="12" t="s">
        <v>8283</v>
      </c>
      <c r="P786" t="s">
        <v>8284</v>
      </c>
      <c r="Q786">
        <f t="shared" si="60"/>
        <v>103</v>
      </c>
      <c r="R786" s="10">
        <f t="shared" si="61"/>
        <v>102.5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8335</v>
      </c>
      <c r="O787" s="12" t="s">
        <v>8283</v>
      </c>
      <c r="P787" t="s">
        <v>8284</v>
      </c>
      <c r="Q787">
        <f t="shared" si="60"/>
        <v>181</v>
      </c>
      <c r="R787" s="10">
        <f t="shared" si="61"/>
        <v>31.14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8335</v>
      </c>
      <c r="O788" s="12" t="s">
        <v>8283</v>
      </c>
      <c r="P788" t="s">
        <v>8284</v>
      </c>
      <c r="Q788">
        <f t="shared" si="60"/>
        <v>143</v>
      </c>
      <c r="R788" s="10">
        <f t="shared" si="61"/>
        <v>162.27000000000001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8335</v>
      </c>
      <c r="O789" s="12" t="s">
        <v>8283</v>
      </c>
      <c r="P789" t="s">
        <v>8284</v>
      </c>
      <c r="Q789">
        <f t="shared" si="60"/>
        <v>114</v>
      </c>
      <c r="R789" s="10">
        <f t="shared" si="61"/>
        <v>80.59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8335</v>
      </c>
      <c r="O790" s="12" t="s">
        <v>8283</v>
      </c>
      <c r="P790" t="s">
        <v>8284</v>
      </c>
      <c r="Q790">
        <f t="shared" si="60"/>
        <v>204</v>
      </c>
      <c r="R790" s="10">
        <f t="shared" si="61"/>
        <v>59.85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8335</v>
      </c>
      <c r="O791" s="12" t="s">
        <v>8283</v>
      </c>
      <c r="P791" t="s">
        <v>8284</v>
      </c>
      <c r="Q791">
        <f t="shared" si="60"/>
        <v>109</v>
      </c>
      <c r="R791" s="10">
        <f t="shared" si="61"/>
        <v>132.86000000000001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8335</v>
      </c>
      <c r="O792" s="12" t="s">
        <v>8283</v>
      </c>
      <c r="P792" t="s">
        <v>8284</v>
      </c>
      <c r="Q792">
        <f t="shared" si="60"/>
        <v>144</v>
      </c>
      <c r="R792" s="10">
        <f t="shared" si="61"/>
        <v>92.55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8335</v>
      </c>
      <c r="O793" s="12" t="s">
        <v>8283</v>
      </c>
      <c r="P793" t="s">
        <v>8284</v>
      </c>
      <c r="Q793">
        <f t="shared" si="60"/>
        <v>104</v>
      </c>
      <c r="R793" s="10">
        <f t="shared" si="61"/>
        <v>60.86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8335</v>
      </c>
      <c r="O794" s="12" t="s">
        <v>8283</v>
      </c>
      <c r="P794" t="s">
        <v>8284</v>
      </c>
      <c r="Q794">
        <f t="shared" si="60"/>
        <v>100</v>
      </c>
      <c r="R794" s="10">
        <f t="shared" si="61"/>
        <v>41.85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8335</v>
      </c>
      <c r="O795" s="12" t="s">
        <v>8283</v>
      </c>
      <c r="P795" t="s">
        <v>8284</v>
      </c>
      <c r="Q795">
        <f t="shared" si="60"/>
        <v>103</v>
      </c>
      <c r="R795" s="10">
        <f t="shared" si="61"/>
        <v>88.33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8335</v>
      </c>
      <c r="O796" s="12" t="s">
        <v>8283</v>
      </c>
      <c r="P796" t="s">
        <v>8284</v>
      </c>
      <c r="Q796">
        <f t="shared" si="60"/>
        <v>105</v>
      </c>
      <c r="R796" s="10">
        <f t="shared" si="61"/>
        <v>158.96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8335</v>
      </c>
      <c r="O797" s="12" t="s">
        <v>8283</v>
      </c>
      <c r="P797" t="s">
        <v>8284</v>
      </c>
      <c r="Q797">
        <f t="shared" si="60"/>
        <v>112</v>
      </c>
      <c r="R797" s="10">
        <f t="shared" si="61"/>
        <v>85.05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8335</v>
      </c>
      <c r="O798" s="12" t="s">
        <v>8283</v>
      </c>
      <c r="P798" t="s">
        <v>8284</v>
      </c>
      <c r="Q798">
        <f t="shared" si="60"/>
        <v>101</v>
      </c>
      <c r="R798" s="10">
        <f t="shared" si="61"/>
        <v>112.61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8335</v>
      </c>
      <c r="O799" s="12" t="s">
        <v>8283</v>
      </c>
      <c r="P799" t="s">
        <v>8284</v>
      </c>
      <c r="Q799">
        <f t="shared" si="60"/>
        <v>108</v>
      </c>
      <c r="R799" s="10">
        <f t="shared" si="61"/>
        <v>45.44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8335</v>
      </c>
      <c r="O800" s="12" t="s">
        <v>8283</v>
      </c>
      <c r="P800" t="s">
        <v>8284</v>
      </c>
      <c r="Q800">
        <f t="shared" si="60"/>
        <v>115</v>
      </c>
      <c r="R800" s="10">
        <f t="shared" si="61"/>
        <v>46.22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8335</v>
      </c>
      <c r="O801" s="12" t="s">
        <v>8283</v>
      </c>
      <c r="P801" t="s">
        <v>8284</v>
      </c>
      <c r="Q801">
        <f t="shared" si="60"/>
        <v>100</v>
      </c>
      <c r="R801" s="10">
        <f t="shared" si="61"/>
        <v>178.61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8335</v>
      </c>
      <c r="O802" s="12" t="s">
        <v>8283</v>
      </c>
      <c r="P802" t="s">
        <v>8284</v>
      </c>
      <c r="Q802">
        <f t="shared" si="60"/>
        <v>152</v>
      </c>
      <c r="R802" s="10">
        <f t="shared" si="61"/>
        <v>40.75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8335</v>
      </c>
      <c r="O803" s="12" t="s">
        <v>8283</v>
      </c>
      <c r="P803" t="s">
        <v>8284</v>
      </c>
      <c r="Q803">
        <f t="shared" si="60"/>
        <v>112</v>
      </c>
      <c r="R803" s="10">
        <f t="shared" si="61"/>
        <v>43.73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8335</v>
      </c>
      <c r="O804" s="12" t="s">
        <v>8283</v>
      </c>
      <c r="P804" t="s">
        <v>8284</v>
      </c>
      <c r="Q804">
        <f t="shared" si="60"/>
        <v>101</v>
      </c>
      <c r="R804" s="10">
        <f t="shared" si="61"/>
        <v>81.069999999999993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8335</v>
      </c>
      <c r="O805" s="12" t="s">
        <v>8283</v>
      </c>
      <c r="P805" t="s">
        <v>8284</v>
      </c>
      <c r="Q805">
        <f t="shared" si="60"/>
        <v>123</v>
      </c>
      <c r="R805" s="10">
        <f t="shared" si="61"/>
        <v>74.61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8335</v>
      </c>
      <c r="O806" s="12" t="s">
        <v>8283</v>
      </c>
      <c r="P806" t="s">
        <v>8284</v>
      </c>
      <c r="Q806">
        <f t="shared" si="60"/>
        <v>100</v>
      </c>
      <c r="R806" s="10">
        <f t="shared" si="61"/>
        <v>305.56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8335</v>
      </c>
      <c r="O807" s="12" t="s">
        <v>8283</v>
      </c>
      <c r="P807" t="s">
        <v>8284</v>
      </c>
      <c r="Q807">
        <f t="shared" si="60"/>
        <v>105</v>
      </c>
      <c r="R807" s="10">
        <f t="shared" si="61"/>
        <v>58.33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8335</v>
      </c>
      <c r="O808" s="12" t="s">
        <v>8283</v>
      </c>
      <c r="P808" t="s">
        <v>8284</v>
      </c>
      <c r="Q808">
        <f t="shared" si="60"/>
        <v>104</v>
      </c>
      <c r="R808" s="10">
        <f t="shared" si="61"/>
        <v>117.68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8335</v>
      </c>
      <c r="O809" s="12" t="s">
        <v>8283</v>
      </c>
      <c r="P809" t="s">
        <v>8284</v>
      </c>
      <c r="Q809">
        <f t="shared" si="60"/>
        <v>105</v>
      </c>
      <c r="R809" s="10">
        <f t="shared" si="61"/>
        <v>73.77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8335</v>
      </c>
      <c r="O810" s="12" t="s">
        <v>8283</v>
      </c>
      <c r="P810" t="s">
        <v>8284</v>
      </c>
      <c r="Q810">
        <f t="shared" si="60"/>
        <v>100</v>
      </c>
      <c r="R810" s="10">
        <f t="shared" si="61"/>
        <v>104.65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8335</v>
      </c>
      <c r="O811" s="12" t="s">
        <v>8283</v>
      </c>
      <c r="P811" t="s">
        <v>8284</v>
      </c>
      <c r="Q811">
        <f t="shared" si="60"/>
        <v>104</v>
      </c>
      <c r="R811" s="10">
        <f t="shared" si="61"/>
        <v>79.83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8335</v>
      </c>
      <c r="O812" s="12" t="s">
        <v>8283</v>
      </c>
      <c r="P812" t="s">
        <v>8284</v>
      </c>
      <c r="Q812">
        <f t="shared" si="60"/>
        <v>105</v>
      </c>
      <c r="R812" s="10">
        <f t="shared" si="61"/>
        <v>58.33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8335</v>
      </c>
      <c r="O813" s="12" t="s">
        <v>8283</v>
      </c>
      <c r="P813" t="s">
        <v>8284</v>
      </c>
      <c r="Q813">
        <f t="shared" si="60"/>
        <v>104</v>
      </c>
      <c r="R813" s="10">
        <f t="shared" si="61"/>
        <v>86.67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8335</v>
      </c>
      <c r="O814" s="12" t="s">
        <v>8283</v>
      </c>
      <c r="P814" t="s">
        <v>8284</v>
      </c>
      <c r="Q814">
        <f t="shared" si="60"/>
        <v>152</v>
      </c>
      <c r="R814" s="10">
        <f t="shared" si="61"/>
        <v>27.61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8335</v>
      </c>
      <c r="O815" s="12" t="s">
        <v>8283</v>
      </c>
      <c r="P815" t="s">
        <v>8284</v>
      </c>
      <c r="Q815">
        <f t="shared" si="60"/>
        <v>160</v>
      </c>
      <c r="R815" s="10">
        <f t="shared" si="61"/>
        <v>25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8335</v>
      </c>
      <c r="O816" s="12" t="s">
        <v>8283</v>
      </c>
      <c r="P816" t="s">
        <v>8284</v>
      </c>
      <c r="Q816">
        <f t="shared" si="60"/>
        <v>127</v>
      </c>
      <c r="R816" s="10">
        <f t="shared" si="61"/>
        <v>45.46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8335</v>
      </c>
      <c r="O817" s="12" t="s">
        <v>8283</v>
      </c>
      <c r="P817" t="s">
        <v>8284</v>
      </c>
      <c r="Q817">
        <f t="shared" si="60"/>
        <v>107</v>
      </c>
      <c r="R817" s="10">
        <f t="shared" si="61"/>
        <v>99.53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8335</v>
      </c>
      <c r="O818" s="12" t="s">
        <v>8283</v>
      </c>
      <c r="P818" t="s">
        <v>8284</v>
      </c>
      <c r="Q818">
        <f t="shared" si="60"/>
        <v>115</v>
      </c>
      <c r="R818" s="10">
        <f t="shared" si="61"/>
        <v>39.31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8335</v>
      </c>
      <c r="O819" s="12" t="s">
        <v>8283</v>
      </c>
      <c r="P819" t="s">
        <v>8284</v>
      </c>
      <c r="Q819">
        <f t="shared" si="60"/>
        <v>137</v>
      </c>
      <c r="R819" s="10">
        <f t="shared" si="61"/>
        <v>89.42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8335</v>
      </c>
      <c r="O820" s="12" t="s">
        <v>8283</v>
      </c>
      <c r="P820" t="s">
        <v>8284</v>
      </c>
      <c r="Q820">
        <f t="shared" si="60"/>
        <v>156</v>
      </c>
      <c r="R820" s="10">
        <f t="shared" si="61"/>
        <v>28.68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8335</v>
      </c>
      <c r="O821" s="12" t="s">
        <v>8283</v>
      </c>
      <c r="P821" t="s">
        <v>8284</v>
      </c>
      <c r="Q821">
        <f t="shared" si="60"/>
        <v>109</v>
      </c>
      <c r="R821" s="10">
        <f t="shared" si="61"/>
        <v>31.07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8335</v>
      </c>
      <c r="O822" s="12" t="s">
        <v>8283</v>
      </c>
      <c r="P822" t="s">
        <v>8284</v>
      </c>
      <c r="Q822">
        <f t="shared" si="60"/>
        <v>134</v>
      </c>
      <c r="R822" s="10">
        <f t="shared" si="61"/>
        <v>70.55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8335</v>
      </c>
      <c r="O823" s="12" t="s">
        <v>8283</v>
      </c>
      <c r="P823" t="s">
        <v>8284</v>
      </c>
      <c r="Q823">
        <f t="shared" si="60"/>
        <v>100</v>
      </c>
      <c r="R823" s="10">
        <f t="shared" si="61"/>
        <v>224.13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8335</v>
      </c>
      <c r="O824" s="12" t="s">
        <v>8283</v>
      </c>
      <c r="P824" t="s">
        <v>8284</v>
      </c>
      <c r="Q824">
        <f t="shared" si="60"/>
        <v>119</v>
      </c>
      <c r="R824" s="10">
        <f t="shared" si="61"/>
        <v>51.81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8335</v>
      </c>
      <c r="O825" s="12" t="s">
        <v>8283</v>
      </c>
      <c r="P825" t="s">
        <v>8284</v>
      </c>
      <c r="Q825">
        <f t="shared" si="60"/>
        <v>180</v>
      </c>
      <c r="R825" s="10">
        <f t="shared" si="61"/>
        <v>43.52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8335</v>
      </c>
      <c r="O826" s="12" t="s">
        <v>8283</v>
      </c>
      <c r="P826" t="s">
        <v>8284</v>
      </c>
      <c r="Q826">
        <f t="shared" si="60"/>
        <v>134</v>
      </c>
      <c r="R826" s="10">
        <f t="shared" si="61"/>
        <v>39.82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8335</v>
      </c>
      <c r="O827" s="12" t="s">
        <v>8283</v>
      </c>
      <c r="P827" t="s">
        <v>8284</v>
      </c>
      <c r="Q827">
        <f t="shared" si="60"/>
        <v>100</v>
      </c>
      <c r="R827" s="10">
        <f t="shared" si="61"/>
        <v>126.81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8335</v>
      </c>
      <c r="O828" s="12" t="s">
        <v>8283</v>
      </c>
      <c r="P828" t="s">
        <v>8284</v>
      </c>
      <c r="Q828">
        <f t="shared" si="60"/>
        <v>101</v>
      </c>
      <c r="R828" s="10">
        <f t="shared" si="61"/>
        <v>113.88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8335</v>
      </c>
      <c r="O829" s="12" t="s">
        <v>8283</v>
      </c>
      <c r="P829" t="s">
        <v>8284</v>
      </c>
      <c r="Q829">
        <f t="shared" si="60"/>
        <v>103</v>
      </c>
      <c r="R829" s="10">
        <f t="shared" si="61"/>
        <v>28.18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8335</v>
      </c>
      <c r="O830" s="12" t="s">
        <v>8283</v>
      </c>
      <c r="P830" t="s">
        <v>8284</v>
      </c>
      <c r="Q830">
        <f t="shared" si="60"/>
        <v>107</v>
      </c>
      <c r="R830" s="10">
        <f t="shared" si="61"/>
        <v>36.61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8335</v>
      </c>
      <c r="O831" s="12" t="s">
        <v>8283</v>
      </c>
      <c r="P831" t="s">
        <v>8284</v>
      </c>
      <c r="Q831">
        <f t="shared" si="60"/>
        <v>104</v>
      </c>
      <c r="R831" s="10">
        <f t="shared" si="61"/>
        <v>32.5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8335</v>
      </c>
      <c r="O832" s="12" t="s">
        <v>8283</v>
      </c>
      <c r="P832" t="s">
        <v>8284</v>
      </c>
      <c r="Q832">
        <f t="shared" si="60"/>
        <v>108</v>
      </c>
      <c r="R832" s="10">
        <f t="shared" si="61"/>
        <v>60.66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8335</v>
      </c>
      <c r="O833" s="12" t="s">
        <v>8283</v>
      </c>
      <c r="P833" t="s">
        <v>8284</v>
      </c>
      <c r="Q833">
        <f t="shared" si="60"/>
        <v>233</v>
      </c>
      <c r="R833" s="10">
        <f t="shared" si="61"/>
        <v>175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8335</v>
      </c>
      <c r="O834" s="12" t="s">
        <v>8283</v>
      </c>
      <c r="P834" t="s">
        <v>8284</v>
      </c>
      <c r="Q834">
        <f t="shared" ref="Q834:Q897" si="65">ROUND(E834/D834*100,0)</f>
        <v>101</v>
      </c>
      <c r="R834" s="10">
        <f t="shared" si="61"/>
        <v>97.99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8335</v>
      </c>
      <c r="O835" s="12" t="s">
        <v>8283</v>
      </c>
      <c r="P835" t="s">
        <v>8284</v>
      </c>
      <c r="Q835">
        <f t="shared" si="65"/>
        <v>102</v>
      </c>
      <c r="R835" s="10">
        <f t="shared" ref="R835:R898" si="66">IFERROR(ROUND(E835/L835,2),0)</f>
        <v>148.78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8335</v>
      </c>
      <c r="O836" s="12" t="s">
        <v>8283</v>
      </c>
      <c r="P836" t="s">
        <v>8284</v>
      </c>
      <c r="Q836">
        <f t="shared" si="65"/>
        <v>131</v>
      </c>
      <c r="R836" s="10">
        <f t="shared" si="66"/>
        <v>96.08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8335</v>
      </c>
      <c r="O837" s="12" t="s">
        <v>8283</v>
      </c>
      <c r="P837" t="s">
        <v>8284</v>
      </c>
      <c r="Q837">
        <f t="shared" si="65"/>
        <v>117</v>
      </c>
      <c r="R837" s="10">
        <f t="shared" si="66"/>
        <v>58.63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8335</v>
      </c>
      <c r="O838" s="12" t="s">
        <v>8283</v>
      </c>
      <c r="P838" t="s">
        <v>8284</v>
      </c>
      <c r="Q838">
        <f t="shared" si="65"/>
        <v>101</v>
      </c>
      <c r="R838" s="10">
        <f t="shared" si="66"/>
        <v>109.71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8335</v>
      </c>
      <c r="O839" s="12" t="s">
        <v>8283</v>
      </c>
      <c r="P839" t="s">
        <v>8284</v>
      </c>
      <c r="Q839">
        <f t="shared" si="65"/>
        <v>122</v>
      </c>
      <c r="R839" s="10">
        <f t="shared" si="66"/>
        <v>49.11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8335</v>
      </c>
      <c r="O840" s="12" t="s">
        <v>8283</v>
      </c>
      <c r="P840" t="s">
        <v>8284</v>
      </c>
      <c r="Q840">
        <f t="shared" si="65"/>
        <v>145</v>
      </c>
      <c r="R840" s="10">
        <f t="shared" si="66"/>
        <v>47.67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8335</v>
      </c>
      <c r="O841" s="12" t="s">
        <v>8283</v>
      </c>
      <c r="P841" t="s">
        <v>8284</v>
      </c>
      <c r="Q841">
        <f t="shared" si="65"/>
        <v>117</v>
      </c>
      <c r="R841" s="10">
        <f t="shared" si="66"/>
        <v>60.74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8336</v>
      </c>
      <c r="O842" s="12" t="s">
        <v>8283</v>
      </c>
      <c r="P842" t="s">
        <v>8285</v>
      </c>
      <c r="Q842">
        <f t="shared" si="65"/>
        <v>120</v>
      </c>
      <c r="R842" s="10">
        <f t="shared" si="66"/>
        <v>63.38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8336</v>
      </c>
      <c r="O843" s="12" t="s">
        <v>8283</v>
      </c>
      <c r="P843" t="s">
        <v>8285</v>
      </c>
      <c r="Q843">
        <f t="shared" si="65"/>
        <v>101</v>
      </c>
      <c r="R843" s="10">
        <f t="shared" si="66"/>
        <v>53.89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8336</v>
      </c>
      <c r="O844" s="12" t="s">
        <v>8283</v>
      </c>
      <c r="P844" t="s">
        <v>8285</v>
      </c>
      <c r="Q844">
        <f t="shared" si="65"/>
        <v>104</v>
      </c>
      <c r="R844" s="10">
        <f t="shared" si="66"/>
        <v>66.87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8336</v>
      </c>
      <c r="O845" s="12" t="s">
        <v>8283</v>
      </c>
      <c r="P845" t="s">
        <v>8285</v>
      </c>
      <c r="Q845">
        <f t="shared" si="65"/>
        <v>267</v>
      </c>
      <c r="R845" s="10">
        <f t="shared" si="66"/>
        <v>63.1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8336</v>
      </c>
      <c r="O846" s="12" t="s">
        <v>8283</v>
      </c>
      <c r="P846" t="s">
        <v>8285</v>
      </c>
      <c r="Q846">
        <f t="shared" si="65"/>
        <v>194</v>
      </c>
      <c r="R846" s="10">
        <f t="shared" si="66"/>
        <v>36.630000000000003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8336</v>
      </c>
      <c r="O847" s="12" t="s">
        <v>8283</v>
      </c>
      <c r="P847" t="s">
        <v>8285</v>
      </c>
      <c r="Q847">
        <f t="shared" si="65"/>
        <v>120</v>
      </c>
      <c r="R847" s="10">
        <f t="shared" si="66"/>
        <v>34.01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8336</v>
      </c>
      <c r="O848" s="12" t="s">
        <v>8283</v>
      </c>
      <c r="P848" t="s">
        <v>8285</v>
      </c>
      <c r="Q848">
        <f t="shared" si="65"/>
        <v>122</v>
      </c>
      <c r="R848" s="10">
        <f t="shared" si="66"/>
        <v>28.55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8336</v>
      </c>
      <c r="O849" s="12" t="s">
        <v>8283</v>
      </c>
      <c r="P849" t="s">
        <v>8285</v>
      </c>
      <c r="Q849">
        <f t="shared" si="65"/>
        <v>100</v>
      </c>
      <c r="R849" s="10">
        <f t="shared" si="66"/>
        <v>10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8336</v>
      </c>
      <c r="O850" s="12" t="s">
        <v>8283</v>
      </c>
      <c r="P850" t="s">
        <v>8285</v>
      </c>
      <c r="Q850">
        <f t="shared" si="65"/>
        <v>100</v>
      </c>
      <c r="R850" s="10">
        <f t="shared" si="66"/>
        <v>18.75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8336</v>
      </c>
      <c r="O851" s="12" t="s">
        <v>8283</v>
      </c>
      <c r="P851" t="s">
        <v>8285</v>
      </c>
      <c r="Q851">
        <f t="shared" si="65"/>
        <v>120</v>
      </c>
      <c r="R851" s="10">
        <f t="shared" si="66"/>
        <v>41.7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8336</v>
      </c>
      <c r="O852" s="12" t="s">
        <v>8283</v>
      </c>
      <c r="P852" t="s">
        <v>8285</v>
      </c>
      <c r="Q852">
        <f t="shared" si="65"/>
        <v>155</v>
      </c>
      <c r="R852" s="10">
        <f t="shared" si="66"/>
        <v>46.67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8336</v>
      </c>
      <c r="O853" s="12" t="s">
        <v>8283</v>
      </c>
      <c r="P853" t="s">
        <v>8285</v>
      </c>
      <c r="Q853">
        <f t="shared" si="65"/>
        <v>130</v>
      </c>
      <c r="R853" s="10">
        <f t="shared" si="66"/>
        <v>37.270000000000003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8336</v>
      </c>
      <c r="O854" s="12" t="s">
        <v>8283</v>
      </c>
      <c r="P854" t="s">
        <v>8285</v>
      </c>
      <c r="Q854">
        <f t="shared" si="65"/>
        <v>105</v>
      </c>
      <c r="R854" s="10">
        <f t="shared" si="66"/>
        <v>59.26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8336</v>
      </c>
      <c r="O855" s="12" t="s">
        <v>8283</v>
      </c>
      <c r="P855" t="s">
        <v>8285</v>
      </c>
      <c r="Q855">
        <f t="shared" si="65"/>
        <v>100</v>
      </c>
      <c r="R855" s="10">
        <f t="shared" si="66"/>
        <v>30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8336</v>
      </c>
      <c r="O856" s="12" t="s">
        <v>8283</v>
      </c>
      <c r="P856" t="s">
        <v>8285</v>
      </c>
      <c r="Q856">
        <f t="shared" si="65"/>
        <v>118</v>
      </c>
      <c r="R856" s="10">
        <f t="shared" si="66"/>
        <v>65.86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8336</v>
      </c>
      <c r="O857" s="12" t="s">
        <v>8283</v>
      </c>
      <c r="P857" t="s">
        <v>8285</v>
      </c>
      <c r="Q857">
        <f t="shared" si="65"/>
        <v>103</v>
      </c>
      <c r="R857" s="10">
        <f t="shared" si="66"/>
        <v>31.91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8336</v>
      </c>
      <c r="O858" s="12" t="s">
        <v>8283</v>
      </c>
      <c r="P858" t="s">
        <v>8285</v>
      </c>
      <c r="Q858">
        <f t="shared" si="65"/>
        <v>218</v>
      </c>
      <c r="R858" s="10">
        <f t="shared" si="66"/>
        <v>19.46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8336</v>
      </c>
      <c r="O859" s="12" t="s">
        <v>8283</v>
      </c>
      <c r="P859" t="s">
        <v>8285</v>
      </c>
      <c r="Q859">
        <f t="shared" si="65"/>
        <v>100</v>
      </c>
      <c r="R859" s="10">
        <f t="shared" si="66"/>
        <v>50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8336</v>
      </c>
      <c r="O860" s="12" t="s">
        <v>8283</v>
      </c>
      <c r="P860" t="s">
        <v>8285</v>
      </c>
      <c r="Q860">
        <f t="shared" si="65"/>
        <v>144</v>
      </c>
      <c r="R860" s="10">
        <f t="shared" si="66"/>
        <v>22.74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8336</v>
      </c>
      <c r="O861" s="12" t="s">
        <v>8283</v>
      </c>
      <c r="P861" t="s">
        <v>8285</v>
      </c>
      <c r="Q861">
        <f t="shared" si="65"/>
        <v>105</v>
      </c>
      <c r="R861" s="10">
        <f t="shared" si="66"/>
        <v>42.72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8337</v>
      </c>
      <c r="O862" s="12" t="s">
        <v>8283</v>
      </c>
      <c r="P862" t="s">
        <v>8286</v>
      </c>
      <c r="Q862">
        <f t="shared" si="65"/>
        <v>18</v>
      </c>
      <c r="R862" s="10">
        <f t="shared" si="66"/>
        <v>52.92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8337</v>
      </c>
      <c r="O863" s="12" t="s">
        <v>8283</v>
      </c>
      <c r="P863" t="s">
        <v>8286</v>
      </c>
      <c r="Q863">
        <f t="shared" si="65"/>
        <v>2</v>
      </c>
      <c r="R863" s="10">
        <f t="shared" si="66"/>
        <v>50.5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8337</v>
      </c>
      <c r="O864" s="12" t="s">
        <v>8283</v>
      </c>
      <c r="P864" t="s">
        <v>8286</v>
      </c>
      <c r="Q864">
        <f t="shared" si="65"/>
        <v>0</v>
      </c>
      <c r="R864" s="10">
        <f t="shared" si="66"/>
        <v>42.5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8337</v>
      </c>
      <c r="O865" s="12" t="s">
        <v>8283</v>
      </c>
      <c r="P865" t="s">
        <v>8286</v>
      </c>
      <c r="Q865">
        <f t="shared" si="65"/>
        <v>5</v>
      </c>
      <c r="R865" s="10">
        <f t="shared" si="66"/>
        <v>18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8337</v>
      </c>
      <c r="O866" s="12" t="s">
        <v>8283</v>
      </c>
      <c r="P866" t="s">
        <v>8286</v>
      </c>
      <c r="Q866">
        <f t="shared" si="65"/>
        <v>42</v>
      </c>
      <c r="R866" s="10">
        <f t="shared" si="66"/>
        <v>34.18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8337</v>
      </c>
      <c r="O867" s="12" t="s">
        <v>8283</v>
      </c>
      <c r="P867" t="s">
        <v>8286</v>
      </c>
      <c r="Q867">
        <f t="shared" si="65"/>
        <v>2</v>
      </c>
      <c r="R867" s="10">
        <f t="shared" si="66"/>
        <v>22.5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8337</v>
      </c>
      <c r="O868" s="12" t="s">
        <v>8283</v>
      </c>
      <c r="P868" t="s">
        <v>8286</v>
      </c>
      <c r="Q868">
        <f t="shared" si="65"/>
        <v>18</v>
      </c>
      <c r="R868" s="10">
        <f t="shared" si="66"/>
        <v>58.18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8337</v>
      </c>
      <c r="O869" s="12" t="s">
        <v>8283</v>
      </c>
      <c r="P869" t="s">
        <v>8286</v>
      </c>
      <c r="Q869">
        <f t="shared" si="65"/>
        <v>24</v>
      </c>
      <c r="R869" s="10">
        <f t="shared" si="66"/>
        <v>109.18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8337</v>
      </c>
      <c r="O870" s="12" t="s">
        <v>8283</v>
      </c>
      <c r="P870" t="s">
        <v>8286</v>
      </c>
      <c r="Q870">
        <f t="shared" si="65"/>
        <v>0</v>
      </c>
      <c r="R870" s="10">
        <f t="shared" si="66"/>
        <v>50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8337</v>
      </c>
      <c r="O871" s="12" t="s">
        <v>8283</v>
      </c>
      <c r="P871" t="s">
        <v>8286</v>
      </c>
      <c r="Q871">
        <f t="shared" si="65"/>
        <v>12</v>
      </c>
      <c r="R871" s="10">
        <f t="shared" si="66"/>
        <v>346.67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8337</v>
      </c>
      <c r="O872" s="12" t="s">
        <v>8283</v>
      </c>
      <c r="P872" t="s">
        <v>8286</v>
      </c>
      <c r="Q872">
        <f t="shared" si="65"/>
        <v>0</v>
      </c>
      <c r="R872" s="10">
        <f t="shared" si="66"/>
        <v>12.4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8337</v>
      </c>
      <c r="O873" s="12" t="s">
        <v>8283</v>
      </c>
      <c r="P873" t="s">
        <v>8286</v>
      </c>
      <c r="Q873">
        <f t="shared" si="65"/>
        <v>5</v>
      </c>
      <c r="R873" s="10">
        <f t="shared" si="66"/>
        <v>27.08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8337</v>
      </c>
      <c r="O874" s="12" t="s">
        <v>8283</v>
      </c>
      <c r="P874" t="s">
        <v>8286</v>
      </c>
      <c r="Q874">
        <f t="shared" si="65"/>
        <v>1</v>
      </c>
      <c r="R874" s="10">
        <f t="shared" si="66"/>
        <v>32.5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8337</v>
      </c>
      <c r="O875" s="12" t="s">
        <v>8283</v>
      </c>
      <c r="P875" t="s">
        <v>8286</v>
      </c>
      <c r="Q875">
        <f t="shared" si="65"/>
        <v>1</v>
      </c>
      <c r="R875" s="10">
        <f t="shared" si="66"/>
        <v>9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8337</v>
      </c>
      <c r="O876" s="12" t="s">
        <v>8283</v>
      </c>
      <c r="P876" t="s">
        <v>8286</v>
      </c>
      <c r="Q876">
        <f t="shared" si="65"/>
        <v>24</v>
      </c>
      <c r="R876" s="10">
        <f t="shared" si="66"/>
        <v>34.76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8337</v>
      </c>
      <c r="O877" s="12" t="s">
        <v>8283</v>
      </c>
      <c r="P877" t="s">
        <v>8286</v>
      </c>
      <c r="Q877">
        <f t="shared" si="65"/>
        <v>0</v>
      </c>
      <c r="R877" s="10">
        <f t="shared" si="66"/>
        <v>0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8337</v>
      </c>
      <c r="O878" s="12" t="s">
        <v>8283</v>
      </c>
      <c r="P878" t="s">
        <v>8286</v>
      </c>
      <c r="Q878">
        <f t="shared" si="65"/>
        <v>41</v>
      </c>
      <c r="R878" s="10">
        <f t="shared" si="66"/>
        <v>28.58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8337</v>
      </c>
      <c r="O879" s="12" t="s">
        <v>8283</v>
      </c>
      <c r="P879" t="s">
        <v>8286</v>
      </c>
      <c r="Q879">
        <f t="shared" si="65"/>
        <v>68</v>
      </c>
      <c r="R879" s="10">
        <f t="shared" si="66"/>
        <v>46.59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8337</v>
      </c>
      <c r="O880" s="12" t="s">
        <v>8283</v>
      </c>
      <c r="P880" t="s">
        <v>8286</v>
      </c>
      <c r="Q880">
        <f t="shared" si="65"/>
        <v>1</v>
      </c>
      <c r="R880" s="10">
        <f t="shared" si="66"/>
        <v>32.5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8337</v>
      </c>
      <c r="O881" s="12" t="s">
        <v>8283</v>
      </c>
      <c r="P881" t="s">
        <v>8286</v>
      </c>
      <c r="Q881">
        <f t="shared" si="65"/>
        <v>31</v>
      </c>
      <c r="R881" s="10">
        <f t="shared" si="66"/>
        <v>21.47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8338</v>
      </c>
      <c r="O882" s="12" t="s">
        <v>8283</v>
      </c>
      <c r="P882" t="s">
        <v>8287</v>
      </c>
      <c r="Q882">
        <f t="shared" si="65"/>
        <v>3</v>
      </c>
      <c r="R882" s="10">
        <f t="shared" si="66"/>
        <v>14.13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8338</v>
      </c>
      <c r="O883" s="12" t="s">
        <v>8283</v>
      </c>
      <c r="P883" t="s">
        <v>8287</v>
      </c>
      <c r="Q883">
        <f t="shared" si="65"/>
        <v>1</v>
      </c>
      <c r="R883" s="10">
        <f t="shared" si="66"/>
        <v>30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8338</v>
      </c>
      <c r="O884" s="12" t="s">
        <v>8283</v>
      </c>
      <c r="P884" t="s">
        <v>8287</v>
      </c>
      <c r="Q884">
        <f t="shared" si="65"/>
        <v>20</v>
      </c>
      <c r="R884" s="10">
        <f t="shared" si="66"/>
        <v>21.57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8338</v>
      </c>
      <c r="O885" s="12" t="s">
        <v>8283</v>
      </c>
      <c r="P885" t="s">
        <v>8287</v>
      </c>
      <c r="Q885">
        <f t="shared" si="65"/>
        <v>40</v>
      </c>
      <c r="R885" s="10">
        <f t="shared" si="66"/>
        <v>83.38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8338</v>
      </c>
      <c r="O886" s="12" t="s">
        <v>8283</v>
      </c>
      <c r="P886" t="s">
        <v>8287</v>
      </c>
      <c r="Q886">
        <f t="shared" si="65"/>
        <v>1</v>
      </c>
      <c r="R886" s="10">
        <f t="shared" si="66"/>
        <v>10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8338</v>
      </c>
      <c r="O887" s="12" t="s">
        <v>8283</v>
      </c>
      <c r="P887" t="s">
        <v>8287</v>
      </c>
      <c r="Q887">
        <f t="shared" si="65"/>
        <v>75</v>
      </c>
      <c r="R887" s="10">
        <f t="shared" si="66"/>
        <v>35.71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8338</v>
      </c>
      <c r="O888" s="12" t="s">
        <v>8283</v>
      </c>
      <c r="P888" t="s">
        <v>8287</v>
      </c>
      <c r="Q888">
        <f t="shared" si="65"/>
        <v>41</v>
      </c>
      <c r="R888" s="10">
        <f t="shared" si="66"/>
        <v>29.29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8338</v>
      </c>
      <c r="O889" s="12" t="s">
        <v>8283</v>
      </c>
      <c r="P889" t="s">
        <v>8287</v>
      </c>
      <c r="Q889">
        <f t="shared" si="65"/>
        <v>0</v>
      </c>
      <c r="R889" s="10">
        <f t="shared" si="66"/>
        <v>0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8338</v>
      </c>
      <c r="O890" s="12" t="s">
        <v>8283</v>
      </c>
      <c r="P890" t="s">
        <v>8287</v>
      </c>
      <c r="Q890">
        <f t="shared" si="65"/>
        <v>7</v>
      </c>
      <c r="R890" s="10">
        <f t="shared" si="66"/>
        <v>18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8338</v>
      </c>
      <c r="O891" s="12" t="s">
        <v>8283</v>
      </c>
      <c r="P891" t="s">
        <v>8287</v>
      </c>
      <c r="Q891">
        <f t="shared" si="65"/>
        <v>9</v>
      </c>
      <c r="R891" s="10">
        <f t="shared" si="66"/>
        <v>73.760000000000005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8338</v>
      </c>
      <c r="O892" s="12" t="s">
        <v>8283</v>
      </c>
      <c r="P892" t="s">
        <v>8287</v>
      </c>
      <c r="Q892">
        <f t="shared" si="65"/>
        <v>4</v>
      </c>
      <c r="R892" s="10">
        <f t="shared" si="66"/>
        <v>31.25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8338</v>
      </c>
      <c r="O893" s="12" t="s">
        <v>8283</v>
      </c>
      <c r="P893" t="s">
        <v>8287</v>
      </c>
      <c r="Q893">
        <f t="shared" si="65"/>
        <v>3</v>
      </c>
      <c r="R893" s="10">
        <f t="shared" si="66"/>
        <v>28.89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8338</v>
      </c>
      <c r="O894" s="12" t="s">
        <v>8283</v>
      </c>
      <c r="P894" t="s">
        <v>8287</v>
      </c>
      <c r="Q894">
        <f t="shared" si="65"/>
        <v>41</v>
      </c>
      <c r="R894" s="10">
        <f t="shared" si="66"/>
        <v>143.82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8338</v>
      </c>
      <c r="O895" s="12" t="s">
        <v>8283</v>
      </c>
      <c r="P895" t="s">
        <v>8287</v>
      </c>
      <c r="Q895">
        <f t="shared" si="65"/>
        <v>10</v>
      </c>
      <c r="R895" s="10">
        <f t="shared" si="66"/>
        <v>40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8338</v>
      </c>
      <c r="O896" s="12" t="s">
        <v>8283</v>
      </c>
      <c r="P896" t="s">
        <v>8287</v>
      </c>
      <c r="Q896">
        <f t="shared" si="65"/>
        <v>39</v>
      </c>
      <c r="R896" s="10">
        <f t="shared" si="66"/>
        <v>147.81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8338</v>
      </c>
      <c r="O897" s="12" t="s">
        <v>8283</v>
      </c>
      <c r="P897" t="s">
        <v>8287</v>
      </c>
      <c r="Q897">
        <f t="shared" si="65"/>
        <v>2</v>
      </c>
      <c r="R897" s="10">
        <f t="shared" si="66"/>
        <v>27.86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8338</v>
      </c>
      <c r="O898" s="12" t="s">
        <v>8283</v>
      </c>
      <c r="P898" t="s">
        <v>8287</v>
      </c>
      <c r="Q898">
        <f t="shared" ref="Q898:Q961" si="70">ROUND(E898/D898*100,0)</f>
        <v>40</v>
      </c>
      <c r="R898" s="10">
        <f t="shared" si="66"/>
        <v>44.44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8338</v>
      </c>
      <c r="O899" s="12" t="s">
        <v>8283</v>
      </c>
      <c r="P899" t="s">
        <v>8287</v>
      </c>
      <c r="Q899">
        <f t="shared" si="70"/>
        <v>0</v>
      </c>
      <c r="R899" s="10">
        <f t="shared" ref="R899:R962" si="71">IFERROR(ROUND(E899/L899,2),0)</f>
        <v>0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8338</v>
      </c>
      <c r="O900" s="12" t="s">
        <v>8283</v>
      </c>
      <c r="P900" t="s">
        <v>8287</v>
      </c>
      <c r="Q900">
        <f t="shared" si="70"/>
        <v>3</v>
      </c>
      <c r="R900" s="10">
        <f t="shared" si="71"/>
        <v>35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8338</v>
      </c>
      <c r="O901" s="12" t="s">
        <v>8283</v>
      </c>
      <c r="P901" t="s">
        <v>8287</v>
      </c>
      <c r="Q901">
        <f t="shared" si="70"/>
        <v>37</v>
      </c>
      <c r="R901" s="10">
        <f t="shared" si="71"/>
        <v>35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8337</v>
      </c>
      <c r="O902" s="12" t="s">
        <v>8283</v>
      </c>
      <c r="P902" t="s">
        <v>8286</v>
      </c>
      <c r="Q902">
        <f t="shared" si="70"/>
        <v>0</v>
      </c>
      <c r="R902" s="10">
        <f t="shared" si="71"/>
        <v>10.5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8337</v>
      </c>
      <c r="O903" s="12" t="s">
        <v>8283</v>
      </c>
      <c r="P903" t="s">
        <v>8286</v>
      </c>
      <c r="Q903">
        <f t="shared" si="70"/>
        <v>0</v>
      </c>
      <c r="R903" s="10">
        <f t="shared" si="71"/>
        <v>0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8337</v>
      </c>
      <c r="O904" s="12" t="s">
        <v>8283</v>
      </c>
      <c r="P904" t="s">
        <v>8286</v>
      </c>
      <c r="Q904">
        <f t="shared" si="70"/>
        <v>0</v>
      </c>
      <c r="R904" s="10">
        <f t="shared" si="71"/>
        <v>30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8337</v>
      </c>
      <c r="O905" s="12" t="s">
        <v>8283</v>
      </c>
      <c r="P905" t="s">
        <v>8286</v>
      </c>
      <c r="Q905">
        <f t="shared" si="70"/>
        <v>3</v>
      </c>
      <c r="R905" s="10">
        <f t="shared" si="71"/>
        <v>40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8337</v>
      </c>
      <c r="O906" s="12" t="s">
        <v>8283</v>
      </c>
      <c r="P906" t="s">
        <v>8286</v>
      </c>
      <c r="Q906">
        <f t="shared" si="70"/>
        <v>0</v>
      </c>
      <c r="R906" s="10">
        <f t="shared" si="71"/>
        <v>50.33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8337</v>
      </c>
      <c r="O907" s="12" t="s">
        <v>8283</v>
      </c>
      <c r="P907" t="s">
        <v>8286</v>
      </c>
      <c r="Q907">
        <f t="shared" si="70"/>
        <v>3</v>
      </c>
      <c r="R907" s="10">
        <f t="shared" si="71"/>
        <v>32.67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8337</v>
      </c>
      <c r="O908" s="12" t="s">
        <v>8283</v>
      </c>
      <c r="P908" t="s">
        <v>8286</v>
      </c>
      <c r="Q908">
        <f t="shared" si="70"/>
        <v>0</v>
      </c>
      <c r="R908" s="10">
        <f t="shared" si="71"/>
        <v>0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8337</v>
      </c>
      <c r="O909" s="12" t="s">
        <v>8283</v>
      </c>
      <c r="P909" t="s">
        <v>8286</v>
      </c>
      <c r="Q909">
        <f t="shared" si="70"/>
        <v>0</v>
      </c>
      <c r="R909" s="10">
        <f t="shared" si="71"/>
        <v>0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8337</v>
      </c>
      <c r="O910" s="12" t="s">
        <v>8283</v>
      </c>
      <c r="P910" t="s">
        <v>8286</v>
      </c>
      <c r="Q910">
        <f t="shared" si="70"/>
        <v>0</v>
      </c>
      <c r="R910" s="10">
        <f t="shared" si="71"/>
        <v>0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8337</v>
      </c>
      <c r="O911" s="12" t="s">
        <v>8283</v>
      </c>
      <c r="P911" t="s">
        <v>8286</v>
      </c>
      <c r="Q911">
        <f t="shared" si="70"/>
        <v>3</v>
      </c>
      <c r="R911" s="10">
        <f t="shared" si="71"/>
        <v>65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8337</v>
      </c>
      <c r="O912" s="12" t="s">
        <v>8283</v>
      </c>
      <c r="P912" t="s">
        <v>8286</v>
      </c>
      <c r="Q912">
        <f t="shared" si="70"/>
        <v>22</v>
      </c>
      <c r="R912" s="10">
        <f t="shared" si="71"/>
        <v>24.6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8337</v>
      </c>
      <c r="O913" s="12" t="s">
        <v>8283</v>
      </c>
      <c r="P913" t="s">
        <v>8286</v>
      </c>
      <c r="Q913">
        <f t="shared" si="70"/>
        <v>0</v>
      </c>
      <c r="R913" s="10">
        <f t="shared" si="71"/>
        <v>0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8337</v>
      </c>
      <c r="O914" s="12" t="s">
        <v>8283</v>
      </c>
      <c r="P914" t="s">
        <v>8286</v>
      </c>
      <c r="Q914">
        <f t="shared" si="70"/>
        <v>1</v>
      </c>
      <c r="R914" s="10">
        <f t="shared" si="71"/>
        <v>15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8337</v>
      </c>
      <c r="O915" s="12" t="s">
        <v>8283</v>
      </c>
      <c r="P915" t="s">
        <v>8286</v>
      </c>
      <c r="Q915">
        <f t="shared" si="70"/>
        <v>7</v>
      </c>
      <c r="R915" s="10">
        <f t="shared" si="71"/>
        <v>82.58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8337</v>
      </c>
      <c r="O916" s="12" t="s">
        <v>8283</v>
      </c>
      <c r="P916" t="s">
        <v>8286</v>
      </c>
      <c r="Q916">
        <f t="shared" si="70"/>
        <v>0</v>
      </c>
      <c r="R916" s="10">
        <f t="shared" si="71"/>
        <v>0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8337</v>
      </c>
      <c r="O917" s="12" t="s">
        <v>8283</v>
      </c>
      <c r="P917" t="s">
        <v>8286</v>
      </c>
      <c r="Q917">
        <f t="shared" si="70"/>
        <v>6</v>
      </c>
      <c r="R917" s="10">
        <f t="shared" si="71"/>
        <v>41.67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8337</v>
      </c>
      <c r="O918" s="12" t="s">
        <v>8283</v>
      </c>
      <c r="P918" t="s">
        <v>8286</v>
      </c>
      <c r="Q918">
        <f t="shared" si="70"/>
        <v>0</v>
      </c>
      <c r="R918" s="10">
        <f t="shared" si="71"/>
        <v>0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8337</v>
      </c>
      <c r="O919" s="12" t="s">
        <v>8283</v>
      </c>
      <c r="P919" t="s">
        <v>8286</v>
      </c>
      <c r="Q919">
        <f t="shared" si="70"/>
        <v>1</v>
      </c>
      <c r="R919" s="10">
        <f t="shared" si="71"/>
        <v>30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8337</v>
      </c>
      <c r="O920" s="12" t="s">
        <v>8283</v>
      </c>
      <c r="P920" t="s">
        <v>8286</v>
      </c>
      <c r="Q920">
        <f t="shared" si="70"/>
        <v>5</v>
      </c>
      <c r="R920" s="10">
        <f t="shared" si="71"/>
        <v>19.600000000000001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8337</v>
      </c>
      <c r="O921" s="12" t="s">
        <v>8283</v>
      </c>
      <c r="P921" t="s">
        <v>8286</v>
      </c>
      <c r="Q921">
        <f t="shared" si="70"/>
        <v>1</v>
      </c>
      <c r="R921" s="10">
        <f t="shared" si="71"/>
        <v>100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8337</v>
      </c>
      <c r="O922" s="12" t="s">
        <v>8283</v>
      </c>
      <c r="P922" t="s">
        <v>8286</v>
      </c>
      <c r="Q922">
        <f t="shared" si="70"/>
        <v>0</v>
      </c>
      <c r="R922" s="10">
        <f t="shared" si="71"/>
        <v>0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8337</v>
      </c>
      <c r="O923" s="12" t="s">
        <v>8283</v>
      </c>
      <c r="P923" t="s">
        <v>8286</v>
      </c>
      <c r="Q923">
        <f t="shared" si="70"/>
        <v>31</v>
      </c>
      <c r="R923" s="10">
        <f t="shared" si="71"/>
        <v>231.75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8337</v>
      </c>
      <c r="O924" s="12" t="s">
        <v>8283</v>
      </c>
      <c r="P924" t="s">
        <v>8286</v>
      </c>
      <c r="Q924">
        <f t="shared" si="70"/>
        <v>21</v>
      </c>
      <c r="R924" s="10">
        <f t="shared" si="71"/>
        <v>189.33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8337</v>
      </c>
      <c r="O925" s="12" t="s">
        <v>8283</v>
      </c>
      <c r="P925" t="s">
        <v>8286</v>
      </c>
      <c r="Q925">
        <f t="shared" si="70"/>
        <v>2</v>
      </c>
      <c r="R925" s="10">
        <f t="shared" si="71"/>
        <v>55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8337</v>
      </c>
      <c r="O926" s="12" t="s">
        <v>8283</v>
      </c>
      <c r="P926" t="s">
        <v>8286</v>
      </c>
      <c r="Q926">
        <f t="shared" si="70"/>
        <v>11</v>
      </c>
      <c r="R926" s="10">
        <f t="shared" si="71"/>
        <v>21.8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8337</v>
      </c>
      <c r="O927" s="12" t="s">
        <v>8283</v>
      </c>
      <c r="P927" t="s">
        <v>8286</v>
      </c>
      <c r="Q927">
        <f t="shared" si="70"/>
        <v>3</v>
      </c>
      <c r="R927" s="10">
        <f t="shared" si="71"/>
        <v>32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8337</v>
      </c>
      <c r="O928" s="12" t="s">
        <v>8283</v>
      </c>
      <c r="P928" t="s">
        <v>8286</v>
      </c>
      <c r="Q928">
        <f t="shared" si="70"/>
        <v>0</v>
      </c>
      <c r="R928" s="10">
        <f t="shared" si="71"/>
        <v>0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8337</v>
      </c>
      <c r="O929" s="12" t="s">
        <v>8283</v>
      </c>
      <c r="P929" t="s">
        <v>8286</v>
      </c>
      <c r="Q929">
        <f t="shared" si="70"/>
        <v>0</v>
      </c>
      <c r="R929" s="10">
        <f t="shared" si="71"/>
        <v>0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8337</v>
      </c>
      <c r="O930" s="12" t="s">
        <v>8283</v>
      </c>
      <c r="P930" t="s">
        <v>8286</v>
      </c>
      <c r="Q930">
        <f t="shared" si="70"/>
        <v>11</v>
      </c>
      <c r="R930" s="10">
        <f t="shared" si="71"/>
        <v>56.25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8337</v>
      </c>
      <c r="O931" s="12" t="s">
        <v>8283</v>
      </c>
      <c r="P931" t="s">
        <v>8286</v>
      </c>
      <c r="Q931">
        <f t="shared" si="70"/>
        <v>0</v>
      </c>
      <c r="R931" s="10">
        <f t="shared" si="71"/>
        <v>0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8337</v>
      </c>
      <c r="O932" s="12" t="s">
        <v>8283</v>
      </c>
      <c r="P932" t="s">
        <v>8286</v>
      </c>
      <c r="Q932">
        <f t="shared" si="70"/>
        <v>38</v>
      </c>
      <c r="R932" s="10">
        <f t="shared" si="71"/>
        <v>69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8337</v>
      </c>
      <c r="O933" s="12" t="s">
        <v>8283</v>
      </c>
      <c r="P933" t="s">
        <v>8286</v>
      </c>
      <c r="Q933">
        <f t="shared" si="70"/>
        <v>7</v>
      </c>
      <c r="R933" s="10">
        <f t="shared" si="71"/>
        <v>18.71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8337</v>
      </c>
      <c r="O934" s="12" t="s">
        <v>8283</v>
      </c>
      <c r="P934" t="s">
        <v>8286</v>
      </c>
      <c r="Q934">
        <f t="shared" si="70"/>
        <v>15</v>
      </c>
      <c r="R934" s="10">
        <f t="shared" si="71"/>
        <v>46.03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8337</v>
      </c>
      <c r="O935" s="12" t="s">
        <v>8283</v>
      </c>
      <c r="P935" t="s">
        <v>8286</v>
      </c>
      <c r="Q935">
        <f t="shared" si="70"/>
        <v>6</v>
      </c>
      <c r="R935" s="10">
        <f t="shared" si="71"/>
        <v>60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8337</v>
      </c>
      <c r="O936" s="12" t="s">
        <v>8283</v>
      </c>
      <c r="P936" t="s">
        <v>8286</v>
      </c>
      <c r="Q936">
        <f t="shared" si="70"/>
        <v>30</v>
      </c>
      <c r="R936" s="10">
        <f t="shared" si="71"/>
        <v>50.67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8337</v>
      </c>
      <c r="O937" s="12" t="s">
        <v>8283</v>
      </c>
      <c r="P937" t="s">
        <v>8286</v>
      </c>
      <c r="Q937">
        <f t="shared" si="70"/>
        <v>1</v>
      </c>
      <c r="R937" s="10">
        <f t="shared" si="71"/>
        <v>25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8337</v>
      </c>
      <c r="O938" s="12" t="s">
        <v>8283</v>
      </c>
      <c r="P938" t="s">
        <v>8286</v>
      </c>
      <c r="Q938">
        <f t="shared" si="70"/>
        <v>0</v>
      </c>
      <c r="R938" s="10">
        <f t="shared" si="71"/>
        <v>0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8337</v>
      </c>
      <c r="O939" s="12" t="s">
        <v>8283</v>
      </c>
      <c r="P939" t="s">
        <v>8286</v>
      </c>
      <c r="Q939">
        <f t="shared" si="70"/>
        <v>1</v>
      </c>
      <c r="R939" s="10">
        <f t="shared" si="71"/>
        <v>20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8337</v>
      </c>
      <c r="O940" s="12" t="s">
        <v>8283</v>
      </c>
      <c r="P940" t="s">
        <v>8286</v>
      </c>
      <c r="Q940">
        <f t="shared" si="70"/>
        <v>0</v>
      </c>
      <c r="R940" s="10">
        <f t="shared" si="71"/>
        <v>25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8337</v>
      </c>
      <c r="O941" s="12" t="s">
        <v>8283</v>
      </c>
      <c r="P941" t="s">
        <v>8286</v>
      </c>
      <c r="Q941">
        <f t="shared" si="70"/>
        <v>1</v>
      </c>
      <c r="R941" s="10">
        <f t="shared" si="71"/>
        <v>20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8332</v>
      </c>
      <c r="O942" s="12" t="s">
        <v>8277</v>
      </c>
      <c r="P942" t="s">
        <v>8279</v>
      </c>
      <c r="Q942">
        <f t="shared" si="70"/>
        <v>17</v>
      </c>
      <c r="R942" s="10">
        <f t="shared" si="71"/>
        <v>110.29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8332</v>
      </c>
      <c r="O943" s="12" t="s">
        <v>8277</v>
      </c>
      <c r="P943" t="s">
        <v>8279</v>
      </c>
      <c r="Q943">
        <f t="shared" si="70"/>
        <v>2</v>
      </c>
      <c r="R943" s="10">
        <f t="shared" si="71"/>
        <v>37.450000000000003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8332</v>
      </c>
      <c r="O944" s="12" t="s">
        <v>8277</v>
      </c>
      <c r="P944" t="s">
        <v>8279</v>
      </c>
      <c r="Q944">
        <f t="shared" si="70"/>
        <v>9</v>
      </c>
      <c r="R944" s="10">
        <f t="shared" si="71"/>
        <v>41.75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8332</v>
      </c>
      <c r="O945" s="12" t="s">
        <v>8277</v>
      </c>
      <c r="P945" t="s">
        <v>8279</v>
      </c>
      <c r="Q945">
        <f t="shared" si="70"/>
        <v>10</v>
      </c>
      <c r="R945" s="10">
        <f t="shared" si="71"/>
        <v>24.08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8332</v>
      </c>
      <c r="O946" s="12" t="s">
        <v>8277</v>
      </c>
      <c r="P946" t="s">
        <v>8279</v>
      </c>
      <c r="Q946">
        <f t="shared" si="70"/>
        <v>13</v>
      </c>
      <c r="R946" s="10">
        <f t="shared" si="71"/>
        <v>69.41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8332</v>
      </c>
      <c r="O947" s="12" t="s">
        <v>8277</v>
      </c>
      <c r="P947" t="s">
        <v>8279</v>
      </c>
      <c r="Q947">
        <f t="shared" si="70"/>
        <v>2</v>
      </c>
      <c r="R947" s="10">
        <f t="shared" si="71"/>
        <v>155.25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8332</v>
      </c>
      <c r="O948" s="12" t="s">
        <v>8277</v>
      </c>
      <c r="P948" t="s">
        <v>8279</v>
      </c>
      <c r="Q948">
        <f t="shared" si="70"/>
        <v>2</v>
      </c>
      <c r="R948" s="10">
        <f t="shared" si="71"/>
        <v>57.2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8332</v>
      </c>
      <c r="O949" s="12" t="s">
        <v>8277</v>
      </c>
      <c r="P949" t="s">
        <v>8279</v>
      </c>
      <c r="Q949">
        <f t="shared" si="70"/>
        <v>0</v>
      </c>
      <c r="R949" s="10">
        <f t="shared" si="71"/>
        <v>0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8332</v>
      </c>
      <c r="O950" s="12" t="s">
        <v>8277</v>
      </c>
      <c r="P950" t="s">
        <v>8279</v>
      </c>
      <c r="Q950">
        <f t="shared" si="70"/>
        <v>12</v>
      </c>
      <c r="R950" s="10">
        <f t="shared" si="71"/>
        <v>60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8332</v>
      </c>
      <c r="O951" s="12" t="s">
        <v>8277</v>
      </c>
      <c r="P951" t="s">
        <v>8279</v>
      </c>
      <c r="Q951">
        <f t="shared" si="70"/>
        <v>1</v>
      </c>
      <c r="R951" s="10">
        <f t="shared" si="71"/>
        <v>39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8332</v>
      </c>
      <c r="O952" s="12" t="s">
        <v>8277</v>
      </c>
      <c r="P952" t="s">
        <v>8279</v>
      </c>
      <c r="Q952">
        <f t="shared" si="70"/>
        <v>28</v>
      </c>
      <c r="R952" s="10">
        <f t="shared" si="71"/>
        <v>58.42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8332</v>
      </c>
      <c r="O953" s="12" t="s">
        <v>8277</v>
      </c>
      <c r="P953" t="s">
        <v>8279</v>
      </c>
      <c r="Q953">
        <f t="shared" si="70"/>
        <v>38</v>
      </c>
      <c r="R953" s="10">
        <f t="shared" si="71"/>
        <v>158.63999999999999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8332</v>
      </c>
      <c r="O954" s="12" t="s">
        <v>8277</v>
      </c>
      <c r="P954" t="s">
        <v>8279</v>
      </c>
      <c r="Q954">
        <f t="shared" si="70"/>
        <v>40</v>
      </c>
      <c r="R954" s="10">
        <f t="shared" si="71"/>
        <v>99.86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8332</v>
      </c>
      <c r="O955" s="12" t="s">
        <v>8277</v>
      </c>
      <c r="P955" t="s">
        <v>8279</v>
      </c>
      <c r="Q955">
        <f t="shared" si="70"/>
        <v>1</v>
      </c>
      <c r="R955" s="10">
        <f t="shared" si="71"/>
        <v>25.2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8332</v>
      </c>
      <c r="O956" s="12" t="s">
        <v>8277</v>
      </c>
      <c r="P956" t="s">
        <v>8279</v>
      </c>
      <c r="Q956">
        <f t="shared" si="70"/>
        <v>43</v>
      </c>
      <c r="R956" s="10">
        <f t="shared" si="71"/>
        <v>89.19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8332</v>
      </c>
      <c r="O957" s="12" t="s">
        <v>8277</v>
      </c>
      <c r="P957" t="s">
        <v>8279</v>
      </c>
      <c r="Q957">
        <f t="shared" si="70"/>
        <v>6</v>
      </c>
      <c r="R957" s="10">
        <f t="shared" si="71"/>
        <v>182.62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8332</v>
      </c>
      <c r="O958" s="12" t="s">
        <v>8277</v>
      </c>
      <c r="P958" t="s">
        <v>8279</v>
      </c>
      <c r="Q958">
        <f t="shared" si="70"/>
        <v>2</v>
      </c>
      <c r="R958" s="10">
        <f t="shared" si="71"/>
        <v>50.65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8332</v>
      </c>
      <c r="O959" s="12" t="s">
        <v>8277</v>
      </c>
      <c r="P959" t="s">
        <v>8279</v>
      </c>
      <c r="Q959">
        <f t="shared" si="70"/>
        <v>2</v>
      </c>
      <c r="R959" s="10">
        <f t="shared" si="71"/>
        <v>33.29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8332</v>
      </c>
      <c r="O960" s="12" t="s">
        <v>8277</v>
      </c>
      <c r="P960" t="s">
        <v>8279</v>
      </c>
      <c r="Q960">
        <f t="shared" si="70"/>
        <v>11</v>
      </c>
      <c r="R960" s="10">
        <f t="shared" si="71"/>
        <v>51.82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8332</v>
      </c>
      <c r="O961" s="12" t="s">
        <v>8277</v>
      </c>
      <c r="P961" t="s">
        <v>8279</v>
      </c>
      <c r="Q961">
        <f t="shared" si="70"/>
        <v>39</v>
      </c>
      <c r="R961" s="10">
        <f t="shared" si="71"/>
        <v>113.63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8332</v>
      </c>
      <c r="O962" s="12" t="s">
        <v>8277</v>
      </c>
      <c r="P962" t="s">
        <v>8279</v>
      </c>
      <c r="Q962">
        <f t="shared" ref="Q962:Q1025" si="75">ROUND(E962/D962*100,0)</f>
        <v>46</v>
      </c>
      <c r="R962" s="10">
        <f t="shared" si="71"/>
        <v>136.46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8332</v>
      </c>
      <c r="O963" s="12" t="s">
        <v>8277</v>
      </c>
      <c r="P963" t="s">
        <v>8279</v>
      </c>
      <c r="Q963">
        <f t="shared" si="75"/>
        <v>42</v>
      </c>
      <c r="R963" s="10">
        <f t="shared" ref="R963:R1026" si="76">IFERROR(ROUND(E963/L963,2),0)</f>
        <v>364.35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8332</v>
      </c>
      <c r="O964" s="12" t="s">
        <v>8277</v>
      </c>
      <c r="P964" t="s">
        <v>8279</v>
      </c>
      <c r="Q964">
        <f t="shared" si="75"/>
        <v>28</v>
      </c>
      <c r="R964" s="10">
        <f t="shared" si="76"/>
        <v>19.239999999999998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8332</v>
      </c>
      <c r="O965" s="12" t="s">
        <v>8277</v>
      </c>
      <c r="P965" t="s">
        <v>8279</v>
      </c>
      <c r="Q965">
        <f t="shared" si="75"/>
        <v>1</v>
      </c>
      <c r="R965" s="10">
        <f t="shared" si="76"/>
        <v>41.89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8332</v>
      </c>
      <c r="O966" s="12" t="s">
        <v>8277</v>
      </c>
      <c r="P966" t="s">
        <v>8279</v>
      </c>
      <c r="Q966">
        <f t="shared" si="75"/>
        <v>1</v>
      </c>
      <c r="R966" s="10">
        <f t="shared" si="76"/>
        <v>30.31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8332</v>
      </c>
      <c r="O967" s="12" t="s">
        <v>8277</v>
      </c>
      <c r="P967" t="s">
        <v>8279</v>
      </c>
      <c r="Q967">
        <f t="shared" si="75"/>
        <v>1</v>
      </c>
      <c r="R967" s="10">
        <f t="shared" si="76"/>
        <v>49.67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8332</v>
      </c>
      <c r="O968" s="12" t="s">
        <v>8277</v>
      </c>
      <c r="P968" t="s">
        <v>8279</v>
      </c>
      <c r="Q968">
        <f t="shared" si="75"/>
        <v>15</v>
      </c>
      <c r="R968" s="10">
        <f t="shared" si="76"/>
        <v>59.2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8332</v>
      </c>
      <c r="O969" s="12" t="s">
        <v>8277</v>
      </c>
      <c r="P969" t="s">
        <v>8279</v>
      </c>
      <c r="Q969">
        <f t="shared" si="75"/>
        <v>18</v>
      </c>
      <c r="R969" s="10">
        <f t="shared" si="76"/>
        <v>43.98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8332</v>
      </c>
      <c r="O970" s="12" t="s">
        <v>8277</v>
      </c>
      <c r="P970" t="s">
        <v>8279</v>
      </c>
      <c r="Q970">
        <f t="shared" si="75"/>
        <v>1</v>
      </c>
      <c r="R970" s="10">
        <f t="shared" si="76"/>
        <v>26.5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8332</v>
      </c>
      <c r="O971" s="12" t="s">
        <v>8277</v>
      </c>
      <c r="P971" t="s">
        <v>8279</v>
      </c>
      <c r="Q971">
        <f t="shared" si="75"/>
        <v>47</v>
      </c>
      <c r="R971" s="10">
        <f t="shared" si="76"/>
        <v>1272.73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8332</v>
      </c>
      <c r="O972" s="12" t="s">
        <v>8277</v>
      </c>
      <c r="P972" t="s">
        <v>8279</v>
      </c>
      <c r="Q972">
        <f t="shared" si="75"/>
        <v>46</v>
      </c>
      <c r="R972" s="10">
        <f t="shared" si="76"/>
        <v>164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8332</v>
      </c>
      <c r="O973" s="12" t="s">
        <v>8277</v>
      </c>
      <c r="P973" t="s">
        <v>8279</v>
      </c>
      <c r="Q973">
        <f t="shared" si="75"/>
        <v>0</v>
      </c>
      <c r="R973" s="10">
        <f t="shared" si="76"/>
        <v>45.2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8332</v>
      </c>
      <c r="O974" s="12" t="s">
        <v>8277</v>
      </c>
      <c r="P974" t="s">
        <v>8279</v>
      </c>
      <c r="Q974">
        <f t="shared" si="75"/>
        <v>35</v>
      </c>
      <c r="R974" s="10">
        <f t="shared" si="76"/>
        <v>153.88999999999999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8332</v>
      </c>
      <c r="O975" s="12" t="s">
        <v>8277</v>
      </c>
      <c r="P975" t="s">
        <v>8279</v>
      </c>
      <c r="Q975">
        <f t="shared" si="75"/>
        <v>2</v>
      </c>
      <c r="R975" s="10">
        <f t="shared" si="76"/>
        <v>51.38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8332</v>
      </c>
      <c r="O976" s="12" t="s">
        <v>8277</v>
      </c>
      <c r="P976" t="s">
        <v>8279</v>
      </c>
      <c r="Q976">
        <f t="shared" si="75"/>
        <v>1</v>
      </c>
      <c r="R976" s="10">
        <f t="shared" si="76"/>
        <v>93.33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8332</v>
      </c>
      <c r="O977" s="12" t="s">
        <v>8277</v>
      </c>
      <c r="P977" t="s">
        <v>8279</v>
      </c>
      <c r="Q977">
        <f t="shared" si="75"/>
        <v>3</v>
      </c>
      <c r="R977" s="10">
        <f t="shared" si="76"/>
        <v>108.63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8332</v>
      </c>
      <c r="O978" s="12" t="s">
        <v>8277</v>
      </c>
      <c r="P978" t="s">
        <v>8279</v>
      </c>
      <c r="Q978">
        <f t="shared" si="75"/>
        <v>2</v>
      </c>
      <c r="R978" s="10">
        <f t="shared" si="76"/>
        <v>160.5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8332</v>
      </c>
      <c r="O979" s="12" t="s">
        <v>8277</v>
      </c>
      <c r="P979" t="s">
        <v>8279</v>
      </c>
      <c r="Q979">
        <f t="shared" si="75"/>
        <v>34</v>
      </c>
      <c r="R979" s="10">
        <f t="shared" si="76"/>
        <v>75.75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8332</v>
      </c>
      <c r="O980" s="12" t="s">
        <v>8277</v>
      </c>
      <c r="P980" t="s">
        <v>8279</v>
      </c>
      <c r="Q980">
        <f t="shared" si="75"/>
        <v>56</v>
      </c>
      <c r="R980" s="10">
        <f t="shared" si="76"/>
        <v>790.84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8332</v>
      </c>
      <c r="O981" s="12" t="s">
        <v>8277</v>
      </c>
      <c r="P981" t="s">
        <v>8279</v>
      </c>
      <c r="Q981">
        <f t="shared" si="75"/>
        <v>83</v>
      </c>
      <c r="R981" s="10">
        <f t="shared" si="76"/>
        <v>301.94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8332</v>
      </c>
      <c r="O982" s="12" t="s">
        <v>8277</v>
      </c>
      <c r="P982" t="s">
        <v>8279</v>
      </c>
      <c r="Q982">
        <f t="shared" si="75"/>
        <v>15</v>
      </c>
      <c r="R982" s="10">
        <f t="shared" si="76"/>
        <v>47.94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8332</v>
      </c>
      <c r="O983" s="12" t="s">
        <v>8277</v>
      </c>
      <c r="P983" t="s">
        <v>8279</v>
      </c>
      <c r="Q983">
        <f t="shared" si="75"/>
        <v>0</v>
      </c>
      <c r="R983" s="10">
        <f t="shared" si="76"/>
        <v>2.75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8332</v>
      </c>
      <c r="O984" s="12" t="s">
        <v>8277</v>
      </c>
      <c r="P984" t="s">
        <v>8279</v>
      </c>
      <c r="Q984">
        <f t="shared" si="75"/>
        <v>0</v>
      </c>
      <c r="R984" s="10">
        <f t="shared" si="76"/>
        <v>1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8332</v>
      </c>
      <c r="O985" s="12" t="s">
        <v>8277</v>
      </c>
      <c r="P985" t="s">
        <v>8279</v>
      </c>
      <c r="Q985">
        <f t="shared" si="75"/>
        <v>30</v>
      </c>
      <c r="R985" s="10">
        <f t="shared" si="76"/>
        <v>171.79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8332</v>
      </c>
      <c r="O986" s="12" t="s">
        <v>8277</v>
      </c>
      <c r="P986" t="s">
        <v>8279</v>
      </c>
      <c r="Q986">
        <f t="shared" si="75"/>
        <v>1</v>
      </c>
      <c r="R986" s="10">
        <f t="shared" si="76"/>
        <v>35.33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8332</v>
      </c>
      <c r="O987" s="12" t="s">
        <v>8277</v>
      </c>
      <c r="P987" t="s">
        <v>8279</v>
      </c>
      <c r="Q987">
        <f t="shared" si="75"/>
        <v>6</v>
      </c>
      <c r="R987" s="10">
        <f t="shared" si="76"/>
        <v>82.09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8332</v>
      </c>
      <c r="O988" s="12" t="s">
        <v>8277</v>
      </c>
      <c r="P988" t="s">
        <v>8279</v>
      </c>
      <c r="Q988">
        <f t="shared" si="75"/>
        <v>13</v>
      </c>
      <c r="R988" s="10">
        <f t="shared" si="76"/>
        <v>110.87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8332</v>
      </c>
      <c r="O989" s="12" t="s">
        <v>8277</v>
      </c>
      <c r="P989" t="s">
        <v>8279</v>
      </c>
      <c r="Q989">
        <f t="shared" si="75"/>
        <v>13</v>
      </c>
      <c r="R989" s="10">
        <f t="shared" si="76"/>
        <v>161.22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8332</v>
      </c>
      <c r="O990" s="12" t="s">
        <v>8277</v>
      </c>
      <c r="P990" t="s">
        <v>8279</v>
      </c>
      <c r="Q990">
        <f t="shared" si="75"/>
        <v>0</v>
      </c>
      <c r="R990" s="10">
        <f t="shared" si="76"/>
        <v>0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8332</v>
      </c>
      <c r="O991" s="12" t="s">
        <v>8277</v>
      </c>
      <c r="P991" t="s">
        <v>8279</v>
      </c>
      <c r="Q991">
        <f t="shared" si="75"/>
        <v>17</v>
      </c>
      <c r="R991" s="10">
        <f t="shared" si="76"/>
        <v>52.41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8332</v>
      </c>
      <c r="O992" s="12" t="s">
        <v>8277</v>
      </c>
      <c r="P992" t="s">
        <v>8279</v>
      </c>
      <c r="Q992">
        <f t="shared" si="75"/>
        <v>0</v>
      </c>
      <c r="R992" s="10">
        <f t="shared" si="76"/>
        <v>13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8332</v>
      </c>
      <c r="O993" s="12" t="s">
        <v>8277</v>
      </c>
      <c r="P993" t="s">
        <v>8279</v>
      </c>
      <c r="Q993">
        <f t="shared" si="75"/>
        <v>4</v>
      </c>
      <c r="R993" s="10">
        <f t="shared" si="76"/>
        <v>30.29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8332</v>
      </c>
      <c r="O994" s="12" t="s">
        <v>8277</v>
      </c>
      <c r="P994" t="s">
        <v>8279</v>
      </c>
      <c r="Q994">
        <f t="shared" si="75"/>
        <v>0</v>
      </c>
      <c r="R994" s="10">
        <f t="shared" si="76"/>
        <v>116.75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8332</v>
      </c>
      <c r="O995" s="12" t="s">
        <v>8277</v>
      </c>
      <c r="P995" t="s">
        <v>8279</v>
      </c>
      <c r="Q995">
        <f t="shared" si="75"/>
        <v>25</v>
      </c>
      <c r="R995" s="10">
        <f t="shared" si="76"/>
        <v>89.6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8332</v>
      </c>
      <c r="O996" s="12" t="s">
        <v>8277</v>
      </c>
      <c r="P996" t="s">
        <v>8279</v>
      </c>
      <c r="Q996">
        <f t="shared" si="75"/>
        <v>2</v>
      </c>
      <c r="R996" s="10">
        <f t="shared" si="76"/>
        <v>424.45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8332</v>
      </c>
      <c r="O997" s="12" t="s">
        <v>8277</v>
      </c>
      <c r="P997" t="s">
        <v>8279</v>
      </c>
      <c r="Q997">
        <f t="shared" si="75"/>
        <v>7</v>
      </c>
      <c r="R997" s="10">
        <f t="shared" si="76"/>
        <v>80.67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8332</v>
      </c>
      <c r="O998" s="12" t="s">
        <v>8277</v>
      </c>
      <c r="P998" t="s">
        <v>8279</v>
      </c>
      <c r="Q998">
        <f t="shared" si="75"/>
        <v>2</v>
      </c>
      <c r="R998" s="10">
        <f t="shared" si="76"/>
        <v>13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8332</v>
      </c>
      <c r="O999" s="12" t="s">
        <v>8277</v>
      </c>
      <c r="P999" t="s">
        <v>8279</v>
      </c>
      <c r="Q999">
        <f t="shared" si="75"/>
        <v>1</v>
      </c>
      <c r="R999" s="10">
        <f t="shared" si="76"/>
        <v>8.1300000000000008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8332</v>
      </c>
      <c r="O1000" s="12" t="s">
        <v>8277</v>
      </c>
      <c r="P1000" t="s">
        <v>8279</v>
      </c>
      <c r="Q1000">
        <f t="shared" si="75"/>
        <v>59</v>
      </c>
      <c r="R1000" s="10">
        <f t="shared" si="76"/>
        <v>153.43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8332</v>
      </c>
      <c r="O1001" s="12" t="s">
        <v>8277</v>
      </c>
      <c r="P1001" t="s">
        <v>8279</v>
      </c>
      <c r="Q1001">
        <f t="shared" si="75"/>
        <v>8</v>
      </c>
      <c r="R1001" s="10">
        <f t="shared" si="76"/>
        <v>292.08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8332</v>
      </c>
      <c r="O1002" s="12" t="s">
        <v>8277</v>
      </c>
      <c r="P1002" t="s">
        <v>8279</v>
      </c>
      <c r="Q1002">
        <f t="shared" si="75"/>
        <v>2</v>
      </c>
      <c r="R1002" s="10">
        <f t="shared" si="76"/>
        <v>3304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8332</v>
      </c>
      <c r="O1003" s="12" t="s">
        <v>8277</v>
      </c>
      <c r="P1003" t="s">
        <v>8279</v>
      </c>
      <c r="Q1003">
        <f t="shared" si="75"/>
        <v>104</v>
      </c>
      <c r="R1003" s="10">
        <f t="shared" si="76"/>
        <v>1300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8332</v>
      </c>
      <c r="O1004" s="12" t="s">
        <v>8277</v>
      </c>
      <c r="P1004" t="s">
        <v>8279</v>
      </c>
      <c r="Q1004">
        <f t="shared" si="75"/>
        <v>30</v>
      </c>
      <c r="R1004" s="10">
        <f t="shared" si="76"/>
        <v>134.55000000000001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8332</v>
      </c>
      <c r="O1005" s="12" t="s">
        <v>8277</v>
      </c>
      <c r="P1005" t="s">
        <v>8279</v>
      </c>
      <c r="Q1005">
        <f t="shared" si="75"/>
        <v>16</v>
      </c>
      <c r="R1005" s="10">
        <f t="shared" si="76"/>
        <v>214.07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8332</v>
      </c>
      <c r="O1006" s="12" t="s">
        <v>8277</v>
      </c>
      <c r="P1006" t="s">
        <v>8279</v>
      </c>
      <c r="Q1006">
        <f t="shared" si="75"/>
        <v>82</v>
      </c>
      <c r="R1006" s="10">
        <f t="shared" si="76"/>
        <v>216.34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8332</v>
      </c>
      <c r="O1007" s="12" t="s">
        <v>8277</v>
      </c>
      <c r="P1007" t="s">
        <v>8279</v>
      </c>
      <c r="Q1007">
        <f t="shared" si="75"/>
        <v>75</v>
      </c>
      <c r="R1007" s="10">
        <f t="shared" si="76"/>
        <v>932.31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8332</v>
      </c>
      <c r="O1008" s="12" t="s">
        <v>8277</v>
      </c>
      <c r="P1008" t="s">
        <v>8279</v>
      </c>
      <c r="Q1008">
        <f t="shared" si="75"/>
        <v>6</v>
      </c>
      <c r="R1008" s="10">
        <f t="shared" si="76"/>
        <v>29.25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8332</v>
      </c>
      <c r="O1009" s="12" t="s">
        <v>8277</v>
      </c>
      <c r="P1009" t="s">
        <v>8279</v>
      </c>
      <c r="Q1009">
        <f t="shared" si="75"/>
        <v>44</v>
      </c>
      <c r="R1009" s="10">
        <f t="shared" si="76"/>
        <v>174.95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8332</v>
      </c>
      <c r="O1010" s="12" t="s">
        <v>8277</v>
      </c>
      <c r="P1010" t="s">
        <v>8279</v>
      </c>
      <c r="Q1010">
        <f t="shared" si="75"/>
        <v>0</v>
      </c>
      <c r="R1010" s="10">
        <f t="shared" si="76"/>
        <v>250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8332</v>
      </c>
      <c r="O1011" s="12" t="s">
        <v>8277</v>
      </c>
      <c r="P1011" t="s">
        <v>8279</v>
      </c>
      <c r="Q1011">
        <f t="shared" si="75"/>
        <v>13</v>
      </c>
      <c r="R1011" s="10">
        <f t="shared" si="76"/>
        <v>65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8332</v>
      </c>
      <c r="O1012" s="12" t="s">
        <v>8277</v>
      </c>
      <c r="P1012" t="s">
        <v>8279</v>
      </c>
      <c r="Q1012">
        <f t="shared" si="75"/>
        <v>0</v>
      </c>
      <c r="R1012" s="10">
        <f t="shared" si="76"/>
        <v>55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8332</v>
      </c>
      <c r="O1013" s="12" t="s">
        <v>8277</v>
      </c>
      <c r="P1013" t="s">
        <v>8279</v>
      </c>
      <c r="Q1013">
        <f t="shared" si="75"/>
        <v>0</v>
      </c>
      <c r="R1013" s="10">
        <f t="shared" si="76"/>
        <v>75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8332</v>
      </c>
      <c r="O1014" s="12" t="s">
        <v>8277</v>
      </c>
      <c r="P1014" t="s">
        <v>8279</v>
      </c>
      <c r="Q1014">
        <f t="shared" si="75"/>
        <v>21535</v>
      </c>
      <c r="R1014" s="10">
        <f t="shared" si="76"/>
        <v>1389.36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8332</v>
      </c>
      <c r="O1015" s="12" t="s">
        <v>8277</v>
      </c>
      <c r="P1015" t="s">
        <v>8279</v>
      </c>
      <c r="Q1015">
        <f t="shared" si="75"/>
        <v>35</v>
      </c>
      <c r="R1015" s="10">
        <f t="shared" si="76"/>
        <v>95.91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8332</v>
      </c>
      <c r="O1016" s="12" t="s">
        <v>8277</v>
      </c>
      <c r="P1016" t="s">
        <v>8279</v>
      </c>
      <c r="Q1016">
        <f t="shared" si="75"/>
        <v>31</v>
      </c>
      <c r="R1016" s="10">
        <f t="shared" si="76"/>
        <v>191.25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8332</v>
      </c>
      <c r="O1017" s="12" t="s">
        <v>8277</v>
      </c>
      <c r="P1017" t="s">
        <v>8279</v>
      </c>
      <c r="Q1017">
        <f t="shared" si="75"/>
        <v>3</v>
      </c>
      <c r="R1017" s="10">
        <f t="shared" si="76"/>
        <v>40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8332</v>
      </c>
      <c r="O1018" s="12" t="s">
        <v>8277</v>
      </c>
      <c r="P1018" t="s">
        <v>8279</v>
      </c>
      <c r="Q1018">
        <f t="shared" si="75"/>
        <v>3</v>
      </c>
      <c r="R1018" s="10">
        <f t="shared" si="76"/>
        <v>74.790000000000006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8332</v>
      </c>
      <c r="O1019" s="12" t="s">
        <v>8277</v>
      </c>
      <c r="P1019" t="s">
        <v>8279</v>
      </c>
      <c r="Q1019">
        <f t="shared" si="75"/>
        <v>23</v>
      </c>
      <c r="R1019" s="10">
        <f t="shared" si="76"/>
        <v>161.12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8332</v>
      </c>
      <c r="O1020" s="12" t="s">
        <v>8277</v>
      </c>
      <c r="P1020" t="s">
        <v>8279</v>
      </c>
      <c r="Q1020">
        <f t="shared" si="75"/>
        <v>3</v>
      </c>
      <c r="R1020" s="10">
        <f t="shared" si="76"/>
        <v>88.71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8332</v>
      </c>
      <c r="O1021" s="12" t="s">
        <v>8277</v>
      </c>
      <c r="P1021" t="s">
        <v>8279</v>
      </c>
      <c r="Q1021">
        <f t="shared" si="75"/>
        <v>47</v>
      </c>
      <c r="R1021" s="10">
        <f t="shared" si="76"/>
        <v>53.25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8339</v>
      </c>
      <c r="O1022" s="12" t="s">
        <v>8283</v>
      </c>
      <c r="P1022" t="s">
        <v>8288</v>
      </c>
      <c r="Q1022">
        <f t="shared" si="75"/>
        <v>206</v>
      </c>
      <c r="R1022" s="10">
        <f t="shared" si="76"/>
        <v>106.2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8339</v>
      </c>
      <c r="O1023" s="12" t="s">
        <v>8283</v>
      </c>
      <c r="P1023" t="s">
        <v>8288</v>
      </c>
      <c r="Q1023">
        <f t="shared" si="75"/>
        <v>352</v>
      </c>
      <c r="R1023" s="10">
        <f t="shared" si="76"/>
        <v>22.08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8339</v>
      </c>
      <c r="O1024" s="12" t="s">
        <v>8283</v>
      </c>
      <c r="P1024" t="s">
        <v>8288</v>
      </c>
      <c r="Q1024">
        <f t="shared" si="75"/>
        <v>115</v>
      </c>
      <c r="R1024" s="10">
        <f t="shared" si="76"/>
        <v>31.05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8339</v>
      </c>
      <c r="O1025" s="12" t="s">
        <v>8283</v>
      </c>
      <c r="P1025" t="s">
        <v>8288</v>
      </c>
      <c r="Q1025">
        <f t="shared" si="75"/>
        <v>237</v>
      </c>
      <c r="R1025" s="10">
        <f t="shared" si="76"/>
        <v>36.21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8339</v>
      </c>
      <c r="O1026" s="12" t="s">
        <v>8283</v>
      </c>
      <c r="P1026" t="s">
        <v>8288</v>
      </c>
      <c r="Q1026">
        <f t="shared" ref="Q1026:Q1089" si="80">ROUND(E1026/D1026*100,0)</f>
        <v>119</v>
      </c>
      <c r="R1026" s="10">
        <f t="shared" si="76"/>
        <v>388.98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8339</v>
      </c>
      <c r="O1027" s="12" t="s">
        <v>8283</v>
      </c>
      <c r="P1027" t="s">
        <v>8288</v>
      </c>
      <c r="Q1027">
        <f t="shared" si="80"/>
        <v>110</v>
      </c>
      <c r="R1027" s="10">
        <f t="shared" ref="R1027:R1090" si="81">IFERROR(ROUND(E1027/L1027,2),0)</f>
        <v>71.849999999999994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8339</v>
      </c>
      <c r="O1028" s="12" t="s">
        <v>8283</v>
      </c>
      <c r="P1028" t="s">
        <v>8288</v>
      </c>
      <c r="Q1028">
        <f t="shared" si="80"/>
        <v>100</v>
      </c>
      <c r="R1028" s="10">
        <f t="shared" si="81"/>
        <v>57.38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8339</v>
      </c>
      <c r="O1029" s="12" t="s">
        <v>8283</v>
      </c>
      <c r="P1029" t="s">
        <v>8288</v>
      </c>
      <c r="Q1029">
        <f t="shared" si="80"/>
        <v>103</v>
      </c>
      <c r="R1029" s="10">
        <f t="shared" si="81"/>
        <v>69.67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8339</v>
      </c>
      <c r="O1030" s="12" t="s">
        <v>8283</v>
      </c>
      <c r="P1030" t="s">
        <v>8288</v>
      </c>
      <c r="Q1030">
        <f t="shared" si="80"/>
        <v>117</v>
      </c>
      <c r="R1030" s="10">
        <f t="shared" si="81"/>
        <v>45.99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8339</v>
      </c>
      <c r="O1031" s="12" t="s">
        <v>8283</v>
      </c>
      <c r="P1031" t="s">
        <v>8288</v>
      </c>
      <c r="Q1031">
        <f t="shared" si="80"/>
        <v>112</v>
      </c>
      <c r="R1031" s="10">
        <f t="shared" si="81"/>
        <v>79.260000000000005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8339</v>
      </c>
      <c r="O1032" s="12" t="s">
        <v>8283</v>
      </c>
      <c r="P1032" t="s">
        <v>8288</v>
      </c>
      <c r="Q1032">
        <f t="shared" si="80"/>
        <v>342</v>
      </c>
      <c r="R1032" s="10">
        <f t="shared" si="81"/>
        <v>43.03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8339</v>
      </c>
      <c r="O1033" s="12" t="s">
        <v>8283</v>
      </c>
      <c r="P1033" t="s">
        <v>8288</v>
      </c>
      <c r="Q1033">
        <f t="shared" si="80"/>
        <v>107</v>
      </c>
      <c r="R1033" s="10">
        <f t="shared" si="81"/>
        <v>108.48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8339</v>
      </c>
      <c r="O1034" s="12" t="s">
        <v>8283</v>
      </c>
      <c r="P1034" t="s">
        <v>8288</v>
      </c>
      <c r="Q1034">
        <f t="shared" si="80"/>
        <v>108</v>
      </c>
      <c r="R1034" s="10">
        <f t="shared" si="81"/>
        <v>61.03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8339</v>
      </c>
      <c r="O1035" s="12" t="s">
        <v>8283</v>
      </c>
      <c r="P1035" t="s">
        <v>8288</v>
      </c>
      <c r="Q1035">
        <f t="shared" si="80"/>
        <v>103</v>
      </c>
      <c r="R1035" s="10">
        <f t="shared" si="81"/>
        <v>50.59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8339</v>
      </c>
      <c r="O1036" s="12" t="s">
        <v>8283</v>
      </c>
      <c r="P1036" t="s">
        <v>8288</v>
      </c>
      <c r="Q1036">
        <f t="shared" si="80"/>
        <v>130</v>
      </c>
      <c r="R1036" s="10">
        <f t="shared" si="81"/>
        <v>39.159999999999997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8339</v>
      </c>
      <c r="O1037" s="12" t="s">
        <v>8283</v>
      </c>
      <c r="P1037" t="s">
        <v>8288</v>
      </c>
      <c r="Q1037">
        <f t="shared" si="80"/>
        <v>108</v>
      </c>
      <c r="R1037" s="10">
        <f t="shared" si="81"/>
        <v>65.16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8339</v>
      </c>
      <c r="O1038" s="12" t="s">
        <v>8283</v>
      </c>
      <c r="P1038" t="s">
        <v>8288</v>
      </c>
      <c r="Q1038">
        <f t="shared" si="80"/>
        <v>112</v>
      </c>
      <c r="R1038" s="10">
        <f t="shared" si="81"/>
        <v>23.96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8339</v>
      </c>
      <c r="O1039" s="12" t="s">
        <v>8283</v>
      </c>
      <c r="P1039" t="s">
        <v>8288</v>
      </c>
      <c r="Q1039">
        <f t="shared" si="80"/>
        <v>102</v>
      </c>
      <c r="R1039" s="10">
        <f t="shared" si="81"/>
        <v>48.62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8339</v>
      </c>
      <c r="O1040" s="12" t="s">
        <v>8283</v>
      </c>
      <c r="P1040" t="s">
        <v>8288</v>
      </c>
      <c r="Q1040">
        <f t="shared" si="80"/>
        <v>145</v>
      </c>
      <c r="R1040" s="10">
        <f t="shared" si="81"/>
        <v>35.74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8339</v>
      </c>
      <c r="O1041" s="12" t="s">
        <v>8283</v>
      </c>
      <c r="P1041" t="s">
        <v>8288</v>
      </c>
      <c r="Q1041">
        <f t="shared" si="80"/>
        <v>128</v>
      </c>
      <c r="R1041" s="10">
        <f t="shared" si="81"/>
        <v>21.37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8340</v>
      </c>
      <c r="O1042" s="12" t="s">
        <v>8289</v>
      </c>
      <c r="P1042" t="s">
        <v>8290</v>
      </c>
      <c r="Q1042">
        <f t="shared" si="80"/>
        <v>0</v>
      </c>
      <c r="R1042" s="10">
        <f t="shared" si="81"/>
        <v>250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8340</v>
      </c>
      <c r="O1043" s="12" t="s">
        <v>8289</v>
      </c>
      <c r="P1043" t="s">
        <v>8290</v>
      </c>
      <c r="Q1043">
        <f t="shared" si="80"/>
        <v>0</v>
      </c>
      <c r="R1043" s="10">
        <f t="shared" si="81"/>
        <v>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8340</v>
      </c>
      <c r="O1044" s="12" t="s">
        <v>8289</v>
      </c>
      <c r="P1044" t="s">
        <v>8290</v>
      </c>
      <c r="Q1044">
        <f t="shared" si="80"/>
        <v>2</v>
      </c>
      <c r="R1044" s="10">
        <f t="shared" si="81"/>
        <v>10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8340</v>
      </c>
      <c r="O1045" s="12" t="s">
        <v>8289</v>
      </c>
      <c r="P1045" t="s">
        <v>8290</v>
      </c>
      <c r="Q1045">
        <f t="shared" si="80"/>
        <v>9</v>
      </c>
      <c r="R1045" s="10">
        <f t="shared" si="81"/>
        <v>29.24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8340</v>
      </c>
      <c r="O1046" s="12" t="s">
        <v>8289</v>
      </c>
      <c r="P1046" t="s">
        <v>8290</v>
      </c>
      <c r="Q1046">
        <f t="shared" si="80"/>
        <v>0</v>
      </c>
      <c r="R1046" s="10">
        <f t="shared" si="81"/>
        <v>3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8340</v>
      </c>
      <c r="O1047" s="12" t="s">
        <v>8289</v>
      </c>
      <c r="P1047" t="s">
        <v>8290</v>
      </c>
      <c r="Q1047">
        <f t="shared" si="80"/>
        <v>3</v>
      </c>
      <c r="R1047" s="10">
        <f t="shared" si="81"/>
        <v>33.25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8340</v>
      </c>
      <c r="O1048" s="12" t="s">
        <v>8289</v>
      </c>
      <c r="P1048" t="s">
        <v>8290</v>
      </c>
      <c r="Q1048">
        <f t="shared" si="80"/>
        <v>0</v>
      </c>
      <c r="R1048" s="10">
        <f t="shared" si="81"/>
        <v>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8340</v>
      </c>
      <c r="O1049" s="12" t="s">
        <v>8289</v>
      </c>
      <c r="P1049" t="s">
        <v>8290</v>
      </c>
      <c r="Q1049">
        <f t="shared" si="80"/>
        <v>0</v>
      </c>
      <c r="R1049" s="10">
        <f t="shared" si="81"/>
        <v>1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8340</v>
      </c>
      <c r="O1050" s="12" t="s">
        <v>8289</v>
      </c>
      <c r="P1050" t="s">
        <v>8290</v>
      </c>
      <c r="Q1050">
        <f t="shared" si="80"/>
        <v>1</v>
      </c>
      <c r="R1050" s="10">
        <f t="shared" si="81"/>
        <v>53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8340</v>
      </c>
      <c r="O1051" s="12" t="s">
        <v>8289</v>
      </c>
      <c r="P1051" t="s">
        <v>8290</v>
      </c>
      <c r="Q1051">
        <f t="shared" si="80"/>
        <v>0</v>
      </c>
      <c r="R1051" s="10">
        <f t="shared" si="81"/>
        <v>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8340</v>
      </c>
      <c r="O1052" s="12" t="s">
        <v>8289</v>
      </c>
      <c r="P1052" t="s">
        <v>8290</v>
      </c>
      <c r="Q1052">
        <f t="shared" si="80"/>
        <v>0</v>
      </c>
      <c r="R1052" s="10">
        <f t="shared" si="81"/>
        <v>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8340</v>
      </c>
      <c r="O1053" s="12" t="s">
        <v>8289</v>
      </c>
      <c r="P1053" t="s">
        <v>8290</v>
      </c>
      <c r="Q1053">
        <f t="shared" si="80"/>
        <v>0</v>
      </c>
      <c r="R1053" s="10">
        <f t="shared" si="81"/>
        <v>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8340</v>
      </c>
      <c r="O1054" s="12" t="s">
        <v>8289</v>
      </c>
      <c r="P1054" t="s">
        <v>8290</v>
      </c>
      <c r="Q1054">
        <f t="shared" si="80"/>
        <v>0</v>
      </c>
      <c r="R1054" s="10">
        <f t="shared" si="81"/>
        <v>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8340</v>
      </c>
      <c r="O1055" s="12" t="s">
        <v>8289</v>
      </c>
      <c r="P1055" t="s">
        <v>8290</v>
      </c>
      <c r="Q1055">
        <f t="shared" si="80"/>
        <v>1</v>
      </c>
      <c r="R1055" s="10">
        <f t="shared" si="81"/>
        <v>15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8340</v>
      </c>
      <c r="O1056" s="12" t="s">
        <v>8289</v>
      </c>
      <c r="P1056" t="s">
        <v>8290</v>
      </c>
      <c r="Q1056">
        <f t="shared" si="80"/>
        <v>0</v>
      </c>
      <c r="R1056" s="10">
        <f t="shared" si="81"/>
        <v>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8340</v>
      </c>
      <c r="O1057" s="12" t="s">
        <v>8289</v>
      </c>
      <c r="P1057" t="s">
        <v>8290</v>
      </c>
      <c r="Q1057">
        <f t="shared" si="80"/>
        <v>0</v>
      </c>
      <c r="R1057" s="10">
        <f t="shared" si="81"/>
        <v>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8340</v>
      </c>
      <c r="O1058" s="12" t="s">
        <v>8289</v>
      </c>
      <c r="P1058" t="s">
        <v>8290</v>
      </c>
      <c r="Q1058">
        <f t="shared" si="80"/>
        <v>0</v>
      </c>
      <c r="R1058" s="10">
        <f t="shared" si="81"/>
        <v>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8340</v>
      </c>
      <c r="O1059" s="12" t="s">
        <v>8289</v>
      </c>
      <c r="P1059" t="s">
        <v>8290</v>
      </c>
      <c r="Q1059">
        <f t="shared" si="80"/>
        <v>0</v>
      </c>
      <c r="R1059" s="10">
        <f t="shared" si="81"/>
        <v>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8340</v>
      </c>
      <c r="O1060" s="12" t="s">
        <v>8289</v>
      </c>
      <c r="P1060" t="s">
        <v>8290</v>
      </c>
      <c r="Q1060">
        <f t="shared" si="80"/>
        <v>0</v>
      </c>
      <c r="R1060" s="10">
        <f t="shared" si="81"/>
        <v>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8340</v>
      </c>
      <c r="O1061" s="12" t="s">
        <v>8289</v>
      </c>
      <c r="P1061" t="s">
        <v>8290</v>
      </c>
      <c r="Q1061">
        <f t="shared" si="80"/>
        <v>0</v>
      </c>
      <c r="R1061" s="10">
        <f t="shared" si="81"/>
        <v>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8340</v>
      </c>
      <c r="O1062" s="12" t="s">
        <v>8289</v>
      </c>
      <c r="P1062" t="s">
        <v>8290</v>
      </c>
      <c r="Q1062">
        <f t="shared" si="80"/>
        <v>1</v>
      </c>
      <c r="R1062" s="10">
        <f t="shared" si="81"/>
        <v>50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8340</v>
      </c>
      <c r="O1063" s="12" t="s">
        <v>8289</v>
      </c>
      <c r="P1063" t="s">
        <v>8290</v>
      </c>
      <c r="Q1063">
        <f t="shared" si="80"/>
        <v>0</v>
      </c>
      <c r="R1063" s="10">
        <f t="shared" si="81"/>
        <v>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8340</v>
      </c>
      <c r="O1064" s="12" t="s">
        <v>8289</v>
      </c>
      <c r="P1064" t="s">
        <v>8290</v>
      </c>
      <c r="Q1064">
        <f t="shared" si="80"/>
        <v>95</v>
      </c>
      <c r="R1064" s="10">
        <f t="shared" si="81"/>
        <v>47.5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8340</v>
      </c>
      <c r="O1065" s="12" t="s">
        <v>8289</v>
      </c>
      <c r="P1065" t="s">
        <v>8290</v>
      </c>
      <c r="Q1065">
        <f t="shared" si="80"/>
        <v>0</v>
      </c>
      <c r="R1065" s="10">
        <f t="shared" si="81"/>
        <v>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8341</v>
      </c>
      <c r="O1066" s="12" t="s">
        <v>8291</v>
      </c>
      <c r="P1066" t="s">
        <v>8292</v>
      </c>
      <c r="Q1066">
        <f t="shared" si="80"/>
        <v>9</v>
      </c>
      <c r="R1066" s="10">
        <f t="shared" si="81"/>
        <v>65.67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8341</v>
      </c>
      <c r="O1067" s="12" t="s">
        <v>8291</v>
      </c>
      <c r="P1067" t="s">
        <v>8292</v>
      </c>
      <c r="Q1067">
        <f t="shared" si="80"/>
        <v>3</v>
      </c>
      <c r="R1067" s="10">
        <f t="shared" si="81"/>
        <v>16.2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8341</v>
      </c>
      <c r="O1068" s="12" t="s">
        <v>8291</v>
      </c>
      <c r="P1068" t="s">
        <v>8292</v>
      </c>
      <c r="Q1068">
        <f t="shared" si="80"/>
        <v>3</v>
      </c>
      <c r="R1068" s="10">
        <f t="shared" si="81"/>
        <v>34.130000000000003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8341</v>
      </c>
      <c r="O1069" s="12" t="s">
        <v>8291</v>
      </c>
      <c r="P1069" t="s">
        <v>8292</v>
      </c>
      <c r="Q1069">
        <f t="shared" si="80"/>
        <v>26</v>
      </c>
      <c r="R1069" s="10">
        <f t="shared" si="81"/>
        <v>13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8341</v>
      </c>
      <c r="O1070" s="12" t="s">
        <v>8291</v>
      </c>
      <c r="P1070" t="s">
        <v>8292</v>
      </c>
      <c r="Q1070">
        <f t="shared" si="80"/>
        <v>0</v>
      </c>
      <c r="R1070" s="10">
        <f t="shared" si="81"/>
        <v>11.25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8341</v>
      </c>
      <c r="O1071" s="12" t="s">
        <v>8291</v>
      </c>
      <c r="P1071" t="s">
        <v>8292</v>
      </c>
      <c r="Q1071">
        <f t="shared" si="80"/>
        <v>39</v>
      </c>
      <c r="R1071" s="10">
        <f t="shared" si="81"/>
        <v>40.479999999999997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8341</v>
      </c>
      <c r="O1072" s="12" t="s">
        <v>8291</v>
      </c>
      <c r="P1072" t="s">
        <v>8292</v>
      </c>
      <c r="Q1072">
        <f t="shared" si="80"/>
        <v>1</v>
      </c>
      <c r="R1072" s="10">
        <f t="shared" si="81"/>
        <v>35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8341</v>
      </c>
      <c r="O1073" s="12" t="s">
        <v>8291</v>
      </c>
      <c r="P1073" t="s">
        <v>8292</v>
      </c>
      <c r="Q1073">
        <f t="shared" si="80"/>
        <v>0</v>
      </c>
      <c r="R1073" s="10">
        <f t="shared" si="81"/>
        <v>0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8341</v>
      </c>
      <c r="O1074" s="12" t="s">
        <v>8291</v>
      </c>
      <c r="P1074" t="s">
        <v>8292</v>
      </c>
      <c r="Q1074">
        <f t="shared" si="80"/>
        <v>0</v>
      </c>
      <c r="R1074" s="10">
        <f t="shared" si="81"/>
        <v>12.75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8341</v>
      </c>
      <c r="O1075" s="12" t="s">
        <v>8291</v>
      </c>
      <c r="P1075" t="s">
        <v>8292</v>
      </c>
      <c r="Q1075">
        <f t="shared" si="80"/>
        <v>1</v>
      </c>
      <c r="R1075" s="10">
        <f t="shared" si="81"/>
        <v>10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8341</v>
      </c>
      <c r="O1076" s="12" t="s">
        <v>8291</v>
      </c>
      <c r="P1076" t="s">
        <v>8292</v>
      </c>
      <c r="Q1076">
        <f t="shared" si="80"/>
        <v>6</v>
      </c>
      <c r="R1076" s="10">
        <f t="shared" si="81"/>
        <v>113.57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8341</v>
      </c>
      <c r="O1077" s="12" t="s">
        <v>8291</v>
      </c>
      <c r="P1077" t="s">
        <v>8292</v>
      </c>
      <c r="Q1077">
        <f t="shared" si="80"/>
        <v>5</v>
      </c>
      <c r="R1077" s="10">
        <f t="shared" si="81"/>
        <v>15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8341</v>
      </c>
      <c r="O1078" s="12" t="s">
        <v>8291</v>
      </c>
      <c r="P1078" t="s">
        <v>8292</v>
      </c>
      <c r="Q1078">
        <f t="shared" si="80"/>
        <v>63</v>
      </c>
      <c r="R1078" s="10">
        <f t="shared" si="81"/>
        <v>48.28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8341</v>
      </c>
      <c r="O1079" s="12" t="s">
        <v>8291</v>
      </c>
      <c r="P1079" t="s">
        <v>8292</v>
      </c>
      <c r="Q1079">
        <f t="shared" si="80"/>
        <v>29</v>
      </c>
      <c r="R1079" s="10">
        <f t="shared" si="81"/>
        <v>43.98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8341</v>
      </c>
      <c r="O1080" s="12" t="s">
        <v>8291</v>
      </c>
      <c r="P1080" t="s">
        <v>8292</v>
      </c>
      <c r="Q1080">
        <f t="shared" si="80"/>
        <v>8</v>
      </c>
      <c r="R1080" s="10">
        <f t="shared" si="81"/>
        <v>9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8341</v>
      </c>
      <c r="O1081" s="12" t="s">
        <v>8291</v>
      </c>
      <c r="P1081" t="s">
        <v>8292</v>
      </c>
      <c r="Q1081">
        <f t="shared" si="80"/>
        <v>3</v>
      </c>
      <c r="R1081" s="10">
        <f t="shared" si="81"/>
        <v>37.67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8341</v>
      </c>
      <c r="O1082" s="12" t="s">
        <v>8291</v>
      </c>
      <c r="P1082" t="s">
        <v>8292</v>
      </c>
      <c r="Q1082">
        <f t="shared" si="80"/>
        <v>9</v>
      </c>
      <c r="R1082" s="10">
        <f t="shared" si="81"/>
        <v>18.579999999999998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8341</v>
      </c>
      <c r="O1083" s="12" t="s">
        <v>8291</v>
      </c>
      <c r="P1083" t="s">
        <v>8292</v>
      </c>
      <c r="Q1083">
        <f t="shared" si="80"/>
        <v>0</v>
      </c>
      <c r="R1083" s="10">
        <f t="shared" si="81"/>
        <v>3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8341</v>
      </c>
      <c r="O1084" s="12" t="s">
        <v>8291</v>
      </c>
      <c r="P1084" t="s">
        <v>8292</v>
      </c>
      <c r="Q1084">
        <f t="shared" si="80"/>
        <v>1</v>
      </c>
      <c r="R1084" s="10">
        <f t="shared" si="81"/>
        <v>18.670000000000002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8341</v>
      </c>
      <c r="O1085" s="12" t="s">
        <v>8291</v>
      </c>
      <c r="P1085" t="s">
        <v>8292</v>
      </c>
      <c r="Q1085">
        <f t="shared" si="80"/>
        <v>1</v>
      </c>
      <c r="R1085" s="10">
        <f t="shared" si="81"/>
        <v>410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8341</v>
      </c>
      <c r="O1086" s="12" t="s">
        <v>8291</v>
      </c>
      <c r="P1086" t="s">
        <v>8292</v>
      </c>
      <c r="Q1086">
        <f t="shared" si="80"/>
        <v>0</v>
      </c>
      <c r="R1086" s="10">
        <f t="shared" si="81"/>
        <v>0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8341</v>
      </c>
      <c r="O1087" s="12" t="s">
        <v>8291</v>
      </c>
      <c r="P1087" t="s">
        <v>8292</v>
      </c>
      <c r="Q1087">
        <f t="shared" si="80"/>
        <v>3</v>
      </c>
      <c r="R1087" s="10">
        <f t="shared" si="81"/>
        <v>114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8341</v>
      </c>
      <c r="O1088" s="12" t="s">
        <v>8291</v>
      </c>
      <c r="P1088" t="s">
        <v>8292</v>
      </c>
      <c r="Q1088">
        <f t="shared" si="80"/>
        <v>0</v>
      </c>
      <c r="R1088" s="10">
        <f t="shared" si="81"/>
        <v>7.5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8341</v>
      </c>
      <c r="O1089" s="12" t="s">
        <v>8291</v>
      </c>
      <c r="P1089" t="s">
        <v>8292</v>
      </c>
      <c r="Q1089">
        <f t="shared" si="80"/>
        <v>0</v>
      </c>
      <c r="R1089" s="10">
        <f t="shared" si="81"/>
        <v>0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8341</v>
      </c>
      <c r="O1090" s="12" t="s">
        <v>8291</v>
      </c>
      <c r="P1090" t="s">
        <v>8292</v>
      </c>
      <c r="Q1090">
        <f t="shared" ref="Q1090:Q1153" si="85">ROUND(E1090/D1090*100,0)</f>
        <v>14</v>
      </c>
      <c r="R1090" s="10">
        <f t="shared" si="81"/>
        <v>43.42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8341</v>
      </c>
      <c r="O1091" s="12" t="s">
        <v>8291</v>
      </c>
      <c r="P1091" t="s">
        <v>8292</v>
      </c>
      <c r="Q1091">
        <f t="shared" si="85"/>
        <v>8</v>
      </c>
      <c r="R1091" s="10">
        <f t="shared" ref="R1091:R1154" si="86">IFERROR(ROUND(E1091/L1091,2),0)</f>
        <v>23.96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8341</v>
      </c>
      <c r="O1092" s="12" t="s">
        <v>8291</v>
      </c>
      <c r="P1092" t="s">
        <v>8292</v>
      </c>
      <c r="Q1092">
        <f t="shared" si="85"/>
        <v>0</v>
      </c>
      <c r="R1092" s="10">
        <f t="shared" si="86"/>
        <v>5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8341</v>
      </c>
      <c r="O1093" s="12" t="s">
        <v>8291</v>
      </c>
      <c r="P1093" t="s">
        <v>8292</v>
      </c>
      <c r="Q1093">
        <f t="shared" si="85"/>
        <v>13</v>
      </c>
      <c r="R1093" s="10">
        <f t="shared" si="86"/>
        <v>12.5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8341</v>
      </c>
      <c r="O1094" s="12" t="s">
        <v>8291</v>
      </c>
      <c r="P1094" t="s">
        <v>8292</v>
      </c>
      <c r="Q1094">
        <f t="shared" si="85"/>
        <v>1</v>
      </c>
      <c r="R1094" s="10">
        <f t="shared" si="86"/>
        <v>3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8341</v>
      </c>
      <c r="O1095" s="12" t="s">
        <v>8291</v>
      </c>
      <c r="P1095" t="s">
        <v>8292</v>
      </c>
      <c r="Q1095">
        <f t="shared" si="85"/>
        <v>14</v>
      </c>
      <c r="R1095" s="10">
        <f t="shared" si="86"/>
        <v>10.56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8341</v>
      </c>
      <c r="O1096" s="12" t="s">
        <v>8291</v>
      </c>
      <c r="P1096" t="s">
        <v>8292</v>
      </c>
      <c r="Q1096">
        <f t="shared" si="85"/>
        <v>18</v>
      </c>
      <c r="R1096" s="10">
        <f t="shared" si="86"/>
        <v>122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8341</v>
      </c>
      <c r="O1097" s="12" t="s">
        <v>8291</v>
      </c>
      <c r="P1097" t="s">
        <v>8292</v>
      </c>
      <c r="Q1097">
        <f t="shared" si="85"/>
        <v>5</v>
      </c>
      <c r="R1097" s="10">
        <f t="shared" si="86"/>
        <v>267.81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8341</v>
      </c>
      <c r="O1098" s="12" t="s">
        <v>8291</v>
      </c>
      <c r="P1098" t="s">
        <v>8292</v>
      </c>
      <c r="Q1098">
        <f t="shared" si="85"/>
        <v>18</v>
      </c>
      <c r="R1098" s="10">
        <f t="shared" si="86"/>
        <v>74.209999999999994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8341</v>
      </c>
      <c r="O1099" s="12" t="s">
        <v>8291</v>
      </c>
      <c r="P1099" t="s">
        <v>8292</v>
      </c>
      <c r="Q1099">
        <f t="shared" si="85"/>
        <v>0</v>
      </c>
      <c r="R1099" s="10">
        <f t="shared" si="86"/>
        <v>6.71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8341</v>
      </c>
      <c r="O1100" s="12" t="s">
        <v>8291</v>
      </c>
      <c r="P1100" t="s">
        <v>8292</v>
      </c>
      <c r="Q1100">
        <f t="shared" si="85"/>
        <v>7</v>
      </c>
      <c r="R1100" s="10">
        <f t="shared" si="86"/>
        <v>81.95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8341</v>
      </c>
      <c r="O1101" s="12" t="s">
        <v>8291</v>
      </c>
      <c r="P1101" t="s">
        <v>8292</v>
      </c>
      <c r="Q1101">
        <f t="shared" si="85"/>
        <v>1</v>
      </c>
      <c r="R1101" s="10">
        <f t="shared" si="86"/>
        <v>25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8341</v>
      </c>
      <c r="O1102" s="12" t="s">
        <v>8291</v>
      </c>
      <c r="P1102" t="s">
        <v>8292</v>
      </c>
      <c r="Q1102">
        <f t="shared" si="85"/>
        <v>3</v>
      </c>
      <c r="R1102" s="10">
        <f t="shared" si="86"/>
        <v>10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8341</v>
      </c>
      <c r="O1103" s="12" t="s">
        <v>8291</v>
      </c>
      <c r="P1103" t="s">
        <v>8292</v>
      </c>
      <c r="Q1103">
        <f t="shared" si="85"/>
        <v>0</v>
      </c>
      <c r="R1103" s="10">
        <f t="shared" si="86"/>
        <v>6.83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8341</v>
      </c>
      <c r="O1104" s="12" t="s">
        <v>8291</v>
      </c>
      <c r="P1104" t="s">
        <v>8292</v>
      </c>
      <c r="Q1104">
        <f t="shared" si="85"/>
        <v>5</v>
      </c>
      <c r="R1104" s="10">
        <f t="shared" si="86"/>
        <v>17.71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8341</v>
      </c>
      <c r="O1105" s="12" t="s">
        <v>8291</v>
      </c>
      <c r="P1105" t="s">
        <v>8292</v>
      </c>
      <c r="Q1105">
        <f t="shared" si="85"/>
        <v>2</v>
      </c>
      <c r="R1105" s="10">
        <f t="shared" si="86"/>
        <v>16.2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8341</v>
      </c>
      <c r="O1106" s="12" t="s">
        <v>8291</v>
      </c>
      <c r="P1106" t="s">
        <v>8292</v>
      </c>
      <c r="Q1106">
        <f t="shared" si="85"/>
        <v>5</v>
      </c>
      <c r="R1106" s="10">
        <f t="shared" si="86"/>
        <v>80.3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8341</v>
      </c>
      <c r="O1107" s="12" t="s">
        <v>8291</v>
      </c>
      <c r="P1107" t="s">
        <v>8292</v>
      </c>
      <c r="Q1107">
        <f t="shared" si="85"/>
        <v>0</v>
      </c>
      <c r="R1107" s="10">
        <f t="shared" si="86"/>
        <v>71.55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8341</v>
      </c>
      <c r="O1108" s="12" t="s">
        <v>8291</v>
      </c>
      <c r="P1108" t="s">
        <v>8292</v>
      </c>
      <c r="Q1108">
        <f t="shared" si="85"/>
        <v>41</v>
      </c>
      <c r="R1108" s="10">
        <f t="shared" si="86"/>
        <v>23.57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8341</v>
      </c>
      <c r="O1109" s="12" t="s">
        <v>8291</v>
      </c>
      <c r="P1109" t="s">
        <v>8292</v>
      </c>
      <c r="Q1109">
        <f t="shared" si="85"/>
        <v>0</v>
      </c>
      <c r="R1109" s="10">
        <f t="shared" si="86"/>
        <v>0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8341</v>
      </c>
      <c r="O1110" s="12" t="s">
        <v>8291</v>
      </c>
      <c r="P1110" t="s">
        <v>8292</v>
      </c>
      <c r="Q1110">
        <f t="shared" si="85"/>
        <v>3</v>
      </c>
      <c r="R1110" s="10">
        <f t="shared" si="86"/>
        <v>34.880000000000003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8341</v>
      </c>
      <c r="O1111" s="12" t="s">
        <v>8291</v>
      </c>
      <c r="P1111" t="s">
        <v>8292</v>
      </c>
      <c r="Q1111">
        <f t="shared" si="85"/>
        <v>0</v>
      </c>
      <c r="R1111" s="10">
        <f t="shared" si="86"/>
        <v>15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8341</v>
      </c>
      <c r="O1112" s="12" t="s">
        <v>8291</v>
      </c>
      <c r="P1112" t="s">
        <v>8292</v>
      </c>
      <c r="Q1112">
        <f t="shared" si="85"/>
        <v>1</v>
      </c>
      <c r="R1112" s="10">
        <f t="shared" si="86"/>
        <v>23.18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8341</v>
      </c>
      <c r="O1113" s="12" t="s">
        <v>8291</v>
      </c>
      <c r="P1113" t="s">
        <v>8292</v>
      </c>
      <c r="Q1113">
        <f t="shared" si="85"/>
        <v>0</v>
      </c>
      <c r="R1113" s="10">
        <f t="shared" si="86"/>
        <v>1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8341</v>
      </c>
      <c r="O1114" s="12" t="s">
        <v>8291</v>
      </c>
      <c r="P1114" t="s">
        <v>8292</v>
      </c>
      <c r="Q1114">
        <f t="shared" si="85"/>
        <v>36</v>
      </c>
      <c r="R1114" s="10">
        <f t="shared" si="86"/>
        <v>100.23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8341</v>
      </c>
      <c r="O1115" s="12" t="s">
        <v>8291</v>
      </c>
      <c r="P1115" t="s">
        <v>8292</v>
      </c>
      <c r="Q1115">
        <f t="shared" si="85"/>
        <v>1</v>
      </c>
      <c r="R1115" s="10">
        <f t="shared" si="86"/>
        <v>5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8341</v>
      </c>
      <c r="O1116" s="12" t="s">
        <v>8291</v>
      </c>
      <c r="P1116" t="s">
        <v>8292</v>
      </c>
      <c r="Q1116">
        <f t="shared" si="85"/>
        <v>0</v>
      </c>
      <c r="R1116" s="10">
        <f t="shared" si="86"/>
        <v>3.33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8341</v>
      </c>
      <c r="O1117" s="12" t="s">
        <v>8291</v>
      </c>
      <c r="P1117" t="s">
        <v>8292</v>
      </c>
      <c r="Q1117">
        <f t="shared" si="85"/>
        <v>0</v>
      </c>
      <c r="R1117" s="10">
        <f t="shared" si="86"/>
        <v>13.25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8341</v>
      </c>
      <c r="O1118" s="12" t="s">
        <v>8291</v>
      </c>
      <c r="P1118" t="s">
        <v>8292</v>
      </c>
      <c r="Q1118">
        <f t="shared" si="85"/>
        <v>0</v>
      </c>
      <c r="R1118" s="10">
        <f t="shared" si="86"/>
        <v>17.850000000000001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8341</v>
      </c>
      <c r="O1119" s="12" t="s">
        <v>8291</v>
      </c>
      <c r="P1119" t="s">
        <v>8292</v>
      </c>
      <c r="Q1119">
        <f t="shared" si="85"/>
        <v>8</v>
      </c>
      <c r="R1119" s="10">
        <f t="shared" si="86"/>
        <v>10.38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8341</v>
      </c>
      <c r="O1120" s="12" t="s">
        <v>8291</v>
      </c>
      <c r="P1120" t="s">
        <v>8292</v>
      </c>
      <c r="Q1120">
        <f t="shared" si="85"/>
        <v>2</v>
      </c>
      <c r="R1120" s="10">
        <f t="shared" si="86"/>
        <v>36.33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8341</v>
      </c>
      <c r="O1121" s="12" t="s">
        <v>8291</v>
      </c>
      <c r="P1121" t="s">
        <v>8292</v>
      </c>
      <c r="Q1121">
        <f t="shared" si="85"/>
        <v>0</v>
      </c>
      <c r="R1121" s="10">
        <f t="shared" si="86"/>
        <v>5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8341</v>
      </c>
      <c r="O1122" s="12" t="s">
        <v>8291</v>
      </c>
      <c r="P1122" t="s">
        <v>8292</v>
      </c>
      <c r="Q1122">
        <f t="shared" si="85"/>
        <v>0</v>
      </c>
      <c r="R1122" s="10">
        <f t="shared" si="86"/>
        <v>0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8341</v>
      </c>
      <c r="O1123" s="12" t="s">
        <v>8291</v>
      </c>
      <c r="P1123" t="s">
        <v>8292</v>
      </c>
      <c r="Q1123">
        <f t="shared" si="85"/>
        <v>0</v>
      </c>
      <c r="R1123" s="10">
        <f t="shared" si="86"/>
        <v>5.8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8341</v>
      </c>
      <c r="O1124" s="12" t="s">
        <v>8291</v>
      </c>
      <c r="P1124" t="s">
        <v>8292</v>
      </c>
      <c r="Q1124">
        <f t="shared" si="85"/>
        <v>0</v>
      </c>
      <c r="R1124" s="10">
        <f t="shared" si="86"/>
        <v>0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8341</v>
      </c>
      <c r="O1125" s="12" t="s">
        <v>8291</v>
      </c>
      <c r="P1125" t="s">
        <v>8292</v>
      </c>
      <c r="Q1125">
        <f t="shared" si="85"/>
        <v>0</v>
      </c>
      <c r="R1125" s="10">
        <f t="shared" si="86"/>
        <v>3.67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8342</v>
      </c>
      <c r="O1126" s="12" t="s">
        <v>8291</v>
      </c>
      <c r="P1126" t="s">
        <v>8293</v>
      </c>
      <c r="Q1126">
        <f t="shared" si="85"/>
        <v>0</v>
      </c>
      <c r="R1126" s="10">
        <f t="shared" si="86"/>
        <v>60.71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8342</v>
      </c>
      <c r="O1127" s="12" t="s">
        <v>8291</v>
      </c>
      <c r="P1127" t="s">
        <v>8293</v>
      </c>
      <c r="Q1127">
        <f t="shared" si="85"/>
        <v>0</v>
      </c>
      <c r="R1127" s="10">
        <f t="shared" si="86"/>
        <v>0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8342</v>
      </c>
      <c r="O1128" s="12" t="s">
        <v>8291</v>
      </c>
      <c r="P1128" t="s">
        <v>8293</v>
      </c>
      <c r="Q1128">
        <f t="shared" si="85"/>
        <v>1</v>
      </c>
      <c r="R1128" s="10">
        <f t="shared" si="86"/>
        <v>5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8342</v>
      </c>
      <c r="O1129" s="12" t="s">
        <v>8291</v>
      </c>
      <c r="P1129" t="s">
        <v>8293</v>
      </c>
      <c r="Q1129">
        <f t="shared" si="85"/>
        <v>2</v>
      </c>
      <c r="R1129" s="10">
        <f t="shared" si="86"/>
        <v>25.43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8342</v>
      </c>
      <c r="O1130" s="12" t="s">
        <v>8291</v>
      </c>
      <c r="P1130" t="s">
        <v>8293</v>
      </c>
      <c r="Q1130">
        <f t="shared" si="85"/>
        <v>0</v>
      </c>
      <c r="R1130" s="10">
        <f t="shared" si="86"/>
        <v>1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8342</v>
      </c>
      <c r="O1131" s="12" t="s">
        <v>8291</v>
      </c>
      <c r="P1131" t="s">
        <v>8293</v>
      </c>
      <c r="Q1131">
        <f t="shared" si="85"/>
        <v>0</v>
      </c>
      <c r="R1131" s="10">
        <f t="shared" si="86"/>
        <v>10.5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8342</v>
      </c>
      <c r="O1132" s="12" t="s">
        <v>8291</v>
      </c>
      <c r="P1132" t="s">
        <v>8293</v>
      </c>
      <c r="Q1132">
        <f t="shared" si="85"/>
        <v>0</v>
      </c>
      <c r="R1132" s="10">
        <f t="shared" si="86"/>
        <v>3.67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8342</v>
      </c>
      <c r="O1133" s="12" t="s">
        <v>8291</v>
      </c>
      <c r="P1133" t="s">
        <v>8293</v>
      </c>
      <c r="Q1133">
        <f t="shared" si="85"/>
        <v>0</v>
      </c>
      <c r="R1133" s="10">
        <f t="shared" si="86"/>
        <v>0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8342</v>
      </c>
      <c r="O1134" s="12" t="s">
        <v>8291</v>
      </c>
      <c r="P1134" t="s">
        <v>8293</v>
      </c>
      <c r="Q1134">
        <f t="shared" si="85"/>
        <v>14</v>
      </c>
      <c r="R1134" s="10">
        <f t="shared" si="86"/>
        <v>110.62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8342</v>
      </c>
      <c r="O1135" s="12" t="s">
        <v>8291</v>
      </c>
      <c r="P1135" t="s">
        <v>8293</v>
      </c>
      <c r="Q1135">
        <f t="shared" si="85"/>
        <v>1</v>
      </c>
      <c r="R1135" s="10">
        <f t="shared" si="86"/>
        <v>20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8342</v>
      </c>
      <c r="O1136" s="12" t="s">
        <v>8291</v>
      </c>
      <c r="P1136" t="s">
        <v>8293</v>
      </c>
      <c r="Q1136">
        <f t="shared" si="85"/>
        <v>0</v>
      </c>
      <c r="R1136" s="10">
        <f t="shared" si="86"/>
        <v>1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8342</v>
      </c>
      <c r="O1137" s="12" t="s">
        <v>8291</v>
      </c>
      <c r="P1137" t="s">
        <v>8293</v>
      </c>
      <c r="Q1137">
        <f t="shared" si="85"/>
        <v>5</v>
      </c>
      <c r="R1137" s="10">
        <f t="shared" si="86"/>
        <v>50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8342</v>
      </c>
      <c r="O1138" s="12" t="s">
        <v>8291</v>
      </c>
      <c r="P1138" t="s">
        <v>8293</v>
      </c>
      <c r="Q1138">
        <f t="shared" si="85"/>
        <v>6</v>
      </c>
      <c r="R1138" s="10">
        <f t="shared" si="86"/>
        <v>45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8342</v>
      </c>
      <c r="O1139" s="12" t="s">
        <v>8291</v>
      </c>
      <c r="P1139" t="s">
        <v>8293</v>
      </c>
      <c r="Q1139">
        <f t="shared" si="85"/>
        <v>40</v>
      </c>
      <c r="R1139" s="10">
        <f t="shared" si="86"/>
        <v>253.21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8342</v>
      </c>
      <c r="O1140" s="12" t="s">
        <v>8291</v>
      </c>
      <c r="P1140" t="s">
        <v>8293</v>
      </c>
      <c r="Q1140">
        <f t="shared" si="85"/>
        <v>0</v>
      </c>
      <c r="R1140" s="10">
        <f t="shared" si="86"/>
        <v>31.25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8342</v>
      </c>
      <c r="O1141" s="12" t="s">
        <v>8291</v>
      </c>
      <c r="P1141" t="s">
        <v>8293</v>
      </c>
      <c r="Q1141">
        <f t="shared" si="85"/>
        <v>0</v>
      </c>
      <c r="R1141" s="10">
        <f t="shared" si="86"/>
        <v>5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8342</v>
      </c>
      <c r="O1142" s="12" t="s">
        <v>8291</v>
      </c>
      <c r="P1142" t="s">
        <v>8293</v>
      </c>
      <c r="Q1142">
        <f t="shared" si="85"/>
        <v>0</v>
      </c>
      <c r="R1142" s="10">
        <f t="shared" si="86"/>
        <v>0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8342</v>
      </c>
      <c r="O1143" s="12" t="s">
        <v>8291</v>
      </c>
      <c r="P1143" t="s">
        <v>8293</v>
      </c>
      <c r="Q1143">
        <f t="shared" si="85"/>
        <v>0</v>
      </c>
      <c r="R1143" s="10">
        <f t="shared" si="86"/>
        <v>0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8342</v>
      </c>
      <c r="O1144" s="12" t="s">
        <v>8291</v>
      </c>
      <c r="P1144" t="s">
        <v>8293</v>
      </c>
      <c r="Q1144">
        <f t="shared" si="85"/>
        <v>0</v>
      </c>
      <c r="R1144" s="10">
        <f t="shared" si="86"/>
        <v>0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8342</v>
      </c>
      <c r="O1145" s="12" t="s">
        <v>8291</v>
      </c>
      <c r="P1145" t="s">
        <v>8293</v>
      </c>
      <c r="Q1145">
        <f t="shared" si="85"/>
        <v>0</v>
      </c>
      <c r="R1145" s="10">
        <f t="shared" si="86"/>
        <v>23.25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8343</v>
      </c>
      <c r="O1146" s="12" t="s">
        <v>8294</v>
      </c>
      <c r="P1146" t="s">
        <v>8295</v>
      </c>
      <c r="Q1146">
        <f t="shared" si="85"/>
        <v>0</v>
      </c>
      <c r="R1146" s="10">
        <f t="shared" si="86"/>
        <v>0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8343</v>
      </c>
      <c r="O1147" s="12" t="s">
        <v>8294</v>
      </c>
      <c r="P1147" t="s">
        <v>8295</v>
      </c>
      <c r="Q1147">
        <f t="shared" si="85"/>
        <v>0</v>
      </c>
      <c r="R1147" s="10">
        <f t="shared" si="86"/>
        <v>100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8343</v>
      </c>
      <c r="O1148" s="12" t="s">
        <v>8294</v>
      </c>
      <c r="P1148" t="s">
        <v>8295</v>
      </c>
      <c r="Q1148">
        <f t="shared" si="85"/>
        <v>9</v>
      </c>
      <c r="R1148" s="10">
        <f t="shared" si="86"/>
        <v>44.17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8343</v>
      </c>
      <c r="O1149" s="12" t="s">
        <v>8294</v>
      </c>
      <c r="P1149" t="s">
        <v>8295</v>
      </c>
      <c r="Q1149">
        <f t="shared" si="85"/>
        <v>0</v>
      </c>
      <c r="R1149" s="10">
        <f t="shared" si="86"/>
        <v>0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8343</v>
      </c>
      <c r="O1150" s="12" t="s">
        <v>8294</v>
      </c>
      <c r="P1150" t="s">
        <v>8295</v>
      </c>
      <c r="Q1150">
        <f t="shared" si="85"/>
        <v>0</v>
      </c>
      <c r="R1150" s="10">
        <f t="shared" si="86"/>
        <v>24.33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8343</v>
      </c>
      <c r="O1151" s="12" t="s">
        <v>8294</v>
      </c>
      <c r="P1151" t="s">
        <v>8295</v>
      </c>
      <c r="Q1151">
        <f t="shared" si="85"/>
        <v>0</v>
      </c>
      <c r="R1151" s="10">
        <f t="shared" si="86"/>
        <v>37.5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8343</v>
      </c>
      <c r="O1152" s="12" t="s">
        <v>8294</v>
      </c>
      <c r="P1152" t="s">
        <v>8295</v>
      </c>
      <c r="Q1152">
        <f t="shared" si="85"/>
        <v>10</v>
      </c>
      <c r="R1152" s="10">
        <f t="shared" si="86"/>
        <v>42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8343</v>
      </c>
      <c r="O1153" s="12" t="s">
        <v>8294</v>
      </c>
      <c r="P1153" t="s">
        <v>8295</v>
      </c>
      <c r="Q1153">
        <f t="shared" si="85"/>
        <v>0</v>
      </c>
      <c r="R1153" s="10">
        <f t="shared" si="86"/>
        <v>0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8343</v>
      </c>
      <c r="O1154" s="12" t="s">
        <v>8294</v>
      </c>
      <c r="P1154" t="s">
        <v>8295</v>
      </c>
      <c r="Q1154">
        <f t="shared" ref="Q1154:Q1217" si="90">ROUND(E1154/D1154*100,0)</f>
        <v>6</v>
      </c>
      <c r="R1154" s="10">
        <f t="shared" si="86"/>
        <v>60.73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8343</v>
      </c>
      <c r="O1155" s="12" t="s">
        <v>8294</v>
      </c>
      <c r="P1155" t="s">
        <v>8295</v>
      </c>
      <c r="Q1155">
        <f t="shared" si="90"/>
        <v>1</v>
      </c>
      <c r="R1155" s="10">
        <f t="shared" ref="R1155:R1218" si="91">IFERROR(ROUND(E1155/L1155,2),0)</f>
        <v>50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8343</v>
      </c>
      <c r="O1156" s="12" t="s">
        <v>8294</v>
      </c>
      <c r="P1156" t="s">
        <v>8295</v>
      </c>
      <c r="Q1156">
        <f t="shared" si="90"/>
        <v>7</v>
      </c>
      <c r="R1156" s="10">
        <f t="shared" si="91"/>
        <v>108.33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8343</v>
      </c>
      <c r="O1157" s="12" t="s">
        <v>8294</v>
      </c>
      <c r="P1157" t="s">
        <v>8295</v>
      </c>
      <c r="Q1157">
        <f t="shared" si="90"/>
        <v>1</v>
      </c>
      <c r="R1157" s="10">
        <f t="shared" si="91"/>
        <v>23.5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8343</v>
      </c>
      <c r="O1158" s="12" t="s">
        <v>8294</v>
      </c>
      <c r="P1158" t="s">
        <v>8295</v>
      </c>
      <c r="Q1158">
        <f t="shared" si="90"/>
        <v>0</v>
      </c>
      <c r="R1158" s="10">
        <f t="shared" si="91"/>
        <v>0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8343</v>
      </c>
      <c r="O1159" s="12" t="s">
        <v>8294</v>
      </c>
      <c r="P1159" t="s">
        <v>8295</v>
      </c>
      <c r="Q1159">
        <f t="shared" si="90"/>
        <v>2</v>
      </c>
      <c r="R1159" s="10">
        <f t="shared" si="91"/>
        <v>50.33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8343</v>
      </c>
      <c r="O1160" s="12" t="s">
        <v>8294</v>
      </c>
      <c r="P1160" t="s">
        <v>8295</v>
      </c>
      <c r="Q1160">
        <f t="shared" si="90"/>
        <v>0</v>
      </c>
      <c r="R1160" s="10">
        <f t="shared" si="91"/>
        <v>11.67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8343</v>
      </c>
      <c r="O1161" s="12" t="s">
        <v>8294</v>
      </c>
      <c r="P1161" t="s">
        <v>8295</v>
      </c>
      <c r="Q1161">
        <f t="shared" si="90"/>
        <v>0</v>
      </c>
      <c r="R1161" s="10">
        <f t="shared" si="91"/>
        <v>0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8343</v>
      </c>
      <c r="O1162" s="12" t="s">
        <v>8294</v>
      </c>
      <c r="P1162" t="s">
        <v>8295</v>
      </c>
      <c r="Q1162">
        <f t="shared" si="90"/>
        <v>4</v>
      </c>
      <c r="R1162" s="10">
        <f t="shared" si="91"/>
        <v>60.79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8343</v>
      </c>
      <c r="O1163" s="12" t="s">
        <v>8294</v>
      </c>
      <c r="P1163" t="s">
        <v>8295</v>
      </c>
      <c r="Q1163">
        <f t="shared" si="90"/>
        <v>0</v>
      </c>
      <c r="R1163" s="10">
        <f t="shared" si="91"/>
        <v>0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8343</v>
      </c>
      <c r="O1164" s="12" t="s">
        <v>8294</v>
      </c>
      <c r="P1164" t="s">
        <v>8295</v>
      </c>
      <c r="Q1164">
        <f t="shared" si="90"/>
        <v>0</v>
      </c>
      <c r="R1164" s="10">
        <f t="shared" si="91"/>
        <v>17.5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8343</v>
      </c>
      <c r="O1165" s="12" t="s">
        <v>8294</v>
      </c>
      <c r="P1165" t="s">
        <v>8295</v>
      </c>
      <c r="Q1165">
        <f t="shared" si="90"/>
        <v>0</v>
      </c>
      <c r="R1165" s="10">
        <f t="shared" si="91"/>
        <v>0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8343</v>
      </c>
      <c r="O1166" s="12" t="s">
        <v>8294</v>
      </c>
      <c r="P1166" t="s">
        <v>8295</v>
      </c>
      <c r="Q1166">
        <f t="shared" si="90"/>
        <v>0</v>
      </c>
      <c r="R1166" s="10">
        <f t="shared" si="91"/>
        <v>0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8343</v>
      </c>
      <c r="O1167" s="12" t="s">
        <v>8294</v>
      </c>
      <c r="P1167" t="s">
        <v>8295</v>
      </c>
      <c r="Q1167">
        <f t="shared" si="90"/>
        <v>21</v>
      </c>
      <c r="R1167" s="10">
        <f t="shared" si="91"/>
        <v>82.82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8343</v>
      </c>
      <c r="O1168" s="12" t="s">
        <v>8294</v>
      </c>
      <c r="P1168" t="s">
        <v>8295</v>
      </c>
      <c r="Q1168">
        <f t="shared" si="90"/>
        <v>19</v>
      </c>
      <c r="R1168" s="10">
        <f t="shared" si="91"/>
        <v>358.88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8343</v>
      </c>
      <c r="O1169" s="12" t="s">
        <v>8294</v>
      </c>
      <c r="P1169" t="s">
        <v>8295</v>
      </c>
      <c r="Q1169">
        <f t="shared" si="90"/>
        <v>2</v>
      </c>
      <c r="R1169" s="10">
        <f t="shared" si="91"/>
        <v>61.19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8343</v>
      </c>
      <c r="O1170" s="12" t="s">
        <v>8294</v>
      </c>
      <c r="P1170" t="s">
        <v>8295</v>
      </c>
      <c r="Q1170">
        <f t="shared" si="90"/>
        <v>6</v>
      </c>
      <c r="R1170" s="10">
        <f t="shared" si="91"/>
        <v>340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8343</v>
      </c>
      <c r="O1171" s="12" t="s">
        <v>8294</v>
      </c>
      <c r="P1171" t="s">
        <v>8295</v>
      </c>
      <c r="Q1171">
        <f t="shared" si="90"/>
        <v>0</v>
      </c>
      <c r="R1171" s="10">
        <f t="shared" si="91"/>
        <v>5.67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8343</v>
      </c>
      <c r="O1172" s="12" t="s">
        <v>8294</v>
      </c>
      <c r="P1172" t="s">
        <v>8295</v>
      </c>
      <c r="Q1172">
        <f t="shared" si="90"/>
        <v>0</v>
      </c>
      <c r="R1172" s="10">
        <f t="shared" si="91"/>
        <v>50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8343</v>
      </c>
      <c r="O1173" s="12" t="s">
        <v>8294</v>
      </c>
      <c r="P1173" t="s">
        <v>8295</v>
      </c>
      <c r="Q1173">
        <f t="shared" si="90"/>
        <v>0</v>
      </c>
      <c r="R1173" s="10">
        <f t="shared" si="91"/>
        <v>25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8343</v>
      </c>
      <c r="O1174" s="12" t="s">
        <v>8294</v>
      </c>
      <c r="P1174" t="s">
        <v>8295</v>
      </c>
      <c r="Q1174">
        <f t="shared" si="90"/>
        <v>0</v>
      </c>
      <c r="R1174" s="10">
        <f t="shared" si="91"/>
        <v>0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8343</v>
      </c>
      <c r="O1175" s="12" t="s">
        <v>8294</v>
      </c>
      <c r="P1175" t="s">
        <v>8295</v>
      </c>
      <c r="Q1175">
        <f t="shared" si="90"/>
        <v>0</v>
      </c>
      <c r="R1175" s="10">
        <f t="shared" si="91"/>
        <v>30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8343</v>
      </c>
      <c r="O1176" s="12" t="s">
        <v>8294</v>
      </c>
      <c r="P1176" t="s">
        <v>8295</v>
      </c>
      <c r="Q1176">
        <f t="shared" si="90"/>
        <v>6</v>
      </c>
      <c r="R1176" s="10">
        <f t="shared" si="91"/>
        <v>46.63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8343</v>
      </c>
      <c r="O1177" s="12" t="s">
        <v>8294</v>
      </c>
      <c r="P1177" t="s">
        <v>8295</v>
      </c>
      <c r="Q1177">
        <f t="shared" si="90"/>
        <v>3</v>
      </c>
      <c r="R1177" s="10">
        <f t="shared" si="91"/>
        <v>65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8343</v>
      </c>
      <c r="O1178" s="12" t="s">
        <v>8294</v>
      </c>
      <c r="P1178" t="s">
        <v>8295</v>
      </c>
      <c r="Q1178">
        <f t="shared" si="90"/>
        <v>0</v>
      </c>
      <c r="R1178" s="10">
        <f t="shared" si="91"/>
        <v>10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8343</v>
      </c>
      <c r="O1179" s="12" t="s">
        <v>8294</v>
      </c>
      <c r="P1179" t="s">
        <v>8295</v>
      </c>
      <c r="Q1179">
        <f t="shared" si="90"/>
        <v>0</v>
      </c>
      <c r="R1179" s="10">
        <f t="shared" si="91"/>
        <v>0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8343</v>
      </c>
      <c r="O1180" s="12" t="s">
        <v>8294</v>
      </c>
      <c r="P1180" t="s">
        <v>8295</v>
      </c>
      <c r="Q1180">
        <f t="shared" si="90"/>
        <v>0</v>
      </c>
      <c r="R1180" s="10">
        <f t="shared" si="91"/>
        <v>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8343</v>
      </c>
      <c r="O1181" s="12" t="s">
        <v>8294</v>
      </c>
      <c r="P1181" t="s">
        <v>8295</v>
      </c>
      <c r="Q1181">
        <f t="shared" si="90"/>
        <v>5</v>
      </c>
      <c r="R1181" s="10">
        <f t="shared" si="91"/>
        <v>640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8343</v>
      </c>
      <c r="O1182" s="12" t="s">
        <v>8294</v>
      </c>
      <c r="P1182" t="s">
        <v>8295</v>
      </c>
      <c r="Q1182">
        <f t="shared" si="90"/>
        <v>12</v>
      </c>
      <c r="R1182" s="10">
        <f t="shared" si="91"/>
        <v>69.12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8343</v>
      </c>
      <c r="O1183" s="12" t="s">
        <v>8294</v>
      </c>
      <c r="P1183" t="s">
        <v>8295</v>
      </c>
      <c r="Q1183">
        <f t="shared" si="90"/>
        <v>0</v>
      </c>
      <c r="R1183" s="10">
        <f t="shared" si="91"/>
        <v>1.33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8343</v>
      </c>
      <c r="O1184" s="12" t="s">
        <v>8294</v>
      </c>
      <c r="P1184" t="s">
        <v>8295</v>
      </c>
      <c r="Q1184">
        <f t="shared" si="90"/>
        <v>4</v>
      </c>
      <c r="R1184" s="10">
        <f t="shared" si="91"/>
        <v>10.5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8343</v>
      </c>
      <c r="O1185" s="12" t="s">
        <v>8294</v>
      </c>
      <c r="P1185" t="s">
        <v>8295</v>
      </c>
      <c r="Q1185">
        <f t="shared" si="90"/>
        <v>4</v>
      </c>
      <c r="R1185" s="10">
        <f t="shared" si="91"/>
        <v>33.33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8344</v>
      </c>
      <c r="O1186" s="12" t="s">
        <v>8296</v>
      </c>
      <c r="P1186" t="s">
        <v>8297</v>
      </c>
      <c r="Q1186">
        <f t="shared" si="90"/>
        <v>105</v>
      </c>
      <c r="R1186" s="10">
        <f t="shared" si="91"/>
        <v>61.56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8344</v>
      </c>
      <c r="O1187" s="12" t="s">
        <v>8296</v>
      </c>
      <c r="P1187" t="s">
        <v>8297</v>
      </c>
      <c r="Q1187">
        <f t="shared" si="90"/>
        <v>105</v>
      </c>
      <c r="R1187" s="10">
        <f t="shared" si="91"/>
        <v>118.74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8344</v>
      </c>
      <c r="O1188" s="12" t="s">
        <v>8296</v>
      </c>
      <c r="P1188" t="s">
        <v>8297</v>
      </c>
      <c r="Q1188">
        <f t="shared" si="90"/>
        <v>107</v>
      </c>
      <c r="R1188" s="10">
        <f t="shared" si="91"/>
        <v>65.08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8344</v>
      </c>
      <c r="O1189" s="12" t="s">
        <v>8296</v>
      </c>
      <c r="P1189" t="s">
        <v>8297</v>
      </c>
      <c r="Q1189">
        <f t="shared" si="90"/>
        <v>104</v>
      </c>
      <c r="R1189" s="10">
        <f t="shared" si="91"/>
        <v>130.16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8344</v>
      </c>
      <c r="O1190" s="12" t="s">
        <v>8296</v>
      </c>
      <c r="P1190" t="s">
        <v>8297</v>
      </c>
      <c r="Q1190">
        <f t="shared" si="90"/>
        <v>161</v>
      </c>
      <c r="R1190" s="10">
        <f t="shared" si="91"/>
        <v>37.78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8344</v>
      </c>
      <c r="O1191" s="12" t="s">
        <v>8296</v>
      </c>
      <c r="P1191" t="s">
        <v>8297</v>
      </c>
      <c r="Q1191">
        <f t="shared" si="90"/>
        <v>108</v>
      </c>
      <c r="R1191" s="10">
        <f t="shared" si="91"/>
        <v>112.79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8344</v>
      </c>
      <c r="O1192" s="12" t="s">
        <v>8296</v>
      </c>
      <c r="P1192" t="s">
        <v>8297</v>
      </c>
      <c r="Q1192">
        <f t="shared" si="90"/>
        <v>135</v>
      </c>
      <c r="R1192" s="10">
        <f t="shared" si="91"/>
        <v>51.92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8344</v>
      </c>
      <c r="O1193" s="12" t="s">
        <v>8296</v>
      </c>
      <c r="P1193" t="s">
        <v>8297</v>
      </c>
      <c r="Q1193">
        <f t="shared" si="90"/>
        <v>109</v>
      </c>
      <c r="R1193" s="10">
        <f t="shared" si="91"/>
        <v>89.24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8344</v>
      </c>
      <c r="O1194" s="12" t="s">
        <v>8296</v>
      </c>
      <c r="P1194" t="s">
        <v>8297</v>
      </c>
      <c r="Q1194">
        <f t="shared" si="90"/>
        <v>290</v>
      </c>
      <c r="R1194" s="10">
        <f t="shared" si="91"/>
        <v>19.329999999999998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8344</v>
      </c>
      <c r="O1195" s="12" t="s">
        <v>8296</v>
      </c>
      <c r="P1195" t="s">
        <v>8297</v>
      </c>
      <c r="Q1195">
        <f t="shared" si="90"/>
        <v>104</v>
      </c>
      <c r="R1195" s="10">
        <f t="shared" si="91"/>
        <v>79.97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8344</v>
      </c>
      <c r="O1196" s="12" t="s">
        <v>8296</v>
      </c>
      <c r="P1196" t="s">
        <v>8297</v>
      </c>
      <c r="Q1196">
        <f t="shared" si="90"/>
        <v>322</v>
      </c>
      <c r="R1196" s="10">
        <f t="shared" si="91"/>
        <v>56.41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8344</v>
      </c>
      <c r="O1197" s="12" t="s">
        <v>8296</v>
      </c>
      <c r="P1197" t="s">
        <v>8297</v>
      </c>
      <c r="Q1197">
        <f t="shared" si="90"/>
        <v>135</v>
      </c>
      <c r="R1197" s="10">
        <f t="shared" si="91"/>
        <v>79.41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8344</v>
      </c>
      <c r="O1198" s="12" t="s">
        <v>8296</v>
      </c>
      <c r="P1198" t="s">
        <v>8297</v>
      </c>
      <c r="Q1198">
        <f t="shared" si="90"/>
        <v>270</v>
      </c>
      <c r="R1198" s="10">
        <f t="shared" si="91"/>
        <v>76.44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8344</v>
      </c>
      <c r="O1199" s="12" t="s">
        <v>8296</v>
      </c>
      <c r="P1199" t="s">
        <v>8297</v>
      </c>
      <c r="Q1199">
        <f t="shared" si="90"/>
        <v>253</v>
      </c>
      <c r="R1199" s="10">
        <f t="shared" si="91"/>
        <v>121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8344</v>
      </c>
      <c r="O1200" s="12" t="s">
        <v>8296</v>
      </c>
      <c r="P1200" t="s">
        <v>8297</v>
      </c>
      <c r="Q1200">
        <f t="shared" si="90"/>
        <v>261</v>
      </c>
      <c r="R1200" s="10">
        <f t="shared" si="91"/>
        <v>54.62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8344</v>
      </c>
      <c r="O1201" s="12" t="s">
        <v>8296</v>
      </c>
      <c r="P1201" t="s">
        <v>8297</v>
      </c>
      <c r="Q1201">
        <f t="shared" si="90"/>
        <v>101</v>
      </c>
      <c r="R1201" s="10">
        <f t="shared" si="91"/>
        <v>299.22000000000003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8344</v>
      </c>
      <c r="O1202" s="12" t="s">
        <v>8296</v>
      </c>
      <c r="P1202" t="s">
        <v>8297</v>
      </c>
      <c r="Q1202">
        <f t="shared" si="90"/>
        <v>126</v>
      </c>
      <c r="R1202" s="10">
        <f t="shared" si="91"/>
        <v>58.53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8344</v>
      </c>
      <c r="O1203" s="12" t="s">
        <v>8296</v>
      </c>
      <c r="P1203" t="s">
        <v>8297</v>
      </c>
      <c r="Q1203">
        <f t="shared" si="90"/>
        <v>102</v>
      </c>
      <c r="R1203" s="10">
        <f t="shared" si="91"/>
        <v>55.37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8344</v>
      </c>
      <c r="O1204" s="12" t="s">
        <v>8296</v>
      </c>
      <c r="P1204" t="s">
        <v>8297</v>
      </c>
      <c r="Q1204">
        <f t="shared" si="90"/>
        <v>199</v>
      </c>
      <c r="R1204" s="10">
        <f t="shared" si="91"/>
        <v>183.8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8344</v>
      </c>
      <c r="O1205" s="12" t="s">
        <v>8296</v>
      </c>
      <c r="P1205" t="s">
        <v>8297</v>
      </c>
      <c r="Q1205">
        <f t="shared" si="90"/>
        <v>102</v>
      </c>
      <c r="R1205" s="10">
        <f t="shared" si="91"/>
        <v>165.35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8344</v>
      </c>
      <c r="O1206" s="12" t="s">
        <v>8296</v>
      </c>
      <c r="P1206" t="s">
        <v>8297</v>
      </c>
      <c r="Q1206">
        <f t="shared" si="90"/>
        <v>103</v>
      </c>
      <c r="R1206" s="10">
        <f t="shared" si="91"/>
        <v>234.79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8344</v>
      </c>
      <c r="O1207" s="12" t="s">
        <v>8296</v>
      </c>
      <c r="P1207" t="s">
        <v>8297</v>
      </c>
      <c r="Q1207">
        <f t="shared" si="90"/>
        <v>101</v>
      </c>
      <c r="R1207" s="10">
        <f t="shared" si="91"/>
        <v>211.48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8344</v>
      </c>
      <c r="O1208" s="12" t="s">
        <v>8296</v>
      </c>
      <c r="P1208" t="s">
        <v>8297</v>
      </c>
      <c r="Q1208">
        <f t="shared" si="90"/>
        <v>115</v>
      </c>
      <c r="R1208" s="10">
        <f t="shared" si="91"/>
        <v>32.340000000000003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8344</v>
      </c>
      <c r="O1209" s="12" t="s">
        <v>8296</v>
      </c>
      <c r="P1209" t="s">
        <v>8297</v>
      </c>
      <c r="Q1209">
        <f t="shared" si="90"/>
        <v>104</v>
      </c>
      <c r="R1209" s="10">
        <f t="shared" si="91"/>
        <v>123.38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8344</v>
      </c>
      <c r="O1210" s="12" t="s">
        <v>8296</v>
      </c>
      <c r="P1210" t="s">
        <v>8297</v>
      </c>
      <c r="Q1210">
        <f t="shared" si="90"/>
        <v>155</v>
      </c>
      <c r="R1210" s="10">
        <f t="shared" si="91"/>
        <v>207.07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8344</v>
      </c>
      <c r="O1211" s="12" t="s">
        <v>8296</v>
      </c>
      <c r="P1211" t="s">
        <v>8297</v>
      </c>
      <c r="Q1211">
        <f t="shared" si="90"/>
        <v>106</v>
      </c>
      <c r="R1211" s="10">
        <f t="shared" si="91"/>
        <v>138.26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8344</v>
      </c>
      <c r="O1212" s="12" t="s">
        <v>8296</v>
      </c>
      <c r="P1212" t="s">
        <v>8297</v>
      </c>
      <c r="Q1212">
        <f t="shared" si="90"/>
        <v>254</v>
      </c>
      <c r="R1212" s="10">
        <f t="shared" si="91"/>
        <v>493.82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8344</v>
      </c>
      <c r="O1213" s="12" t="s">
        <v>8296</v>
      </c>
      <c r="P1213" t="s">
        <v>8297</v>
      </c>
      <c r="Q1213">
        <f t="shared" si="90"/>
        <v>101</v>
      </c>
      <c r="R1213" s="10">
        <f t="shared" si="91"/>
        <v>168.5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8344</v>
      </c>
      <c r="O1214" s="12" t="s">
        <v>8296</v>
      </c>
      <c r="P1214" t="s">
        <v>8297</v>
      </c>
      <c r="Q1214">
        <f t="shared" si="90"/>
        <v>129</v>
      </c>
      <c r="R1214" s="10">
        <f t="shared" si="91"/>
        <v>38.869999999999997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8344</v>
      </c>
      <c r="O1215" s="12" t="s">
        <v>8296</v>
      </c>
      <c r="P1215" t="s">
        <v>8297</v>
      </c>
      <c r="Q1215">
        <f t="shared" si="90"/>
        <v>102</v>
      </c>
      <c r="R1215" s="10">
        <f t="shared" si="91"/>
        <v>61.53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8344</v>
      </c>
      <c r="O1216" s="12" t="s">
        <v>8296</v>
      </c>
      <c r="P1216" t="s">
        <v>8297</v>
      </c>
      <c r="Q1216">
        <f t="shared" si="90"/>
        <v>132</v>
      </c>
      <c r="R1216" s="10">
        <f t="shared" si="91"/>
        <v>105.44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8344</v>
      </c>
      <c r="O1217" s="12" t="s">
        <v>8296</v>
      </c>
      <c r="P1217" t="s">
        <v>8297</v>
      </c>
      <c r="Q1217">
        <f t="shared" si="90"/>
        <v>786</v>
      </c>
      <c r="R1217" s="10">
        <f t="shared" si="91"/>
        <v>71.59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8344</v>
      </c>
      <c r="O1218" s="12" t="s">
        <v>8296</v>
      </c>
      <c r="P1218" t="s">
        <v>8297</v>
      </c>
      <c r="Q1218">
        <f t="shared" ref="Q1218:Q1281" si="95">ROUND(E1218/D1218*100,0)</f>
        <v>146</v>
      </c>
      <c r="R1218" s="10">
        <f t="shared" si="91"/>
        <v>91.88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8344</v>
      </c>
      <c r="O1219" s="12" t="s">
        <v>8296</v>
      </c>
      <c r="P1219" t="s">
        <v>8297</v>
      </c>
      <c r="Q1219">
        <f t="shared" si="95"/>
        <v>103</v>
      </c>
      <c r="R1219" s="10">
        <f t="shared" ref="R1219:R1282" si="96">IFERROR(ROUND(E1219/L1219,2),0)</f>
        <v>148.57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8344</v>
      </c>
      <c r="O1220" s="12" t="s">
        <v>8296</v>
      </c>
      <c r="P1220" t="s">
        <v>8297</v>
      </c>
      <c r="Q1220">
        <f t="shared" si="95"/>
        <v>172</v>
      </c>
      <c r="R1220" s="10">
        <f t="shared" si="96"/>
        <v>174.21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8344</v>
      </c>
      <c r="O1221" s="12" t="s">
        <v>8296</v>
      </c>
      <c r="P1221" t="s">
        <v>8297</v>
      </c>
      <c r="Q1221">
        <f t="shared" si="95"/>
        <v>159</v>
      </c>
      <c r="R1221" s="10">
        <f t="shared" si="96"/>
        <v>102.86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8344</v>
      </c>
      <c r="O1222" s="12" t="s">
        <v>8296</v>
      </c>
      <c r="P1222" t="s">
        <v>8297</v>
      </c>
      <c r="Q1222">
        <f t="shared" si="95"/>
        <v>104</v>
      </c>
      <c r="R1222" s="10">
        <f t="shared" si="96"/>
        <v>111.18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8344</v>
      </c>
      <c r="O1223" s="12" t="s">
        <v>8296</v>
      </c>
      <c r="P1223" t="s">
        <v>8297</v>
      </c>
      <c r="Q1223">
        <f t="shared" si="95"/>
        <v>111</v>
      </c>
      <c r="R1223" s="10">
        <f t="shared" si="96"/>
        <v>23.8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8344</v>
      </c>
      <c r="O1224" s="12" t="s">
        <v>8296</v>
      </c>
      <c r="P1224" t="s">
        <v>8297</v>
      </c>
      <c r="Q1224">
        <f t="shared" si="95"/>
        <v>280</v>
      </c>
      <c r="R1224" s="10">
        <f t="shared" si="96"/>
        <v>81.27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8344</v>
      </c>
      <c r="O1225" s="12" t="s">
        <v>8296</v>
      </c>
      <c r="P1225" t="s">
        <v>8297</v>
      </c>
      <c r="Q1225">
        <f t="shared" si="95"/>
        <v>112</v>
      </c>
      <c r="R1225" s="10">
        <f t="shared" si="96"/>
        <v>116.21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8345</v>
      </c>
      <c r="O1226" s="12" t="s">
        <v>8283</v>
      </c>
      <c r="P1226" t="s">
        <v>8298</v>
      </c>
      <c r="Q1226">
        <f t="shared" si="95"/>
        <v>7</v>
      </c>
      <c r="R1226" s="10">
        <f t="shared" si="96"/>
        <v>58.89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8345</v>
      </c>
      <c r="O1227" s="12" t="s">
        <v>8283</v>
      </c>
      <c r="P1227" t="s">
        <v>8298</v>
      </c>
      <c r="Q1227">
        <f t="shared" si="95"/>
        <v>4</v>
      </c>
      <c r="R1227" s="10">
        <f t="shared" si="96"/>
        <v>44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8345</v>
      </c>
      <c r="O1228" s="12" t="s">
        <v>8283</v>
      </c>
      <c r="P1228" t="s">
        <v>8298</v>
      </c>
      <c r="Q1228">
        <f t="shared" si="95"/>
        <v>4</v>
      </c>
      <c r="R1228" s="10">
        <f t="shared" si="96"/>
        <v>48.43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8345</v>
      </c>
      <c r="O1229" s="12" t="s">
        <v>8283</v>
      </c>
      <c r="P1229" t="s">
        <v>8298</v>
      </c>
      <c r="Q1229">
        <f t="shared" si="95"/>
        <v>0</v>
      </c>
      <c r="R1229" s="10">
        <f t="shared" si="96"/>
        <v>0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8345</v>
      </c>
      <c r="O1230" s="12" t="s">
        <v>8283</v>
      </c>
      <c r="P1230" t="s">
        <v>8298</v>
      </c>
      <c r="Q1230">
        <f t="shared" si="95"/>
        <v>29</v>
      </c>
      <c r="R1230" s="10">
        <f t="shared" si="96"/>
        <v>61.04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8345</v>
      </c>
      <c r="O1231" s="12" t="s">
        <v>8283</v>
      </c>
      <c r="P1231" t="s">
        <v>8298</v>
      </c>
      <c r="Q1231">
        <f t="shared" si="95"/>
        <v>1</v>
      </c>
      <c r="R1231" s="10">
        <f t="shared" si="96"/>
        <v>25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8345</v>
      </c>
      <c r="O1232" s="12" t="s">
        <v>8283</v>
      </c>
      <c r="P1232" t="s">
        <v>8298</v>
      </c>
      <c r="Q1232">
        <f t="shared" si="95"/>
        <v>0</v>
      </c>
      <c r="R1232" s="10">
        <f t="shared" si="96"/>
        <v>0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8345</v>
      </c>
      <c r="O1233" s="12" t="s">
        <v>8283</v>
      </c>
      <c r="P1233" t="s">
        <v>8298</v>
      </c>
      <c r="Q1233">
        <f t="shared" si="95"/>
        <v>0</v>
      </c>
      <c r="R1233" s="10">
        <f t="shared" si="96"/>
        <v>0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8345</v>
      </c>
      <c r="O1234" s="12" t="s">
        <v>8283</v>
      </c>
      <c r="P1234" t="s">
        <v>8298</v>
      </c>
      <c r="Q1234">
        <f t="shared" si="95"/>
        <v>1</v>
      </c>
      <c r="R1234" s="10">
        <f t="shared" si="96"/>
        <v>40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8345</v>
      </c>
      <c r="O1235" s="12" t="s">
        <v>8283</v>
      </c>
      <c r="P1235" t="s">
        <v>8298</v>
      </c>
      <c r="Q1235">
        <f t="shared" si="95"/>
        <v>12</v>
      </c>
      <c r="R1235" s="10">
        <f t="shared" si="96"/>
        <v>19.329999999999998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8345</v>
      </c>
      <c r="O1236" s="12" t="s">
        <v>8283</v>
      </c>
      <c r="P1236" t="s">
        <v>8298</v>
      </c>
      <c r="Q1236">
        <f t="shared" si="95"/>
        <v>0</v>
      </c>
      <c r="R1236" s="10">
        <f t="shared" si="96"/>
        <v>0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8345</v>
      </c>
      <c r="O1237" s="12" t="s">
        <v>8283</v>
      </c>
      <c r="P1237" t="s">
        <v>8298</v>
      </c>
      <c r="Q1237">
        <f t="shared" si="95"/>
        <v>3</v>
      </c>
      <c r="R1237" s="10">
        <f t="shared" si="96"/>
        <v>35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8345</v>
      </c>
      <c r="O1238" s="12" t="s">
        <v>8283</v>
      </c>
      <c r="P1238" t="s">
        <v>8298</v>
      </c>
      <c r="Q1238">
        <f t="shared" si="95"/>
        <v>0</v>
      </c>
      <c r="R1238" s="10">
        <f t="shared" si="96"/>
        <v>0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8345</v>
      </c>
      <c r="O1239" s="12" t="s">
        <v>8283</v>
      </c>
      <c r="P1239" t="s">
        <v>8298</v>
      </c>
      <c r="Q1239">
        <f t="shared" si="95"/>
        <v>0</v>
      </c>
      <c r="R1239" s="10">
        <f t="shared" si="96"/>
        <v>0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8345</v>
      </c>
      <c r="O1240" s="12" t="s">
        <v>8283</v>
      </c>
      <c r="P1240" t="s">
        <v>8298</v>
      </c>
      <c r="Q1240">
        <f t="shared" si="95"/>
        <v>18</v>
      </c>
      <c r="R1240" s="10">
        <f t="shared" si="96"/>
        <v>59.33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8345</v>
      </c>
      <c r="O1241" s="12" t="s">
        <v>8283</v>
      </c>
      <c r="P1241" t="s">
        <v>8298</v>
      </c>
      <c r="Q1241">
        <f t="shared" si="95"/>
        <v>0</v>
      </c>
      <c r="R1241" s="10">
        <f t="shared" si="96"/>
        <v>0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8345</v>
      </c>
      <c r="O1242" s="12" t="s">
        <v>8283</v>
      </c>
      <c r="P1242" t="s">
        <v>8298</v>
      </c>
      <c r="Q1242">
        <f t="shared" si="95"/>
        <v>3</v>
      </c>
      <c r="R1242" s="10">
        <f t="shared" si="96"/>
        <v>30.13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8345</v>
      </c>
      <c r="O1243" s="12" t="s">
        <v>8283</v>
      </c>
      <c r="P1243" t="s">
        <v>8298</v>
      </c>
      <c r="Q1243">
        <f t="shared" si="95"/>
        <v>51</v>
      </c>
      <c r="R1243" s="10">
        <f t="shared" si="96"/>
        <v>74.62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8345</v>
      </c>
      <c r="O1244" s="12" t="s">
        <v>8283</v>
      </c>
      <c r="P1244" t="s">
        <v>8298</v>
      </c>
      <c r="Q1244">
        <f t="shared" si="95"/>
        <v>1</v>
      </c>
      <c r="R1244" s="10">
        <f t="shared" si="96"/>
        <v>5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8345</v>
      </c>
      <c r="O1245" s="12" t="s">
        <v>8283</v>
      </c>
      <c r="P1245" t="s">
        <v>8298</v>
      </c>
      <c r="Q1245">
        <f t="shared" si="95"/>
        <v>14</v>
      </c>
      <c r="R1245" s="10">
        <f t="shared" si="96"/>
        <v>44.5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8335</v>
      </c>
      <c r="O1246" s="12" t="s">
        <v>8283</v>
      </c>
      <c r="P1246" t="s">
        <v>8284</v>
      </c>
      <c r="Q1246">
        <f t="shared" si="95"/>
        <v>104</v>
      </c>
      <c r="R1246" s="10">
        <f t="shared" si="96"/>
        <v>46.13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8335</v>
      </c>
      <c r="O1247" s="12" t="s">
        <v>8283</v>
      </c>
      <c r="P1247" t="s">
        <v>8284</v>
      </c>
      <c r="Q1247">
        <f t="shared" si="95"/>
        <v>120</v>
      </c>
      <c r="R1247" s="10">
        <f t="shared" si="96"/>
        <v>141.47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8335</v>
      </c>
      <c r="O1248" s="12" t="s">
        <v>8283</v>
      </c>
      <c r="P1248" t="s">
        <v>8284</v>
      </c>
      <c r="Q1248">
        <f t="shared" si="95"/>
        <v>117</v>
      </c>
      <c r="R1248" s="10">
        <f t="shared" si="96"/>
        <v>75.48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8335</v>
      </c>
      <c r="O1249" s="12" t="s">
        <v>8283</v>
      </c>
      <c r="P1249" t="s">
        <v>8284</v>
      </c>
      <c r="Q1249">
        <f t="shared" si="95"/>
        <v>122</v>
      </c>
      <c r="R1249" s="10">
        <f t="shared" si="96"/>
        <v>85.5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8335</v>
      </c>
      <c r="O1250" s="12" t="s">
        <v>8283</v>
      </c>
      <c r="P1250" t="s">
        <v>8284</v>
      </c>
      <c r="Q1250">
        <f t="shared" si="95"/>
        <v>152</v>
      </c>
      <c r="R1250" s="10">
        <f t="shared" si="96"/>
        <v>64.25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8335</v>
      </c>
      <c r="O1251" s="12" t="s">
        <v>8283</v>
      </c>
      <c r="P1251" t="s">
        <v>8284</v>
      </c>
      <c r="Q1251">
        <f t="shared" si="95"/>
        <v>104</v>
      </c>
      <c r="R1251" s="10">
        <f t="shared" si="96"/>
        <v>64.47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8335</v>
      </c>
      <c r="O1252" s="12" t="s">
        <v>8283</v>
      </c>
      <c r="P1252" t="s">
        <v>8284</v>
      </c>
      <c r="Q1252">
        <f t="shared" si="95"/>
        <v>200</v>
      </c>
      <c r="R1252" s="10">
        <f t="shared" si="96"/>
        <v>118.2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8335</v>
      </c>
      <c r="O1253" s="12" t="s">
        <v>8283</v>
      </c>
      <c r="P1253" t="s">
        <v>8284</v>
      </c>
      <c r="Q1253">
        <f t="shared" si="95"/>
        <v>102</v>
      </c>
      <c r="R1253" s="10">
        <f t="shared" si="96"/>
        <v>82.54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8335</v>
      </c>
      <c r="O1254" s="12" t="s">
        <v>8283</v>
      </c>
      <c r="P1254" t="s">
        <v>8284</v>
      </c>
      <c r="Q1254">
        <f t="shared" si="95"/>
        <v>138</v>
      </c>
      <c r="R1254" s="10">
        <f t="shared" si="96"/>
        <v>34.17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8335</v>
      </c>
      <c r="O1255" s="12" t="s">
        <v>8283</v>
      </c>
      <c r="P1255" t="s">
        <v>8284</v>
      </c>
      <c r="Q1255">
        <f t="shared" si="95"/>
        <v>303833</v>
      </c>
      <c r="R1255" s="10">
        <f t="shared" si="96"/>
        <v>42.73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8335</v>
      </c>
      <c r="O1256" s="12" t="s">
        <v>8283</v>
      </c>
      <c r="P1256" t="s">
        <v>8284</v>
      </c>
      <c r="Q1256">
        <f t="shared" si="95"/>
        <v>199</v>
      </c>
      <c r="R1256" s="10">
        <f t="shared" si="96"/>
        <v>94.49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8335</v>
      </c>
      <c r="O1257" s="12" t="s">
        <v>8283</v>
      </c>
      <c r="P1257" t="s">
        <v>8284</v>
      </c>
      <c r="Q1257">
        <f t="shared" si="95"/>
        <v>202</v>
      </c>
      <c r="R1257" s="10">
        <f t="shared" si="96"/>
        <v>55.7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8335</v>
      </c>
      <c r="O1258" s="12" t="s">
        <v>8283</v>
      </c>
      <c r="P1258" t="s">
        <v>8284</v>
      </c>
      <c r="Q1258">
        <f t="shared" si="95"/>
        <v>118</v>
      </c>
      <c r="R1258" s="10">
        <f t="shared" si="96"/>
        <v>98.03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8335</v>
      </c>
      <c r="O1259" s="12" t="s">
        <v>8283</v>
      </c>
      <c r="P1259" t="s">
        <v>8284</v>
      </c>
      <c r="Q1259">
        <f t="shared" si="95"/>
        <v>295</v>
      </c>
      <c r="R1259" s="10">
        <f t="shared" si="96"/>
        <v>92.1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8335</v>
      </c>
      <c r="O1260" s="12" t="s">
        <v>8283</v>
      </c>
      <c r="P1260" t="s">
        <v>8284</v>
      </c>
      <c r="Q1260">
        <f t="shared" si="95"/>
        <v>213</v>
      </c>
      <c r="R1260" s="10">
        <f t="shared" si="96"/>
        <v>38.18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8335</v>
      </c>
      <c r="O1261" s="12" t="s">
        <v>8283</v>
      </c>
      <c r="P1261" t="s">
        <v>8284</v>
      </c>
      <c r="Q1261">
        <f t="shared" si="95"/>
        <v>104</v>
      </c>
      <c r="R1261" s="10">
        <f t="shared" si="96"/>
        <v>27.15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8335</v>
      </c>
      <c r="O1262" s="12" t="s">
        <v>8283</v>
      </c>
      <c r="P1262" t="s">
        <v>8284</v>
      </c>
      <c r="Q1262">
        <f t="shared" si="95"/>
        <v>114</v>
      </c>
      <c r="R1262" s="10">
        <f t="shared" si="96"/>
        <v>50.69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8335</v>
      </c>
      <c r="O1263" s="12" t="s">
        <v>8283</v>
      </c>
      <c r="P1263" t="s">
        <v>8284</v>
      </c>
      <c r="Q1263">
        <f t="shared" si="95"/>
        <v>101</v>
      </c>
      <c r="R1263" s="10">
        <f t="shared" si="96"/>
        <v>38.94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8335</v>
      </c>
      <c r="O1264" s="12" t="s">
        <v>8283</v>
      </c>
      <c r="P1264" t="s">
        <v>8284</v>
      </c>
      <c r="Q1264">
        <f t="shared" si="95"/>
        <v>125</v>
      </c>
      <c r="R1264" s="10">
        <f t="shared" si="96"/>
        <v>77.64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8335</v>
      </c>
      <c r="O1265" s="12" t="s">
        <v>8283</v>
      </c>
      <c r="P1265" t="s">
        <v>8284</v>
      </c>
      <c r="Q1265">
        <f t="shared" si="95"/>
        <v>119</v>
      </c>
      <c r="R1265" s="10">
        <f t="shared" si="96"/>
        <v>43.54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8335</v>
      </c>
      <c r="O1266" s="12" t="s">
        <v>8283</v>
      </c>
      <c r="P1266" t="s">
        <v>8284</v>
      </c>
      <c r="Q1266">
        <f t="shared" si="95"/>
        <v>166</v>
      </c>
      <c r="R1266" s="10">
        <f t="shared" si="96"/>
        <v>31.82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8335</v>
      </c>
      <c r="O1267" s="12" t="s">
        <v>8283</v>
      </c>
      <c r="P1267" t="s">
        <v>8284</v>
      </c>
      <c r="Q1267">
        <f t="shared" si="95"/>
        <v>119</v>
      </c>
      <c r="R1267" s="10">
        <f t="shared" si="96"/>
        <v>63.18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8335</v>
      </c>
      <c r="O1268" s="12" t="s">
        <v>8283</v>
      </c>
      <c r="P1268" t="s">
        <v>8284</v>
      </c>
      <c r="Q1268">
        <f t="shared" si="95"/>
        <v>100</v>
      </c>
      <c r="R1268" s="10">
        <f t="shared" si="96"/>
        <v>190.9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8335</v>
      </c>
      <c r="O1269" s="12" t="s">
        <v>8283</v>
      </c>
      <c r="P1269" t="s">
        <v>8284</v>
      </c>
      <c r="Q1269">
        <f t="shared" si="95"/>
        <v>102</v>
      </c>
      <c r="R1269" s="10">
        <f t="shared" si="96"/>
        <v>140.86000000000001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8335</v>
      </c>
      <c r="O1270" s="12" t="s">
        <v>8283</v>
      </c>
      <c r="P1270" t="s">
        <v>8284</v>
      </c>
      <c r="Q1270">
        <f t="shared" si="95"/>
        <v>117</v>
      </c>
      <c r="R1270" s="10">
        <f t="shared" si="96"/>
        <v>76.92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8335</v>
      </c>
      <c r="O1271" s="12" t="s">
        <v>8283</v>
      </c>
      <c r="P1271" t="s">
        <v>8284</v>
      </c>
      <c r="Q1271">
        <f t="shared" si="95"/>
        <v>109</v>
      </c>
      <c r="R1271" s="10">
        <f t="shared" si="96"/>
        <v>99.16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8335</v>
      </c>
      <c r="O1272" s="12" t="s">
        <v>8283</v>
      </c>
      <c r="P1272" t="s">
        <v>8284</v>
      </c>
      <c r="Q1272">
        <f t="shared" si="95"/>
        <v>115</v>
      </c>
      <c r="R1272" s="10">
        <f t="shared" si="96"/>
        <v>67.88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8335</v>
      </c>
      <c r="O1273" s="12" t="s">
        <v>8283</v>
      </c>
      <c r="P1273" t="s">
        <v>8284</v>
      </c>
      <c r="Q1273">
        <f t="shared" si="95"/>
        <v>102</v>
      </c>
      <c r="R1273" s="10">
        <f t="shared" si="96"/>
        <v>246.29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8335</v>
      </c>
      <c r="O1274" s="12" t="s">
        <v>8283</v>
      </c>
      <c r="P1274" t="s">
        <v>8284</v>
      </c>
      <c r="Q1274">
        <f t="shared" si="95"/>
        <v>106</v>
      </c>
      <c r="R1274" s="10">
        <f t="shared" si="96"/>
        <v>189.29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8335</v>
      </c>
      <c r="O1275" s="12" t="s">
        <v>8283</v>
      </c>
      <c r="P1275" t="s">
        <v>8284</v>
      </c>
      <c r="Q1275">
        <f t="shared" si="95"/>
        <v>104</v>
      </c>
      <c r="R1275" s="10">
        <f t="shared" si="96"/>
        <v>76.67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8335</v>
      </c>
      <c r="O1276" s="12" t="s">
        <v>8283</v>
      </c>
      <c r="P1276" t="s">
        <v>8284</v>
      </c>
      <c r="Q1276">
        <f t="shared" si="95"/>
        <v>155</v>
      </c>
      <c r="R1276" s="10">
        <f t="shared" si="96"/>
        <v>82.96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8335</v>
      </c>
      <c r="O1277" s="12" t="s">
        <v>8283</v>
      </c>
      <c r="P1277" t="s">
        <v>8284</v>
      </c>
      <c r="Q1277">
        <f t="shared" si="95"/>
        <v>162</v>
      </c>
      <c r="R1277" s="10">
        <f t="shared" si="96"/>
        <v>62.52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8335</v>
      </c>
      <c r="O1278" s="12" t="s">
        <v>8283</v>
      </c>
      <c r="P1278" t="s">
        <v>8284</v>
      </c>
      <c r="Q1278">
        <f t="shared" si="95"/>
        <v>104</v>
      </c>
      <c r="R1278" s="10">
        <f t="shared" si="96"/>
        <v>46.07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8335</v>
      </c>
      <c r="O1279" s="12" t="s">
        <v>8283</v>
      </c>
      <c r="P1279" t="s">
        <v>8284</v>
      </c>
      <c r="Q1279">
        <f t="shared" si="95"/>
        <v>106</v>
      </c>
      <c r="R1279" s="10">
        <f t="shared" si="96"/>
        <v>38.54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8335</v>
      </c>
      <c r="O1280" s="12" t="s">
        <v>8283</v>
      </c>
      <c r="P1280" t="s">
        <v>8284</v>
      </c>
      <c r="Q1280">
        <f t="shared" si="95"/>
        <v>155</v>
      </c>
      <c r="R1280" s="10">
        <f t="shared" si="96"/>
        <v>53.01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8335</v>
      </c>
      <c r="O1281" s="12" t="s">
        <v>8283</v>
      </c>
      <c r="P1281" t="s">
        <v>8284</v>
      </c>
      <c r="Q1281">
        <f t="shared" si="95"/>
        <v>111</v>
      </c>
      <c r="R1281" s="10">
        <f t="shared" si="96"/>
        <v>73.36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8335</v>
      </c>
      <c r="O1282" s="12" t="s">
        <v>8283</v>
      </c>
      <c r="P1282" t="s">
        <v>8284</v>
      </c>
      <c r="Q1282">
        <f t="shared" ref="Q1282:Q1345" si="100">ROUND(E1282/D1282*100,0)</f>
        <v>111</v>
      </c>
      <c r="R1282" s="10">
        <f t="shared" si="96"/>
        <v>127.98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8335</v>
      </c>
      <c r="O1283" s="12" t="s">
        <v>8283</v>
      </c>
      <c r="P1283" t="s">
        <v>8284</v>
      </c>
      <c r="Q1283">
        <f t="shared" si="100"/>
        <v>111</v>
      </c>
      <c r="R1283" s="10">
        <f t="shared" ref="R1283:R1346" si="101">IFERROR(ROUND(E1283/L1283,2),0)</f>
        <v>104.73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8335</v>
      </c>
      <c r="O1284" s="12" t="s">
        <v>8283</v>
      </c>
      <c r="P1284" t="s">
        <v>8284</v>
      </c>
      <c r="Q1284">
        <f t="shared" si="100"/>
        <v>124</v>
      </c>
      <c r="R1284" s="10">
        <f t="shared" si="101"/>
        <v>67.67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8335</v>
      </c>
      <c r="O1285" s="12" t="s">
        <v>8283</v>
      </c>
      <c r="P1285" t="s">
        <v>8284</v>
      </c>
      <c r="Q1285">
        <f t="shared" si="100"/>
        <v>211</v>
      </c>
      <c r="R1285" s="10">
        <f t="shared" si="101"/>
        <v>95.93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8330</v>
      </c>
      <c r="O1286" s="12" t="s">
        <v>8275</v>
      </c>
      <c r="P1286" t="s">
        <v>8276</v>
      </c>
      <c r="Q1286">
        <f t="shared" si="100"/>
        <v>101</v>
      </c>
      <c r="R1286" s="10">
        <f t="shared" si="101"/>
        <v>65.16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8330</v>
      </c>
      <c r="O1287" s="12" t="s">
        <v>8275</v>
      </c>
      <c r="P1287" t="s">
        <v>8276</v>
      </c>
      <c r="Q1287">
        <f t="shared" si="100"/>
        <v>102</v>
      </c>
      <c r="R1287" s="10">
        <f t="shared" si="101"/>
        <v>32.270000000000003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8330</v>
      </c>
      <c r="O1288" s="12" t="s">
        <v>8275</v>
      </c>
      <c r="P1288" t="s">
        <v>8276</v>
      </c>
      <c r="Q1288">
        <f t="shared" si="100"/>
        <v>108</v>
      </c>
      <c r="R1288" s="10">
        <f t="shared" si="101"/>
        <v>81.25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8330</v>
      </c>
      <c r="O1289" s="12" t="s">
        <v>8275</v>
      </c>
      <c r="P1289" t="s">
        <v>8276</v>
      </c>
      <c r="Q1289">
        <f t="shared" si="100"/>
        <v>242</v>
      </c>
      <c r="R1289" s="10">
        <f t="shared" si="101"/>
        <v>24.2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8330</v>
      </c>
      <c r="O1290" s="12" t="s">
        <v>8275</v>
      </c>
      <c r="P1290" t="s">
        <v>8276</v>
      </c>
      <c r="Q1290">
        <f t="shared" si="100"/>
        <v>100</v>
      </c>
      <c r="R1290" s="10">
        <f t="shared" si="101"/>
        <v>65.87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8330</v>
      </c>
      <c r="O1291" s="12" t="s">
        <v>8275</v>
      </c>
      <c r="P1291" t="s">
        <v>8276</v>
      </c>
      <c r="Q1291">
        <f t="shared" si="100"/>
        <v>125</v>
      </c>
      <c r="R1291" s="10">
        <f t="shared" si="101"/>
        <v>36.08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8330</v>
      </c>
      <c r="O1292" s="12" t="s">
        <v>8275</v>
      </c>
      <c r="P1292" t="s">
        <v>8276</v>
      </c>
      <c r="Q1292">
        <f t="shared" si="100"/>
        <v>109</v>
      </c>
      <c r="R1292" s="10">
        <f t="shared" si="101"/>
        <v>44.19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8330</v>
      </c>
      <c r="O1293" s="12" t="s">
        <v>8275</v>
      </c>
      <c r="P1293" t="s">
        <v>8276</v>
      </c>
      <c r="Q1293">
        <f t="shared" si="100"/>
        <v>146</v>
      </c>
      <c r="R1293" s="10">
        <f t="shared" si="101"/>
        <v>104.07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8330</v>
      </c>
      <c r="O1294" s="12" t="s">
        <v>8275</v>
      </c>
      <c r="P1294" t="s">
        <v>8276</v>
      </c>
      <c r="Q1294">
        <f t="shared" si="100"/>
        <v>110</v>
      </c>
      <c r="R1294" s="10">
        <f t="shared" si="101"/>
        <v>35.96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8330</v>
      </c>
      <c r="O1295" s="12" t="s">
        <v>8275</v>
      </c>
      <c r="P1295" t="s">
        <v>8276</v>
      </c>
      <c r="Q1295">
        <f t="shared" si="100"/>
        <v>102</v>
      </c>
      <c r="R1295" s="10">
        <f t="shared" si="101"/>
        <v>127.79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8330</v>
      </c>
      <c r="O1296" s="12" t="s">
        <v>8275</v>
      </c>
      <c r="P1296" t="s">
        <v>8276</v>
      </c>
      <c r="Q1296">
        <f t="shared" si="100"/>
        <v>122</v>
      </c>
      <c r="R1296" s="10">
        <f t="shared" si="101"/>
        <v>27.73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8330</v>
      </c>
      <c r="O1297" s="12" t="s">
        <v>8275</v>
      </c>
      <c r="P1297" t="s">
        <v>8276</v>
      </c>
      <c r="Q1297">
        <f t="shared" si="100"/>
        <v>102</v>
      </c>
      <c r="R1297" s="10">
        <f t="shared" si="101"/>
        <v>39.83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8330</v>
      </c>
      <c r="O1298" s="12" t="s">
        <v>8275</v>
      </c>
      <c r="P1298" t="s">
        <v>8276</v>
      </c>
      <c r="Q1298">
        <f t="shared" si="100"/>
        <v>141</v>
      </c>
      <c r="R1298" s="10">
        <f t="shared" si="101"/>
        <v>52.17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8330</v>
      </c>
      <c r="O1299" s="12" t="s">
        <v>8275</v>
      </c>
      <c r="P1299" t="s">
        <v>8276</v>
      </c>
      <c r="Q1299">
        <f t="shared" si="100"/>
        <v>110</v>
      </c>
      <c r="R1299" s="10">
        <f t="shared" si="101"/>
        <v>92.04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8330</v>
      </c>
      <c r="O1300" s="12" t="s">
        <v>8275</v>
      </c>
      <c r="P1300" t="s">
        <v>8276</v>
      </c>
      <c r="Q1300">
        <f t="shared" si="100"/>
        <v>105</v>
      </c>
      <c r="R1300" s="10">
        <f t="shared" si="101"/>
        <v>63.42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8330</v>
      </c>
      <c r="O1301" s="12" t="s">
        <v>8275</v>
      </c>
      <c r="P1301" t="s">
        <v>8276</v>
      </c>
      <c r="Q1301">
        <f t="shared" si="100"/>
        <v>124</v>
      </c>
      <c r="R1301" s="10">
        <f t="shared" si="101"/>
        <v>135.63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8330</v>
      </c>
      <c r="O1302" s="12" t="s">
        <v>8275</v>
      </c>
      <c r="P1302" t="s">
        <v>8276</v>
      </c>
      <c r="Q1302">
        <f t="shared" si="100"/>
        <v>135</v>
      </c>
      <c r="R1302" s="10">
        <f t="shared" si="101"/>
        <v>168.75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8330</v>
      </c>
      <c r="O1303" s="12" t="s">
        <v>8275</v>
      </c>
      <c r="P1303" t="s">
        <v>8276</v>
      </c>
      <c r="Q1303">
        <f t="shared" si="100"/>
        <v>103</v>
      </c>
      <c r="R1303" s="10">
        <f t="shared" si="101"/>
        <v>70.86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8330</v>
      </c>
      <c r="O1304" s="12" t="s">
        <v>8275</v>
      </c>
      <c r="P1304" t="s">
        <v>8276</v>
      </c>
      <c r="Q1304">
        <f t="shared" si="100"/>
        <v>100</v>
      </c>
      <c r="R1304" s="10">
        <f t="shared" si="101"/>
        <v>50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8330</v>
      </c>
      <c r="O1305" s="12" t="s">
        <v>8275</v>
      </c>
      <c r="P1305" t="s">
        <v>8276</v>
      </c>
      <c r="Q1305">
        <f t="shared" si="100"/>
        <v>130</v>
      </c>
      <c r="R1305" s="10">
        <f t="shared" si="101"/>
        <v>42.21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8332</v>
      </c>
      <c r="O1306" s="12" t="s">
        <v>8277</v>
      </c>
      <c r="P1306" t="s">
        <v>8279</v>
      </c>
      <c r="Q1306">
        <f t="shared" si="100"/>
        <v>40</v>
      </c>
      <c r="R1306" s="10">
        <f t="shared" si="101"/>
        <v>152.41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8332</v>
      </c>
      <c r="O1307" s="12" t="s">
        <v>8277</v>
      </c>
      <c r="P1307" t="s">
        <v>8279</v>
      </c>
      <c r="Q1307">
        <f t="shared" si="100"/>
        <v>26</v>
      </c>
      <c r="R1307" s="10">
        <f t="shared" si="101"/>
        <v>90.62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8332</v>
      </c>
      <c r="O1308" s="12" t="s">
        <v>8277</v>
      </c>
      <c r="P1308" t="s">
        <v>8279</v>
      </c>
      <c r="Q1308">
        <f t="shared" si="100"/>
        <v>65</v>
      </c>
      <c r="R1308" s="10">
        <f t="shared" si="101"/>
        <v>201.6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8332</v>
      </c>
      <c r="O1309" s="12" t="s">
        <v>8277</v>
      </c>
      <c r="P1309" t="s">
        <v>8279</v>
      </c>
      <c r="Q1309">
        <f t="shared" si="100"/>
        <v>12</v>
      </c>
      <c r="R1309" s="10">
        <f t="shared" si="101"/>
        <v>127.93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8332</v>
      </c>
      <c r="O1310" s="12" t="s">
        <v>8277</v>
      </c>
      <c r="P1310" t="s">
        <v>8279</v>
      </c>
      <c r="Q1310">
        <f t="shared" si="100"/>
        <v>11</v>
      </c>
      <c r="R1310" s="10">
        <f t="shared" si="101"/>
        <v>29.89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8332</v>
      </c>
      <c r="O1311" s="12" t="s">
        <v>8277</v>
      </c>
      <c r="P1311" t="s">
        <v>8279</v>
      </c>
      <c r="Q1311">
        <f t="shared" si="100"/>
        <v>112</v>
      </c>
      <c r="R1311" s="10">
        <f t="shared" si="101"/>
        <v>367.97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8332</v>
      </c>
      <c r="O1312" s="12" t="s">
        <v>8277</v>
      </c>
      <c r="P1312" t="s">
        <v>8279</v>
      </c>
      <c r="Q1312">
        <f t="shared" si="100"/>
        <v>16</v>
      </c>
      <c r="R1312" s="10">
        <f t="shared" si="101"/>
        <v>129.16999999999999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8332</v>
      </c>
      <c r="O1313" s="12" t="s">
        <v>8277</v>
      </c>
      <c r="P1313" t="s">
        <v>8279</v>
      </c>
      <c r="Q1313">
        <f t="shared" si="100"/>
        <v>32</v>
      </c>
      <c r="R1313" s="10">
        <f t="shared" si="101"/>
        <v>800.7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8332</v>
      </c>
      <c r="O1314" s="12" t="s">
        <v>8277</v>
      </c>
      <c r="P1314" t="s">
        <v>8279</v>
      </c>
      <c r="Q1314">
        <f t="shared" si="100"/>
        <v>1</v>
      </c>
      <c r="R1314" s="10">
        <f t="shared" si="101"/>
        <v>28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8332</v>
      </c>
      <c r="O1315" s="12" t="s">
        <v>8277</v>
      </c>
      <c r="P1315" t="s">
        <v>8279</v>
      </c>
      <c r="Q1315">
        <f t="shared" si="100"/>
        <v>31</v>
      </c>
      <c r="R1315" s="10">
        <f t="shared" si="101"/>
        <v>102.02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8332</v>
      </c>
      <c r="O1316" s="12" t="s">
        <v>8277</v>
      </c>
      <c r="P1316" t="s">
        <v>8279</v>
      </c>
      <c r="Q1316">
        <f t="shared" si="100"/>
        <v>1</v>
      </c>
      <c r="R1316" s="10">
        <f t="shared" si="101"/>
        <v>184.36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8332</v>
      </c>
      <c r="O1317" s="12" t="s">
        <v>8277</v>
      </c>
      <c r="P1317" t="s">
        <v>8279</v>
      </c>
      <c r="Q1317">
        <f t="shared" si="100"/>
        <v>40</v>
      </c>
      <c r="R1317" s="10">
        <f t="shared" si="101"/>
        <v>162.91999999999999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8332</v>
      </c>
      <c r="O1318" s="12" t="s">
        <v>8277</v>
      </c>
      <c r="P1318" t="s">
        <v>8279</v>
      </c>
      <c r="Q1318">
        <f t="shared" si="100"/>
        <v>0</v>
      </c>
      <c r="R1318" s="10">
        <f t="shared" si="101"/>
        <v>1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8332</v>
      </c>
      <c r="O1319" s="12" t="s">
        <v>8277</v>
      </c>
      <c r="P1319" t="s">
        <v>8279</v>
      </c>
      <c r="Q1319">
        <f t="shared" si="100"/>
        <v>6</v>
      </c>
      <c r="R1319" s="10">
        <f t="shared" si="101"/>
        <v>603.53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8332</v>
      </c>
      <c r="O1320" s="12" t="s">
        <v>8277</v>
      </c>
      <c r="P1320" t="s">
        <v>8279</v>
      </c>
      <c r="Q1320">
        <f t="shared" si="100"/>
        <v>15</v>
      </c>
      <c r="R1320" s="10">
        <f t="shared" si="101"/>
        <v>45.41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8332</v>
      </c>
      <c r="O1321" s="12" t="s">
        <v>8277</v>
      </c>
      <c r="P1321" t="s">
        <v>8279</v>
      </c>
      <c r="Q1321">
        <f t="shared" si="100"/>
        <v>15</v>
      </c>
      <c r="R1321" s="10">
        <f t="shared" si="101"/>
        <v>97.33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8332</v>
      </c>
      <c r="O1322" s="12" t="s">
        <v>8277</v>
      </c>
      <c r="P1322" t="s">
        <v>8279</v>
      </c>
      <c r="Q1322">
        <f t="shared" si="100"/>
        <v>1</v>
      </c>
      <c r="R1322" s="10">
        <f t="shared" si="101"/>
        <v>167.67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8332</v>
      </c>
      <c r="O1323" s="12" t="s">
        <v>8277</v>
      </c>
      <c r="P1323" t="s">
        <v>8279</v>
      </c>
      <c r="Q1323">
        <f t="shared" si="100"/>
        <v>1</v>
      </c>
      <c r="R1323" s="10">
        <f t="shared" si="101"/>
        <v>859.86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8332</v>
      </c>
      <c r="O1324" s="12" t="s">
        <v>8277</v>
      </c>
      <c r="P1324" t="s">
        <v>8279</v>
      </c>
      <c r="Q1324">
        <f t="shared" si="100"/>
        <v>0</v>
      </c>
      <c r="R1324" s="10">
        <f t="shared" si="101"/>
        <v>26.5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8332</v>
      </c>
      <c r="O1325" s="12" t="s">
        <v>8277</v>
      </c>
      <c r="P1325" t="s">
        <v>8279</v>
      </c>
      <c r="Q1325">
        <f t="shared" si="100"/>
        <v>9</v>
      </c>
      <c r="R1325" s="10">
        <f t="shared" si="101"/>
        <v>30.27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8332</v>
      </c>
      <c r="O1326" s="12" t="s">
        <v>8277</v>
      </c>
      <c r="P1326" t="s">
        <v>8279</v>
      </c>
      <c r="Q1326">
        <f t="shared" si="100"/>
        <v>10</v>
      </c>
      <c r="R1326" s="10">
        <f t="shared" si="101"/>
        <v>54.67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8332</v>
      </c>
      <c r="O1327" s="12" t="s">
        <v>8277</v>
      </c>
      <c r="P1327" t="s">
        <v>8279</v>
      </c>
      <c r="Q1327">
        <f t="shared" si="100"/>
        <v>2</v>
      </c>
      <c r="R1327" s="10">
        <f t="shared" si="101"/>
        <v>60.75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8332</v>
      </c>
      <c r="O1328" s="12" t="s">
        <v>8277</v>
      </c>
      <c r="P1328" t="s">
        <v>8279</v>
      </c>
      <c r="Q1328">
        <f t="shared" si="100"/>
        <v>1</v>
      </c>
      <c r="R1328" s="10">
        <f t="shared" si="101"/>
        <v>102.73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8332</v>
      </c>
      <c r="O1329" s="12" t="s">
        <v>8277</v>
      </c>
      <c r="P1329" t="s">
        <v>8279</v>
      </c>
      <c r="Q1329">
        <f t="shared" si="100"/>
        <v>4</v>
      </c>
      <c r="R1329" s="10">
        <f t="shared" si="101"/>
        <v>41.59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8332</v>
      </c>
      <c r="O1330" s="12" t="s">
        <v>8277</v>
      </c>
      <c r="P1330" t="s">
        <v>8279</v>
      </c>
      <c r="Q1330">
        <f t="shared" si="100"/>
        <v>2</v>
      </c>
      <c r="R1330" s="10">
        <f t="shared" si="101"/>
        <v>116.53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8332</v>
      </c>
      <c r="O1331" s="12" t="s">
        <v>8277</v>
      </c>
      <c r="P1331" t="s">
        <v>8279</v>
      </c>
      <c r="Q1331">
        <f t="shared" si="100"/>
        <v>1</v>
      </c>
      <c r="R1331" s="10">
        <f t="shared" si="101"/>
        <v>45.33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8332</v>
      </c>
      <c r="O1332" s="12" t="s">
        <v>8277</v>
      </c>
      <c r="P1332" t="s">
        <v>8279</v>
      </c>
      <c r="Q1332">
        <f t="shared" si="100"/>
        <v>22</v>
      </c>
      <c r="R1332" s="10">
        <f t="shared" si="101"/>
        <v>157.46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8332</v>
      </c>
      <c r="O1333" s="12" t="s">
        <v>8277</v>
      </c>
      <c r="P1333" t="s">
        <v>8279</v>
      </c>
      <c r="Q1333">
        <f t="shared" si="100"/>
        <v>1</v>
      </c>
      <c r="R1333" s="10">
        <f t="shared" si="101"/>
        <v>100.5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8332</v>
      </c>
      <c r="O1334" s="12" t="s">
        <v>8277</v>
      </c>
      <c r="P1334" t="s">
        <v>8279</v>
      </c>
      <c r="Q1334">
        <f t="shared" si="100"/>
        <v>0</v>
      </c>
      <c r="R1334" s="10">
        <f t="shared" si="101"/>
        <v>0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8332</v>
      </c>
      <c r="O1335" s="12" t="s">
        <v>8277</v>
      </c>
      <c r="P1335" t="s">
        <v>8279</v>
      </c>
      <c r="Q1335">
        <f t="shared" si="100"/>
        <v>0</v>
      </c>
      <c r="R1335" s="10">
        <f t="shared" si="101"/>
        <v>0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8332</v>
      </c>
      <c r="O1336" s="12" t="s">
        <v>8277</v>
      </c>
      <c r="P1336" t="s">
        <v>8279</v>
      </c>
      <c r="Q1336">
        <f t="shared" si="100"/>
        <v>11</v>
      </c>
      <c r="R1336" s="10">
        <f t="shared" si="101"/>
        <v>51.82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8332</v>
      </c>
      <c r="O1337" s="12" t="s">
        <v>8277</v>
      </c>
      <c r="P1337" t="s">
        <v>8279</v>
      </c>
      <c r="Q1337">
        <f t="shared" si="100"/>
        <v>20</v>
      </c>
      <c r="R1337" s="10">
        <f t="shared" si="101"/>
        <v>308.75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8332</v>
      </c>
      <c r="O1338" s="12" t="s">
        <v>8277</v>
      </c>
      <c r="P1338" t="s">
        <v>8279</v>
      </c>
      <c r="Q1338">
        <f t="shared" si="100"/>
        <v>85</v>
      </c>
      <c r="R1338" s="10">
        <f t="shared" si="101"/>
        <v>379.23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8332</v>
      </c>
      <c r="O1339" s="12" t="s">
        <v>8277</v>
      </c>
      <c r="P1339" t="s">
        <v>8279</v>
      </c>
      <c r="Q1339">
        <f t="shared" si="100"/>
        <v>49</v>
      </c>
      <c r="R1339" s="10">
        <f t="shared" si="101"/>
        <v>176.36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8332</v>
      </c>
      <c r="O1340" s="12" t="s">
        <v>8277</v>
      </c>
      <c r="P1340" t="s">
        <v>8279</v>
      </c>
      <c r="Q1340">
        <f t="shared" si="100"/>
        <v>3</v>
      </c>
      <c r="R1340" s="10">
        <f t="shared" si="101"/>
        <v>66.069999999999993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8332</v>
      </c>
      <c r="O1341" s="12" t="s">
        <v>8277</v>
      </c>
      <c r="P1341" t="s">
        <v>8279</v>
      </c>
      <c r="Q1341">
        <f t="shared" si="100"/>
        <v>7</v>
      </c>
      <c r="R1341" s="10">
        <f t="shared" si="101"/>
        <v>89.65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8332</v>
      </c>
      <c r="O1342" s="12" t="s">
        <v>8277</v>
      </c>
      <c r="P1342" t="s">
        <v>8279</v>
      </c>
      <c r="Q1342">
        <f t="shared" si="100"/>
        <v>0</v>
      </c>
      <c r="R1342" s="10">
        <f t="shared" si="101"/>
        <v>0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8332</v>
      </c>
      <c r="O1343" s="12" t="s">
        <v>8277</v>
      </c>
      <c r="P1343" t="s">
        <v>8279</v>
      </c>
      <c r="Q1343">
        <f t="shared" si="100"/>
        <v>70</v>
      </c>
      <c r="R1343" s="10">
        <f t="shared" si="101"/>
        <v>382.39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8332</v>
      </c>
      <c r="O1344" s="12" t="s">
        <v>8277</v>
      </c>
      <c r="P1344" t="s">
        <v>8279</v>
      </c>
      <c r="Q1344">
        <f t="shared" si="100"/>
        <v>0</v>
      </c>
      <c r="R1344" s="10">
        <f t="shared" si="101"/>
        <v>100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8332</v>
      </c>
      <c r="O1345" s="12" t="s">
        <v>8277</v>
      </c>
      <c r="P1345" t="s">
        <v>8279</v>
      </c>
      <c r="Q1345">
        <f t="shared" si="100"/>
        <v>102</v>
      </c>
      <c r="R1345" s="10">
        <f t="shared" si="101"/>
        <v>158.36000000000001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8333</v>
      </c>
      <c r="O1346" s="12" t="s">
        <v>8280</v>
      </c>
      <c r="P1346" t="s">
        <v>8281</v>
      </c>
      <c r="Q1346">
        <f t="shared" ref="Q1346:Q1409" si="105">ROUND(E1346/D1346*100,0)</f>
        <v>378</v>
      </c>
      <c r="R1346" s="10">
        <f t="shared" si="101"/>
        <v>40.76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8333</v>
      </c>
      <c r="O1347" s="12" t="s">
        <v>8280</v>
      </c>
      <c r="P1347" t="s">
        <v>8281</v>
      </c>
      <c r="Q1347">
        <f t="shared" si="105"/>
        <v>125</v>
      </c>
      <c r="R1347" s="10">
        <f t="shared" ref="R1347:R1410" si="106">IFERROR(ROUND(E1347/L1347,2),0)</f>
        <v>53.57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8333</v>
      </c>
      <c r="O1348" s="12" t="s">
        <v>8280</v>
      </c>
      <c r="P1348" t="s">
        <v>8281</v>
      </c>
      <c r="Q1348">
        <f t="shared" si="105"/>
        <v>147</v>
      </c>
      <c r="R1348" s="10">
        <f t="shared" si="106"/>
        <v>48.45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8333</v>
      </c>
      <c r="O1349" s="12" t="s">
        <v>8280</v>
      </c>
      <c r="P1349" t="s">
        <v>8281</v>
      </c>
      <c r="Q1349">
        <f t="shared" si="105"/>
        <v>102</v>
      </c>
      <c r="R1349" s="10">
        <f t="shared" si="106"/>
        <v>82.42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8333</v>
      </c>
      <c r="O1350" s="12" t="s">
        <v>8280</v>
      </c>
      <c r="P1350" t="s">
        <v>8281</v>
      </c>
      <c r="Q1350">
        <f t="shared" si="105"/>
        <v>102</v>
      </c>
      <c r="R1350" s="10">
        <f t="shared" si="106"/>
        <v>230.19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8333</v>
      </c>
      <c r="O1351" s="12" t="s">
        <v>8280</v>
      </c>
      <c r="P1351" t="s">
        <v>8281</v>
      </c>
      <c r="Q1351">
        <f t="shared" si="105"/>
        <v>204</v>
      </c>
      <c r="R1351" s="10">
        <f t="shared" si="106"/>
        <v>59.36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8333</v>
      </c>
      <c r="O1352" s="12" t="s">
        <v>8280</v>
      </c>
      <c r="P1352" t="s">
        <v>8281</v>
      </c>
      <c r="Q1352">
        <f t="shared" si="105"/>
        <v>104</v>
      </c>
      <c r="R1352" s="10">
        <f t="shared" si="106"/>
        <v>66.7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8333</v>
      </c>
      <c r="O1353" s="12" t="s">
        <v>8280</v>
      </c>
      <c r="P1353" t="s">
        <v>8281</v>
      </c>
      <c r="Q1353">
        <f t="shared" si="105"/>
        <v>101</v>
      </c>
      <c r="R1353" s="10">
        <f t="shared" si="106"/>
        <v>168.78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8333</v>
      </c>
      <c r="O1354" s="12" t="s">
        <v>8280</v>
      </c>
      <c r="P1354" t="s">
        <v>8281</v>
      </c>
      <c r="Q1354">
        <f t="shared" si="105"/>
        <v>136</v>
      </c>
      <c r="R1354" s="10">
        <f t="shared" si="106"/>
        <v>59.97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8333</v>
      </c>
      <c r="O1355" s="12" t="s">
        <v>8280</v>
      </c>
      <c r="P1355" t="s">
        <v>8281</v>
      </c>
      <c r="Q1355">
        <f t="shared" si="105"/>
        <v>134</v>
      </c>
      <c r="R1355" s="10">
        <f t="shared" si="106"/>
        <v>31.81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8333</v>
      </c>
      <c r="O1356" s="12" t="s">
        <v>8280</v>
      </c>
      <c r="P1356" t="s">
        <v>8281</v>
      </c>
      <c r="Q1356">
        <f t="shared" si="105"/>
        <v>130</v>
      </c>
      <c r="R1356" s="10">
        <f t="shared" si="106"/>
        <v>24.42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8333</v>
      </c>
      <c r="O1357" s="12" t="s">
        <v>8280</v>
      </c>
      <c r="P1357" t="s">
        <v>8281</v>
      </c>
      <c r="Q1357">
        <f t="shared" si="105"/>
        <v>123</v>
      </c>
      <c r="R1357" s="10">
        <f t="shared" si="106"/>
        <v>25.35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8333</v>
      </c>
      <c r="O1358" s="12" t="s">
        <v>8280</v>
      </c>
      <c r="P1358" t="s">
        <v>8281</v>
      </c>
      <c r="Q1358">
        <f t="shared" si="105"/>
        <v>183</v>
      </c>
      <c r="R1358" s="10">
        <f t="shared" si="106"/>
        <v>71.44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8333</v>
      </c>
      <c r="O1359" s="12" t="s">
        <v>8280</v>
      </c>
      <c r="P1359" t="s">
        <v>8281</v>
      </c>
      <c r="Q1359">
        <f t="shared" si="105"/>
        <v>125</v>
      </c>
      <c r="R1359" s="10">
        <f t="shared" si="106"/>
        <v>38.549999999999997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8333</v>
      </c>
      <c r="O1360" s="12" t="s">
        <v>8280</v>
      </c>
      <c r="P1360" t="s">
        <v>8281</v>
      </c>
      <c r="Q1360">
        <f t="shared" si="105"/>
        <v>112</v>
      </c>
      <c r="R1360" s="10">
        <f t="shared" si="106"/>
        <v>68.37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8333</v>
      </c>
      <c r="O1361" s="12" t="s">
        <v>8280</v>
      </c>
      <c r="P1361" t="s">
        <v>8281</v>
      </c>
      <c r="Q1361">
        <f t="shared" si="105"/>
        <v>116</v>
      </c>
      <c r="R1361" s="10">
        <f t="shared" si="106"/>
        <v>40.21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8333</v>
      </c>
      <c r="O1362" s="12" t="s">
        <v>8280</v>
      </c>
      <c r="P1362" t="s">
        <v>8281</v>
      </c>
      <c r="Q1362">
        <f t="shared" si="105"/>
        <v>173</v>
      </c>
      <c r="R1362" s="10">
        <f t="shared" si="106"/>
        <v>32.07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8333</v>
      </c>
      <c r="O1363" s="12" t="s">
        <v>8280</v>
      </c>
      <c r="P1363" t="s">
        <v>8281</v>
      </c>
      <c r="Q1363">
        <f t="shared" si="105"/>
        <v>126</v>
      </c>
      <c r="R1363" s="10">
        <f t="shared" si="106"/>
        <v>28.63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8333</v>
      </c>
      <c r="O1364" s="12" t="s">
        <v>8280</v>
      </c>
      <c r="P1364" t="s">
        <v>8281</v>
      </c>
      <c r="Q1364">
        <f t="shared" si="105"/>
        <v>109</v>
      </c>
      <c r="R1364" s="10">
        <f t="shared" si="106"/>
        <v>43.64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8333</v>
      </c>
      <c r="O1365" s="12" t="s">
        <v>8280</v>
      </c>
      <c r="P1365" t="s">
        <v>8281</v>
      </c>
      <c r="Q1365">
        <f t="shared" si="105"/>
        <v>100</v>
      </c>
      <c r="R1365" s="10">
        <f t="shared" si="106"/>
        <v>40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8335</v>
      </c>
      <c r="O1366" s="12" t="s">
        <v>8283</v>
      </c>
      <c r="P1366" t="s">
        <v>8284</v>
      </c>
      <c r="Q1366">
        <f t="shared" si="105"/>
        <v>119</v>
      </c>
      <c r="R1366" s="10">
        <f t="shared" si="106"/>
        <v>346.04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8335</v>
      </c>
      <c r="O1367" s="12" t="s">
        <v>8283</v>
      </c>
      <c r="P1367" t="s">
        <v>8284</v>
      </c>
      <c r="Q1367">
        <f t="shared" si="105"/>
        <v>100</v>
      </c>
      <c r="R1367" s="10">
        <f t="shared" si="106"/>
        <v>81.739999999999995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8335</v>
      </c>
      <c r="O1368" s="12" t="s">
        <v>8283</v>
      </c>
      <c r="P1368" t="s">
        <v>8284</v>
      </c>
      <c r="Q1368">
        <f t="shared" si="105"/>
        <v>126</v>
      </c>
      <c r="R1368" s="10">
        <f t="shared" si="106"/>
        <v>64.540000000000006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8335</v>
      </c>
      <c r="O1369" s="12" t="s">
        <v>8283</v>
      </c>
      <c r="P1369" t="s">
        <v>8284</v>
      </c>
      <c r="Q1369">
        <f t="shared" si="105"/>
        <v>114</v>
      </c>
      <c r="R1369" s="10">
        <f t="shared" si="106"/>
        <v>63.48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8335</v>
      </c>
      <c r="O1370" s="12" t="s">
        <v>8283</v>
      </c>
      <c r="P1370" t="s">
        <v>8284</v>
      </c>
      <c r="Q1370">
        <f t="shared" si="105"/>
        <v>111</v>
      </c>
      <c r="R1370" s="10">
        <f t="shared" si="106"/>
        <v>63.62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8335</v>
      </c>
      <c r="O1371" s="12" t="s">
        <v>8283</v>
      </c>
      <c r="P1371" t="s">
        <v>8284</v>
      </c>
      <c r="Q1371">
        <f t="shared" si="105"/>
        <v>105</v>
      </c>
      <c r="R1371" s="10">
        <f t="shared" si="106"/>
        <v>83.97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8335</v>
      </c>
      <c r="O1372" s="12" t="s">
        <v>8283</v>
      </c>
      <c r="P1372" t="s">
        <v>8284</v>
      </c>
      <c r="Q1372">
        <f t="shared" si="105"/>
        <v>104</v>
      </c>
      <c r="R1372" s="10">
        <f t="shared" si="106"/>
        <v>77.75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8335</v>
      </c>
      <c r="O1373" s="12" t="s">
        <v>8283</v>
      </c>
      <c r="P1373" t="s">
        <v>8284</v>
      </c>
      <c r="Q1373">
        <f t="shared" si="105"/>
        <v>107</v>
      </c>
      <c r="R1373" s="10">
        <f t="shared" si="106"/>
        <v>107.07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8335</v>
      </c>
      <c r="O1374" s="12" t="s">
        <v>8283</v>
      </c>
      <c r="P1374" t="s">
        <v>8284</v>
      </c>
      <c r="Q1374">
        <f t="shared" si="105"/>
        <v>124</v>
      </c>
      <c r="R1374" s="10">
        <f t="shared" si="106"/>
        <v>38.75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8335</v>
      </c>
      <c r="O1375" s="12" t="s">
        <v>8283</v>
      </c>
      <c r="P1375" t="s">
        <v>8284</v>
      </c>
      <c r="Q1375">
        <f t="shared" si="105"/>
        <v>105</v>
      </c>
      <c r="R1375" s="10">
        <f t="shared" si="106"/>
        <v>201.94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8335</v>
      </c>
      <c r="O1376" s="12" t="s">
        <v>8283</v>
      </c>
      <c r="P1376" t="s">
        <v>8284</v>
      </c>
      <c r="Q1376">
        <f t="shared" si="105"/>
        <v>189</v>
      </c>
      <c r="R1376" s="10">
        <f t="shared" si="106"/>
        <v>43.06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8335</v>
      </c>
      <c r="O1377" s="12" t="s">
        <v>8283</v>
      </c>
      <c r="P1377" t="s">
        <v>8284</v>
      </c>
      <c r="Q1377">
        <f t="shared" si="105"/>
        <v>171</v>
      </c>
      <c r="R1377" s="10">
        <f t="shared" si="106"/>
        <v>62.87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8335</v>
      </c>
      <c r="O1378" s="12" t="s">
        <v>8283</v>
      </c>
      <c r="P1378" t="s">
        <v>8284</v>
      </c>
      <c r="Q1378">
        <f t="shared" si="105"/>
        <v>252</v>
      </c>
      <c r="R1378" s="10">
        <f t="shared" si="106"/>
        <v>55.61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8335</v>
      </c>
      <c r="O1379" s="12" t="s">
        <v>8283</v>
      </c>
      <c r="P1379" t="s">
        <v>8284</v>
      </c>
      <c r="Q1379">
        <f t="shared" si="105"/>
        <v>116</v>
      </c>
      <c r="R1379" s="10">
        <f t="shared" si="106"/>
        <v>48.71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8335</v>
      </c>
      <c r="O1380" s="12" t="s">
        <v>8283</v>
      </c>
      <c r="P1380" t="s">
        <v>8284</v>
      </c>
      <c r="Q1380">
        <f t="shared" si="105"/>
        <v>203</v>
      </c>
      <c r="R1380" s="10">
        <f t="shared" si="106"/>
        <v>30.58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8335</v>
      </c>
      <c r="O1381" s="12" t="s">
        <v>8283</v>
      </c>
      <c r="P1381" t="s">
        <v>8284</v>
      </c>
      <c r="Q1381">
        <f t="shared" si="105"/>
        <v>112</v>
      </c>
      <c r="R1381" s="10">
        <f t="shared" si="106"/>
        <v>73.91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8335</v>
      </c>
      <c r="O1382" s="12" t="s">
        <v>8283</v>
      </c>
      <c r="P1382" t="s">
        <v>8284</v>
      </c>
      <c r="Q1382">
        <f t="shared" si="105"/>
        <v>424</v>
      </c>
      <c r="R1382" s="10">
        <f t="shared" si="106"/>
        <v>21.2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8335</v>
      </c>
      <c r="O1383" s="12" t="s">
        <v>8283</v>
      </c>
      <c r="P1383" t="s">
        <v>8284</v>
      </c>
      <c r="Q1383">
        <f t="shared" si="105"/>
        <v>107</v>
      </c>
      <c r="R1383" s="10">
        <f t="shared" si="106"/>
        <v>73.36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8335</v>
      </c>
      <c r="O1384" s="12" t="s">
        <v>8283</v>
      </c>
      <c r="P1384" t="s">
        <v>8284</v>
      </c>
      <c r="Q1384">
        <f t="shared" si="105"/>
        <v>104</v>
      </c>
      <c r="R1384" s="10">
        <f t="shared" si="106"/>
        <v>56.41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8335</v>
      </c>
      <c r="O1385" s="12" t="s">
        <v>8283</v>
      </c>
      <c r="P1385" t="s">
        <v>8284</v>
      </c>
      <c r="Q1385">
        <f t="shared" si="105"/>
        <v>212</v>
      </c>
      <c r="R1385" s="10">
        <f t="shared" si="106"/>
        <v>50.25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8335</v>
      </c>
      <c r="O1386" s="12" t="s">
        <v>8283</v>
      </c>
      <c r="P1386" t="s">
        <v>8284</v>
      </c>
      <c r="Q1386">
        <f t="shared" si="105"/>
        <v>124</v>
      </c>
      <c r="R1386" s="10">
        <f t="shared" si="106"/>
        <v>68.94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8335</v>
      </c>
      <c r="O1387" s="12" t="s">
        <v>8283</v>
      </c>
      <c r="P1387" t="s">
        <v>8284</v>
      </c>
      <c r="Q1387">
        <f t="shared" si="105"/>
        <v>110</v>
      </c>
      <c r="R1387" s="10">
        <f t="shared" si="106"/>
        <v>65.91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8335</v>
      </c>
      <c r="O1388" s="12" t="s">
        <v>8283</v>
      </c>
      <c r="P1388" t="s">
        <v>8284</v>
      </c>
      <c r="Q1388">
        <f t="shared" si="105"/>
        <v>219</v>
      </c>
      <c r="R1388" s="10">
        <f t="shared" si="106"/>
        <v>62.5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8335</v>
      </c>
      <c r="O1389" s="12" t="s">
        <v>8283</v>
      </c>
      <c r="P1389" t="s">
        <v>8284</v>
      </c>
      <c r="Q1389">
        <f t="shared" si="105"/>
        <v>137</v>
      </c>
      <c r="R1389" s="10">
        <f t="shared" si="106"/>
        <v>70.06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8335</v>
      </c>
      <c r="O1390" s="12" t="s">
        <v>8283</v>
      </c>
      <c r="P1390" t="s">
        <v>8284</v>
      </c>
      <c r="Q1390">
        <f t="shared" si="105"/>
        <v>135</v>
      </c>
      <c r="R1390" s="10">
        <f t="shared" si="106"/>
        <v>60.18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8335</v>
      </c>
      <c r="O1391" s="12" t="s">
        <v>8283</v>
      </c>
      <c r="P1391" t="s">
        <v>8284</v>
      </c>
      <c r="Q1391">
        <f t="shared" si="105"/>
        <v>145</v>
      </c>
      <c r="R1391" s="10">
        <f t="shared" si="106"/>
        <v>21.38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8335</v>
      </c>
      <c r="O1392" s="12" t="s">
        <v>8283</v>
      </c>
      <c r="P1392" t="s">
        <v>8284</v>
      </c>
      <c r="Q1392">
        <f t="shared" si="105"/>
        <v>109</v>
      </c>
      <c r="R1392" s="10">
        <f t="shared" si="106"/>
        <v>160.79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8335</v>
      </c>
      <c r="O1393" s="12" t="s">
        <v>8283</v>
      </c>
      <c r="P1393" t="s">
        <v>8284</v>
      </c>
      <c r="Q1393">
        <f t="shared" si="105"/>
        <v>110</v>
      </c>
      <c r="R1393" s="10">
        <f t="shared" si="106"/>
        <v>42.38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8335</v>
      </c>
      <c r="O1394" s="12" t="s">
        <v>8283</v>
      </c>
      <c r="P1394" t="s">
        <v>8284</v>
      </c>
      <c r="Q1394">
        <f t="shared" si="105"/>
        <v>114</v>
      </c>
      <c r="R1394" s="10">
        <f t="shared" si="106"/>
        <v>27.32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8335</v>
      </c>
      <c r="O1395" s="12" t="s">
        <v>8283</v>
      </c>
      <c r="P1395" t="s">
        <v>8284</v>
      </c>
      <c r="Q1395">
        <f t="shared" si="105"/>
        <v>102</v>
      </c>
      <c r="R1395" s="10">
        <f t="shared" si="106"/>
        <v>196.83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8335</v>
      </c>
      <c r="O1396" s="12" t="s">
        <v>8283</v>
      </c>
      <c r="P1396" t="s">
        <v>8284</v>
      </c>
      <c r="Q1396">
        <f t="shared" si="105"/>
        <v>122</v>
      </c>
      <c r="R1396" s="10">
        <f t="shared" si="106"/>
        <v>53.88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8335</v>
      </c>
      <c r="O1397" s="12" t="s">
        <v>8283</v>
      </c>
      <c r="P1397" t="s">
        <v>8284</v>
      </c>
      <c r="Q1397">
        <f t="shared" si="105"/>
        <v>112</v>
      </c>
      <c r="R1397" s="10">
        <f t="shared" si="106"/>
        <v>47.76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8335</v>
      </c>
      <c r="O1398" s="12" t="s">
        <v>8283</v>
      </c>
      <c r="P1398" t="s">
        <v>8284</v>
      </c>
      <c r="Q1398">
        <f t="shared" si="105"/>
        <v>107</v>
      </c>
      <c r="R1398" s="10">
        <f t="shared" si="106"/>
        <v>88.19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8335</v>
      </c>
      <c r="O1399" s="12" t="s">
        <v>8283</v>
      </c>
      <c r="P1399" t="s">
        <v>8284</v>
      </c>
      <c r="Q1399">
        <f t="shared" si="105"/>
        <v>114</v>
      </c>
      <c r="R1399" s="10">
        <f t="shared" si="106"/>
        <v>72.06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8335</v>
      </c>
      <c r="O1400" s="12" t="s">
        <v>8283</v>
      </c>
      <c r="P1400" t="s">
        <v>8284</v>
      </c>
      <c r="Q1400">
        <f t="shared" si="105"/>
        <v>110</v>
      </c>
      <c r="R1400" s="10">
        <f t="shared" si="106"/>
        <v>74.25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8335</v>
      </c>
      <c r="O1401" s="12" t="s">
        <v>8283</v>
      </c>
      <c r="P1401" t="s">
        <v>8284</v>
      </c>
      <c r="Q1401">
        <f t="shared" si="105"/>
        <v>126</v>
      </c>
      <c r="R1401" s="10">
        <f t="shared" si="106"/>
        <v>61.7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8335</v>
      </c>
      <c r="O1402" s="12" t="s">
        <v>8283</v>
      </c>
      <c r="P1402" t="s">
        <v>8284</v>
      </c>
      <c r="Q1402">
        <f t="shared" si="105"/>
        <v>167</v>
      </c>
      <c r="R1402" s="10">
        <f t="shared" si="106"/>
        <v>17.239999999999998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8335</v>
      </c>
      <c r="O1403" s="12" t="s">
        <v>8283</v>
      </c>
      <c r="P1403" t="s">
        <v>8284</v>
      </c>
      <c r="Q1403">
        <f t="shared" si="105"/>
        <v>497</v>
      </c>
      <c r="R1403" s="10">
        <f t="shared" si="106"/>
        <v>51.72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8335</v>
      </c>
      <c r="O1404" s="12" t="s">
        <v>8283</v>
      </c>
      <c r="P1404" t="s">
        <v>8284</v>
      </c>
      <c r="Q1404">
        <f t="shared" si="105"/>
        <v>109</v>
      </c>
      <c r="R1404" s="10">
        <f t="shared" si="106"/>
        <v>24.15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8335</v>
      </c>
      <c r="O1405" s="12" t="s">
        <v>8283</v>
      </c>
      <c r="P1405" t="s">
        <v>8284</v>
      </c>
      <c r="Q1405">
        <f t="shared" si="105"/>
        <v>103</v>
      </c>
      <c r="R1405" s="10">
        <f t="shared" si="106"/>
        <v>62.17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8346</v>
      </c>
      <c r="O1406" s="12" t="s">
        <v>8280</v>
      </c>
      <c r="P1406" t="s">
        <v>8299</v>
      </c>
      <c r="Q1406">
        <f t="shared" si="105"/>
        <v>2</v>
      </c>
      <c r="R1406" s="10">
        <f t="shared" si="106"/>
        <v>48.2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8346</v>
      </c>
      <c r="O1407" s="12" t="s">
        <v>8280</v>
      </c>
      <c r="P1407" t="s">
        <v>8299</v>
      </c>
      <c r="Q1407">
        <f t="shared" si="105"/>
        <v>0</v>
      </c>
      <c r="R1407" s="10">
        <f t="shared" si="106"/>
        <v>6.18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8346</v>
      </c>
      <c r="O1408" s="12" t="s">
        <v>8280</v>
      </c>
      <c r="P1408" t="s">
        <v>8299</v>
      </c>
      <c r="Q1408">
        <f t="shared" si="105"/>
        <v>0</v>
      </c>
      <c r="R1408" s="10">
        <f t="shared" si="106"/>
        <v>5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8346</v>
      </c>
      <c r="O1409" s="12" t="s">
        <v>8280</v>
      </c>
      <c r="P1409" t="s">
        <v>8299</v>
      </c>
      <c r="Q1409">
        <f t="shared" si="105"/>
        <v>1</v>
      </c>
      <c r="R1409" s="10">
        <f t="shared" si="106"/>
        <v>7.5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8346</v>
      </c>
      <c r="O1410" s="12" t="s">
        <v>8280</v>
      </c>
      <c r="P1410" t="s">
        <v>8299</v>
      </c>
      <c r="Q1410">
        <f t="shared" ref="Q1410:Q1473" si="110">ROUND(E1410/D1410*100,0)</f>
        <v>7</v>
      </c>
      <c r="R1410" s="10">
        <f t="shared" si="106"/>
        <v>12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8346</v>
      </c>
      <c r="O1411" s="12" t="s">
        <v>8280</v>
      </c>
      <c r="P1411" t="s">
        <v>8299</v>
      </c>
      <c r="Q1411">
        <f t="shared" si="110"/>
        <v>0</v>
      </c>
      <c r="R1411" s="10">
        <f t="shared" ref="R1411:R1474" si="111">IFERROR(ROUND(E1411/L1411,2),0)</f>
        <v>0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8346</v>
      </c>
      <c r="O1412" s="12" t="s">
        <v>8280</v>
      </c>
      <c r="P1412" t="s">
        <v>8299</v>
      </c>
      <c r="Q1412">
        <f t="shared" si="110"/>
        <v>0</v>
      </c>
      <c r="R1412" s="10">
        <f t="shared" si="111"/>
        <v>1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8346</v>
      </c>
      <c r="O1413" s="12" t="s">
        <v>8280</v>
      </c>
      <c r="P1413" t="s">
        <v>8299</v>
      </c>
      <c r="Q1413">
        <f t="shared" si="110"/>
        <v>0</v>
      </c>
      <c r="R1413" s="10">
        <f t="shared" si="111"/>
        <v>2.33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8346</v>
      </c>
      <c r="O1414" s="12" t="s">
        <v>8280</v>
      </c>
      <c r="P1414" t="s">
        <v>8299</v>
      </c>
      <c r="Q1414">
        <f t="shared" si="110"/>
        <v>5</v>
      </c>
      <c r="R1414" s="10">
        <f t="shared" si="111"/>
        <v>24.62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8346</v>
      </c>
      <c r="O1415" s="12" t="s">
        <v>8280</v>
      </c>
      <c r="P1415" t="s">
        <v>8299</v>
      </c>
      <c r="Q1415">
        <f t="shared" si="110"/>
        <v>5</v>
      </c>
      <c r="R1415" s="10">
        <f t="shared" si="111"/>
        <v>100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8346</v>
      </c>
      <c r="O1416" s="12" t="s">
        <v>8280</v>
      </c>
      <c r="P1416" t="s">
        <v>8299</v>
      </c>
      <c r="Q1416">
        <f t="shared" si="110"/>
        <v>0</v>
      </c>
      <c r="R1416" s="10">
        <f t="shared" si="111"/>
        <v>1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8346</v>
      </c>
      <c r="O1417" s="12" t="s">
        <v>8280</v>
      </c>
      <c r="P1417" t="s">
        <v>8299</v>
      </c>
      <c r="Q1417">
        <f t="shared" si="110"/>
        <v>18</v>
      </c>
      <c r="R1417" s="10">
        <f t="shared" si="111"/>
        <v>88.89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8346</v>
      </c>
      <c r="O1418" s="12" t="s">
        <v>8280</v>
      </c>
      <c r="P1418" t="s">
        <v>8299</v>
      </c>
      <c r="Q1418">
        <f t="shared" si="110"/>
        <v>0</v>
      </c>
      <c r="R1418" s="10">
        <f t="shared" si="111"/>
        <v>0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8346</v>
      </c>
      <c r="O1419" s="12" t="s">
        <v>8280</v>
      </c>
      <c r="P1419" t="s">
        <v>8299</v>
      </c>
      <c r="Q1419">
        <f t="shared" si="110"/>
        <v>1</v>
      </c>
      <c r="R1419" s="10">
        <f t="shared" si="111"/>
        <v>27.5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8346</v>
      </c>
      <c r="O1420" s="12" t="s">
        <v>8280</v>
      </c>
      <c r="P1420" t="s">
        <v>8299</v>
      </c>
      <c r="Q1420">
        <f t="shared" si="110"/>
        <v>0</v>
      </c>
      <c r="R1420" s="10">
        <f t="shared" si="111"/>
        <v>6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8346</v>
      </c>
      <c r="O1421" s="12" t="s">
        <v>8280</v>
      </c>
      <c r="P1421" t="s">
        <v>8299</v>
      </c>
      <c r="Q1421">
        <f t="shared" si="110"/>
        <v>7</v>
      </c>
      <c r="R1421" s="10">
        <f t="shared" si="111"/>
        <v>44.5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8346</v>
      </c>
      <c r="O1422" s="12" t="s">
        <v>8280</v>
      </c>
      <c r="P1422" t="s">
        <v>8299</v>
      </c>
      <c r="Q1422">
        <f t="shared" si="110"/>
        <v>3</v>
      </c>
      <c r="R1422" s="10">
        <f t="shared" si="111"/>
        <v>1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8346</v>
      </c>
      <c r="O1423" s="12" t="s">
        <v>8280</v>
      </c>
      <c r="P1423" t="s">
        <v>8299</v>
      </c>
      <c r="Q1423">
        <f t="shared" si="110"/>
        <v>0</v>
      </c>
      <c r="R1423" s="10">
        <f t="shared" si="111"/>
        <v>100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8346</v>
      </c>
      <c r="O1424" s="12" t="s">
        <v>8280</v>
      </c>
      <c r="P1424" t="s">
        <v>8299</v>
      </c>
      <c r="Q1424">
        <f t="shared" si="110"/>
        <v>0</v>
      </c>
      <c r="R1424" s="10">
        <f t="shared" si="111"/>
        <v>13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8346</v>
      </c>
      <c r="O1425" s="12" t="s">
        <v>8280</v>
      </c>
      <c r="P1425" t="s">
        <v>8299</v>
      </c>
      <c r="Q1425">
        <f t="shared" si="110"/>
        <v>0</v>
      </c>
      <c r="R1425" s="10">
        <f t="shared" si="111"/>
        <v>100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8346</v>
      </c>
      <c r="O1426" s="12" t="s">
        <v>8280</v>
      </c>
      <c r="P1426" t="s">
        <v>8299</v>
      </c>
      <c r="Q1426">
        <f t="shared" si="110"/>
        <v>20</v>
      </c>
      <c r="R1426" s="10">
        <f t="shared" si="111"/>
        <v>109.07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8346</v>
      </c>
      <c r="O1427" s="12" t="s">
        <v>8280</v>
      </c>
      <c r="P1427" t="s">
        <v>8299</v>
      </c>
      <c r="Q1427">
        <f t="shared" si="110"/>
        <v>0</v>
      </c>
      <c r="R1427" s="10">
        <f t="shared" si="111"/>
        <v>0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8346</v>
      </c>
      <c r="O1428" s="12" t="s">
        <v>8280</v>
      </c>
      <c r="P1428" t="s">
        <v>8299</v>
      </c>
      <c r="Q1428">
        <f t="shared" si="110"/>
        <v>0</v>
      </c>
      <c r="R1428" s="10">
        <f t="shared" si="111"/>
        <v>0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8346</v>
      </c>
      <c r="O1429" s="12" t="s">
        <v>8280</v>
      </c>
      <c r="P1429" t="s">
        <v>8299</v>
      </c>
      <c r="Q1429">
        <f t="shared" si="110"/>
        <v>8</v>
      </c>
      <c r="R1429" s="10">
        <f t="shared" si="111"/>
        <v>104.75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8346</v>
      </c>
      <c r="O1430" s="12" t="s">
        <v>8280</v>
      </c>
      <c r="P1430" t="s">
        <v>8299</v>
      </c>
      <c r="Q1430">
        <f t="shared" si="110"/>
        <v>5</v>
      </c>
      <c r="R1430" s="10">
        <f t="shared" si="111"/>
        <v>15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8346</v>
      </c>
      <c r="O1431" s="12" t="s">
        <v>8280</v>
      </c>
      <c r="P1431" t="s">
        <v>8299</v>
      </c>
      <c r="Q1431">
        <f t="shared" si="110"/>
        <v>0</v>
      </c>
      <c r="R1431" s="10">
        <f t="shared" si="111"/>
        <v>0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8346</v>
      </c>
      <c r="O1432" s="12" t="s">
        <v>8280</v>
      </c>
      <c r="P1432" t="s">
        <v>8299</v>
      </c>
      <c r="Q1432">
        <f t="shared" si="110"/>
        <v>8</v>
      </c>
      <c r="R1432" s="10">
        <f t="shared" si="111"/>
        <v>80.599999999999994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8346</v>
      </c>
      <c r="O1433" s="12" t="s">
        <v>8280</v>
      </c>
      <c r="P1433" t="s">
        <v>8299</v>
      </c>
      <c r="Q1433">
        <f t="shared" si="110"/>
        <v>32</v>
      </c>
      <c r="R1433" s="10">
        <f t="shared" si="111"/>
        <v>115.55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8346</v>
      </c>
      <c r="O1434" s="12" t="s">
        <v>8280</v>
      </c>
      <c r="P1434" t="s">
        <v>8299</v>
      </c>
      <c r="Q1434">
        <f t="shared" si="110"/>
        <v>0</v>
      </c>
      <c r="R1434" s="10">
        <f t="shared" si="111"/>
        <v>0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8346</v>
      </c>
      <c r="O1435" s="12" t="s">
        <v>8280</v>
      </c>
      <c r="P1435" t="s">
        <v>8299</v>
      </c>
      <c r="Q1435">
        <f t="shared" si="110"/>
        <v>7</v>
      </c>
      <c r="R1435" s="10">
        <f t="shared" si="111"/>
        <v>80.5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8346</v>
      </c>
      <c r="O1436" s="12" t="s">
        <v>8280</v>
      </c>
      <c r="P1436" t="s">
        <v>8299</v>
      </c>
      <c r="Q1436">
        <f t="shared" si="110"/>
        <v>10</v>
      </c>
      <c r="R1436" s="10">
        <f t="shared" si="111"/>
        <v>744.55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8346</v>
      </c>
      <c r="O1437" s="12" t="s">
        <v>8280</v>
      </c>
      <c r="P1437" t="s">
        <v>8299</v>
      </c>
      <c r="Q1437">
        <f t="shared" si="110"/>
        <v>0</v>
      </c>
      <c r="R1437" s="10">
        <f t="shared" si="111"/>
        <v>7.5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8346</v>
      </c>
      <c r="O1438" s="12" t="s">
        <v>8280</v>
      </c>
      <c r="P1438" t="s">
        <v>8299</v>
      </c>
      <c r="Q1438">
        <f t="shared" si="110"/>
        <v>1</v>
      </c>
      <c r="R1438" s="10">
        <f t="shared" si="111"/>
        <v>38.5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8346</v>
      </c>
      <c r="O1439" s="12" t="s">
        <v>8280</v>
      </c>
      <c r="P1439" t="s">
        <v>8299</v>
      </c>
      <c r="Q1439">
        <f t="shared" si="110"/>
        <v>27</v>
      </c>
      <c r="R1439" s="10">
        <f t="shared" si="111"/>
        <v>36.68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8346</v>
      </c>
      <c r="O1440" s="12" t="s">
        <v>8280</v>
      </c>
      <c r="P1440" t="s">
        <v>8299</v>
      </c>
      <c r="Q1440">
        <f t="shared" si="110"/>
        <v>3</v>
      </c>
      <c r="R1440" s="10">
        <f t="shared" si="111"/>
        <v>75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8346</v>
      </c>
      <c r="O1441" s="12" t="s">
        <v>8280</v>
      </c>
      <c r="P1441" t="s">
        <v>8299</v>
      </c>
      <c r="Q1441">
        <f t="shared" si="110"/>
        <v>7</v>
      </c>
      <c r="R1441" s="10">
        <f t="shared" si="111"/>
        <v>30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8346</v>
      </c>
      <c r="O1442" s="12" t="s">
        <v>8280</v>
      </c>
      <c r="P1442" t="s">
        <v>8299</v>
      </c>
      <c r="Q1442">
        <f t="shared" si="110"/>
        <v>0</v>
      </c>
      <c r="R1442" s="10">
        <f t="shared" si="111"/>
        <v>1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8346</v>
      </c>
      <c r="O1443" s="12" t="s">
        <v>8280</v>
      </c>
      <c r="P1443" t="s">
        <v>8299</v>
      </c>
      <c r="Q1443">
        <f t="shared" si="110"/>
        <v>1</v>
      </c>
      <c r="R1443" s="10">
        <f t="shared" si="111"/>
        <v>673.33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8346</v>
      </c>
      <c r="O1444" s="12" t="s">
        <v>8280</v>
      </c>
      <c r="P1444" t="s">
        <v>8299</v>
      </c>
      <c r="Q1444">
        <f t="shared" si="110"/>
        <v>0</v>
      </c>
      <c r="R1444" s="10">
        <f t="shared" si="111"/>
        <v>0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8346</v>
      </c>
      <c r="O1445" s="12" t="s">
        <v>8280</v>
      </c>
      <c r="P1445" t="s">
        <v>8299</v>
      </c>
      <c r="Q1445">
        <f t="shared" si="110"/>
        <v>0</v>
      </c>
      <c r="R1445" s="10">
        <f t="shared" si="111"/>
        <v>0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8346</v>
      </c>
      <c r="O1446" s="12" t="s">
        <v>8280</v>
      </c>
      <c r="P1446" t="s">
        <v>8299</v>
      </c>
      <c r="Q1446">
        <f t="shared" si="110"/>
        <v>0</v>
      </c>
      <c r="R1446" s="10">
        <f t="shared" si="111"/>
        <v>0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8346</v>
      </c>
      <c r="O1447" s="12" t="s">
        <v>8280</v>
      </c>
      <c r="P1447" t="s">
        <v>8299</v>
      </c>
      <c r="Q1447">
        <f t="shared" si="110"/>
        <v>0</v>
      </c>
      <c r="R1447" s="10">
        <f t="shared" si="111"/>
        <v>0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8346</v>
      </c>
      <c r="O1448" s="12" t="s">
        <v>8280</v>
      </c>
      <c r="P1448" t="s">
        <v>8299</v>
      </c>
      <c r="Q1448">
        <f t="shared" si="110"/>
        <v>0</v>
      </c>
      <c r="R1448" s="10">
        <f t="shared" si="111"/>
        <v>0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8346</v>
      </c>
      <c r="O1449" s="12" t="s">
        <v>8280</v>
      </c>
      <c r="P1449" t="s">
        <v>8299</v>
      </c>
      <c r="Q1449">
        <f t="shared" si="110"/>
        <v>0</v>
      </c>
      <c r="R1449" s="10">
        <f t="shared" si="111"/>
        <v>25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8346</v>
      </c>
      <c r="O1450" s="12" t="s">
        <v>8280</v>
      </c>
      <c r="P1450" t="s">
        <v>8299</v>
      </c>
      <c r="Q1450">
        <f t="shared" si="110"/>
        <v>0</v>
      </c>
      <c r="R1450" s="10">
        <f t="shared" si="111"/>
        <v>0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8346</v>
      </c>
      <c r="O1451" s="12" t="s">
        <v>8280</v>
      </c>
      <c r="P1451" t="s">
        <v>8299</v>
      </c>
      <c r="Q1451">
        <f t="shared" si="110"/>
        <v>0</v>
      </c>
      <c r="R1451" s="10">
        <f t="shared" si="111"/>
        <v>0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8346</v>
      </c>
      <c r="O1452" s="12" t="s">
        <v>8280</v>
      </c>
      <c r="P1452" t="s">
        <v>8299</v>
      </c>
      <c r="Q1452">
        <f t="shared" si="110"/>
        <v>0</v>
      </c>
      <c r="R1452" s="10">
        <f t="shared" si="111"/>
        <v>1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8346</v>
      </c>
      <c r="O1453" s="12" t="s">
        <v>8280</v>
      </c>
      <c r="P1453" t="s">
        <v>8299</v>
      </c>
      <c r="Q1453">
        <f t="shared" si="110"/>
        <v>0</v>
      </c>
      <c r="R1453" s="10">
        <f t="shared" si="111"/>
        <v>1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8346</v>
      </c>
      <c r="O1454" s="12" t="s">
        <v>8280</v>
      </c>
      <c r="P1454" t="s">
        <v>8299</v>
      </c>
      <c r="Q1454">
        <f t="shared" si="110"/>
        <v>0</v>
      </c>
      <c r="R1454" s="10">
        <f t="shared" si="111"/>
        <v>0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8346</v>
      </c>
      <c r="O1455" s="12" t="s">
        <v>8280</v>
      </c>
      <c r="P1455" t="s">
        <v>8299</v>
      </c>
      <c r="Q1455">
        <f t="shared" si="110"/>
        <v>0</v>
      </c>
      <c r="R1455" s="10">
        <f t="shared" si="111"/>
        <v>0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8346</v>
      </c>
      <c r="O1456" s="12" t="s">
        <v>8280</v>
      </c>
      <c r="P1456" t="s">
        <v>8299</v>
      </c>
      <c r="Q1456">
        <f t="shared" si="110"/>
        <v>1</v>
      </c>
      <c r="R1456" s="10">
        <f t="shared" si="111"/>
        <v>15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8346</v>
      </c>
      <c r="O1457" s="12" t="s">
        <v>8280</v>
      </c>
      <c r="P1457" t="s">
        <v>8299</v>
      </c>
      <c r="Q1457">
        <f t="shared" si="110"/>
        <v>11</v>
      </c>
      <c r="R1457" s="10">
        <f t="shared" si="111"/>
        <v>225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8346</v>
      </c>
      <c r="O1458" s="12" t="s">
        <v>8280</v>
      </c>
      <c r="P1458" t="s">
        <v>8299</v>
      </c>
      <c r="Q1458">
        <f t="shared" si="110"/>
        <v>3</v>
      </c>
      <c r="R1458" s="10">
        <f t="shared" si="111"/>
        <v>48.33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8346</v>
      </c>
      <c r="O1459" s="12" t="s">
        <v>8280</v>
      </c>
      <c r="P1459" t="s">
        <v>8299</v>
      </c>
      <c r="Q1459">
        <f t="shared" si="110"/>
        <v>0</v>
      </c>
      <c r="R1459" s="10">
        <f t="shared" si="111"/>
        <v>0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8346</v>
      </c>
      <c r="O1460" s="12" t="s">
        <v>8280</v>
      </c>
      <c r="P1460" t="s">
        <v>8299</v>
      </c>
      <c r="Q1460">
        <f t="shared" si="110"/>
        <v>0</v>
      </c>
      <c r="R1460" s="10">
        <f t="shared" si="111"/>
        <v>0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8346</v>
      </c>
      <c r="O1461" s="12" t="s">
        <v>8280</v>
      </c>
      <c r="P1461" t="s">
        <v>8299</v>
      </c>
      <c r="Q1461">
        <f t="shared" si="110"/>
        <v>0</v>
      </c>
      <c r="R1461" s="10">
        <f t="shared" si="111"/>
        <v>0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8346</v>
      </c>
      <c r="O1462" s="12" t="s">
        <v>8280</v>
      </c>
      <c r="P1462" t="s">
        <v>8299</v>
      </c>
      <c r="Q1462">
        <f t="shared" si="110"/>
        <v>0</v>
      </c>
      <c r="R1462" s="10">
        <f t="shared" si="111"/>
        <v>0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8347</v>
      </c>
      <c r="O1463" s="12" t="s">
        <v>8280</v>
      </c>
      <c r="P1463" t="s">
        <v>8300</v>
      </c>
      <c r="Q1463">
        <f t="shared" si="110"/>
        <v>101</v>
      </c>
      <c r="R1463" s="10">
        <f t="shared" si="111"/>
        <v>44.67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8347</v>
      </c>
      <c r="O1464" s="12" t="s">
        <v>8280</v>
      </c>
      <c r="P1464" t="s">
        <v>8300</v>
      </c>
      <c r="Q1464">
        <f t="shared" si="110"/>
        <v>109</v>
      </c>
      <c r="R1464" s="10">
        <f t="shared" si="111"/>
        <v>28.94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8347</v>
      </c>
      <c r="O1465" s="12" t="s">
        <v>8280</v>
      </c>
      <c r="P1465" t="s">
        <v>8300</v>
      </c>
      <c r="Q1465">
        <f t="shared" si="110"/>
        <v>148</v>
      </c>
      <c r="R1465" s="10">
        <f t="shared" si="111"/>
        <v>35.44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8347</v>
      </c>
      <c r="O1466" s="12" t="s">
        <v>8280</v>
      </c>
      <c r="P1466" t="s">
        <v>8300</v>
      </c>
      <c r="Q1466">
        <f t="shared" si="110"/>
        <v>163</v>
      </c>
      <c r="R1466" s="10">
        <f t="shared" si="111"/>
        <v>34.869999999999997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8347</v>
      </c>
      <c r="O1467" s="12" t="s">
        <v>8280</v>
      </c>
      <c r="P1467" t="s">
        <v>8300</v>
      </c>
      <c r="Q1467">
        <f t="shared" si="110"/>
        <v>456</v>
      </c>
      <c r="R1467" s="10">
        <f t="shared" si="111"/>
        <v>52.62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8347</v>
      </c>
      <c r="O1468" s="12" t="s">
        <v>8280</v>
      </c>
      <c r="P1468" t="s">
        <v>8300</v>
      </c>
      <c r="Q1468">
        <f t="shared" si="110"/>
        <v>108</v>
      </c>
      <c r="R1468" s="10">
        <f t="shared" si="111"/>
        <v>69.599999999999994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8347</v>
      </c>
      <c r="O1469" s="12" t="s">
        <v>8280</v>
      </c>
      <c r="P1469" t="s">
        <v>8300</v>
      </c>
      <c r="Q1469">
        <f t="shared" si="110"/>
        <v>115</v>
      </c>
      <c r="R1469" s="10">
        <f t="shared" si="111"/>
        <v>76.72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8347</v>
      </c>
      <c r="O1470" s="12" t="s">
        <v>8280</v>
      </c>
      <c r="P1470" t="s">
        <v>8300</v>
      </c>
      <c r="Q1470">
        <f t="shared" si="110"/>
        <v>102</v>
      </c>
      <c r="R1470" s="10">
        <f t="shared" si="111"/>
        <v>33.19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8347</v>
      </c>
      <c r="O1471" s="12" t="s">
        <v>8280</v>
      </c>
      <c r="P1471" t="s">
        <v>8300</v>
      </c>
      <c r="Q1471">
        <f t="shared" si="110"/>
        <v>108</v>
      </c>
      <c r="R1471" s="10">
        <f t="shared" si="111"/>
        <v>149.46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8347</v>
      </c>
      <c r="O1472" s="12" t="s">
        <v>8280</v>
      </c>
      <c r="P1472" t="s">
        <v>8300</v>
      </c>
      <c r="Q1472">
        <f t="shared" si="110"/>
        <v>125</v>
      </c>
      <c r="R1472" s="10">
        <f t="shared" si="111"/>
        <v>23.17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8347</v>
      </c>
      <c r="O1473" s="12" t="s">
        <v>8280</v>
      </c>
      <c r="P1473" t="s">
        <v>8300</v>
      </c>
      <c r="Q1473">
        <f t="shared" si="110"/>
        <v>104</v>
      </c>
      <c r="R1473" s="10">
        <f t="shared" si="111"/>
        <v>96.88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8347</v>
      </c>
      <c r="O1474" s="12" t="s">
        <v>8280</v>
      </c>
      <c r="P1474" t="s">
        <v>8300</v>
      </c>
      <c r="Q1474">
        <f t="shared" ref="Q1474:Q1537" si="115">ROUND(E1474/D1474*100,0)</f>
        <v>139</v>
      </c>
      <c r="R1474" s="10">
        <f t="shared" si="111"/>
        <v>103.2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8347</v>
      </c>
      <c r="O1475" s="12" t="s">
        <v>8280</v>
      </c>
      <c r="P1475" t="s">
        <v>8300</v>
      </c>
      <c r="Q1475">
        <f t="shared" si="115"/>
        <v>121</v>
      </c>
      <c r="R1475" s="10">
        <f t="shared" ref="R1475:R1538" si="116">IFERROR(ROUND(E1475/L1475,2),0)</f>
        <v>38.46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8347</v>
      </c>
      <c r="O1476" s="12" t="s">
        <v>8280</v>
      </c>
      <c r="P1476" t="s">
        <v>8300</v>
      </c>
      <c r="Q1476">
        <f t="shared" si="115"/>
        <v>112</v>
      </c>
      <c r="R1476" s="10">
        <f t="shared" si="116"/>
        <v>44.32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8347</v>
      </c>
      <c r="O1477" s="12" t="s">
        <v>8280</v>
      </c>
      <c r="P1477" t="s">
        <v>8300</v>
      </c>
      <c r="Q1477">
        <f t="shared" si="115"/>
        <v>189</v>
      </c>
      <c r="R1477" s="10">
        <f t="shared" si="116"/>
        <v>64.17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8347</v>
      </c>
      <c r="O1478" s="12" t="s">
        <v>8280</v>
      </c>
      <c r="P1478" t="s">
        <v>8300</v>
      </c>
      <c r="Q1478">
        <f t="shared" si="115"/>
        <v>662</v>
      </c>
      <c r="R1478" s="10">
        <f t="shared" si="116"/>
        <v>43.33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8347</v>
      </c>
      <c r="O1479" s="12" t="s">
        <v>8280</v>
      </c>
      <c r="P1479" t="s">
        <v>8300</v>
      </c>
      <c r="Q1479">
        <f t="shared" si="115"/>
        <v>111</v>
      </c>
      <c r="R1479" s="10">
        <f t="shared" si="116"/>
        <v>90.5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8347</v>
      </c>
      <c r="O1480" s="12" t="s">
        <v>8280</v>
      </c>
      <c r="P1480" t="s">
        <v>8300</v>
      </c>
      <c r="Q1480">
        <f t="shared" si="115"/>
        <v>1182</v>
      </c>
      <c r="R1480" s="10">
        <f t="shared" si="116"/>
        <v>29.19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8347</v>
      </c>
      <c r="O1481" s="12" t="s">
        <v>8280</v>
      </c>
      <c r="P1481" t="s">
        <v>8300</v>
      </c>
      <c r="Q1481">
        <f t="shared" si="115"/>
        <v>137</v>
      </c>
      <c r="R1481" s="10">
        <f t="shared" si="116"/>
        <v>30.96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8347</v>
      </c>
      <c r="O1482" s="12" t="s">
        <v>8280</v>
      </c>
      <c r="P1482" t="s">
        <v>8300</v>
      </c>
      <c r="Q1482">
        <f t="shared" si="115"/>
        <v>117</v>
      </c>
      <c r="R1482" s="10">
        <f t="shared" si="116"/>
        <v>92.16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8334</v>
      </c>
      <c r="O1483" s="12" t="s">
        <v>8280</v>
      </c>
      <c r="P1483" t="s">
        <v>8282</v>
      </c>
      <c r="Q1483">
        <f t="shared" si="115"/>
        <v>2</v>
      </c>
      <c r="R1483" s="10">
        <f t="shared" si="116"/>
        <v>17.5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8334</v>
      </c>
      <c r="O1484" s="12" t="s">
        <v>8280</v>
      </c>
      <c r="P1484" t="s">
        <v>8282</v>
      </c>
      <c r="Q1484">
        <f t="shared" si="115"/>
        <v>0</v>
      </c>
      <c r="R1484" s="10">
        <f t="shared" si="116"/>
        <v>5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8334</v>
      </c>
      <c r="O1485" s="12" t="s">
        <v>8280</v>
      </c>
      <c r="P1485" t="s">
        <v>8282</v>
      </c>
      <c r="Q1485">
        <f t="shared" si="115"/>
        <v>1</v>
      </c>
      <c r="R1485" s="10">
        <f t="shared" si="116"/>
        <v>25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8334</v>
      </c>
      <c r="O1486" s="12" t="s">
        <v>8280</v>
      </c>
      <c r="P1486" t="s">
        <v>8282</v>
      </c>
      <c r="Q1486">
        <f t="shared" si="115"/>
        <v>0</v>
      </c>
      <c r="R1486" s="10">
        <f t="shared" si="116"/>
        <v>0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8334</v>
      </c>
      <c r="O1487" s="12" t="s">
        <v>8280</v>
      </c>
      <c r="P1487" t="s">
        <v>8282</v>
      </c>
      <c r="Q1487">
        <f t="shared" si="115"/>
        <v>2</v>
      </c>
      <c r="R1487" s="10">
        <f t="shared" si="116"/>
        <v>50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8334</v>
      </c>
      <c r="O1488" s="12" t="s">
        <v>8280</v>
      </c>
      <c r="P1488" t="s">
        <v>8282</v>
      </c>
      <c r="Q1488">
        <f t="shared" si="115"/>
        <v>0</v>
      </c>
      <c r="R1488" s="10">
        <f t="shared" si="116"/>
        <v>16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8334</v>
      </c>
      <c r="O1489" s="12" t="s">
        <v>8280</v>
      </c>
      <c r="P1489" t="s">
        <v>8282</v>
      </c>
      <c r="Q1489">
        <f t="shared" si="115"/>
        <v>0</v>
      </c>
      <c r="R1489" s="10">
        <f t="shared" si="116"/>
        <v>0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8334</v>
      </c>
      <c r="O1490" s="12" t="s">
        <v>8280</v>
      </c>
      <c r="P1490" t="s">
        <v>8282</v>
      </c>
      <c r="Q1490">
        <f t="shared" si="115"/>
        <v>2</v>
      </c>
      <c r="R1490" s="10">
        <f t="shared" si="116"/>
        <v>60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8334</v>
      </c>
      <c r="O1491" s="12" t="s">
        <v>8280</v>
      </c>
      <c r="P1491" t="s">
        <v>8282</v>
      </c>
      <c r="Q1491">
        <f t="shared" si="115"/>
        <v>0</v>
      </c>
      <c r="R1491" s="10">
        <f t="shared" si="116"/>
        <v>0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8334</v>
      </c>
      <c r="O1492" s="12" t="s">
        <v>8280</v>
      </c>
      <c r="P1492" t="s">
        <v>8282</v>
      </c>
      <c r="Q1492">
        <f t="shared" si="115"/>
        <v>31</v>
      </c>
      <c r="R1492" s="10">
        <f t="shared" si="116"/>
        <v>47.11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8334</v>
      </c>
      <c r="O1493" s="12" t="s">
        <v>8280</v>
      </c>
      <c r="P1493" t="s">
        <v>8282</v>
      </c>
      <c r="Q1493">
        <f t="shared" si="115"/>
        <v>8</v>
      </c>
      <c r="R1493" s="10">
        <f t="shared" si="116"/>
        <v>100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8334</v>
      </c>
      <c r="O1494" s="12" t="s">
        <v>8280</v>
      </c>
      <c r="P1494" t="s">
        <v>8282</v>
      </c>
      <c r="Q1494">
        <f t="shared" si="115"/>
        <v>1</v>
      </c>
      <c r="R1494" s="10">
        <f t="shared" si="116"/>
        <v>15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8334</v>
      </c>
      <c r="O1495" s="12" t="s">
        <v>8280</v>
      </c>
      <c r="P1495" t="s">
        <v>8282</v>
      </c>
      <c r="Q1495">
        <f t="shared" si="115"/>
        <v>0</v>
      </c>
      <c r="R1495" s="10">
        <f t="shared" si="116"/>
        <v>0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8334</v>
      </c>
      <c r="O1496" s="12" t="s">
        <v>8280</v>
      </c>
      <c r="P1496" t="s">
        <v>8282</v>
      </c>
      <c r="Q1496">
        <f t="shared" si="115"/>
        <v>9</v>
      </c>
      <c r="R1496" s="10">
        <f t="shared" si="116"/>
        <v>40.450000000000003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8334</v>
      </c>
      <c r="O1497" s="12" t="s">
        <v>8280</v>
      </c>
      <c r="P1497" t="s">
        <v>8282</v>
      </c>
      <c r="Q1497">
        <f t="shared" si="115"/>
        <v>0</v>
      </c>
      <c r="R1497" s="10">
        <f t="shared" si="116"/>
        <v>0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8334</v>
      </c>
      <c r="O1498" s="12" t="s">
        <v>8280</v>
      </c>
      <c r="P1498" t="s">
        <v>8282</v>
      </c>
      <c r="Q1498">
        <f t="shared" si="115"/>
        <v>0</v>
      </c>
      <c r="R1498" s="10">
        <f t="shared" si="116"/>
        <v>0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8334</v>
      </c>
      <c r="O1499" s="12" t="s">
        <v>8280</v>
      </c>
      <c r="P1499" t="s">
        <v>8282</v>
      </c>
      <c r="Q1499">
        <f t="shared" si="115"/>
        <v>0</v>
      </c>
      <c r="R1499" s="10">
        <f t="shared" si="116"/>
        <v>1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8334</v>
      </c>
      <c r="O1500" s="12" t="s">
        <v>8280</v>
      </c>
      <c r="P1500" t="s">
        <v>8282</v>
      </c>
      <c r="Q1500">
        <f t="shared" si="115"/>
        <v>2</v>
      </c>
      <c r="R1500" s="10">
        <f t="shared" si="116"/>
        <v>19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8334</v>
      </c>
      <c r="O1501" s="12" t="s">
        <v>8280</v>
      </c>
      <c r="P1501" t="s">
        <v>8282</v>
      </c>
      <c r="Q1501">
        <f t="shared" si="115"/>
        <v>0</v>
      </c>
      <c r="R1501" s="10">
        <f t="shared" si="116"/>
        <v>5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8334</v>
      </c>
      <c r="O1502" s="12" t="s">
        <v>8280</v>
      </c>
      <c r="P1502" t="s">
        <v>8282</v>
      </c>
      <c r="Q1502">
        <f t="shared" si="115"/>
        <v>25</v>
      </c>
      <c r="R1502" s="10">
        <f t="shared" si="116"/>
        <v>46.73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8344</v>
      </c>
      <c r="O1503" s="12" t="s">
        <v>8296</v>
      </c>
      <c r="P1503" t="s">
        <v>8297</v>
      </c>
      <c r="Q1503">
        <f t="shared" si="115"/>
        <v>166</v>
      </c>
      <c r="R1503" s="10">
        <f t="shared" si="116"/>
        <v>97.73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8344</v>
      </c>
      <c r="O1504" s="12" t="s">
        <v>8296</v>
      </c>
      <c r="P1504" t="s">
        <v>8297</v>
      </c>
      <c r="Q1504">
        <f t="shared" si="115"/>
        <v>101</v>
      </c>
      <c r="R1504" s="10">
        <f t="shared" si="116"/>
        <v>67.84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8344</v>
      </c>
      <c r="O1505" s="12" t="s">
        <v>8296</v>
      </c>
      <c r="P1505" t="s">
        <v>8297</v>
      </c>
      <c r="Q1505">
        <f t="shared" si="115"/>
        <v>108</v>
      </c>
      <c r="R1505" s="10">
        <f t="shared" si="116"/>
        <v>56.98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8344</v>
      </c>
      <c r="O1506" s="12" t="s">
        <v>8296</v>
      </c>
      <c r="P1506" t="s">
        <v>8297</v>
      </c>
      <c r="Q1506">
        <f t="shared" si="115"/>
        <v>278</v>
      </c>
      <c r="R1506" s="10">
        <f t="shared" si="116"/>
        <v>67.16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8344</v>
      </c>
      <c r="O1507" s="12" t="s">
        <v>8296</v>
      </c>
      <c r="P1507" t="s">
        <v>8297</v>
      </c>
      <c r="Q1507">
        <f t="shared" si="115"/>
        <v>104</v>
      </c>
      <c r="R1507" s="10">
        <f t="shared" si="116"/>
        <v>48.04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8344</v>
      </c>
      <c r="O1508" s="12" t="s">
        <v>8296</v>
      </c>
      <c r="P1508" t="s">
        <v>8297</v>
      </c>
      <c r="Q1508">
        <f t="shared" si="115"/>
        <v>111</v>
      </c>
      <c r="R1508" s="10">
        <f t="shared" si="116"/>
        <v>38.86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8344</v>
      </c>
      <c r="O1509" s="12" t="s">
        <v>8296</v>
      </c>
      <c r="P1509" t="s">
        <v>8297</v>
      </c>
      <c r="Q1509">
        <f t="shared" si="115"/>
        <v>215</v>
      </c>
      <c r="R1509" s="10">
        <f t="shared" si="116"/>
        <v>78.180000000000007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8344</v>
      </c>
      <c r="O1510" s="12" t="s">
        <v>8296</v>
      </c>
      <c r="P1510" t="s">
        <v>8297</v>
      </c>
      <c r="Q1510">
        <f t="shared" si="115"/>
        <v>111</v>
      </c>
      <c r="R1510" s="10">
        <f t="shared" si="116"/>
        <v>97.11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8344</v>
      </c>
      <c r="O1511" s="12" t="s">
        <v>8296</v>
      </c>
      <c r="P1511" t="s">
        <v>8297</v>
      </c>
      <c r="Q1511">
        <f t="shared" si="115"/>
        <v>124</v>
      </c>
      <c r="R1511" s="10">
        <f t="shared" si="116"/>
        <v>110.39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8344</v>
      </c>
      <c r="O1512" s="12" t="s">
        <v>8296</v>
      </c>
      <c r="P1512" t="s">
        <v>8297</v>
      </c>
      <c r="Q1512">
        <f t="shared" si="115"/>
        <v>101</v>
      </c>
      <c r="R1512" s="10">
        <f t="shared" si="116"/>
        <v>39.92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8344</v>
      </c>
      <c r="O1513" s="12" t="s">
        <v>8296</v>
      </c>
      <c r="P1513" t="s">
        <v>8297</v>
      </c>
      <c r="Q1513">
        <f t="shared" si="115"/>
        <v>112</v>
      </c>
      <c r="R1513" s="10">
        <f t="shared" si="116"/>
        <v>75.98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8344</v>
      </c>
      <c r="O1514" s="12" t="s">
        <v>8296</v>
      </c>
      <c r="P1514" t="s">
        <v>8297</v>
      </c>
      <c r="Q1514">
        <f t="shared" si="115"/>
        <v>559</v>
      </c>
      <c r="R1514" s="10">
        <f t="shared" si="116"/>
        <v>58.38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8344</v>
      </c>
      <c r="O1515" s="12" t="s">
        <v>8296</v>
      </c>
      <c r="P1515" t="s">
        <v>8297</v>
      </c>
      <c r="Q1515">
        <f t="shared" si="115"/>
        <v>150</v>
      </c>
      <c r="R1515" s="10">
        <f t="shared" si="116"/>
        <v>55.82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8344</v>
      </c>
      <c r="O1516" s="12" t="s">
        <v>8296</v>
      </c>
      <c r="P1516" t="s">
        <v>8297</v>
      </c>
      <c r="Q1516">
        <f t="shared" si="115"/>
        <v>106</v>
      </c>
      <c r="R1516" s="10">
        <f t="shared" si="116"/>
        <v>151.24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8344</v>
      </c>
      <c r="O1517" s="12" t="s">
        <v>8296</v>
      </c>
      <c r="P1517" t="s">
        <v>8297</v>
      </c>
      <c r="Q1517">
        <f t="shared" si="115"/>
        <v>157</v>
      </c>
      <c r="R1517" s="10">
        <f t="shared" si="116"/>
        <v>849.67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8344</v>
      </c>
      <c r="O1518" s="12" t="s">
        <v>8296</v>
      </c>
      <c r="P1518" t="s">
        <v>8297</v>
      </c>
      <c r="Q1518">
        <f t="shared" si="115"/>
        <v>109</v>
      </c>
      <c r="R1518" s="10">
        <f t="shared" si="116"/>
        <v>159.24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8344</v>
      </c>
      <c r="O1519" s="12" t="s">
        <v>8296</v>
      </c>
      <c r="P1519" t="s">
        <v>8297</v>
      </c>
      <c r="Q1519">
        <f t="shared" si="115"/>
        <v>162</v>
      </c>
      <c r="R1519" s="10">
        <f t="shared" si="116"/>
        <v>39.51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8344</v>
      </c>
      <c r="O1520" s="12" t="s">
        <v>8296</v>
      </c>
      <c r="P1520" t="s">
        <v>8297</v>
      </c>
      <c r="Q1520">
        <f t="shared" si="115"/>
        <v>205</v>
      </c>
      <c r="R1520" s="10">
        <f t="shared" si="116"/>
        <v>130.53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8344</v>
      </c>
      <c r="O1521" s="12" t="s">
        <v>8296</v>
      </c>
      <c r="P1521" t="s">
        <v>8297</v>
      </c>
      <c r="Q1521">
        <f t="shared" si="115"/>
        <v>103</v>
      </c>
      <c r="R1521" s="10">
        <f t="shared" si="116"/>
        <v>64.16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8344</v>
      </c>
      <c r="O1522" s="12" t="s">
        <v>8296</v>
      </c>
      <c r="P1522" t="s">
        <v>8297</v>
      </c>
      <c r="Q1522">
        <f t="shared" si="115"/>
        <v>103</v>
      </c>
      <c r="R1522" s="10">
        <f t="shared" si="116"/>
        <v>111.53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8344</v>
      </c>
      <c r="O1523" s="12" t="s">
        <v>8296</v>
      </c>
      <c r="P1523" t="s">
        <v>8297</v>
      </c>
      <c r="Q1523">
        <f t="shared" si="115"/>
        <v>107</v>
      </c>
      <c r="R1523" s="10">
        <f t="shared" si="116"/>
        <v>170.45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8344</v>
      </c>
      <c r="O1524" s="12" t="s">
        <v>8296</v>
      </c>
      <c r="P1524" t="s">
        <v>8297</v>
      </c>
      <c r="Q1524">
        <f t="shared" si="115"/>
        <v>139</v>
      </c>
      <c r="R1524" s="10">
        <f t="shared" si="116"/>
        <v>133.74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8344</v>
      </c>
      <c r="O1525" s="12" t="s">
        <v>8296</v>
      </c>
      <c r="P1525" t="s">
        <v>8297</v>
      </c>
      <c r="Q1525">
        <f t="shared" si="115"/>
        <v>125</v>
      </c>
      <c r="R1525" s="10">
        <f t="shared" si="116"/>
        <v>95.83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8344</v>
      </c>
      <c r="O1526" s="12" t="s">
        <v>8296</v>
      </c>
      <c r="P1526" t="s">
        <v>8297</v>
      </c>
      <c r="Q1526">
        <f t="shared" si="115"/>
        <v>207</v>
      </c>
      <c r="R1526" s="10">
        <f t="shared" si="116"/>
        <v>221.79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8344</v>
      </c>
      <c r="O1527" s="12" t="s">
        <v>8296</v>
      </c>
      <c r="P1527" t="s">
        <v>8297</v>
      </c>
      <c r="Q1527">
        <f t="shared" si="115"/>
        <v>174</v>
      </c>
      <c r="R1527" s="10">
        <f t="shared" si="116"/>
        <v>32.32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8344</v>
      </c>
      <c r="O1528" s="12" t="s">
        <v>8296</v>
      </c>
      <c r="P1528" t="s">
        <v>8297</v>
      </c>
      <c r="Q1528">
        <f t="shared" si="115"/>
        <v>120</v>
      </c>
      <c r="R1528" s="10">
        <f t="shared" si="116"/>
        <v>98.84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8344</v>
      </c>
      <c r="O1529" s="12" t="s">
        <v>8296</v>
      </c>
      <c r="P1529" t="s">
        <v>8297</v>
      </c>
      <c r="Q1529">
        <f t="shared" si="115"/>
        <v>110</v>
      </c>
      <c r="R1529" s="10">
        <f t="shared" si="116"/>
        <v>55.22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8344</v>
      </c>
      <c r="O1530" s="12" t="s">
        <v>8296</v>
      </c>
      <c r="P1530" t="s">
        <v>8297</v>
      </c>
      <c r="Q1530">
        <f t="shared" si="115"/>
        <v>282</v>
      </c>
      <c r="R1530" s="10">
        <f t="shared" si="116"/>
        <v>52.79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8344</v>
      </c>
      <c r="O1531" s="12" t="s">
        <v>8296</v>
      </c>
      <c r="P1531" t="s">
        <v>8297</v>
      </c>
      <c r="Q1531">
        <f t="shared" si="115"/>
        <v>101</v>
      </c>
      <c r="R1531" s="10">
        <f t="shared" si="116"/>
        <v>135.66999999999999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8344</v>
      </c>
      <c r="O1532" s="12" t="s">
        <v>8296</v>
      </c>
      <c r="P1532" t="s">
        <v>8297</v>
      </c>
      <c r="Q1532">
        <f t="shared" si="115"/>
        <v>135</v>
      </c>
      <c r="R1532" s="10">
        <f t="shared" si="116"/>
        <v>53.99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8344</v>
      </c>
      <c r="O1533" s="12" t="s">
        <v>8296</v>
      </c>
      <c r="P1533" t="s">
        <v>8297</v>
      </c>
      <c r="Q1533">
        <f t="shared" si="115"/>
        <v>176</v>
      </c>
      <c r="R1533" s="10">
        <f t="shared" si="116"/>
        <v>56.64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8344</v>
      </c>
      <c r="O1534" s="12" t="s">
        <v>8296</v>
      </c>
      <c r="P1534" t="s">
        <v>8297</v>
      </c>
      <c r="Q1534">
        <f t="shared" si="115"/>
        <v>484</v>
      </c>
      <c r="R1534" s="10">
        <f t="shared" si="116"/>
        <v>82.32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8344</v>
      </c>
      <c r="O1535" s="12" t="s">
        <v>8296</v>
      </c>
      <c r="P1535" t="s">
        <v>8297</v>
      </c>
      <c r="Q1535">
        <f t="shared" si="115"/>
        <v>145</v>
      </c>
      <c r="R1535" s="10">
        <f t="shared" si="116"/>
        <v>88.26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8344</v>
      </c>
      <c r="O1536" s="12" t="s">
        <v>8296</v>
      </c>
      <c r="P1536" t="s">
        <v>8297</v>
      </c>
      <c r="Q1536">
        <f t="shared" si="115"/>
        <v>418</v>
      </c>
      <c r="R1536" s="10">
        <f t="shared" si="116"/>
        <v>84.91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8344</v>
      </c>
      <c r="O1537" s="12" t="s">
        <v>8296</v>
      </c>
      <c r="P1537" t="s">
        <v>8297</v>
      </c>
      <c r="Q1537">
        <f t="shared" si="115"/>
        <v>132</v>
      </c>
      <c r="R1537" s="10">
        <f t="shared" si="116"/>
        <v>48.15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8344</v>
      </c>
      <c r="O1538" s="12" t="s">
        <v>8296</v>
      </c>
      <c r="P1538" t="s">
        <v>8297</v>
      </c>
      <c r="Q1538">
        <f t="shared" ref="Q1538:Q1601" si="120">ROUND(E1538/D1538*100,0)</f>
        <v>250</v>
      </c>
      <c r="R1538" s="10">
        <f t="shared" si="116"/>
        <v>66.02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8344</v>
      </c>
      <c r="O1539" s="12" t="s">
        <v>8296</v>
      </c>
      <c r="P1539" t="s">
        <v>8297</v>
      </c>
      <c r="Q1539">
        <f t="shared" si="120"/>
        <v>180</v>
      </c>
      <c r="R1539" s="10">
        <f t="shared" ref="R1539:R1602" si="121">IFERROR(ROUND(E1539/L1539,2),0)</f>
        <v>96.38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8344</v>
      </c>
      <c r="O1540" s="12" t="s">
        <v>8296</v>
      </c>
      <c r="P1540" t="s">
        <v>8297</v>
      </c>
      <c r="Q1540">
        <f t="shared" si="120"/>
        <v>103</v>
      </c>
      <c r="R1540" s="10">
        <f t="shared" si="121"/>
        <v>156.16999999999999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8344</v>
      </c>
      <c r="O1541" s="12" t="s">
        <v>8296</v>
      </c>
      <c r="P1541" t="s">
        <v>8297</v>
      </c>
      <c r="Q1541">
        <f t="shared" si="120"/>
        <v>136</v>
      </c>
      <c r="R1541" s="10">
        <f t="shared" si="121"/>
        <v>95.76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8344</v>
      </c>
      <c r="O1542" s="12" t="s">
        <v>8296</v>
      </c>
      <c r="P1542" t="s">
        <v>8297</v>
      </c>
      <c r="Q1542">
        <f t="shared" si="120"/>
        <v>118</v>
      </c>
      <c r="R1542" s="10">
        <f t="shared" si="121"/>
        <v>180.41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8348</v>
      </c>
      <c r="O1543" s="12" t="s">
        <v>8296</v>
      </c>
      <c r="P1543" t="s">
        <v>8301</v>
      </c>
      <c r="Q1543">
        <f t="shared" si="120"/>
        <v>0</v>
      </c>
      <c r="R1543" s="10">
        <f t="shared" si="121"/>
        <v>3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8348</v>
      </c>
      <c r="O1544" s="12" t="s">
        <v>8296</v>
      </c>
      <c r="P1544" t="s">
        <v>8301</v>
      </c>
      <c r="Q1544">
        <f t="shared" si="120"/>
        <v>4</v>
      </c>
      <c r="R1544" s="10">
        <f t="shared" si="121"/>
        <v>20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8348</v>
      </c>
      <c r="O1545" s="12" t="s">
        <v>8296</v>
      </c>
      <c r="P1545" t="s">
        <v>8301</v>
      </c>
      <c r="Q1545">
        <f t="shared" si="120"/>
        <v>0</v>
      </c>
      <c r="R1545" s="10">
        <f t="shared" si="121"/>
        <v>10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8348</v>
      </c>
      <c r="O1546" s="12" t="s">
        <v>8296</v>
      </c>
      <c r="P1546" t="s">
        <v>8301</v>
      </c>
      <c r="Q1546">
        <f t="shared" si="120"/>
        <v>0</v>
      </c>
      <c r="R1546" s="10">
        <f t="shared" si="121"/>
        <v>0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8348</v>
      </c>
      <c r="O1547" s="12" t="s">
        <v>8296</v>
      </c>
      <c r="P1547" t="s">
        <v>8301</v>
      </c>
      <c r="Q1547">
        <f t="shared" si="120"/>
        <v>0</v>
      </c>
      <c r="R1547" s="10">
        <f t="shared" si="121"/>
        <v>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8348</v>
      </c>
      <c r="O1548" s="12" t="s">
        <v>8296</v>
      </c>
      <c r="P1548" t="s">
        <v>8301</v>
      </c>
      <c r="Q1548">
        <f t="shared" si="120"/>
        <v>29</v>
      </c>
      <c r="R1548" s="10">
        <f t="shared" si="121"/>
        <v>26.27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8348</v>
      </c>
      <c r="O1549" s="12" t="s">
        <v>8296</v>
      </c>
      <c r="P1549" t="s">
        <v>8301</v>
      </c>
      <c r="Q1549">
        <f t="shared" si="120"/>
        <v>0</v>
      </c>
      <c r="R1549" s="10">
        <f t="shared" si="121"/>
        <v>0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8348</v>
      </c>
      <c r="O1550" s="12" t="s">
        <v>8296</v>
      </c>
      <c r="P1550" t="s">
        <v>8301</v>
      </c>
      <c r="Q1550">
        <f t="shared" si="120"/>
        <v>9</v>
      </c>
      <c r="R1550" s="10">
        <f t="shared" si="121"/>
        <v>60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8348</v>
      </c>
      <c r="O1551" s="12" t="s">
        <v>8296</v>
      </c>
      <c r="P1551" t="s">
        <v>8301</v>
      </c>
      <c r="Q1551">
        <f t="shared" si="120"/>
        <v>34</v>
      </c>
      <c r="R1551" s="10">
        <f t="shared" si="121"/>
        <v>28.33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8348</v>
      </c>
      <c r="O1552" s="12" t="s">
        <v>8296</v>
      </c>
      <c r="P1552" t="s">
        <v>8301</v>
      </c>
      <c r="Q1552">
        <f t="shared" si="120"/>
        <v>13</v>
      </c>
      <c r="R1552" s="10">
        <f t="shared" si="121"/>
        <v>14.43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8348</v>
      </c>
      <c r="O1553" s="12" t="s">
        <v>8296</v>
      </c>
      <c r="P1553" t="s">
        <v>8301</v>
      </c>
      <c r="Q1553">
        <f t="shared" si="120"/>
        <v>0</v>
      </c>
      <c r="R1553" s="10">
        <f t="shared" si="121"/>
        <v>0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8348</v>
      </c>
      <c r="O1554" s="12" t="s">
        <v>8296</v>
      </c>
      <c r="P1554" t="s">
        <v>8301</v>
      </c>
      <c r="Q1554">
        <f t="shared" si="120"/>
        <v>49</v>
      </c>
      <c r="R1554" s="10">
        <f t="shared" si="121"/>
        <v>132.19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8348</v>
      </c>
      <c r="O1555" s="12" t="s">
        <v>8296</v>
      </c>
      <c r="P1555" t="s">
        <v>8301</v>
      </c>
      <c r="Q1555">
        <f t="shared" si="120"/>
        <v>0</v>
      </c>
      <c r="R1555" s="10">
        <f t="shared" si="121"/>
        <v>0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8348</v>
      </c>
      <c r="O1556" s="12" t="s">
        <v>8296</v>
      </c>
      <c r="P1556" t="s">
        <v>8301</v>
      </c>
      <c r="Q1556">
        <f t="shared" si="120"/>
        <v>0</v>
      </c>
      <c r="R1556" s="10">
        <f t="shared" si="121"/>
        <v>0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8348</v>
      </c>
      <c r="O1557" s="12" t="s">
        <v>8296</v>
      </c>
      <c r="P1557" t="s">
        <v>8301</v>
      </c>
      <c r="Q1557">
        <f t="shared" si="120"/>
        <v>0</v>
      </c>
      <c r="R1557" s="10">
        <f t="shared" si="121"/>
        <v>0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8348</v>
      </c>
      <c r="O1558" s="12" t="s">
        <v>8296</v>
      </c>
      <c r="P1558" t="s">
        <v>8301</v>
      </c>
      <c r="Q1558">
        <f t="shared" si="120"/>
        <v>45</v>
      </c>
      <c r="R1558" s="10">
        <f t="shared" si="121"/>
        <v>56.42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8348</v>
      </c>
      <c r="O1559" s="12" t="s">
        <v>8296</v>
      </c>
      <c r="P1559" t="s">
        <v>8301</v>
      </c>
      <c r="Q1559">
        <f t="shared" si="120"/>
        <v>4</v>
      </c>
      <c r="R1559" s="10">
        <f t="shared" si="121"/>
        <v>100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8348</v>
      </c>
      <c r="O1560" s="12" t="s">
        <v>8296</v>
      </c>
      <c r="P1560" t="s">
        <v>8301</v>
      </c>
      <c r="Q1560">
        <f t="shared" si="120"/>
        <v>5</v>
      </c>
      <c r="R1560" s="10">
        <f t="shared" si="121"/>
        <v>11.67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8348</v>
      </c>
      <c r="O1561" s="12" t="s">
        <v>8296</v>
      </c>
      <c r="P1561" t="s">
        <v>8301</v>
      </c>
      <c r="Q1561">
        <f t="shared" si="120"/>
        <v>0</v>
      </c>
      <c r="R1561" s="10">
        <f t="shared" si="121"/>
        <v>50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8348</v>
      </c>
      <c r="O1562" s="12" t="s">
        <v>8296</v>
      </c>
      <c r="P1562" t="s">
        <v>8301</v>
      </c>
      <c r="Q1562">
        <f t="shared" si="120"/>
        <v>4</v>
      </c>
      <c r="R1562" s="10">
        <f t="shared" si="121"/>
        <v>23.5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8349</v>
      </c>
      <c r="O1563" s="12" t="s">
        <v>8280</v>
      </c>
      <c r="P1563" t="s">
        <v>8302</v>
      </c>
      <c r="Q1563">
        <f t="shared" si="120"/>
        <v>1</v>
      </c>
      <c r="R1563" s="10">
        <f t="shared" si="121"/>
        <v>67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8349</v>
      </c>
      <c r="O1564" s="12" t="s">
        <v>8280</v>
      </c>
      <c r="P1564" t="s">
        <v>8302</v>
      </c>
      <c r="Q1564">
        <f t="shared" si="120"/>
        <v>0</v>
      </c>
      <c r="R1564" s="10">
        <f t="shared" si="121"/>
        <v>0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8349</v>
      </c>
      <c r="O1565" s="12" t="s">
        <v>8280</v>
      </c>
      <c r="P1565" t="s">
        <v>8302</v>
      </c>
      <c r="Q1565">
        <f t="shared" si="120"/>
        <v>1</v>
      </c>
      <c r="R1565" s="10">
        <f t="shared" si="121"/>
        <v>42.5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8349</v>
      </c>
      <c r="O1566" s="12" t="s">
        <v>8280</v>
      </c>
      <c r="P1566" t="s">
        <v>8302</v>
      </c>
      <c r="Q1566">
        <f t="shared" si="120"/>
        <v>0</v>
      </c>
      <c r="R1566" s="10">
        <f t="shared" si="121"/>
        <v>10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8349</v>
      </c>
      <c r="O1567" s="12" t="s">
        <v>8280</v>
      </c>
      <c r="P1567" t="s">
        <v>8302</v>
      </c>
      <c r="Q1567">
        <f t="shared" si="120"/>
        <v>3</v>
      </c>
      <c r="R1567" s="10">
        <f t="shared" si="121"/>
        <v>100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8349</v>
      </c>
      <c r="O1568" s="12" t="s">
        <v>8280</v>
      </c>
      <c r="P1568" t="s">
        <v>8302</v>
      </c>
      <c r="Q1568">
        <f t="shared" si="120"/>
        <v>21</v>
      </c>
      <c r="R1568" s="10">
        <f t="shared" si="121"/>
        <v>108.05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8349</v>
      </c>
      <c r="O1569" s="12" t="s">
        <v>8280</v>
      </c>
      <c r="P1569" t="s">
        <v>8302</v>
      </c>
      <c r="Q1569">
        <f t="shared" si="120"/>
        <v>4</v>
      </c>
      <c r="R1569" s="10">
        <f t="shared" si="121"/>
        <v>26.92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8349</v>
      </c>
      <c r="O1570" s="12" t="s">
        <v>8280</v>
      </c>
      <c r="P1570" t="s">
        <v>8302</v>
      </c>
      <c r="Q1570">
        <f t="shared" si="120"/>
        <v>14</v>
      </c>
      <c r="R1570" s="10">
        <f t="shared" si="121"/>
        <v>155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8349</v>
      </c>
      <c r="O1571" s="12" t="s">
        <v>8280</v>
      </c>
      <c r="P1571" t="s">
        <v>8302</v>
      </c>
      <c r="Q1571">
        <f t="shared" si="120"/>
        <v>0</v>
      </c>
      <c r="R1571" s="10">
        <f t="shared" si="121"/>
        <v>0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8349</v>
      </c>
      <c r="O1572" s="12" t="s">
        <v>8280</v>
      </c>
      <c r="P1572" t="s">
        <v>8302</v>
      </c>
      <c r="Q1572">
        <f t="shared" si="120"/>
        <v>41</v>
      </c>
      <c r="R1572" s="10">
        <f t="shared" si="121"/>
        <v>47.77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8349</v>
      </c>
      <c r="O1573" s="12" t="s">
        <v>8280</v>
      </c>
      <c r="P1573" t="s">
        <v>8302</v>
      </c>
      <c r="Q1573">
        <f t="shared" si="120"/>
        <v>1</v>
      </c>
      <c r="R1573" s="10">
        <f t="shared" si="121"/>
        <v>20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8349</v>
      </c>
      <c r="O1574" s="12" t="s">
        <v>8280</v>
      </c>
      <c r="P1574" t="s">
        <v>8302</v>
      </c>
      <c r="Q1574">
        <f t="shared" si="120"/>
        <v>5</v>
      </c>
      <c r="R1574" s="10">
        <f t="shared" si="121"/>
        <v>41.67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8349</v>
      </c>
      <c r="O1575" s="12" t="s">
        <v>8280</v>
      </c>
      <c r="P1575" t="s">
        <v>8302</v>
      </c>
      <c r="Q1575">
        <f t="shared" si="120"/>
        <v>2</v>
      </c>
      <c r="R1575" s="10">
        <f t="shared" si="121"/>
        <v>74.33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8349</v>
      </c>
      <c r="O1576" s="12" t="s">
        <v>8280</v>
      </c>
      <c r="P1576" t="s">
        <v>8302</v>
      </c>
      <c r="Q1576">
        <f t="shared" si="120"/>
        <v>5</v>
      </c>
      <c r="R1576" s="10">
        <f t="shared" si="121"/>
        <v>84.33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8349</v>
      </c>
      <c r="O1577" s="12" t="s">
        <v>8280</v>
      </c>
      <c r="P1577" t="s">
        <v>8302</v>
      </c>
      <c r="Q1577">
        <f t="shared" si="120"/>
        <v>23</v>
      </c>
      <c r="R1577" s="10">
        <f t="shared" si="121"/>
        <v>65.459999999999994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8349</v>
      </c>
      <c r="O1578" s="12" t="s">
        <v>8280</v>
      </c>
      <c r="P1578" t="s">
        <v>8302</v>
      </c>
      <c r="Q1578">
        <f t="shared" si="120"/>
        <v>13</v>
      </c>
      <c r="R1578" s="10">
        <f t="shared" si="121"/>
        <v>65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8349</v>
      </c>
      <c r="O1579" s="12" t="s">
        <v>8280</v>
      </c>
      <c r="P1579" t="s">
        <v>8302</v>
      </c>
      <c r="Q1579">
        <f t="shared" si="120"/>
        <v>1</v>
      </c>
      <c r="R1579" s="10">
        <f t="shared" si="121"/>
        <v>27.5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8349</v>
      </c>
      <c r="O1580" s="12" t="s">
        <v>8280</v>
      </c>
      <c r="P1580" t="s">
        <v>8302</v>
      </c>
      <c r="Q1580">
        <f t="shared" si="120"/>
        <v>11</v>
      </c>
      <c r="R1580" s="10">
        <f t="shared" si="121"/>
        <v>51.25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8349</v>
      </c>
      <c r="O1581" s="12" t="s">
        <v>8280</v>
      </c>
      <c r="P1581" t="s">
        <v>8302</v>
      </c>
      <c r="Q1581">
        <f t="shared" si="120"/>
        <v>1</v>
      </c>
      <c r="R1581" s="10">
        <f t="shared" si="121"/>
        <v>14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8349</v>
      </c>
      <c r="O1582" s="12" t="s">
        <v>8280</v>
      </c>
      <c r="P1582" t="s">
        <v>8302</v>
      </c>
      <c r="Q1582">
        <f t="shared" si="120"/>
        <v>0</v>
      </c>
      <c r="R1582" s="10">
        <f t="shared" si="121"/>
        <v>0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8350</v>
      </c>
      <c r="O1583" s="12" t="s">
        <v>8296</v>
      </c>
      <c r="P1583" t="s">
        <v>8303</v>
      </c>
      <c r="Q1583">
        <f t="shared" si="120"/>
        <v>1</v>
      </c>
      <c r="R1583" s="10">
        <f t="shared" si="121"/>
        <v>5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8350</v>
      </c>
      <c r="O1584" s="12" t="s">
        <v>8296</v>
      </c>
      <c r="P1584" t="s">
        <v>8303</v>
      </c>
      <c r="Q1584">
        <f t="shared" si="120"/>
        <v>9</v>
      </c>
      <c r="R1584" s="10">
        <f t="shared" si="121"/>
        <v>31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8350</v>
      </c>
      <c r="O1585" s="12" t="s">
        <v>8296</v>
      </c>
      <c r="P1585" t="s">
        <v>8303</v>
      </c>
      <c r="Q1585">
        <f t="shared" si="120"/>
        <v>0</v>
      </c>
      <c r="R1585" s="10">
        <f t="shared" si="121"/>
        <v>15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8350</v>
      </c>
      <c r="O1586" s="12" t="s">
        <v>8296</v>
      </c>
      <c r="P1586" t="s">
        <v>8303</v>
      </c>
      <c r="Q1586">
        <f t="shared" si="120"/>
        <v>0</v>
      </c>
      <c r="R1586" s="10">
        <f t="shared" si="121"/>
        <v>0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8350</v>
      </c>
      <c r="O1587" s="12" t="s">
        <v>8296</v>
      </c>
      <c r="P1587" t="s">
        <v>8303</v>
      </c>
      <c r="Q1587">
        <f t="shared" si="120"/>
        <v>79</v>
      </c>
      <c r="R1587" s="10">
        <f t="shared" si="121"/>
        <v>131.66999999999999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8350</v>
      </c>
      <c r="O1588" s="12" t="s">
        <v>8296</v>
      </c>
      <c r="P1588" t="s">
        <v>8303</v>
      </c>
      <c r="Q1588">
        <f t="shared" si="120"/>
        <v>0</v>
      </c>
      <c r="R1588" s="10">
        <f t="shared" si="121"/>
        <v>0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8350</v>
      </c>
      <c r="O1589" s="12" t="s">
        <v>8296</v>
      </c>
      <c r="P1589" t="s">
        <v>8303</v>
      </c>
      <c r="Q1589">
        <f t="shared" si="120"/>
        <v>0</v>
      </c>
      <c r="R1589" s="10">
        <f t="shared" si="121"/>
        <v>1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8350</v>
      </c>
      <c r="O1590" s="12" t="s">
        <v>8296</v>
      </c>
      <c r="P1590" t="s">
        <v>8303</v>
      </c>
      <c r="Q1590">
        <f t="shared" si="120"/>
        <v>0</v>
      </c>
      <c r="R1590" s="10">
        <f t="shared" si="121"/>
        <v>0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8350</v>
      </c>
      <c r="O1591" s="12" t="s">
        <v>8296</v>
      </c>
      <c r="P1591" t="s">
        <v>8303</v>
      </c>
      <c r="Q1591">
        <f t="shared" si="120"/>
        <v>0</v>
      </c>
      <c r="R1591" s="10">
        <f t="shared" si="121"/>
        <v>0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8350</v>
      </c>
      <c r="O1592" s="12" t="s">
        <v>8296</v>
      </c>
      <c r="P1592" t="s">
        <v>8303</v>
      </c>
      <c r="Q1592">
        <f t="shared" si="120"/>
        <v>2</v>
      </c>
      <c r="R1592" s="10">
        <f t="shared" si="121"/>
        <v>510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8350</v>
      </c>
      <c r="O1593" s="12" t="s">
        <v>8296</v>
      </c>
      <c r="P1593" t="s">
        <v>8303</v>
      </c>
      <c r="Q1593">
        <f t="shared" si="120"/>
        <v>29</v>
      </c>
      <c r="R1593" s="10">
        <f t="shared" si="121"/>
        <v>44.48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8350</v>
      </c>
      <c r="O1594" s="12" t="s">
        <v>8296</v>
      </c>
      <c r="P1594" t="s">
        <v>8303</v>
      </c>
      <c r="Q1594">
        <f t="shared" si="120"/>
        <v>0</v>
      </c>
      <c r="R1594" s="10">
        <f t="shared" si="121"/>
        <v>0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8350</v>
      </c>
      <c r="O1595" s="12" t="s">
        <v>8296</v>
      </c>
      <c r="P1595" t="s">
        <v>8303</v>
      </c>
      <c r="Q1595">
        <f t="shared" si="120"/>
        <v>0</v>
      </c>
      <c r="R1595" s="10">
        <f t="shared" si="121"/>
        <v>1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8350</v>
      </c>
      <c r="O1596" s="12" t="s">
        <v>8296</v>
      </c>
      <c r="P1596" t="s">
        <v>8303</v>
      </c>
      <c r="Q1596">
        <f t="shared" si="120"/>
        <v>21</v>
      </c>
      <c r="R1596" s="10">
        <f t="shared" si="121"/>
        <v>20.5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8350</v>
      </c>
      <c r="O1597" s="12" t="s">
        <v>8296</v>
      </c>
      <c r="P1597" t="s">
        <v>8303</v>
      </c>
      <c r="Q1597">
        <f t="shared" si="120"/>
        <v>0</v>
      </c>
      <c r="R1597" s="10">
        <f t="shared" si="121"/>
        <v>40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8350</v>
      </c>
      <c r="O1598" s="12" t="s">
        <v>8296</v>
      </c>
      <c r="P1598" t="s">
        <v>8303</v>
      </c>
      <c r="Q1598">
        <f t="shared" si="120"/>
        <v>2</v>
      </c>
      <c r="R1598" s="10">
        <f t="shared" si="121"/>
        <v>25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8350</v>
      </c>
      <c r="O1599" s="12" t="s">
        <v>8296</v>
      </c>
      <c r="P1599" t="s">
        <v>8303</v>
      </c>
      <c r="Q1599">
        <f t="shared" si="120"/>
        <v>0</v>
      </c>
      <c r="R1599" s="10">
        <f t="shared" si="121"/>
        <v>0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8350</v>
      </c>
      <c r="O1600" s="12" t="s">
        <v>8296</v>
      </c>
      <c r="P1600" t="s">
        <v>8303</v>
      </c>
      <c r="Q1600">
        <f t="shared" si="120"/>
        <v>0</v>
      </c>
      <c r="R1600" s="10">
        <f t="shared" si="121"/>
        <v>1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8350</v>
      </c>
      <c r="O1601" s="12" t="s">
        <v>8296</v>
      </c>
      <c r="P1601" t="s">
        <v>8303</v>
      </c>
      <c r="Q1601">
        <f t="shared" si="120"/>
        <v>0</v>
      </c>
      <c r="R1601" s="10">
        <f t="shared" si="121"/>
        <v>0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8350</v>
      </c>
      <c r="O1602" s="12" t="s">
        <v>8296</v>
      </c>
      <c r="P1602" t="s">
        <v>8303</v>
      </c>
      <c r="Q1602">
        <f t="shared" ref="Q1602:Q1665" si="125">ROUND(E1602/D1602*100,0)</f>
        <v>7</v>
      </c>
      <c r="R1602" s="10">
        <f t="shared" si="121"/>
        <v>40.78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8335</v>
      </c>
      <c r="O1603" s="12" t="s">
        <v>8283</v>
      </c>
      <c r="P1603" t="s">
        <v>8284</v>
      </c>
      <c r="Q1603">
        <f t="shared" si="125"/>
        <v>108</v>
      </c>
      <c r="R1603" s="10">
        <f t="shared" ref="R1603:R1666" si="126">IFERROR(ROUND(E1603/L1603,2),0)</f>
        <v>48.33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8335</v>
      </c>
      <c r="O1604" s="12" t="s">
        <v>8283</v>
      </c>
      <c r="P1604" t="s">
        <v>8284</v>
      </c>
      <c r="Q1604">
        <f t="shared" si="125"/>
        <v>100</v>
      </c>
      <c r="R1604" s="10">
        <f t="shared" si="126"/>
        <v>46.95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8335</v>
      </c>
      <c r="O1605" s="12" t="s">
        <v>8283</v>
      </c>
      <c r="P1605" t="s">
        <v>8284</v>
      </c>
      <c r="Q1605">
        <f t="shared" si="125"/>
        <v>100</v>
      </c>
      <c r="R1605" s="10">
        <f t="shared" si="126"/>
        <v>66.69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8335</v>
      </c>
      <c r="O1606" s="12" t="s">
        <v>8283</v>
      </c>
      <c r="P1606" t="s">
        <v>8284</v>
      </c>
      <c r="Q1606">
        <f t="shared" si="125"/>
        <v>122</v>
      </c>
      <c r="R1606" s="10">
        <f t="shared" si="126"/>
        <v>48.84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8335</v>
      </c>
      <c r="O1607" s="12" t="s">
        <v>8283</v>
      </c>
      <c r="P1607" t="s">
        <v>8284</v>
      </c>
      <c r="Q1607">
        <f t="shared" si="125"/>
        <v>101</v>
      </c>
      <c r="R1607" s="10">
        <f t="shared" si="126"/>
        <v>137.31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8335</v>
      </c>
      <c r="O1608" s="12" t="s">
        <v>8283</v>
      </c>
      <c r="P1608" t="s">
        <v>8284</v>
      </c>
      <c r="Q1608">
        <f t="shared" si="125"/>
        <v>101</v>
      </c>
      <c r="R1608" s="10">
        <f t="shared" si="126"/>
        <v>87.83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8335</v>
      </c>
      <c r="O1609" s="12" t="s">
        <v>8283</v>
      </c>
      <c r="P1609" t="s">
        <v>8284</v>
      </c>
      <c r="Q1609">
        <f t="shared" si="125"/>
        <v>145</v>
      </c>
      <c r="R1609" s="10">
        <f t="shared" si="126"/>
        <v>70.790000000000006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8335</v>
      </c>
      <c r="O1610" s="12" t="s">
        <v>8283</v>
      </c>
      <c r="P1610" t="s">
        <v>8284</v>
      </c>
      <c r="Q1610">
        <f t="shared" si="125"/>
        <v>101</v>
      </c>
      <c r="R1610" s="10">
        <f t="shared" si="126"/>
        <v>52.83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8335</v>
      </c>
      <c r="O1611" s="12" t="s">
        <v>8283</v>
      </c>
      <c r="P1611" t="s">
        <v>8284</v>
      </c>
      <c r="Q1611">
        <f t="shared" si="125"/>
        <v>118</v>
      </c>
      <c r="R1611" s="10">
        <f t="shared" si="126"/>
        <v>443.75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8335</v>
      </c>
      <c r="O1612" s="12" t="s">
        <v>8283</v>
      </c>
      <c r="P1612" t="s">
        <v>8284</v>
      </c>
      <c r="Q1612">
        <f t="shared" si="125"/>
        <v>272</v>
      </c>
      <c r="R1612" s="10">
        <f t="shared" si="126"/>
        <v>48.54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8335</v>
      </c>
      <c r="O1613" s="12" t="s">
        <v>8283</v>
      </c>
      <c r="P1613" t="s">
        <v>8284</v>
      </c>
      <c r="Q1613">
        <f t="shared" si="125"/>
        <v>125</v>
      </c>
      <c r="R1613" s="10">
        <f t="shared" si="126"/>
        <v>37.07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8335</v>
      </c>
      <c r="O1614" s="12" t="s">
        <v>8283</v>
      </c>
      <c r="P1614" t="s">
        <v>8284</v>
      </c>
      <c r="Q1614">
        <f t="shared" si="125"/>
        <v>110</v>
      </c>
      <c r="R1614" s="10">
        <f t="shared" si="126"/>
        <v>50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8335</v>
      </c>
      <c r="O1615" s="12" t="s">
        <v>8283</v>
      </c>
      <c r="P1615" t="s">
        <v>8284</v>
      </c>
      <c r="Q1615">
        <f t="shared" si="125"/>
        <v>102</v>
      </c>
      <c r="R1615" s="10">
        <f t="shared" si="126"/>
        <v>39.04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8335</v>
      </c>
      <c r="O1616" s="12" t="s">
        <v>8283</v>
      </c>
      <c r="P1616" t="s">
        <v>8284</v>
      </c>
      <c r="Q1616">
        <f t="shared" si="125"/>
        <v>103</v>
      </c>
      <c r="R1616" s="10">
        <f t="shared" si="126"/>
        <v>66.69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8335</v>
      </c>
      <c r="O1617" s="12" t="s">
        <v>8283</v>
      </c>
      <c r="P1617" t="s">
        <v>8284</v>
      </c>
      <c r="Q1617">
        <f t="shared" si="125"/>
        <v>114</v>
      </c>
      <c r="R1617" s="10">
        <f t="shared" si="126"/>
        <v>67.13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8335</v>
      </c>
      <c r="O1618" s="12" t="s">
        <v>8283</v>
      </c>
      <c r="P1618" t="s">
        <v>8284</v>
      </c>
      <c r="Q1618">
        <f t="shared" si="125"/>
        <v>104</v>
      </c>
      <c r="R1618" s="10">
        <f t="shared" si="126"/>
        <v>66.37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8335</v>
      </c>
      <c r="O1619" s="12" t="s">
        <v>8283</v>
      </c>
      <c r="P1619" t="s">
        <v>8284</v>
      </c>
      <c r="Q1619">
        <f t="shared" si="125"/>
        <v>146</v>
      </c>
      <c r="R1619" s="10">
        <f t="shared" si="126"/>
        <v>64.62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8335</v>
      </c>
      <c r="O1620" s="12" t="s">
        <v>8283</v>
      </c>
      <c r="P1620" t="s">
        <v>8284</v>
      </c>
      <c r="Q1620">
        <f t="shared" si="125"/>
        <v>105</v>
      </c>
      <c r="R1620" s="10">
        <f t="shared" si="126"/>
        <v>58.37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8335</v>
      </c>
      <c r="O1621" s="12" t="s">
        <v>8283</v>
      </c>
      <c r="P1621" t="s">
        <v>8284</v>
      </c>
      <c r="Q1621">
        <f t="shared" si="125"/>
        <v>133</v>
      </c>
      <c r="R1621" s="10">
        <f t="shared" si="126"/>
        <v>86.96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8335</v>
      </c>
      <c r="O1622" s="12" t="s">
        <v>8283</v>
      </c>
      <c r="P1622" t="s">
        <v>8284</v>
      </c>
      <c r="Q1622">
        <f t="shared" si="125"/>
        <v>113</v>
      </c>
      <c r="R1622" s="10">
        <f t="shared" si="126"/>
        <v>66.47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8335</v>
      </c>
      <c r="O1623" s="12" t="s">
        <v>8283</v>
      </c>
      <c r="P1623" t="s">
        <v>8284</v>
      </c>
      <c r="Q1623">
        <f t="shared" si="125"/>
        <v>121</v>
      </c>
      <c r="R1623" s="10">
        <f t="shared" si="126"/>
        <v>163.78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8335</v>
      </c>
      <c r="O1624" s="12" t="s">
        <v>8283</v>
      </c>
      <c r="P1624" t="s">
        <v>8284</v>
      </c>
      <c r="Q1624">
        <f t="shared" si="125"/>
        <v>102</v>
      </c>
      <c r="R1624" s="10">
        <f t="shared" si="126"/>
        <v>107.98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8335</v>
      </c>
      <c r="O1625" s="12" t="s">
        <v>8283</v>
      </c>
      <c r="P1625" t="s">
        <v>8284</v>
      </c>
      <c r="Q1625">
        <f t="shared" si="125"/>
        <v>101</v>
      </c>
      <c r="R1625" s="10">
        <f t="shared" si="126"/>
        <v>42.11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8335</v>
      </c>
      <c r="O1626" s="12" t="s">
        <v>8283</v>
      </c>
      <c r="P1626" t="s">
        <v>8284</v>
      </c>
      <c r="Q1626">
        <f t="shared" si="125"/>
        <v>118</v>
      </c>
      <c r="R1626" s="10">
        <f t="shared" si="126"/>
        <v>47.2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8335</v>
      </c>
      <c r="O1627" s="12" t="s">
        <v>8283</v>
      </c>
      <c r="P1627" t="s">
        <v>8284</v>
      </c>
      <c r="Q1627">
        <f t="shared" si="125"/>
        <v>155</v>
      </c>
      <c r="R1627" s="10">
        <f t="shared" si="126"/>
        <v>112.02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8335</v>
      </c>
      <c r="O1628" s="12" t="s">
        <v>8283</v>
      </c>
      <c r="P1628" t="s">
        <v>8284</v>
      </c>
      <c r="Q1628">
        <f t="shared" si="125"/>
        <v>101</v>
      </c>
      <c r="R1628" s="10">
        <f t="shared" si="126"/>
        <v>74.95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8335</v>
      </c>
      <c r="O1629" s="12" t="s">
        <v>8283</v>
      </c>
      <c r="P1629" t="s">
        <v>8284</v>
      </c>
      <c r="Q1629">
        <f t="shared" si="125"/>
        <v>117</v>
      </c>
      <c r="R1629" s="10">
        <f t="shared" si="126"/>
        <v>61.58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8335</v>
      </c>
      <c r="O1630" s="12" t="s">
        <v>8283</v>
      </c>
      <c r="P1630" t="s">
        <v>8284</v>
      </c>
      <c r="Q1630">
        <f t="shared" si="125"/>
        <v>101</v>
      </c>
      <c r="R1630" s="10">
        <f t="shared" si="126"/>
        <v>45.88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8335</v>
      </c>
      <c r="O1631" s="12" t="s">
        <v>8283</v>
      </c>
      <c r="P1631" t="s">
        <v>8284</v>
      </c>
      <c r="Q1631">
        <f t="shared" si="125"/>
        <v>104</v>
      </c>
      <c r="R1631" s="10">
        <f t="shared" si="126"/>
        <v>75.849999999999994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8335</v>
      </c>
      <c r="O1632" s="12" t="s">
        <v>8283</v>
      </c>
      <c r="P1632" t="s">
        <v>8284</v>
      </c>
      <c r="Q1632">
        <f t="shared" si="125"/>
        <v>265</v>
      </c>
      <c r="R1632" s="10">
        <f t="shared" si="126"/>
        <v>84.21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8335</v>
      </c>
      <c r="O1633" s="12" t="s">
        <v>8283</v>
      </c>
      <c r="P1633" t="s">
        <v>8284</v>
      </c>
      <c r="Q1633">
        <f t="shared" si="125"/>
        <v>156</v>
      </c>
      <c r="R1633" s="10">
        <f t="shared" si="126"/>
        <v>117.23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8335</v>
      </c>
      <c r="O1634" s="12" t="s">
        <v>8283</v>
      </c>
      <c r="P1634" t="s">
        <v>8284</v>
      </c>
      <c r="Q1634">
        <f t="shared" si="125"/>
        <v>102</v>
      </c>
      <c r="R1634" s="10">
        <f t="shared" si="126"/>
        <v>86.49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8335</v>
      </c>
      <c r="O1635" s="12" t="s">
        <v>8283</v>
      </c>
      <c r="P1635" t="s">
        <v>8284</v>
      </c>
      <c r="Q1635">
        <f t="shared" si="125"/>
        <v>100</v>
      </c>
      <c r="R1635" s="10">
        <f t="shared" si="126"/>
        <v>172.41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8335</v>
      </c>
      <c r="O1636" s="12" t="s">
        <v>8283</v>
      </c>
      <c r="P1636" t="s">
        <v>8284</v>
      </c>
      <c r="Q1636">
        <f t="shared" si="125"/>
        <v>101</v>
      </c>
      <c r="R1636" s="10">
        <f t="shared" si="126"/>
        <v>62.81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8335</v>
      </c>
      <c r="O1637" s="12" t="s">
        <v>8283</v>
      </c>
      <c r="P1637" t="s">
        <v>8284</v>
      </c>
      <c r="Q1637">
        <f t="shared" si="125"/>
        <v>125</v>
      </c>
      <c r="R1637" s="10">
        <f t="shared" si="126"/>
        <v>67.73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8335</v>
      </c>
      <c r="O1638" s="12" t="s">
        <v>8283</v>
      </c>
      <c r="P1638" t="s">
        <v>8284</v>
      </c>
      <c r="Q1638">
        <f t="shared" si="125"/>
        <v>104</v>
      </c>
      <c r="R1638" s="10">
        <f t="shared" si="126"/>
        <v>53.56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8335</v>
      </c>
      <c r="O1639" s="12" t="s">
        <v>8283</v>
      </c>
      <c r="P1639" t="s">
        <v>8284</v>
      </c>
      <c r="Q1639">
        <f t="shared" si="125"/>
        <v>104</v>
      </c>
      <c r="R1639" s="10">
        <f t="shared" si="126"/>
        <v>34.6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8335</v>
      </c>
      <c r="O1640" s="12" t="s">
        <v>8283</v>
      </c>
      <c r="P1640" t="s">
        <v>8284</v>
      </c>
      <c r="Q1640">
        <f t="shared" si="125"/>
        <v>105</v>
      </c>
      <c r="R1640" s="10">
        <f t="shared" si="126"/>
        <v>38.89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8335</v>
      </c>
      <c r="O1641" s="12" t="s">
        <v>8283</v>
      </c>
      <c r="P1641" t="s">
        <v>8284</v>
      </c>
      <c r="Q1641">
        <f t="shared" si="125"/>
        <v>100</v>
      </c>
      <c r="R1641" s="10">
        <f t="shared" si="126"/>
        <v>94.74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8335</v>
      </c>
      <c r="O1642" s="12" t="s">
        <v>8283</v>
      </c>
      <c r="P1642" t="s">
        <v>8284</v>
      </c>
      <c r="Q1642">
        <f t="shared" si="125"/>
        <v>170</v>
      </c>
      <c r="R1642" s="10">
        <f t="shared" si="126"/>
        <v>39.97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8351</v>
      </c>
      <c r="O1643" s="12" t="s">
        <v>8283</v>
      </c>
      <c r="P1643" t="s">
        <v>8304</v>
      </c>
      <c r="Q1643">
        <f t="shared" si="125"/>
        <v>101</v>
      </c>
      <c r="R1643" s="10">
        <f t="shared" si="126"/>
        <v>97.5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8351</v>
      </c>
      <c r="O1644" s="12" t="s">
        <v>8283</v>
      </c>
      <c r="P1644" t="s">
        <v>8304</v>
      </c>
      <c r="Q1644">
        <f t="shared" si="125"/>
        <v>100</v>
      </c>
      <c r="R1644" s="10">
        <f t="shared" si="126"/>
        <v>42.86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8351</v>
      </c>
      <c r="O1645" s="12" t="s">
        <v>8283</v>
      </c>
      <c r="P1645" t="s">
        <v>8304</v>
      </c>
      <c r="Q1645">
        <f t="shared" si="125"/>
        <v>125</v>
      </c>
      <c r="R1645" s="10">
        <f t="shared" si="126"/>
        <v>168.51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8351</v>
      </c>
      <c r="O1646" s="12" t="s">
        <v>8283</v>
      </c>
      <c r="P1646" t="s">
        <v>8304</v>
      </c>
      <c r="Q1646">
        <f t="shared" si="125"/>
        <v>110</v>
      </c>
      <c r="R1646" s="10">
        <f t="shared" si="126"/>
        <v>85.55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8351</v>
      </c>
      <c r="O1647" s="12" t="s">
        <v>8283</v>
      </c>
      <c r="P1647" t="s">
        <v>8304</v>
      </c>
      <c r="Q1647">
        <f t="shared" si="125"/>
        <v>111</v>
      </c>
      <c r="R1647" s="10">
        <f t="shared" si="126"/>
        <v>554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8351</v>
      </c>
      <c r="O1648" s="12" t="s">
        <v>8283</v>
      </c>
      <c r="P1648" t="s">
        <v>8304</v>
      </c>
      <c r="Q1648">
        <f t="shared" si="125"/>
        <v>110</v>
      </c>
      <c r="R1648" s="10">
        <f t="shared" si="126"/>
        <v>26.55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8351</v>
      </c>
      <c r="O1649" s="12" t="s">
        <v>8283</v>
      </c>
      <c r="P1649" t="s">
        <v>8304</v>
      </c>
      <c r="Q1649">
        <f t="shared" si="125"/>
        <v>105</v>
      </c>
      <c r="R1649" s="10">
        <f t="shared" si="126"/>
        <v>113.83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8351</v>
      </c>
      <c r="O1650" s="12" t="s">
        <v>8283</v>
      </c>
      <c r="P1650" t="s">
        <v>8304</v>
      </c>
      <c r="Q1650">
        <f t="shared" si="125"/>
        <v>125</v>
      </c>
      <c r="R1650" s="10">
        <f t="shared" si="126"/>
        <v>32.01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8351</v>
      </c>
      <c r="O1651" s="12" t="s">
        <v>8283</v>
      </c>
      <c r="P1651" t="s">
        <v>8304</v>
      </c>
      <c r="Q1651">
        <f t="shared" si="125"/>
        <v>101</v>
      </c>
      <c r="R1651" s="10">
        <f t="shared" si="126"/>
        <v>47.19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8351</v>
      </c>
      <c r="O1652" s="12" t="s">
        <v>8283</v>
      </c>
      <c r="P1652" t="s">
        <v>8304</v>
      </c>
      <c r="Q1652">
        <f t="shared" si="125"/>
        <v>142</v>
      </c>
      <c r="R1652" s="10">
        <f t="shared" si="126"/>
        <v>88.47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8351</v>
      </c>
      <c r="O1653" s="12" t="s">
        <v>8283</v>
      </c>
      <c r="P1653" t="s">
        <v>8304</v>
      </c>
      <c r="Q1653">
        <f t="shared" si="125"/>
        <v>101</v>
      </c>
      <c r="R1653" s="10">
        <f t="shared" si="126"/>
        <v>100.75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8351</v>
      </c>
      <c r="O1654" s="12" t="s">
        <v>8283</v>
      </c>
      <c r="P1654" t="s">
        <v>8304</v>
      </c>
      <c r="Q1654">
        <f t="shared" si="125"/>
        <v>101</v>
      </c>
      <c r="R1654" s="10">
        <f t="shared" si="126"/>
        <v>64.709999999999994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8351</v>
      </c>
      <c r="O1655" s="12" t="s">
        <v>8283</v>
      </c>
      <c r="P1655" t="s">
        <v>8304</v>
      </c>
      <c r="Q1655">
        <f t="shared" si="125"/>
        <v>174</v>
      </c>
      <c r="R1655" s="10">
        <f t="shared" si="126"/>
        <v>51.85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8351</v>
      </c>
      <c r="O1656" s="12" t="s">
        <v>8283</v>
      </c>
      <c r="P1656" t="s">
        <v>8304</v>
      </c>
      <c r="Q1656">
        <f t="shared" si="125"/>
        <v>120</v>
      </c>
      <c r="R1656" s="10">
        <f t="shared" si="126"/>
        <v>38.79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8351</v>
      </c>
      <c r="O1657" s="12" t="s">
        <v>8283</v>
      </c>
      <c r="P1657" t="s">
        <v>8304</v>
      </c>
      <c r="Q1657">
        <f t="shared" si="125"/>
        <v>143</v>
      </c>
      <c r="R1657" s="10">
        <f t="shared" si="126"/>
        <v>44.65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8351</v>
      </c>
      <c r="O1658" s="12" t="s">
        <v>8283</v>
      </c>
      <c r="P1658" t="s">
        <v>8304</v>
      </c>
      <c r="Q1658">
        <f t="shared" si="125"/>
        <v>100</v>
      </c>
      <c r="R1658" s="10">
        <f t="shared" si="126"/>
        <v>156.77000000000001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8351</v>
      </c>
      <c r="O1659" s="12" t="s">
        <v>8283</v>
      </c>
      <c r="P1659" t="s">
        <v>8304</v>
      </c>
      <c r="Q1659">
        <f t="shared" si="125"/>
        <v>105</v>
      </c>
      <c r="R1659" s="10">
        <f t="shared" si="126"/>
        <v>118.7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8351</v>
      </c>
      <c r="O1660" s="12" t="s">
        <v>8283</v>
      </c>
      <c r="P1660" t="s">
        <v>8304</v>
      </c>
      <c r="Q1660">
        <f t="shared" si="125"/>
        <v>132</v>
      </c>
      <c r="R1660" s="10">
        <f t="shared" si="126"/>
        <v>74.150000000000006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8351</v>
      </c>
      <c r="O1661" s="12" t="s">
        <v>8283</v>
      </c>
      <c r="P1661" t="s">
        <v>8304</v>
      </c>
      <c r="Q1661">
        <f t="shared" si="125"/>
        <v>113</v>
      </c>
      <c r="R1661" s="10">
        <f t="shared" si="126"/>
        <v>12.53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8351</v>
      </c>
      <c r="O1662" s="12" t="s">
        <v>8283</v>
      </c>
      <c r="P1662" t="s">
        <v>8304</v>
      </c>
      <c r="Q1662">
        <f t="shared" si="125"/>
        <v>1254</v>
      </c>
      <c r="R1662" s="10">
        <f t="shared" si="126"/>
        <v>27.86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8351</v>
      </c>
      <c r="O1663" s="12" t="s">
        <v>8283</v>
      </c>
      <c r="P1663" t="s">
        <v>8304</v>
      </c>
      <c r="Q1663">
        <f t="shared" si="125"/>
        <v>103</v>
      </c>
      <c r="R1663" s="10">
        <f t="shared" si="126"/>
        <v>80.180000000000007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8351</v>
      </c>
      <c r="O1664" s="12" t="s">
        <v>8283</v>
      </c>
      <c r="P1664" t="s">
        <v>8304</v>
      </c>
      <c r="Q1664">
        <f t="shared" si="125"/>
        <v>103</v>
      </c>
      <c r="R1664" s="10">
        <f t="shared" si="126"/>
        <v>132.44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8351</v>
      </c>
      <c r="O1665" s="12" t="s">
        <v>8283</v>
      </c>
      <c r="P1665" t="s">
        <v>8304</v>
      </c>
      <c r="Q1665">
        <f t="shared" si="125"/>
        <v>108</v>
      </c>
      <c r="R1665" s="10">
        <f t="shared" si="126"/>
        <v>33.75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8351</v>
      </c>
      <c r="O1666" s="12" t="s">
        <v>8283</v>
      </c>
      <c r="P1666" t="s">
        <v>8304</v>
      </c>
      <c r="Q1666">
        <f t="shared" ref="Q1666:Q1729" si="130">ROUND(E1666/D1666*100,0)</f>
        <v>122</v>
      </c>
      <c r="R1666" s="10">
        <f t="shared" si="126"/>
        <v>34.380000000000003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8351</v>
      </c>
      <c r="O1667" s="12" t="s">
        <v>8283</v>
      </c>
      <c r="P1667" t="s">
        <v>8304</v>
      </c>
      <c r="Q1667">
        <f t="shared" si="130"/>
        <v>119</v>
      </c>
      <c r="R1667" s="10">
        <f t="shared" ref="R1667:R1730" si="131">IFERROR(ROUND(E1667/L1667,2),0)</f>
        <v>44.96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8351</v>
      </c>
      <c r="O1668" s="12" t="s">
        <v>8283</v>
      </c>
      <c r="P1668" t="s">
        <v>8304</v>
      </c>
      <c r="Q1668">
        <f t="shared" si="130"/>
        <v>161</v>
      </c>
      <c r="R1668" s="10">
        <f t="shared" si="131"/>
        <v>41.04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8351</v>
      </c>
      <c r="O1669" s="12" t="s">
        <v>8283</v>
      </c>
      <c r="P1669" t="s">
        <v>8304</v>
      </c>
      <c r="Q1669">
        <f t="shared" si="130"/>
        <v>127</v>
      </c>
      <c r="R1669" s="10">
        <f t="shared" si="131"/>
        <v>52.6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8351</v>
      </c>
      <c r="O1670" s="12" t="s">
        <v>8283</v>
      </c>
      <c r="P1670" t="s">
        <v>8304</v>
      </c>
      <c r="Q1670">
        <f t="shared" si="130"/>
        <v>103</v>
      </c>
      <c r="R1670" s="10">
        <f t="shared" si="131"/>
        <v>70.78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8351</v>
      </c>
      <c r="O1671" s="12" t="s">
        <v>8283</v>
      </c>
      <c r="P1671" t="s">
        <v>8304</v>
      </c>
      <c r="Q1671">
        <f t="shared" si="130"/>
        <v>140</v>
      </c>
      <c r="R1671" s="10">
        <f t="shared" si="131"/>
        <v>53.75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8351</v>
      </c>
      <c r="O1672" s="12" t="s">
        <v>8283</v>
      </c>
      <c r="P1672" t="s">
        <v>8304</v>
      </c>
      <c r="Q1672">
        <f t="shared" si="130"/>
        <v>103</v>
      </c>
      <c r="R1672" s="10">
        <f t="shared" si="131"/>
        <v>44.61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8351</v>
      </c>
      <c r="O1673" s="12" t="s">
        <v>8283</v>
      </c>
      <c r="P1673" t="s">
        <v>8304</v>
      </c>
      <c r="Q1673">
        <f t="shared" si="130"/>
        <v>101</v>
      </c>
      <c r="R1673" s="10">
        <f t="shared" si="131"/>
        <v>26.15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8351</v>
      </c>
      <c r="O1674" s="12" t="s">
        <v>8283</v>
      </c>
      <c r="P1674" t="s">
        <v>8304</v>
      </c>
      <c r="Q1674">
        <f t="shared" si="130"/>
        <v>113</v>
      </c>
      <c r="R1674" s="10">
        <f t="shared" si="131"/>
        <v>39.18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8351</v>
      </c>
      <c r="O1675" s="12" t="s">
        <v>8283</v>
      </c>
      <c r="P1675" t="s">
        <v>8304</v>
      </c>
      <c r="Q1675">
        <f t="shared" si="130"/>
        <v>128</v>
      </c>
      <c r="R1675" s="10">
        <f t="shared" si="131"/>
        <v>45.59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8351</v>
      </c>
      <c r="O1676" s="12" t="s">
        <v>8283</v>
      </c>
      <c r="P1676" t="s">
        <v>8304</v>
      </c>
      <c r="Q1676">
        <f t="shared" si="130"/>
        <v>202</v>
      </c>
      <c r="R1676" s="10">
        <f t="shared" si="131"/>
        <v>89.25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8351</v>
      </c>
      <c r="O1677" s="12" t="s">
        <v>8283</v>
      </c>
      <c r="P1677" t="s">
        <v>8304</v>
      </c>
      <c r="Q1677">
        <f t="shared" si="130"/>
        <v>137</v>
      </c>
      <c r="R1677" s="10">
        <f t="shared" si="131"/>
        <v>40.42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8351</v>
      </c>
      <c r="O1678" s="12" t="s">
        <v>8283</v>
      </c>
      <c r="P1678" t="s">
        <v>8304</v>
      </c>
      <c r="Q1678">
        <f t="shared" si="130"/>
        <v>115</v>
      </c>
      <c r="R1678" s="10">
        <f t="shared" si="131"/>
        <v>82.38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8351</v>
      </c>
      <c r="O1679" s="12" t="s">
        <v>8283</v>
      </c>
      <c r="P1679" t="s">
        <v>8304</v>
      </c>
      <c r="Q1679">
        <f t="shared" si="130"/>
        <v>112</v>
      </c>
      <c r="R1679" s="10">
        <f t="shared" si="131"/>
        <v>159.52000000000001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8351</v>
      </c>
      <c r="O1680" s="12" t="s">
        <v>8283</v>
      </c>
      <c r="P1680" t="s">
        <v>8304</v>
      </c>
      <c r="Q1680">
        <f t="shared" si="130"/>
        <v>118</v>
      </c>
      <c r="R1680" s="10">
        <f t="shared" si="131"/>
        <v>36.24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8351</v>
      </c>
      <c r="O1681" s="12" t="s">
        <v>8283</v>
      </c>
      <c r="P1681" t="s">
        <v>8304</v>
      </c>
      <c r="Q1681">
        <f t="shared" si="130"/>
        <v>175</v>
      </c>
      <c r="R1681" s="10">
        <f t="shared" si="131"/>
        <v>62.5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8351</v>
      </c>
      <c r="O1682" s="12" t="s">
        <v>8283</v>
      </c>
      <c r="P1682" t="s">
        <v>8304</v>
      </c>
      <c r="Q1682">
        <f t="shared" si="130"/>
        <v>118</v>
      </c>
      <c r="R1682" s="10">
        <f t="shared" si="131"/>
        <v>47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8352</v>
      </c>
      <c r="O1683" s="12" t="s">
        <v>8283</v>
      </c>
      <c r="P1683" t="s">
        <v>8305</v>
      </c>
      <c r="Q1683">
        <f t="shared" si="130"/>
        <v>101</v>
      </c>
      <c r="R1683" s="10">
        <f t="shared" si="131"/>
        <v>74.58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8352</v>
      </c>
      <c r="O1684" s="12" t="s">
        <v>8283</v>
      </c>
      <c r="P1684" t="s">
        <v>8305</v>
      </c>
      <c r="Q1684">
        <f t="shared" si="130"/>
        <v>0</v>
      </c>
      <c r="R1684" s="10">
        <f t="shared" si="131"/>
        <v>0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8352</v>
      </c>
      <c r="O1685" s="12" t="s">
        <v>8283</v>
      </c>
      <c r="P1685" t="s">
        <v>8305</v>
      </c>
      <c r="Q1685">
        <f t="shared" si="130"/>
        <v>22</v>
      </c>
      <c r="R1685" s="10">
        <f t="shared" si="131"/>
        <v>76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8352</v>
      </c>
      <c r="O1686" s="12" t="s">
        <v>8283</v>
      </c>
      <c r="P1686" t="s">
        <v>8305</v>
      </c>
      <c r="Q1686">
        <f t="shared" si="130"/>
        <v>109</v>
      </c>
      <c r="R1686" s="10">
        <f t="shared" si="131"/>
        <v>86.44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8352</v>
      </c>
      <c r="O1687" s="12" t="s">
        <v>8283</v>
      </c>
      <c r="P1687" t="s">
        <v>8305</v>
      </c>
      <c r="Q1687">
        <f t="shared" si="130"/>
        <v>103</v>
      </c>
      <c r="R1687" s="10">
        <f t="shared" si="131"/>
        <v>24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8352</v>
      </c>
      <c r="O1688" s="12" t="s">
        <v>8283</v>
      </c>
      <c r="P1688" t="s">
        <v>8305</v>
      </c>
      <c r="Q1688">
        <f t="shared" si="130"/>
        <v>0</v>
      </c>
      <c r="R1688" s="10">
        <f t="shared" si="131"/>
        <v>18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8352</v>
      </c>
      <c r="O1689" s="12" t="s">
        <v>8283</v>
      </c>
      <c r="P1689" t="s">
        <v>8305</v>
      </c>
      <c r="Q1689">
        <f t="shared" si="130"/>
        <v>31</v>
      </c>
      <c r="R1689" s="10">
        <f t="shared" si="131"/>
        <v>80.13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8352</v>
      </c>
      <c r="O1690" s="12" t="s">
        <v>8283</v>
      </c>
      <c r="P1690" t="s">
        <v>8305</v>
      </c>
      <c r="Q1690">
        <f t="shared" si="130"/>
        <v>44</v>
      </c>
      <c r="R1690" s="10">
        <f t="shared" si="131"/>
        <v>253.14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8352</v>
      </c>
      <c r="O1691" s="12" t="s">
        <v>8283</v>
      </c>
      <c r="P1691" t="s">
        <v>8305</v>
      </c>
      <c r="Q1691">
        <f t="shared" si="130"/>
        <v>100</v>
      </c>
      <c r="R1691" s="10">
        <f t="shared" si="131"/>
        <v>171.43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8352</v>
      </c>
      <c r="O1692" s="12" t="s">
        <v>8283</v>
      </c>
      <c r="P1692" t="s">
        <v>8305</v>
      </c>
      <c r="Q1692">
        <f t="shared" si="130"/>
        <v>25</v>
      </c>
      <c r="R1692" s="10">
        <f t="shared" si="131"/>
        <v>57.73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8352</v>
      </c>
      <c r="O1693" s="12" t="s">
        <v>8283</v>
      </c>
      <c r="P1693" t="s">
        <v>8305</v>
      </c>
      <c r="Q1693">
        <f t="shared" si="130"/>
        <v>33</v>
      </c>
      <c r="R1693" s="10">
        <f t="shared" si="131"/>
        <v>264.26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8352</v>
      </c>
      <c r="O1694" s="12" t="s">
        <v>8283</v>
      </c>
      <c r="P1694" t="s">
        <v>8305</v>
      </c>
      <c r="Q1694">
        <f t="shared" si="130"/>
        <v>48</v>
      </c>
      <c r="R1694" s="10">
        <f t="shared" si="131"/>
        <v>159.33000000000001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8352</v>
      </c>
      <c r="O1695" s="12" t="s">
        <v>8283</v>
      </c>
      <c r="P1695" t="s">
        <v>8305</v>
      </c>
      <c r="Q1695">
        <f t="shared" si="130"/>
        <v>9</v>
      </c>
      <c r="R1695" s="10">
        <f t="shared" si="131"/>
        <v>35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8352</v>
      </c>
      <c r="O1696" s="12" t="s">
        <v>8283</v>
      </c>
      <c r="P1696" t="s">
        <v>8305</v>
      </c>
      <c r="Q1696">
        <f t="shared" si="130"/>
        <v>0</v>
      </c>
      <c r="R1696" s="10">
        <f t="shared" si="131"/>
        <v>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8352</v>
      </c>
      <c r="O1697" s="12" t="s">
        <v>8283</v>
      </c>
      <c r="P1697" t="s">
        <v>8305</v>
      </c>
      <c r="Q1697">
        <f t="shared" si="130"/>
        <v>12</v>
      </c>
      <c r="R1697" s="10">
        <f t="shared" si="131"/>
        <v>61.09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8352</v>
      </c>
      <c r="O1698" s="12" t="s">
        <v>8283</v>
      </c>
      <c r="P1698" t="s">
        <v>8305</v>
      </c>
      <c r="Q1698">
        <f t="shared" si="130"/>
        <v>0</v>
      </c>
      <c r="R1698" s="10">
        <f t="shared" si="131"/>
        <v>0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8352</v>
      </c>
      <c r="O1699" s="12" t="s">
        <v>8283</v>
      </c>
      <c r="P1699" t="s">
        <v>8305</v>
      </c>
      <c r="Q1699">
        <f t="shared" si="130"/>
        <v>20</v>
      </c>
      <c r="R1699" s="10">
        <f t="shared" si="131"/>
        <v>114.82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8352</v>
      </c>
      <c r="O1700" s="12" t="s">
        <v>8283</v>
      </c>
      <c r="P1700" t="s">
        <v>8305</v>
      </c>
      <c r="Q1700">
        <f t="shared" si="130"/>
        <v>0</v>
      </c>
      <c r="R1700" s="10">
        <f t="shared" si="131"/>
        <v>0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8352</v>
      </c>
      <c r="O1701" s="12" t="s">
        <v>8283</v>
      </c>
      <c r="P1701" t="s">
        <v>8305</v>
      </c>
      <c r="Q1701">
        <f t="shared" si="130"/>
        <v>4</v>
      </c>
      <c r="R1701" s="10">
        <f t="shared" si="131"/>
        <v>54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8352</v>
      </c>
      <c r="O1702" s="12" t="s">
        <v>8283</v>
      </c>
      <c r="P1702" t="s">
        <v>8305</v>
      </c>
      <c r="Q1702">
        <f t="shared" si="130"/>
        <v>26</v>
      </c>
      <c r="R1702" s="10">
        <f t="shared" si="131"/>
        <v>65.97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8352</v>
      </c>
      <c r="O1703" s="12" t="s">
        <v>8283</v>
      </c>
      <c r="P1703" t="s">
        <v>8305</v>
      </c>
      <c r="Q1703">
        <f t="shared" si="130"/>
        <v>0</v>
      </c>
      <c r="R1703" s="10">
        <f t="shared" si="131"/>
        <v>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8352</v>
      </c>
      <c r="O1704" s="12" t="s">
        <v>8283</v>
      </c>
      <c r="P1704" t="s">
        <v>8305</v>
      </c>
      <c r="Q1704">
        <f t="shared" si="130"/>
        <v>0</v>
      </c>
      <c r="R1704" s="10">
        <f t="shared" si="131"/>
        <v>1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8352</v>
      </c>
      <c r="O1705" s="12" t="s">
        <v>8283</v>
      </c>
      <c r="P1705" t="s">
        <v>8305</v>
      </c>
      <c r="Q1705">
        <f t="shared" si="130"/>
        <v>1</v>
      </c>
      <c r="R1705" s="10">
        <f t="shared" si="131"/>
        <v>25.5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8352</v>
      </c>
      <c r="O1706" s="12" t="s">
        <v>8283</v>
      </c>
      <c r="P1706" t="s">
        <v>8305</v>
      </c>
      <c r="Q1706">
        <f t="shared" si="130"/>
        <v>65</v>
      </c>
      <c r="R1706" s="10">
        <f t="shared" si="131"/>
        <v>118.36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8352</v>
      </c>
      <c r="O1707" s="12" t="s">
        <v>8283</v>
      </c>
      <c r="P1707" t="s">
        <v>8305</v>
      </c>
      <c r="Q1707">
        <f t="shared" si="130"/>
        <v>0</v>
      </c>
      <c r="R1707" s="10">
        <f t="shared" si="131"/>
        <v>0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8352</v>
      </c>
      <c r="O1708" s="12" t="s">
        <v>8283</v>
      </c>
      <c r="P1708" t="s">
        <v>8305</v>
      </c>
      <c r="Q1708">
        <f t="shared" si="130"/>
        <v>0</v>
      </c>
      <c r="R1708" s="10">
        <f t="shared" si="131"/>
        <v>0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8352</v>
      </c>
      <c r="O1709" s="12" t="s">
        <v>8283</v>
      </c>
      <c r="P1709" t="s">
        <v>8305</v>
      </c>
      <c r="Q1709">
        <f t="shared" si="130"/>
        <v>10</v>
      </c>
      <c r="R1709" s="10">
        <f t="shared" si="131"/>
        <v>54.11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8352</v>
      </c>
      <c r="O1710" s="12" t="s">
        <v>8283</v>
      </c>
      <c r="P1710" t="s">
        <v>8305</v>
      </c>
      <c r="Q1710">
        <f t="shared" si="130"/>
        <v>0</v>
      </c>
      <c r="R1710" s="10">
        <f t="shared" si="131"/>
        <v>0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8352</v>
      </c>
      <c r="O1711" s="12" t="s">
        <v>8283</v>
      </c>
      <c r="P1711" t="s">
        <v>8305</v>
      </c>
      <c r="Q1711">
        <f t="shared" si="130"/>
        <v>5</v>
      </c>
      <c r="R1711" s="10">
        <f t="shared" si="131"/>
        <v>21.25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8352</v>
      </c>
      <c r="O1712" s="12" t="s">
        <v>8283</v>
      </c>
      <c r="P1712" t="s">
        <v>8305</v>
      </c>
      <c r="Q1712">
        <f t="shared" si="130"/>
        <v>1</v>
      </c>
      <c r="R1712" s="10">
        <f t="shared" si="131"/>
        <v>34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8352</v>
      </c>
      <c r="O1713" s="12" t="s">
        <v>8283</v>
      </c>
      <c r="P1713" t="s">
        <v>8305</v>
      </c>
      <c r="Q1713">
        <f t="shared" si="130"/>
        <v>11</v>
      </c>
      <c r="R1713" s="10">
        <f t="shared" si="131"/>
        <v>525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8352</v>
      </c>
      <c r="O1714" s="12" t="s">
        <v>8283</v>
      </c>
      <c r="P1714" t="s">
        <v>8305</v>
      </c>
      <c r="Q1714">
        <f t="shared" si="130"/>
        <v>0</v>
      </c>
      <c r="R1714" s="10">
        <f t="shared" si="131"/>
        <v>0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8352</v>
      </c>
      <c r="O1715" s="12" t="s">
        <v>8283</v>
      </c>
      <c r="P1715" t="s">
        <v>8305</v>
      </c>
      <c r="Q1715">
        <f t="shared" si="130"/>
        <v>2</v>
      </c>
      <c r="R1715" s="10">
        <f t="shared" si="131"/>
        <v>50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8352</v>
      </c>
      <c r="O1716" s="12" t="s">
        <v>8283</v>
      </c>
      <c r="P1716" t="s">
        <v>8305</v>
      </c>
      <c r="Q1716">
        <f t="shared" si="130"/>
        <v>8</v>
      </c>
      <c r="R1716" s="10">
        <f t="shared" si="131"/>
        <v>115.71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8352</v>
      </c>
      <c r="O1717" s="12" t="s">
        <v>8283</v>
      </c>
      <c r="P1717" t="s">
        <v>8305</v>
      </c>
      <c r="Q1717">
        <f t="shared" si="130"/>
        <v>0</v>
      </c>
      <c r="R1717" s="10">
        <f t="shared" si="131"/>
        <v>5.5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8352</v>
      </c>
      <c r="O1718" s="12" t="s">
        <v>8283</v>
      </c>
      <c r="P1718" t="s">
        <v>8305</v>
      </c>
      <c r="Q1718">
        <f t="shared" si="130"/>
        <v>8</v>
      </c>
      <c r="R1718" s="10">
        <f t="shared" si="131"/>
        <v>50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8352</v>
      </c>
      <c r="O1719" s="12" t="s">
        <v>8283</v>
      </c>
      <c r="P1719" t="s">
        <v>8305</v>
      </c>
      <c r="Q1719">
        <f t="shared" si="130"/>
        <v>43</v>
      </c>
      <c r="R1719" s="10">
        <f t="shared" si="131"/>
        <v>34.020000000000003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8352</v>
      </c>
      <c r="O1720" s="12" t="s">
        <v>8283</v>
      </c>
      <c r="P1720" t="s">
        <v>8305</v>
      </c>
      <c r="Q1720">
        <f t="shared" si="130"/>
        <v>0</v>
      </c>
      <c r="R1720" s="10">
        <f t="shared" si="131"/>
        <v>37.5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8352</v>
      </c>
      <c r="O1721" s="12" t="s">
        <v>8283</v>
      </c>
      <c r="P1721" t="s">
        <v>8305</v>
      </c>
      <c r="Q1721">
        <f t="shared" si="130"/>
        <v>1</v>
      </c>
      <c r="R1721" s="10">
        <f t="shared" si="131"/>
        <v>11.67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8352</v>
      </c>
      <c r="O1722" s="12" t="s">
        <v>8283</v>
      </c>
      <c r="P1722" t="s">
        <v>8305</v>
      </c>
      <c r="Q1722">
        <f t="shared" si="130"/>
        <v>6</v>
      </c>
      <c r="R1722" s="10">
        <f t="shared" si="131"/>
        <v>28.13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8352</v>
      </c>
      <c r="O1723" s="12" t="s">
        <v>8283</v>
      </c>
      <c r="P1723" t="s">
        <v>8305</v>
      </c>
      <c r="Q1723">
        <f t="shared" si="130"/>
        <v>0</v>
      </c>
      <c r="R1723" s="10">
        <f t="shared" si="131"/>
        <v>0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8352</v>
      </c>
      <c r="O1724" s="12" t="s">
        <v>8283</v>
      </c>
      <c r="P1724" t="s">
        <v>8305</v>
      </c>
      <c r="Q1724">
        <f t="shared" si="130"/>
        <v>0</v>
      </c>
      <c r="R1724" s="10">
        <f t="shared" si="131"/>
        <v>1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8352</v>
      </c>
      <c r="O1725" s="12" t="s">
        <v>8283</v>
      </c>
      <c r="P1725" t="s">
        <v>8305</v>
      </c>
      <c r="Q1725">
        <f t="shared" si="130"/>
        <v>7</v>
      </c>
      <c r="R1725" s="10">
        <f t="shared" si="131"/>
        <v>216.67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8352</v>
      </c>
      <c r="O1726" s="12" t="s">
        <v>8283</v>
      </c>
      <c r="P1726" t="s">
        <v>8305</v>
      </c>
      <c r="Q1726">
        <f t="shared" si="130"/>
        <v>1</v>
      </c>
      <c r="R1726" s="10">
        <f t="shared" si="131"/>
        <v>8.75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8352</v>
      </c>
      <c r="O1727" s="12" t="s">
        <v>8283</v>
      </c>
      <c r="P1727" t="s">
        <v>8305</v>
      </c>
      <c r="Q1727">
        <f t="shared" si="130"/>
        <v>10</v>
      </c>
      <c r="R1727" s="10">
        <f t="shared" si="131"/>
        <v>62.22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8352</v>
      </c>
      <c r="O1728" s="12" t="s">
        <v>8283</v>
      </c>
      <c r="P1728" t="s">
        <v>8305</v>
      </c>
      <c r="Q1728">
        <f t="shared" si="130"/>
        <v>34</v>
      </c>
      <c r="R1728" s="10">
        <f t="shared" si="131"/>
        <v>137.25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8352</v>
      </c>
      <c r="O1729" s="12" t="s">
        <v>8283</v>
      </c>
      <c r="P1729" t="s">
        <v>8305</v>
      </c>
      <c r="Q1729">
        <f t="shared" si="130"/>
        <v>0</v>
      </c>
      <c r="R1729" s="10">
        <f t="shared" si="131"/>
        <v>1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8352</v>
      </c>
      <c r="O1730" s="12" t="s">
        <v>8283</v>
      </c>
      <c r="P1730" t="s">
        <v>8305</v>
      </c>
      <c r="Q1730">
        <f t="shared" ref="Q1730:Q1793" si="135">ROUND(E1730/D1730*100,0)</f>
        <v>68</v>
      </c>
      <c r="R1730" s="10">
        <f t="shared" si="131"/>
        <v>122.14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8352</v>
      </c>
      <c r="O1731" s="12" t="s">
        <v>8283</v>
      </c>
      <c r="P1731" t="s">
        <v>8305</v>
      </c>
      <c r="Q1731">
        <f t="shared" si="135"/>
        <v>0</v>
      </c>
      <c r="R1731" s="10">
        <f t="shared" ref="R1731:R1794" si="136">IFERROR(ROUND(E1731/L1731,2),0)</f>
        <v>0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8352</v>
      </c>
      <c r="O1732" s="12" t="s">
        <v>8283</v>
      </c>
      <c r="P1732" t="s">
        <v>8305</v>
      </c>
      <c r="Q1732">
        <f t="shared" si="135"/>
        <v>0</v>
      </c>
      <c r="R1732" s="10">
        <f t="shared" si="136"/>
        <v>0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8352</v>
      </c>
      <c r="O1733" s="12" t="s">
        <v>8283</v>
      </c>
      <c r="P1733" t="s">
        <v>8305</v>
      </c>
      <c r="Q1733">
        <f t="shared" si="135"/>
        <v>0</v>
      </c>
      <c r="R1733" s="10">
        <f t="shared" si="136"/>
        <v>0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8352</v>
      </c>
      <c r="O1734" s="12" t="s">
        <v>8283</v>
      </c>
      <c r="P1734" t="s">
        <v>8305</v>
      </c>
      <c r="Q1734">
        <f t="shared" si="135"/>
        <v>0</v>
      </c>
      <c r="R1734" s="10">
        <f t="shared" si="136"/>
        <v>0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8352</v>
      </c>
      <c r="O1735" s="12" t="s">
        <v>8283</v>
      </c>
      <c r="P1735" t="s">
        <v>8305</v>
      </c>
      <c r="Q1735">
        <f t="shared" si="135"/>
        <v>0</v>
      </c>
      <c r="R1735" s="10">
        <f t="shared" si="136"/>
        <v>0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8352</v>
      </c>
      <c r="O1736" s="12" t="s">
        <v>8283</v>
      </c>
      <c r="P1736" t="s">
        <v>8305</v>
      </c>
      <c r="Q1736">
        <f t="shared" si="135"/>
        <v>0</v>
      </c>
      <c r="R1736" s="10">
        <f t="shared" si="136"/>
        <v>1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8352</v>
      </c>
      <c r="O1737" s="12" t="s">
        <v>8283</v>
      </c>
      <c r="P1737" t="s">
        <v>8305</v>
      </c>
      <c r="Q1737">
        <f t="shared" si="135"/>
        <v>11</v>
      </c>
      <c r="R1737" s="10">
        <f t="shared" si="136"/>
        <v>55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8352</v>
      </c>
      <c r="O1738" s="12" t="s">
        <v>8283</v>
      </c>
      <c r="P1738" t="s">
        <v>8305</v>
      </c>
      <c r="Q1738">
        <f t="shared" si="135"/>
        <v>1</v>
      </c>
      <c r="R1738" s="10">
        <f t="shared" si="136"/>
        <v>22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8352</v>
      </c>
      <c r="O1739" s="12" t="s">
        <v>8283</v>
      </c>
      <c r="P1739" t="s">
        <v>8305</v>
      </c>
      <c r="Q1739">
        <f t="shared" si="135"/>
        <v>21</v>
      </c>
      <c r="R1739" s="10">
        <f t="shared" si="136"/>
        <v>56.67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8352</v>
      </c>
      <c r="O1740" s="12" t="s">
        <v>8283</v>
      </c>
      <c r="P1740" t="s">
        <v>8305</v>
      </c>
      <c r="Q1740">
        <f t="shared" si="135"/>
        <v>0</v>
      </c>
      <c r="R1740" s="10">
        <f t="shared" si="136"/>
        <v>20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8352</v>
      </c>
      <c r="O1741" s="12" t="s">
        <v>8283</v>
      </c>
      <c r="P1741" t="s">
        <v>8305</v>
      </c>
      <c r="Q1741">
        <f t="shared" si="135"/>
        <v>0</v>
      </c>
      <c r="R1741" s="10">
        <f t="shared" si="136"/>
        <v>1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8352</v>
      </c>
      <c r="O1742" s="12" t="s">
        <v>8283</v>
      </c>
      <c r="P1742" t="s">
        <v>8305</v>
      </c>
      <c r="Q1742">
        <f t="shared" si="135"/>
        <v>0</v>
      </c>
      <c r="R1742" s="10">
        <f t="shared" si="136"/>
        <v>0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8344</v>
      </c>
      <c r="O1743" s="12" t="s">
        <v>8296</v>
      </c>
      <c r="P1743" t="s">
        <v>8297</v>
      </c>
      <c r="Q1743">
        <f t="shared" si="135"/>
        <v>111</v>
      </c>
      <c r="R1743" s="10">
        <f t="shared" si="136"/>
        <v>25.58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8344</v>
      </c>
      <c r="O1744" s="12" t="s">
        <v>8296</v>
      </c>
      <c r="P1744" t="s">
        <v>8297</v>
      </c>
      <c r="Q1744">
        <f t="shared" si="135"/>
        <v>109</v>
      </c>
      <c r="R1744" s="10">
        <f t="shared" si="136"/>
        <v>63.97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8344</v>
      </c>
      <c r="O1745" s="12" t="s">
        <v>8296</v>
      </c>
      <c r="P1745" t="s">
        <v>8297</v>
      </c>
      <c r="Q1745">
        <f t="shared" si="135"/>
        <v>100</v>
      </c>
      <c r="R1745" s="10">
        <f t="shared" si="136"/>
        <v>89.93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8344</v>
      </c>
      <c r="O1746" s="12" t="s">
        <v>8296</v>
      </c>
      <c r="P1746" t="s">
        <v>8297</v>
      </c>
      <c r="Q1746">
        <f t="shared" si="135"/>
        <v>118</v>
      </c>
      <c r="R1746" s="10">
        <f t="shared" si="136"/>
        <v>93.07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8344</v>
      </c>
      <c r="O1747" s="12" t="s">
        <v>8296</v>
      </c>
      <c r="P1747" t="s">
        <v>8297</v>
      </c>
      <c r="Q1747">
        <f t="shared" si="135"/>
        <v>114</v>
      </c>
      <c r="R1747" s="10">
        <f t="shared" si="136"/>
        <v>89.67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8344</v>
      </c>
      <c r="O1748" s="12" t="s">
        <v>8296</v>
      </c>
      <c r="P1748" t="s">
        <v>8297</v>
      </c>
      <c r="Q1748">
        <f t="shared" si="135"/>
        <v>148</v>
      </c>
      <c r="R1748" s="10">
        <f t="shared" si="136"/>
        <v>207.62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8344</v>
      </c>
      <c r="O1749" s="12" t="s">
        <v>8296</v>
      </c>
      <c r="P1749" t="s">
        <v>8297</v>
      </c>
      <c r="Q1749">
        <f t="shared" si="135"/>
        <v>105</v>
      </c>
      <c r="R1749" s="10">
        <f t="shared" si="136"/>
        <v>59.41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8344</v>
      </c>
      <c r="O1750" s="12" t="s">
        <v>8296</v>
      </c>
      <c r="P1750" t="s">
        <v>8297</v>
      </c>
      <c r="Q1750">
        <f t="shared" si="135"/>
        <v>130</v>
      </c>
      <c r="R1750" s="10">
        <f t="shared" si="136"/>
        <v>358.97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8344</v>
      </c>
      <c r="O1751" s="12" t="s">
        <v>8296</v>
      </c>
      <c r="P1751" t="s">
        <v>8297</v>
      </c>
      <c r="Q1751">
        <f t="shared" si="135"/>
        <v>123</v>
      </c>
      <c r="R1751" s="10">
        <f t="shared" si="136"/>
        <v>94.74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8344</v>
      </c>
      <c r="O1752" s="12" t="s">
        <v>8296</v>
      </c>
      <c r="P1752" t="s">
        <v>8297</v>
      </c>
      <c r="Q1752">
        <f t="shared" si="135"/>
        <v>202</v>
      </c>
      <c r="R1752" s="10">
        <f t="shared" si="136"/>
        <v>80.650000000000006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8344</v>
      </c>
      <c r="O1753" s="12" t="s">
        <v>8296</v>
      </c>
      <c r="P1753" t="s">
        <v>8297</v>
      </c>
      <c r="Q1753">
        <f t="shared" si="135"/>
        <v>103</v>
      </c>
      <c r="R1753" s="10">
        <f t="shared" si="136"/>
        <v>168.69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8344</v>
      </c>
      <c r="O1754" s="12" t="s">
        <v>8296</v>
      </c>
      <c r="P1754" t="s">
        <v>8297</v>
      </c>
      <c r="Q1754">
        <f t="shared" si="135"/>
        <v>260</v>
      </c>
      <c r="R1754" s="10">
        <f t="shared" si="136"/>
        <v>34.69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8344</v>
      </c>
      <c r="O1755" s="12" t="s">
        <v>8296</v>
      </c>
      <c r="P1755" t="s">
        <v>8297</v>
      </c>
      <c r="Q1755">
        <f t="shared" si="135"/>
        <v>108</v>
      </c>
      <c r="R1755" s="10">
        <f t="shared" si="136"/>
        <v>462.86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8344</v>
      </c>
      <c r="O1756" s="12" t="s">
        <v>8296</v>
      </c>
      <c r="P1756" t="s">
        <v>8297</v>
      </c>
      <c r="Q1756">
        <f t="shared" si="135"/>
        <v>111</v>
      </c>
      <c r="R1756" s="10">
        <f t="shared" si="136"/>
        <v>104.39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8344</v>
      </c>
      <c r="O1757" s="12" t="s">
        <v>8296</v>
      </c>
      <c r="P1757" t="s">
        <v>8297</v>
      </c>
      <c r="Q1757">
        <f t="shared" si="135"/>
        <v>120</v>
      </c>
      <c r="R1757" s="10">
        <f t="shared" si="136"/>
        <v>7.5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8344</v>
      </c>
      <c r="O1758" s="12" t="s">
        <v>8296</v>
      </c>
      <c r="P1758" t="s">
        <v>8297</v>
      </c>
      <c r="Q1758">
        <f t="shared" si="135"/>
        <v>103</v>
      </c>
      <c r="R1758" s="10">
        <f t="shared" si="136"/>
        <v>47.13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8344</v>
      </c>
      <c r="O1759" s="12" t="s">
        <v>8296</v>
      </c>
      <c r="P1759" t="s">
        <v>8297</v>
      </c>
      <c r="Q1759">
        <f t="shared" si="135"/>
        <v>116</v>
      </c>
      <c r="R1759" s="10">
        <f t="shared" si="136"/>
        <v>414.29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8344</v>
      </c>
      <c r="O1760" s="12" t="s">
        <v>8296</v>
      </c>
      <c r="P1760" t="s">
        <v>8297</v>
      </c>
      <c r="Q1760">
        <f t="shared" si="135"/>
        <v>115</v>
      </c>
      <c r="R1760" s="10">
        <f t="shared" si="136"/>
        <v>42.48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8344</v>
      </c>
      <c r="O1761" s="12" t="s">
        <v>8296</v>
      </c>
      <c r="P1761" t="s">
        <v>8297</v>
      </c>
      <c r="Q1761">
        <f t="shared" si="135"/>
        <v>107</v>
      </c>
      <c r="R1761" s="10">
        <f t="shared" si="136"/>
        <v>108.78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8344</v>
      </c>
      <c r="O1762" s="12" t="s">
        <v>8296</v>
      </c>
      <c r="P1762" t="s">
        <v>8297</v>
      </c>
      <c r="Q1762">
        <f t="shared" si="135"/>
        <v>165</v>
      </c>
      <c r="R1762" s="10">
        <f t="shared" si="136"/>
        <v>81.099999999999994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8344</v>
      </c>
      <c r="O1763" s="12" t="s">
        <v>8296</v>
      </c>
      <c r="P1763" t="s">
        <v>8297</v>
      </c>
      <c r="Q1763">
        <f t="shared" si="135"/>
        <v>155</v>
      </c>
      <c r="R1763" s="10">
        <f t="shared" si="136"/>
        <v>51.67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8344</v>
      </c>
      <c r="O1764" s="12" t="s">
        <v>8296</v>
      </c>
      <c r="P1764" t="s">
        <v>8297</v>
      </c>
      <c r="Q1764">
        <f t="shared" si="135"/>
        <v>885</v>
      </c>
      <c r="R1764" s="10">
        <f t="shared" si="136"/>
        <v>35.4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8344</v>
      </c>
      <c r="O1765" s="12" t="s">
        <v>8296</v>
      </c>
      <c r="P1765" t="s">
        <v>8297</v>
      </c>
      <c r="Q1765">
        <f t="shared" si="135"/>
        <v>102</v>
      </c>
      <c r="R1765" s="10">
        <f t="shared" si="136"/>
        <v>103.64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8344</v>
      </c>
      <c r="O1766" s="12" t="s">
        <v>8296</v>
      </c>
      <c r="P1766" t="s">
        <v>8297</v>
      </c>
      <c r="Q1766">
        <f t="shared" si="135"/>
        <v>20</v>
      </c>
      <c r="R1766" s="10">
        <f t="shared" si="136"/>
        <v>55.28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8344</v>
      </c>
      <c r="O1767" s="12" t="s">
        <v>8296</v>
      </c>
      <c r="P1767" t="s">
        <v>8297</v>
      </c>
      <c r="Q1767">
        <f t="shared" si="135"/>
        <v>59</v>
      </c>
      <c r="R1767" s="10">
        <f t="shared" si="136"/>
        <v>72.17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8344</v>
      </c>
      <c r="O1768" s="12" t="s">
        <v>8296</v>
      </c>
      <c r="P1768" t="s">
        <v>8297</v>
      </c>
      <c r="Q1768">
        <f t="shared" si="135"/>
        <v>0</v>
      </c>
      <c r="R1768" s="10">
        <f t="shared" si="136"/>
        <v>0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8344</v>
      </c>
      <c r="O1769" s="12" t="s">
        <v>8296</v>
      </c>
      <c r="P1769" t="s">
        <v>8297</v>
      </c>
      <c r="Q1769">
        <f t="shared" si="135"/>
        <v>46</v>
      </c>
      <c r="R1769" s="10">
        <f t="shared" si="136"/>
        <v>58.62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8344</v>
      </c>
      <c r="O1770" s="12" t="s">
        <v>8296</v>
      </c>
      <c r="P1770" t="s">
        <v>8297</v>
      </c>
      <c r="Q1770">
        <f t="shared" si="135"/>
        <v>4</v>
      </c>
      <c r="R1770" s="10">
        <f t="shared" si="136"/>
        <v>12.47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8344</v>
      </c>
      <c r="O1771" s="12" t="s">
        <v>8296</v>
      </c>
      <c r="P1771" t="s">
        <v>8297</v>
      </c>
      <c r="Q1771">
        <f t="shared" si="135"/>
        <v>3</v>
      </c>
      <c r="R1771" s="10">
        <f t="shared" si="136"/>
        <v>49.14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8344</v>
      </c>
      <c r="O1772" s="12" t="s">
        <v>8296</v>
      </c>
      <c r="P1772" t="s">
        <v>8297</v>
      </c>
      <c r="Q1772">
        <f t="shared" si="135"/>
        <v>57</v>
      </c>
      <c r="R1772" s="10">
        <f t="shared" si="136"/>
        <v>150.5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8344</v>
      </c>
      <c r="O1773" s="12" t="s">
        <v>8296</v>
      </c>
      <c r="P1773" t="s">
        <v>8297</v>
      </c>
      <c r="Q1773">
        <f t="shared" si="135"/>
        <v>21</v>
      </c>
      <c r="R1773" s="10">
        <f t="shared" si="136"/>
        <v>35.799999999999997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8344</v>
      </c>
      <c r="O1774" s="12" t="s">
        <v>8296</v>
      </c>
      <c r="P1774" t="s">
        <v>8297</v>
      </c>
      <c r="Q1774">
        <f t="shared" si="135"/>
        <v>16</v>
      </c>
      <c r="R1774" s="10">
        <f t="shared" si="136"/>
        <v>45.16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8344</v>
      </c>
      <c r="O1775" s="12" t="s">
        <v>8296</v>
      </c>
      <c r="P1775" t="s">
        <v>8297</v>
      </c>
      <c r="Q1775">
        <f t="shared" si="135"/>
        <v>6</v>
      </c>
      <c r="R1775" s="10">
        <f t="shared" si="136"/>
        <v>98.79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8344</v>
      </c>
      <c r="O1776" s="12" t="s">
        <v>8296</v>
      </c>
      <c r="P1776" t="s">
        <v>8297</v>
      </c>
      <c r="Q1776">
        <f t="shared" si="135"/>
        <v>46</v>
      </c>
      <c r="R1776" s="10">
        <f t="shared" si="136"/>
        <v>88.31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8344</v>
      </c>
      <c r="O1777" s="12" t="s">
        <v>8296</v>
      </c>
      <c r="P1777" t="s">
        <v>8297</v>
      </c>
      <c r="Q1777">
        <f t="shared" si="135"/>
        <v>65</v>
      </c>
      <c r="R1777" s="10">
        <f t="shared" si="136"/>
        <v>170.63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8344</v>
      </c>
      <c r="O1778" s="12" t="s">
        <v>8296</v>
      </c>
      <c r="P1778" t="s">
        <v>8297</v>
      </c>
      <c r="Q1778">
        <f t="shared" si="135"/>
        <v>7</v>
      </c>
      <c r="R1778" s="10">
        <f t="shared" si="136"/>
        <v>83.75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8344</v>
      </c>
      <c r="O1779" s="12" t="s">
        <v>8296</v>
      </c>
      <c r="P1779" t="s">
        <v>8297</v>
      </c>
      <c r="Q1779">
        <f t="shared" si="135"/>
        <v>14</v>
      </c>
      <c r="R1779" s="10">
        <f t="shared" si="136"/>
        <v>65.099999999999994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8344</v>
      </c>
      <c r="O1780" s="12" t="s">
        <v>8296</v>
      </c>
      <c r="P1780" t="s">
        <v>8297</v>
      </c>
      <c r="Q1780">
        <f t="shared" si="135"/>
        <v>2</v>
      </c>
      <c r="R1780" s="10">
        <f t="shared" si="136"/>
        <v>66.33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8344</v>
      </c>
      <c r="O1781" s="12" t="s">
        <v>8296</v>
      </c>
      <c r="P1781" t="s">
        <v>8297</v>
      </c>
      <c r="Q1781">
        <f t="shared" si="135"/>
        <v>36</v>
      </c>
      <c r="R1781" s="10">
        <f t="shared" si="136"/>
        <v>104.89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8344</v>
      </c>
      <c r="O1782" s="12" t="s">
        <v>8296</v>
      </c>
      <c r="P1782" t="s">
        <v>8297</v>
      </c>
      <c r="Q1782">
        <f t="shared" si="135"/>
        <v>40</v>
      </c>
      <c r="R1782" s="10">
        <f t="shared" si="136"/>
        <v>78.44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8344</v>
      </c>
      <c r="O1783" s="12" t="s">
        <v>8296</v>
      </c>
      <c r="P1783" t="s">
        <v>8297</v>
      </c>
      <c r="Q1783">
        <f t="shared" si="135"/>
        <v>26</v>
      </c>
      <c r="R1783" s="10">
        <f t="shared" si="136"/>
        <v>59.04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8344</v>
      </c>
      <c r="O1784" s="12" t="s">
        <v>8296</v>
      </c>
      <c r="P1784" t="s">
        <v>8297</v>
      </c>
      <c r="Q1784">
        <f t="shared" si="135"/>
        <v>15</v>
      </c>
      <c r="R1784" s="10">
        <f t="shared" si="136"/>
        <v>71.34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8344</v>
      </c>
      <c r="O1785" s="12" t="s">
        <v>8296</v>
      </c>
      <c r="P1785" t="s">
        <v>8297</v>
      </c>
      <c r="Q1785">
        <f t="shared" si="135"/>
        <v>24</v>
      </c>
      <c r="R1785" s="10">
        <f t="shared" si="136"/>
        <v>51.23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8344</v>
      </c>
      <c r="O1786" s="12" t="s">
        <v>8296</v>
      </c>
      <c r="P1786" t="s">
        <v>8297</v>
      </c>
      <c r="Q1786">
        <f t="shared" si="135"/>
        <v>40</v>
      </c>
      <c r="R1786" s="10">
        <f t="shared" si="136"/>
        <v>60.24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8344</v>
      </c>
      <c r="O1787" s="12" t="s">
        <v>8296</v>
      </c>
      <c r="P1787" t="s">
        <v>8297</v>
      </c>
      <c r="Q1787">
        <f t="shared" si="135"/>
        <v>20</v>
      </c>
      <c r="R1787" s="10">
        <f t="shared" si="136"/>
        <v>44.94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8344</v>
      </c>
      <c r="O1788" s="12" t="s">
        <v>8296</v>
      </c>
      <c r="P1788" t="s">
        <v>8297</v>
      </c>
      <c r="Q1788">
        <f t="shared" si="135"/>
        <v>48</v>
      </c>
      <c r="R1788" s="10">
        <f t="shared" si="136"/>
        <v>31.21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8344</v>
      </c>
      <c r="O1789" s="12" t="s">
        <v>8296</v>
      </c>
      <c r="P1789" t="s">
        <v>8297</v>
      </c>
      <c r="Q1789">
        <f t="shared" si="135"/>
        <v>15</v>
      </c>
      <c r="R1789" s="10">
        <f t="shared" si="136"/>
        <v>63.88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8344</v>
      </c>
      <c r="O1790" s="12" t="s">
        <v>8296</v>
      </c>
      <c r="P1790" t="s">
        <v>8297</v>
      </c>
      <c r="Q1790">
        <f t="shared" si="135"/>
        <v>1</v>
      </c>
      <c r="R1790" s="10">
        <f t="shared" si="136"/>
        <v>19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8344</v>
      </c>
      <c r="O1791" s="12" t="s">
        <v>8296</v>
      </c>
      <c r="P1791" t="s">
        <v>8297</v>
      </c>
      <c r="Q1791">
        <f t="shared" si="135"/>
        <v>1</v>
      </c>
      <c r="R1791" s="10">
        <f t="shared" si="136"/>
        <v>10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8344</v>
      </c>
      <c r="O1792" s="12" t="s">
        <v>8296</v>
      </c>
      <c r="P1792" t="s">
        <v>8297</v>
      </c>
      <c r="Q1792">
        <f t="shared" si="135"/>
        <v>5</v>
      </c>
      <c r="R1792" s="10">
        <f t="shared" si="136"/>
        <v>109.07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8344</v>
      </c>
      <c r="O1793" s="12" t="s">
        <v>8296</v>
      </c>
      <c r="P1793" t="s">
        <v>8297</v>
      </c>
      <c r="Q1793">
        <f t="shared" si="135"/>
        <v>4</v>
      </c>
      <c r="R1793" s="10">
        <f t="shared" si="136"/>
        <v>26.75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8344</v>
      </c>
      <c r="O1794" s="12" t="s">
        <v>8296</v>
      </c>
      <c r="P1794" t="s">
        <v>8297</v>
      </c>
      <c r="Q1794">
        <f t="shared" ref="Q1794:Q1857" si="140">ROUND(E1794/D1794*100,0)</f>
        <v>61</v>
      </c>
      <c r="R1794" s="10">
        <f t="shared" si="136"/>
        <v>109.94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8344</v>
      </c>
      <c r="O1795" s="12" t="s">
        <v>8296</v>
      </c>
      <c r="P1795" t="s">
        <v>8297</v>
      </c>
      <c r="Q1795">
        <f t="shared" si="140"/>
        <v>1</v>
      </c>
      <c r="R1795" s="10">
        <f t="shared" ref="R1795:R1858" si="141">IFERROR(ROUND(E1795/L1795,2),0)</f>
        <v>20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8344</v>
      </c>
      <c r="O1796" s="12" t="s">
        <v>8296</v>
      </c>
      <c r="P1796" t="s">
        <v>8297</v>
      </c>
      <c r="Q1796">
        <f t="shared" si="140"/>
        <v>11</v>
      </c>
      <c r="R1796" s="10">
        <f t="shared" si="141"/>
        <v>55.39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8344</v>
      </c>
      <c r="O1797" s="12" t="s">
        <v>8296</v>
      </c>
      <c r="P1797" t="s">
        <v>8297</v>
      </c>
      <c r="Q1797">
        <f t="shared" si="140"/>
        <v>39</v>
      </c>
      <c r="R1797" s="10">
        <f t="shared" si="141"/>
        <v>133.9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8344</v>
      </c>
      <c r="O1798" s="12" t="s">
        <v>8296</v>
      </c>
      <c r="P1798" t="s">
        <v>8297</v>
      </c>
      <c r="Q1798">
        <f t="shared" si="140"/>
        <v>22</v>
      </c>
      <c r="R1798" s="10">
        <f t="shared" si="141"/>
        <v>48.72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8344</v>
      </c>
      <c r="O1799" s="12" t="s">
        <v>8296</v>
      </c>
      <c r="P1799" t="s">
        <v>8297</v>
      </c>
      <c r="Q1799">
        <f t="shared" si="140"/>
        <v>68</v>
      </c>
      <c r="R1799" s="10">
        <f t="shared" si="141"/>
        <v>48.25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8344</v>
      </c>
      <c r="O1800" s="12" t="s">
        <v>8296</v>
      </c>
      <c r="P1800" t="s">
        <v>8297</v>
      </c>
      <c r="Q1800">
        <f t="shared" si="140"/>
        <v>14</v>
      </c>
      <c r="R1800" s="10">
        <f t="shared" si="141"/>
        <v>58.97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8344</v>
      </c>
      <c r="O1801" s="12" t="s">
        <v>8296</v>
      </c>
      <c r="P1801" t="s">
        <v>8297</v>
      </c>
      <c r="Q1801">
        <f t="shared" si="140"/>
        <v>2</v>
      </c>
      <c r="R1801" s="10">
        <f t="shared" si="141"/>
        <v>11.64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8344</v>
      </c>
      <c r="O1802" s="12" t="s">
        <v>8296</v>
      </c>
      <c r="P1802" t="s">
        <v>8297</v>
      </c>
      <c r="Q1802">
        <f t="shared" si="140"/>
        <v>20</v>
      </c>
      <c r="R1802" s="10">
        <f t="shared" si="141"/>
        <v>83.72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8344</v>
      </c>
      <c r="O1803" s="12" t="s">
        <v>8296</v>
      </c>
      <c r="P1803" t="s">
        <v>8297</v>
      </c>
      <c r="Q1803">
        <f t="shared" si="140"/>
        <v>14</v>
      </c>
      <c r="R1803" s="10">
        <f t="shared" si="141"/>
        <v>63.65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8344</v>
      </c>
      <c r="O1804" s="12" t="s">
        <v>8296</v>
      </c>
      <c r="P1804" t="s">
        <v>8297</v>
      </c>
      <c r="Q1804">
        <f t="shared" si="140"/>
        <v>48</v>
      </c>
      <c r="R1804" s="10">
        <f t="shared" si="141"/>
        <v>94.28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8344</v>
      </c>
      <c r="O1805" s="12" t="s">
        <v>8296</v>
      </c>
      <c r="P1805" t="s">
        <v>8297</v>
      </c>
      <c r="Q1805">
        <f t="shared" si="140"/>
        <v>31</v>
      </c>
      <c r="R1805" s="10">
        <f t="shared" si="141"/>
        <v>71.87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8344</v>
      </c>
      <c r="O1806" s="12" t="s">
        <v>8296</v>
      </c>
      <c r="P1806" t="s">
        <v>8297</v>
      </c>
      <c r="Q1806">
        <f t="shared" si="140"/>
        <v>35</v>
      </c>
      <c r="R1806" s="10">
        <f t="shared" si="141"/>
        <v>104.85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8344</v>
      </c>
      <c r="O1807" s="12" t="s">
        <v>8296</v>
      </c>
      <c r="P1807" t="s">
        <v>8297</v>
      </c>
      <c r="Q1807">
        <f t="shared" si="140"/>
        <v>36</v>
      </c>
      <c r="R1807" s="10">
        <f t="shared" si="141"/>
        <v>67.14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8344</v>
      </c>
      <c r="O1808" s="12" t="s">
        <v>8296</v>
      </c>
      <c r="P1808" t="s">
        <v>8297</v>
      </c>
      <c r="Q1808">
        <f t="shared" si="140"/>
        <v>3</v>
      </c>
      <c r="R1808" s="10">
        <f t="shared" si="141"/>
        <v>73.88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8344</v>
      </c>
      <c r="O1809" s="12" t="s">
        <v>8296</v>
      </c>
      <c r="P1809" t="s">
        <v>8297</v>
      </c>
      <c r="Q1809">
        <f t="shared" si="140"/>
        <v>11</v>
      </c>
      <c r="R1809" s="10">
        <f t="shared" si="141"/>
        <v>69.13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8344</v>
      </c>
      <c r="O1810" s="12" t="s">
        <v>8296</v>
      </c>
      <c r="P1810" t="s">
        <v>8297</v>
      </c>
      <c r="Q1810">
        <f t="shared" si="140"/>
        <v>41</v>
      </c>
      <c r="R1810" s="10">
        <f t="shared" si="141"/>
        <v>120.77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8344</v>
      </c>
      <c r="O1811" s="12" t="s">
        <v>8296</v>
      </c>
      <c r="P1811" t="s">
        <v>8297</v>
      </c>
      <c r="Q1811">
        <f t="shared" si="140"/>
        <v>11</v>
      </c>
      <c r="R1811" s="10">
        <f t="shared" si="141"/>
        <v>42.22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8344</v>
      </c>
      <c r="O1812" s="12" t="s">
        <v>8296</v>
      </c>
      <c r="P1812" t="s">
        <v>8297</v>
      </c>
      <c r="Q1812">
        <f t="shared" si="140"/>
        <v>3</v>
      </c>
      <c r="R1812" s="10">
        <f t="shared" si="141"/>
        <v>7.5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8344</v>
      </c>
      <c r="O1813" s="12" t="s">
        <v>8296</v>
      </c>
      <c r="P1813" t="s">
        <v>8297</v>
      </c>
      <c r="Q1813">
        <f t="shared" si="140"/>
        <v>0</v>
      </c>
      <c r="R1813" s="10">
        <f t="shared" si="141"/>
        <v>1.54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8344</v>
      </c>
      <c r="O1814" s="12" t="s">
        <v>8296</v>
      </c>
      <c r="P1814" t="s">
        <v>8297</v>
      </c>
      <c r="Q1814">
        <f t="shared" si="140"/>
        <v>13</v>
      </c>
      <c r="R1814" s="10">
        <f t="shared" si="141"/>
        <v>37.61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8344</v>
      </c>
      <c r="O1815" s="12" t="s">
        <v>8296</v>
      </c>
      <c r="P1815" t="s">
        <v>8297</v>
      </c>
      <c r="Q1815">
        <f t="shared" si="140"/>
        <v>0</v>
      </c>
      <c r="R1815" s="10">
        <f t="shared" si="141"/>
        <v>0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8344</v>
      </c>
      <c r="O1816" s="12" t="s">
        <v>8296</v>
      </c>
      <c r="P1816" t="s">
        <v>8297</v>
      </c>
      <c r="Q1816">
        <f t="shared" si="140"/>
        <v>49</v>
      </c>
      <c r="R1816" s="10">
        <f t="shared" si="141"/>
        <v>42.16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8344</v>
      </c>
      <c r="O1817" s="12" t="s">
        <v>8296</v>
      </c>
      <c r="P1817" t="s">
        <v>8297</v>
      </c>
      <c r="Q1817">
        <f t="shared" si="140"/>
        <v>0</v>
      </c>
      <c r="R1817" s="10">
        <f t="shared" si="141"/>
        <v>0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8344</v>
      </c>
      <c r="O1818" s="12" t="s">
        <v>8296</v>
      </c>
      <c r="P1818" t="s">
        <v>8297</v>
      </c>
      <c r="Q1818">
        <f t="shared" si="140"/>
        <v>2</v>
      </c>
      <c r="R1818" s="10">
        <f t="shared" si="141"/>
        <v>84.83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8344</v>
      </c>
      <c r="O1819" s="12" t="s">
        <v>8296</v>
      </c>
      <c r="P1819" t="s">
        <v>8297</v>
      </c>
      <c r="Q1819">
        <f t="shared" si="140"/>
        <v>52</v>
      </c>
      <c r="R1819" s="10">
        <f t="shared" si="141"/>
        <v>94.19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8344</v>
      </c>
      <c r="O1820" s="12" t="s">
        <v>8296</v>
      </c>
      <c r="P1820" t="s">
        <v>8297</v>
      </c>
      <c r="Q1820">
        <f t="shared" si="140"/>
        <v>0</v>
      </c>
      <c r="R1820" s="10">
        <f t="shared" si="141"/>
        <v>0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8344</v>
      </c>
      <c r="O1821" s="12" t="s">
        <v>8296</v>
      </c>
      <c r="P1821" t="s">
        <v>8297</v>
      </c>
      <c r="Q1821">
        <f t="shared" si="140"/>
        <v>2</v>
      </c>
      <c r="R1821" s="10">
        <f t="shared" si="141"/>
        <v>6.25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8344</v>
      </c>
      <c r="O1822" s="12" t="s">
        <v>8296</v>
      </c>
      <c r="P1822" t="s">
        <v>8297</v>
      </c>
      <c r="Q1822">
        <f t="shared" si="140"/>
        <v>7</v>
      </c>
      <c r="R1822" s="10">
        <f t="shared" si="141"/>
        <v>213.38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8335</v>
      </c>
      <c r="O1823" s="12" t="s">
        <v>8283</v>
      </c>
      <c r="P1823" t="s">
        <v>8284</v>
      </c>
      <c r="Q1823">
        <f t="shared" si="140"/>
        <v>135</v>
      </c>
      <c r="R1823" s="10">
        <f t="shared" si="141"/>
        <v>59.16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8335</v>
      </c>
      <c r="O1824" s="12" t="s">
        <v>8283</v>
      </c>
      <c r="P1824" t="s">
        <v>8284</v>
      </c>
      <c r="Q1824">
        <f t="shared" si="140"/>
        <v>100</v>
      </c>
      <c r="R1824" s="10">
        <f t="shared" si="141"/>
        <v>27.27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8335</v>
      </c>
      <c r="O1825" s="12" t="s">
        <v>8283</v>
      </c>
      <c r="P1825" t="s">
        <v>8284</v>
      </c>
      <c r="Q1825">
        <f t="shared" si="140"/>
        <v>116</v>
      </c>
      <c r="R1825" s="10">
        <f t="shared" si="141"/>
        <v>24.58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8335</v>
      </c>
      <c r="O1826" s="12" t="s">
        <v>8283</v>
      </c>
      <c r="P1826" t="s">
        <v>8284</v>
      </c>
      <c r="Q1826">
        <f t="shared" si="140"/>
        <v>100</v>
      </c>
      <c r="R1826" s="10">
        <f t="shared" si="141"/>
        <v>75.05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8335</v>
      </c>
      <c r="O1827" s="12" t="s">
        <v>8283</v>
      </c>
      <c r="P1827" t="s">
        <v>8284</v>
      </c>
      <c r="Q1827">
        <f t="shared" si="140"/>
        <v>105</v>
      </c>
      <c r="R1827" s="10">
        <f t="shared" si="141"/>
        <v>42.02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8335</v>
      </c>
      <c r="O1828" s="12" t="s">
        <v>8283</v>
      </c>
      <c r="P1828" t="s">
        <v>8284</v>
      </c>
      <c r="Q1828">
        <f t="shared" si="140"/>
        <v>101</v>
      </c>
      <c r="R1828" s="10">
        <f t="shared" si="141"/>
        <v>53.16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8335</v>
      </c>
      <c r="O1829" s="12" t="s">
        <v>8283</v>
      </c>
      <c r="P1829" t="s">
        <v>8284</v>
      </c>
      <c r="Q1829">
        <f t="shared" si="140"/>
        <v>101</v>
      </c>
      <c r="R1829" s="10">
        <f t="shared" si="141"/>
        <v>83.89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8335</v>
      </c>
      <c r="O1830" s="12" t="s">
        <v>8283</v>
      </c>
      <c r="P1830" t="s">
        <v>8284</v>
      </c>
      <c r="Q1830">
        <f t="shared" si="140"/>
        <v>100</v>
      </c>
      <c r="R1830" s="10">
        <f t="shared" si="141"/>
        <v>417.33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8335</v>
      </c>
      <c r="O1831" s="12" t="s">
        <v>8283</v>
      </c>
      <c r="P1831" t="s">
        <v>8284</v>
      </c>
      <c r="Q1831">
        <f t="shared" si="140"/>
        <v>167</v>
      </c>
      <c r="R1831" s="10">
        <f t="shared" si="141"/>
        <v>75.77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8335</v>
      </c>
      <c r="O1832" s="12" t="s">
        <v>8283</v>
      </c>
      <c r="P1832" t="s">
        <v>8284</v>
      </c>
      <c r="Q1832">
        <f t="shared" si="140"/>
        <v>102</v>
      </c>
      <c r="R1832" s="10">
        <f t="shared" si="141"/>
        <v>67.39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8335</v>
      </c>
      <c r="O1833" s="12" t="s">
        <v>8283</v>
      </c>
      <c r="P1833" t="s">
        <v>8284</v>
      </c>
      <c r="Q1833">
        <f t="shared" si="140"/>
        <v>103</v>
      </c>
      <c r="R1833" s="10">
        <f t="shared" si="141"/>
        <v>73.569999999999993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8335</v>
      </c>
      <c r="O1834" s="12" t="s">
        <v>8283</v>
      </c>
      <c r="P1834" t="s">
        <v>8284</v>
      </c>
      <c r="Q1834">
        <f t="shared" si="140"/>
        <v>143</v>
      </c>
      <c r="R1834" s="10">
        <f t="shared" si="141"/>
        <v>25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8335</v>
      </c>
      <c r="O1835" s="12" t="s">
        <v>8283</v>
      </c>
      <c r="P1835" t="s">
        <v>8284</v>
      </c>
      <c r="Q1835">
        <f t="shared" si="140"/>
        <v>263</v>
      </c>
      <c r="R1835" s="10">
        <f t="shared" si="141"/>
        <v>42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8335</v>
      </c>
      <c r="O1836" s="12" t="s">
        <v>8283</v>
      </c>
      <c r="P1836" t="s">
        <v>8284</v>
      </c>
      <c r="Q1836">
        <f t="shared" si="140"/>
        <v>118</v>
      </c>
      <c r="R1836" s="10">
        <f t="shared" si="141"/>
        <v>131.16999999999999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8335</v>
      </c>
      <c r="O1837" s="12" t="s">
        <v>8283</v>
      </c>
      <c r="P1837" t="s">
        <v>8284</v>
      </c>
      <c r="Q1837">
        <f t="shared" si="140"/>
        <v>104</v>
      </c>
      <c r="R1837" s="10">
        <f t="shared" si="141"/>
        <v>47.27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8335</v>
      </c>
      <c r="O1838" s="12" t="s">
        <v>8283</v>
      </c>
      <c r="P1838" t="s">
        <v>8284</v>
      </c>
      <c r="Q1838">
        <f t="shared" si="140"/>
        <v>200</v>
      </c>
      <c r="R1838" s="10">
        <f t="shared" si="141"/>
        <v>182.13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8335</v>
      </c>
      <c r="O1839" s="12" t="s">
        <v>8283</v>
      </c>
      <c r="P1839" t="s">
        <v>8284</v>
      </c>
      <c r="Q1839">
        <f t="shared" si="140"/>
        <v>307</v>
      </c>
      <c r="R1839" s="10">
        <f t="shared" si="141"/>
        <v>61.37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8335</v>
      </c>
      <c r="O1840" s="12" t="s">
        <v>8283</v>
      </c>
      <c r="P1840" t="s">
        <v>8284</v>
      </c>
      <c r="Q1840">
        <f t="shared" si="140"/>
        <v>100</v>
      </c>
      <c r="R1840" s="10">
        <f t="shared" si="141"/>
        <v>35.770000000000003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8335</v>
      </c>
      <c r="O1841" s="12" t="s">
        <v>8283</v>
      </c>
      <c r="P1841" t="s">
        <v>8284</v>
      </c>
      <c r="Q1841">
        <f t="shared" si="140"/>
        <v>205</v>
      </c>
      <c r="R1841" s="10">
        <f t="shared" si="141"/>
        <v>45.62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8335</v>
      </c>
      <c r="O1842" s="12" t="s">
        <v>8283</v>
      </c>
      <c r="P1842" t="s">
        <v>8284</v>
      </c>
      <c r="Q1842">
        <f t="shared" si="140"/>
        <v>109</v>
      </c>
      <c r="R1842" s="10">
        <f t="shared" si="141"/>
        <v>75.38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8335</v>
      </c>
      <c r="O1843" s="12" t="s">
        <v>8283</v>
      </c>
      <c r="P1843" t="s">
        <v>8284</v>
      </c>
      <c r="Q1843">
        <f t="shared" si="140"/>
        <v>102</v>
      </c>
      <c r="R1843" s="10">
        <f t="shared" si="141"/>
        <v>50.88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8335</v>
      </c>
      <c r="O1844" s="12" t="s">
        <v>8283</v>
      </c>
      <c r="P1844" t="s">
        <v>8284</v>
      </c>
      <c r="Q1844">
        <f t="shared" si="140"/>
        <v>125</v>
      </c>
      <c r="R1844" s="10">
        <f t="shared" si="141"/>
        <v>119.29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8335</v>
      </c>
      <c r="O1845" s="12" t="s">
        <v>8283</v>
      </c>
      <c r="P1845" t="s">
        <v>8284</v>
      </c>
      <c r="Q1845">
        <f t="shared" si="140"/>
        <v>124</v>
      </c>
      <c r="R1845" s="10">
        <f t="shared" si="141"/>
        <v>92.54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8335</v>
      </c>
      <c r="O1846" s="12" t="s">
        <v>8283</v>
      </c>
      <c r="P1846" t="s">
        <v>8284</v>
      </c>
      <c r="Q1846">
        <f t="shared" si="140"/>
        <v>101</v>
      </c>
      <c r="R1846" s="10">
        <f t="shared" si="141"/>
        <v>76.05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8335</v>
      </c>
      <c r="O1847" s="12" t="s">
        <v>8283</v>
      </c>
      <c r="P1847" t="s">
        <v>8284</v>
      </c>
      <c r="Q1847">
        <f t="shared" si="140"/>
        <v>100</v>
      </c>
      <c r="R1847" s="10">
        <f t="shared" si="141"/>
        <v>52.63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8335</v>
      </c>
      <c r="O1848" s="12" t="s">
        <v>8283</v>
      </c>
      <c r="P1848" t="s">
        <v>8284</v>
      </c>
      <c r="Q1848">
        <f t="shared" si="140"/>
        <v>138</v>
      </c>
      <c r="R1848" s="10">
        <f t="shared" si="141"/>
        <v>98.99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8335</v>
      </c>
      <c r="O1849" s="12" t="s">
        <v>8283</v>
      </c>
      <c r="P1849" t="s">
        <v>8284</v>
      </c>
      <c r="Q1849">
        <f t="shared" si="140"/>
        <v>121</v>
      </c>
      <c r="R1849" s="10">
        <f t="shared" si="141"/>
        <v>79.53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8335</v>
      </c>
      <c r="O1850" s="12" t="s">
        <v>8283</v>
      </c>
      <c r="P1850" t="s">
        <v>8284</v>
      </c>
      <c r="Q1850">
        <f t="shared" si="140"/>
        <v>107</v>
      </c>
      <c r="R1850" s="10">
        <f t="shared" si="141"/>
        <v>134.21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8335</v>
      </c>
      <c r="O1851" s="12" t="s">
        <v>8283</v>
      </c>
      <c r="P1851" t="s">
        <v>8284</v>
      </c>
      <c r="Q1851">
        <f t="shared" si="140"/>
        <v>100</v>
      </c>
      <c r="R1851" s="10">
        <f t="shared" si="141"/>
        <v>37.630000000000003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8335</v>
      </c>
      <c r="O1852" s="12" t="s">
        <v>8283</v>
      </c>
      <c r="P1852" t="s">
        <v>8284</v>
      </c>
      <c r="Q1852">
        <f t="shared" si="140"/>
        <v>102</v>
      </c>
      <c r="R1852" s="10">
        <f t="shared" si="141"/>
        <v>51.04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8335</v>
      </c>
      <c r="O1853" s="12" t="s">
        <v>8283</v>
      </c>
      <c r="P1853" t="s">
        <v>8284</v>
      </c>
      <c r="Q1853">
        <f t="shared" si="140"/>
        <v>100</v>
      </c>
      <c r="R1853" s="10">
        <f t="shared" si="141"/>
        <v>50.04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8335</v>
      </c>
      <c r="O1854" s="12" t="s">
        <v>8283</v>
      </c>
      <c r="P1854" t="s">
        <v>8284</v>
      </c>
      <c r="Q1854">
        <f t="shared" si="140"/>
        <v>117</v>
      </c>
      <c r="R1854" s="10">
        <f t="shared" si="141"/>
        <v>133.93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8335</v>
      </c>
      <c r="O1855" s="12" t="s">
        <v>8283</v>
      </c>
      <c r="P1855" t="s">
        <v>8284</v>
      </c>
      <c r="Q1855">
        <f t="shared" si="140"/>
        <v>102</v>
      </c>
      <c r="R1855" s="10">
        <f t="shared" si="141"/>
        <v>58.21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8335</v>
      </c>
      <c r="O1856" s="12" t="s">
        <v>8283</v>
      </c>
      <c r="P1856" t="s">
        <v>8284</v>
      </c>
      <c r="Q1856">
        <f t="shared" si="140"/>
        <v>102</v>
      </c>
      <c r="R1856" s="10">
        <f t="shared" si="141"/>
        <v>88.04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8335</v>
      </c>
      <c r="O1857" s="12" t="s">
        <v>8283</v>
      </c>
      <c r="P1857" t="s">
        <v>8284</v>
      </c>
      <c r="Q1857">
        <f t="shared" si="140"/>
        <v>154</v>
      </c>
      <c r="R1857" s="10">
        <f t="shared" si="141"/>
        <v>70.58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8335</v>
      </c>
      <c r="O1858" s="12" t="s">
        <v>8283</v>
      </c>
      <c r="P1858" t="s">
        <v>8284</v>
      </c>
      <c r="Q1858">
        <f t="shared" ref="Q1858:Q1921" si="145">ROUND(E1858/D1858*100,0)</f>
        <v>101</v>
      </c>
      <c r="R1858" s="10">
        <f t="shared" si="141"/>
        <v>53.29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8335</v>
      </c>
      <c r="O1859" s="12" t="s">
        <v>8283</v>
      </c>
      <c r="P1859" t="s">
        <v>8284</v>
      </c>
      <c r="Q1859">
        <f t="shared" si="145"/>
        <v>100</v>
      </c>
      <c r="R1859" s="10">
        <f t="shared" ref="R1859:R1922" si="146">IFERROR(ROUND(E1859/L1859,2),0)</f>
        <v>136.36000000000001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8335</v>
      </c>
      <c r="O1860" s="12" t="s">
        <v>8283</v>
      </c>
      <c r="P1860" t="s">
        <v>8284</v>
      </c>
      <c r="Q1860">
        <f t="shared" si="145"/>
        <v>109</v>
      </c>
      <c r="R1860" s="10">
        <f t="shared" si="146"/>
        <v>40.549999999999997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8335</v>
      </c>
      <c r="O1861" s="12" t="s">
        <v>8283</v>
      </c>
      <c r="P1861" t="s">
        <v>8284</v>
      </c>
      <c r="Q1861">
        <f t="shared" si="145"/>
        <v>132</v>
      </c>
      <c r="R1861" s="10">
        <f t="shared" si="146"/>
        <v>70.63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8335</v>
      </c>
      <c r="O1862" s="12" t="s">
        <v>8283</v>
      </c>
      <c r="P1862" t="s">
        <v>8284</v>
      </c>
      <c r="Q1862">
        <f t="shared" si="145"/>
        <v>133</v>
      </c>
      <c r="R1862" s="10">
        <f t="shared" si="146"/>
        <v>52.68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8342</v>
      </c>
      <c r="O1863" s="12" t="s">
        <v>8291</v>
      </c>
      <c r="P1863" t="s">
        <v>8293</v>
      </c>
      <c r="Q1863">
        <f t="shared" si="145"/>
        <v>0</v>
      </c>
      <c r="R1863" s="10">
        <f t="shared" si="146"/>
        <v>0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8342</v>
      </c>
      <c r="O1864" s="12" t="s">
        <v>8291</v>
      </c>
      <c r="P1864" t="s">
        <v>8293</v>
      </c>
      <c r="Q1864">
        <f t="shared" si="145"/>
        <v>8</v>
      </c>
      <c r="R1864" s="10">
        <f t="shared" si="146"/>
        <v>90.94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8342</v>
      </c>
      <c r="O1865" s="12" t="s">
        <v>8291</v>
      </c>
      <c r="P1865" t="s">
        <v>8293</v>
      </c>
      <c r="Q1865">
        <f t="shared" si="145"/>
        <v>0</v>
      </c>
      <c r="R1865" s="10">
        <f t="shared" si="146"/>
        <v>5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8342</v>
      </c>
      <c r="O1866" s="12" t="s">
        <v>8291</v>
      </c>
      <c r="P1866" t="s">
        <v>8293</v>
      </c>
      <c r="Q1866">
        <f t="shared" si="145"/>
        <v>43</v>
      </c>
      <c r="R1866" s="10">
        <f t="shared" si="146"/>
        <v>58.08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8342</v>
      </c>
      <c r="O1867" s="12" t="s">
        <v>8291</v>
      </c>
      <c r="P1867" t="s">
        <v>8293</v>
      </c>
      <c r="Q1867">
        <f t="shared" si="145"/>
        <v>0</v>
      </c>
      <c r="R1867" s="10">
        <f t="shared" si="146"/>
        <v>2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8342</v>
      </c>
      <c r="O1868" s="12" t="s">
        <v>8291</v>
      </c>
      <c r="P1868" t="s">
        <v>8293</v>
      </c>
      <c r="Q1868">
        <f t="shared" si="145"/>
        <v>1</v>
      </c>
      <c r="R1868" s="10">
        <f t="shared" si="146"/>
        <v>62.5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8342</v>
      </c>
      <c r="O1869" s="12" t="s">
        <v>8291</v>
      </c>
      <c r="P1869" t="s">
        <v>8293</v>
      </c>
      <c r="Q1869">
        <f t="shared" si="145"/>
        <v>0</v>
      </c>
      <c r="R1869" s="10">
        <f t="shared" si="146"/>
        <v>10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8342</v>
      </c>
      <c r="O1870" s="12" t="s">
        <v>8291</v>
      </c>
      <c r="P1870" t="s">
        <v>8293</v>
      </c>
      <c r="Q1870">
        <f t="shared" si="145"/>
        <v>5</v>
      </c>
      <c r="R1870" s="10">
        <f t="shared" si="146"/>
        <v>71.59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8342</v>
      </c>
      <c r="O1871" s="12" t="s">
        <v>8291</v>
      </c>
      <c r="P1871" t="s">
        <v>8293</v>
      </c>
      <c r="Q1871">
        <f t="shared" si="145"/>
        <v>0</v>
      </c>
      <c r="R1871" s="10">
        <f t="shared" si="146"/>
        <v>0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8342</v>
      </c>
      <c r="O1872" s="12" t="s">
        <v>8291</v>
      </c>
      <c r="P1872" t="s">
        <v>8293</v>
      </c>
      <c r="Q1872">
        <f t="shared" si="145"/>
        <v>10</v>
      </c>
      <c r="R1872" s="10">
        <f t="shared" si="146"/>
        <v>32.82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8342</v>
      </c>
      <c r="O1873" s="12" t="s">
        <v>8291</v>
      </c>
      <c r="P1873" t="s">
        <v>8293</v>
      </c>
      <c r="Q1873">
        <f t="shared" si="145"/>
        <v>72</v>
      </c>
      <c r="R1873" s="10">
        <f t="shared" si="146"/>
        <v>49.12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8342</v>
      </c>
      <c r="O1874" s="12" t="s">
        <v>8291</v>
      </c>
      <c r="P1874" t="s">
        <v>8293</v>
      </c>
      <c r="Q1874">
        <f t="shared" si="145"/>
        <v>1</v>
      </c>
      <c r="R1874" s="10">
        <f t="shared" si="146"/>
        <v>16.309999999999999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8342</v>
      </c>
      <c r="O1875" s="12" t="s">
        <v>8291</v>
      </c>
      <c r="P1875" t="s">
        <v>8293</v>
      </c>
      <c r="Q1875">
        <f t="shared" si="145"/>
        <v>0</v>
      </c>
      <c r="R1875" s="10">
        <f t="shared" si="146"/>
        <v>18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8342</v>
      </c>
      <c r="O1876" s="12" t="s">
        <v>8291</v>
      </c>
      <c r="P1876" t="s">
        <v>8293</v>
      </c>
      <c r="Q1876">
        <f t="shared" si="145"/>
        <v>0</v>
      </c>
      <c r="R1876" s="10">
        <f t="shared" si="146"/>
        <v>13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8342</v>
      </c>
      <c r="O1877" s="12" t="s">
        <v>8291</v>
      </c>
      <c r="P1877" t="s">
        <v>8293</v>
      </c>
      <c r="Q1877">
        <f t="shared" si="145"/>
        <v>1</v>
      </c>
      <c r="R1877" s="10">
        <f t="shared" si="146"/>
        <v>17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8342</v>
      </c>
      <c r="O1878" s="12" t="s">
        <v>8291</v>
      </c>
      <c r="P1878" t="s">
        <v>8293</v>
      </c>
      <c r="Q1878">
        <f t="shared" si="145"/>
        <v>0</v>
      </c>
      <c r="R1878" s="10">
        <f t="shared" si="146"/>
        <v>0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8342</v>
      </c>
      <c r="O1879" s="12" t="s">
        <v>8291</v>
      </c>
      <c r="P1879" t="s">
        <v>8293</v>
      </c>
      <c r="Q1879">
        <f t="shared" si="145"/>
        <v>0</v>
      </c>
      <c r="R1879" s="10">
        <f t="shared" si="146"/>
        <v>0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8342</v>
      </c>
      <c r="O1880" s="12" t="s">
        <v>8291</v>
      </c>
      <c r="P1880" t="s">
        <v>8293</v>
      </c>
      <c r="Q1880">
        <f t="shared" si="145"/>
        <v>0</v>
      </c>
      <c r="R1880" s="10">
        <f t="shared" si="146"/>
        <v>0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8342</v>
      </c>
      <c r="O1881" s="12" t="s">
        <v>8291</v>
      </c>
      <c r="P1881" t="s">
        <v>8293</v>
      </c>
      <c r="Q1881">
        <f t="shared" si="145"/>
        <v>0</v>
      </c>
      <c r="R1881" s="10">
        <f t="shared" si="146"/>
        <v>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8342</v>
      </c>
      <c r="O1882" s="12" t="s">
        <v>8291</v>
      </c>
      <c r="P1882" t="s">
        <v>8293</v>
      </c>
      <c r="Q1882">
        <f t="shared" si="145"/>
        <v>20</v>
      </c>
      <c r="R1882" s="10">
        <f t="shared" si="146"/>
        <v>41.83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8338</v>
      </c>
      <c r="O1883" s="12" t="s">
        <v>8283</v>
      </c>
      <c r="P1883" t="s">
        <v>8287</v>
      </c>
      <c r="Q1883">
        <f t="shared" si="145"/>
        <v>173</v>
      </c>
      <c r="R1883" s="10">
        <f t="shared" si="146"/>
        <v>49.34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8338</v>
      </c>
      <c r="O1884" s="12" t="s">
        <v>8283</v>
      </c>
      <c r="P1884" t="s">
        <v>8287</v>
      </c>
      <c r="Q1884">
        <f t="shared" si="145"/>
        <v>101</v>
      </c>
      <c r="R1884" s="10">
        <f t="shared" si="146"/>
        <v>41.73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8338</v>
      </c>
      <c r="O1885" s="12" t="s">
        <v>8283</v>
      </c>
      <c r="P1885" t="s">
        <v>8287</v>
      </c>
      <c r="Q1885">
        <f t="shared" si="145"/>
        <v>105</v>
      </c>
      <c r="R1885" s="10">
        <f t="shared" si="146"/>
        <v>32.72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8338</v>
      </c>
      <c r="O1886" s="12" t="s">
        <v>8283</v>
      </c>
      <c r="P1886" t="s">
        <v>8287</v>
      </c>
      <c r="Q1886">
        <f t="shared" si="145"/>
        <v>135</v>
      </c>
      <c r="R1886" s="10">
        <f t="shared" si="146"/>
        <v>51.96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8338</v>
      </c>
      <c r="O1887" s="12" t="s">
        <v>8283</v>
      </c>
      <c r="P1887" t="s">
        <v>8287</v>
      </c>
      <c r="Q1887">
        <f t="shared" si="145"/>
        <v>116</v>
      </c>
      <c r="R1887" s="10">
        <f t="shared" si="146"/>
        <v>50.69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8338</v>
      </c>
      <c r="O1888" s="12" t="s">
        <v>8283</v>
      </c>
      <c r="P1888" t="s">
        <v>8287</v>
      </c>
      <c r="Q1888">
        <f t="shared" si="145"/>
        <v>102</v>
      </c>
      <c r="R1888" s="10">
        <f t="shared" si="146"/>
        <v>42.24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8338</v>
      </c>
      <c r="O1889" s="12" t="s">
        <v>8283</v>
      </c>
      <c r="P1889" t="s">
        <v>8287</v>
      </c>
      <c r="Q1889">
        <f t="shared" si="145"/>
        <v>111</v>
      </c>
      <c r="R1889" s="10">
        <f t="shared" si="146"/>
        <v>416.88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8338</v>
      </c>
      <c r="O1890" s="12" t="s">
        <v>8283</v>
      </c>
      <c r="P1890" t="s">
        <v>8287</v>
      </c>
      <c r="Q1890">
        <f t="shared" si="145"/>
        <v>166</v>
      </c>
      <c r="R1890" s="10">
        <f t="shared" si="146"/>
        <v>46.65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8338</v>
      </c>
      <c r="O1891" s="12" t="s">
        <v>8283</v>
      </c>
      <c r="P1891" t="s">
        <v>8287</v>
      </c>
      <c r="Q1891">
        <f t="shared" si="145"/>
        <v>107</v>
      </c>
      <c r="R1891" s="10">
        <f t="shared" si="146"/>
        <v>48.45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8338</v>
      </c>
      <c r="O1892" s="12" t="s">
        <v>8283</v>
      </c>
      <c r="P1892" t="s">
        <v>8287</v>
      </c>
      <c r="Q1892">
        <f t="shared" si="145"/>
        <v>145</v>
      </c>
      <c r="R1892" s="10">
        <f t="shared" si="146"/>
        <v>70.53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8338</v>
      </c>
      <c r="O1893" s="12" t="s">
        <v>8283</v>
      </c>
      <c r="P1893" t="s">
        <v>8287</v>
      </c>
      <c r="Q1893">
        <f t="shared" si="145"/>
        <v>106</v>
      </c>
      <c r="R1893" s="10">
        <f t="shared" si="146"/>
        <v>87.96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8338</v>
      </c>
      <c r="O1894" s="12" t="s">
        <v>8283</v>
      </c>
      <c r="P1894" t="s">
        <v>8287</v>
      </c>
      <c r="Q1894">
        <f t="shared" si="145"/>
        <v>137</v>
      </c>
      <c r="R1894" s="10">
        <f t="shared" si="146"/>
        <v>26.27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8338</v>
      </c>
      <c r="O1895" s="12" t="s">
        <v>8283</v>
      </c>
      <c r="P1895" t="s">
        <v>8287</v>
      </c>
      <c r="Q1895">
        <f t="shared" si="145"/>
        <v>104</v>
      </c>
      <c r="R1895" s="10">
        <f t="shared" si="146"/>
        <v>57.78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8338</v>
      </c>
      <c r="O1896" s="12" t="s">
        <v>8283</v>
      </c>
      <c r="P1896" t="s">
        <v>8287</v>
      </c>
      <c r="Q1896">
        <f t="shared" si="145"/>
        <v>115</v>
      </c>
      <c r="R1896" s="10">
        <f t="shared" si="146"/>
        <v>57.25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8338</v>
      </c>
      <c r="O1897" s="12" t="s">
        <v>8283</v>
      </c>
      <c r="P1897" t="s">
        <v>8287</v>
      </c>
      <c r="Q1897">
        <f t="shared" si="145"/>
        <v>102</v>
      </c>
      <c r="R1897" s="10">
        <f t="shared" si="146"/>
        <v>196.34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8338</v>
      </c>
      <c r="O1898" s="12" t="s">
        <v>8283</v>
      </c>
      <c r="P1898" t="s">
        <v>8287</v>
      </c>
      <c r="Q1898">
        <f t="shared" si="145"/>
        <v>124</v>
      </c>
      <c r="R1898" s="10">
        <f t="shared" si="146"/>
        <v>43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8338</v>
      </c>
      <c r="O1899" s="12" t="s">
        <v>8283</v>
      </c>
      <c r="P1899" t="s">
        <v>8287</v>
      </c>
      <c r="Q1899">
        <f t="shared" si="145"/>
        <v>102</v>
      </c>
      <c r="R1899" s="10">
        <f t="shared" si="146"/>
        <v>35.549999999999997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8338</v>
      </c>
      <c r="O1900" s="12" t="s">
        <v>8283</v>
      </c>
      <c r="P1900" t="s">
        <v>8287</v>
      </c>
      <c r="Q1900">
        <f t="shared" si="145"/>
        <v>145</v>
      </c>
      <c r="R1900" s="10">
        <f t="shared" si="146"/>
        <v>68.81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8338</v>
      </c>
      <c r="O1901" s="12" t="s">
        <v>8283</v>
      </c>
      <c r="P1901" t="s">
        <v>8287</v>
      </c>
      <c r="Q1901">
        <f t="shared" si="145"/>
        <v>133</v>
      </c>
      <c r="R1901" s="10">
        <f t="shared" si="146"/>
        <v>28.57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8338</v>
      </c>
      <c r="O1902" s="12" t="s">
        <v>8283</v>
      </c>
      <c r="P1902" t="s">
        <v>8287</v>
      </c>
      <c r="Q1902">
        <f t="shared" si="145"/>
        <v>109</v>
      </c>
      <c r="R1902" s="10">
        <f t="shared" si="146"/>
        <v>50.63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8353</v>
      </c>
      <c r="O1903" s="12" t="s">
        <v>8277</v>
      </c>
      <c r="P1903" t="s">
        <v>8306</v>
      </c>
      <c r="Q1903">
        <f t="shared" si="145"/>
        <v>3</v>
      </c>
      <c r="R1903" s="10">
        <f t="shared" si="146"/>
        <v>106.8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8353</v>
      </c>
      <c r="O1904" s="12" t="s">
        <v>8277</v>
      </c>
      <c r="P1904" t="s">
        <v>8306</v>
      </c>
      <c r="Q1904">
        <f t="shared" si="145"/>
        <v>1</v>
      </c>
      <c r="R1904" s="10">
        <f t="shared" si="146"/>
        <v>4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8353</v>
      </c>
      <c r="O1905" s="12" t="s">
        <v>8277</v>
      </c>
      <c r="P1905" t="s">
        <v>8306</v>
      </c>
      <c r="Q1905">
        <f t="shared" si="145"/>
        <v>47</v>
      </c>
      <c r="R1905" s="10">
        <f t="shared" si="146"/>
        <v>34.1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8353</v>
      </c>
      <c r="O1906" s="12" t="s">
        <v>8277</v>
      </c>
      <c r="P1906" t="s">
        <v>8306</v>
      </c>
      <c r="Q1906">
        <f t="shared" si="145"/>
        <v>0</v>
      </c>
      <c r="R1906" s="10">
        <f t="shared" si="146"/>
        <v>25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8353</v>
      </c>
      <c r="O1907" s="12" t="s">
        <v>8277</v>
      </c>
      <c r="P1907" t="s">
        <v>8306</v>
      </c>
      <c r="Q1907">
        <f t="shared" si="145"/>
        <v>0</v>
      </c>
      <c r="R1907" s="10">
        <f t="shared" si="146"/>
        <v>10.5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8353</v>
      </c>
      <c r="O1908" s="12" t="s">
        <v>8277</v>
      </c>
      <c r="P1908" t="s">
        <v>8306</v>
      </c>
      <c r="Q1908">
        <f t="shared" si="145"/>
        <v>43</v>
      </c>
      <c r="R1908" s="10">
        <f t="shared" si="146"/>
        <v>215.96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8353</v>
      </c>
      <c r="O1909" s="12" t="s">
        <v>8277</v>
      </c>
      <c r="P1909" t="s">
        <v>8306</v>
      </c>
      <c r="Q1909">
        <f t="shared" si="145"/>
        <v>0</v>
      </c>
      <c r="R1909" s="10">
        <f t="shared" si="146"/>
        <v>21.25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8353</v>
      </c>
      <c r="O1910" s="12" t="s">
        <v>8277</v>
      </c>
      <c r="P1910" t="s">
        <v>8306</v>
      </c>
      <c r="Q1910">
        <f t="shared" si="145"/>
        <v>2</v>
      </c>
      <c r="R1910" s="10">
        <f t="shared" si="146"/>
        <v>108.25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8353</v>
      </c>
      <c r="O1911" s="12" t="s">
        <v>8277</v>
      </c>
      <c r="P1911" t="s">
        <v>8306</v>
      </c>
      <c r="Q1911">
        <f t="shared" si="145"/>
        <v>14</v>
      </c>
      <c r="R1911" s="10">
        <f t="shared" si="146"/>
        <v>129.97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8353</v>
      </c>
      <c r="O1912" s="12" t="s">
        <v>8277</v>
      </c>
      <c r="P1912" t="s">
        <v>8306</v>
      </c>
      <c r="Q1912">
        <f t="shared" si="145"/>
        <v>39</v>
      </c>
      <c r="R1912" s="10">
        <f t="shared" si="146"/>
        <v>117.49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8353</v>
      </c>
      <c r="O1913" s="12" t="s">
        <v>8277</v>
      </c>
      <c r="P1913" t="s">
        <v>8306</v>
      </c>
      <c r="Q1913">
        <f t="shared" si="145"/>
        <v>0</v>
      </c>
      <c r="R1913" s="10">
        <f t="shared" si="146"/>
        <v>10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8353</v>
      </c>
      <c r="O1914" s="12" t="s">
        <v>8277</v>
      </c>
      <c r="P1914" t="s">
        <v>8306</v>
      </c>
      <c r="Q1914">
        <f t="shared" si="145"/>
        <v>59</v>
      </c>
      <c r="R1914" s="10">
        <f t="shared" si="146"/>
        <v>70.599999999999994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8353</v>
      </c>
      <c r="O1915" s="12" t="s">
        <v>8277</v>
      </c>
      <c r="P1915" t="s">
        <v>8306</v>
      </c>
      <c r="Q1915">
        <f t="shared" si="145"/>
        <v>1</v>
      </c>
      <c r="R1915" s="10">
        <f t="shared" si="146"/>
        <v>24.5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8353</v>
      </c>
      <c r="O1916" s="12" t="s">
        <v>8277</v>
      </c>
      <c r="P1916" t="s">
        <v>8306</v>
      </c>
      <c r="Q1916">
        <f t="shared" si="145"/>
        <v>9</v>
      </c>
      <c r="R1916" s="10">
        <f t="shared" si="146"/>
        <v>30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8353</v>
      </c>
      <c r="O1917" s="12" t="s">
        <v>8277</v>
      </c>
      <c r="P1917" t="s">
        <v>8306</v>
      </c>
      <c r="Q1917">
        <f t="shared" si="145"/>
        <v>2</v>
      </c>
      <c r="R1917" s="10">
        <f t="shared" si="146"/>
        <v>2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8353</v>
      </c>
      <c r="O1918" s="12" t="s">
        <v>8277</v>
      </c>
      <c r="P1918" t="s">
        <v>8306</v>
      </c>
      <c r="Q1918">
        <f t="shared" si="145"/>
        <v>1</v>
      </c>
      <c r="R1918" s="10">
        <f t="shared" si="146"/>
        <v>17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8353</v>
      </c>
      <c r="O1919" s="12" t="s">
        <v>8277</v>
      </c>
      <c r="P1919" t="s">
        <v>8306</v>
      </c>
      <c r="Q1919">
        <f t="shared" si="145"/>
        <v>53</v>
      </c>
      <c r="R1919" s="10">
        <f t="shared" si="146"/>
        <v>2928.93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8353</v>
      </c>
      <c r="O1920" s="12" t="s">
        <v>8277</v>
      </c>
      <c r="P1920" t="s">
        <v>8306</v>
      </c>
      <c r="Q1920">
        <f t="shared" si="145"/>
        <v>1</v>
      </c>
      <c r="R1920" s="10">
        <f t="shared" si="146"/>
        <v>28.89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8353</v>
      </c>
      <c r="O1921" s="12" t="s">
        <v>8277</v>
      </c>
      <c r="P1921" t="s">
        <v>8306</v>
      </c>
      <c r="Q1921">
        <f t="shared" si="145"/>
        <v>47</v>
      </c>
      <c r="R1921" s="10">
        <f t="shared" si="146"/>
        <v>29.63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8353</v>
      </c>
      <c r="O1922" s="12" t="s">
        <v>8277</v>
      </c>
      <c r="P1922" t="s">
        <v>8306</v>
      </c>
      <c r="Q1922">
        <f t="shared" ref="Q1922:Q1985" si="150">ROUND(E1922/D1922*100,0)</f>
        <v>43</v>
      </c>
      <c r="R1922" s="10">
        <f t="shared" si="146"/>
        <v>40.98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8338</v>
      </c>
      <c r="O1923" s="12" t="s">
        <v>8283</v>
      </c>
      <c r="P1923" t="s">
        <v>8287</v>
      </c>
      <c r="Q1923">
        <f t="shared" si="150"/>
        <v>137</v>
      </c>
      <c r="R1923" s="10">
        <f t="shared" ref="R1923:R1986" si="151">IFERROR(ROUND(E1923/L1923,2),0)</f>
        <v>54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8338</v>
      </c>
      <c r="O1924" s="12" t="s">
        <v>8283</v>
      </c>
      <c r="P1924" t="s">
        <v>8287</v>
      </c>
      <c r="Q1924">
        <f t="shared" si="150"/>
        <v>116</v>
      </c>
      <c r="R1924" s="10">
        <f t="shared" si="151"/>
        <v>36.11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8338</v>
      </c>
      <c r="O1925" s="12" t="s">
        <v>8283</v>
      </c>
      <c r="P1925" t="s">
        <v>8287</v>
      </c>
      <c r="Q1925">
        <f t="shared" si="150"/>
        <v>241</v>
      </c>
      <c r="R1925" s="10">
        <f t="shared" si="151"/>
        <v>23.15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8338</v>
      </c>
      <c r="O1926" s="12" t="s">
        <v>8283</v>
      </c>
      <c r="P1926" t="s">
        <v>8287</v>
      </c>
      <c r="Q1926">
        <f t="shared" si="150"/>
        <v>114</v>
      </c>
      <c r="R1926" s="10">
        <f t="shared" si="151"/>
        <v>104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8338</v>
      </c>
      <c r="O1927" s="12" t="s">
        <v>8283</v>
      </c>
      <c r="P1927" t="s">
        <v>8287</v>
      </c>
      <c r="Q1927">
        <f t="shared" si="150"/>
        <v>110</v>
      </c>
      <c r="R1927" s="10">
        <f t="shared" si="151"/>
        <v>31.83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8338</v>
      </c>
      <c r="O1928" s="12" t="s">
        <v>8283</v>
      </c>
      <c r="P1928" t="s">
        <v>8287</v>
      </c>
      <c r="Q1928">
        <f t="shared" si="150"/>
        <v>195</v>
      </c>
      <c r="R1928" s="10">
        <f t="shared" si="151"/>
        <v>27.39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8338</v>
      </c>
      <c r="O1929" s="12" t="s">
        <v>8283</v>
      </c>
      <c r="P1929" t="s">
        <v>8287</v>
      </c>
      <c r="Q1929">
        <f t="shared" si="150"/>
        <v>103</v>
      </c>
      <c r="R1929" s="10">
        <f t="shared" si="151"/>
        <v>56.36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8338</v>
      </c>
      <c r="O1930" s="12" t="s">
        <v>8283</v>
      </c>
      <c r="P1930" t="s">
        <v>8287</v>
      </c>
      <c r="Q1930">
        <f t="shared" si="150"/>
        <v>103</v>
      </c>
      <c r="R1930" s="10">
        <f t="shared" si="151"/>
        <v>77.349999999999994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8338</v>
      </c>
      <c r="O1931" s="12" t="s">
        <v>8283</v>
      </c>
      <c r="P1931" t="s">
        <v>8287</v>
      </c>
      <c r="Q1931">
        <f t="shared" si="150"/>
        <v>100</v>
      </c>
      <c r="R1931" s="10">
        <f t="shared" si="151"/>
        <v>42.8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8338</v>
      </c>
      <c r="O1932" s="12" t="s">
        <v>8283</v>
      </c>
      <c r="P1932" t="s">
        <v>8287</v>
      </c>
      <c r="Q1932">
        <f t="shared" si="150"/>
        <v>127</v>
      </c>
      <c r="R1932" s="10">
        <f t="shared" si="151"/>
        <v>48.85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8338</v>
      </c>
      <c r="O1933" s="12" t="s">
        <v>8283</v>
      </c>
      <c r="P1933" t="s">
        <v>8287</v>
      </c>
      <c r="Q1933">
        <f t="shared" si="150"/>
        <v>121</v>
      </c>
      <c r="R1933" s="10">
        <f t="shared" si="151"/>
        <v>48.24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8338</v>
      </c>
      <c r="O1934" s="12" t="s">
        <v>8283</v>
      </c>
      <c r="P1934" t="s">
        <v>8287</v>
      </c>
      <c r="Q1934">
        <f t="shared" si="150"/>
        <v>107</v>
      </c>
      <c r="R1934" s="10">
        <f t="shared" si="151"/>
        <v>70.209999999999994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8338</v>
      </c>
      <c r="O1935" s="12" t="s">
        <v>8283</v>
      </c>
      <c r="P1935" t="s">
        <v>8287</v>
      </c>
      <c r="Q1935">
        <f t="shared" si="150"/>
        <v>172</v>
      </c>
      <c r="R1935" s="10">
        <f t="shared" si="151"/>
        <v>94.05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8338</v>
      </c>
      <c r="O1936" s="12" t="s">
        <v>8283</v>
      </c>
      <c r="P1936" t="s">
        <v>8287</v>
      </c>
      <c r="Q1936">
        <f t="shared" si="150"/>
        <v>124</v>
      </c>
      <c r="R1936" s="10">
        <f t="shared" si="151"/>
        <v>80.27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8338</v>
      </c>
      <c r="O1937" s="12" t="s">
        <v>8283</v>
      </c>
      <c r="P1937" t="s">
        <v>8287</v>
      </c>
      <c r="Q1937">
        <f t="shared" si="150"/>
        <v>108</v>
      </c>
      <c r="R1937" s="10">
        <f t="shared" si="151"/>
        <v>54.2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8338</v>
      </c>
      <c r="O1938" s="12" t="s">
        <v>8283</v>
      </c>
      <c r="P1938" t="s">
        <v>8287</v>
      </c>
      <c r="Q1938">
        <f t="shared" si="150"/>
        <v>117</v>
      </c>
      <c r="R1938" s="10">
        <f t="shared" si="151"/>
        <v>60.27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8338</v>
      </c>
      <c r="O1939" s="12" t="s">
        <v>8283</v>
      </c>
      <c r="P1939" t="s">
        <v>8287</v>
      </c>
      <c r="Q1939">
        <f t="shared" si="150"/>
        <v>187</v>
      </c>
      <c r="R1939" s="10">
        <f t="shared" si="151"/>
        <v>38.74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8338</v>
      </c>
      <c r="O1940" s="12" t="s">
        <v>8283</v>
      </c>
      <c r="P1940" t="s">
        <v>8287</v>
      </c>
      <c r="Q1940">
        <f t="shared" si="150"/>
        <v>116</v>
      </c>
      <c r="R1940" s="10">
        <f t="shared" si="151"/>
        <v>152.54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8338</v>
      </c>
      <c r="O1941" s="12" t="s">
        <v>8283</v>
      </c>
      <c r="P1941" t="s">
        <v>8287</v>
      </c>
      <c r="Q1941">
        <f t="shared" si="150"/>
        <v>111</v>
      </c>
      <c r="R1941" s="10">
        <f t="shared" si="151"/>
        <v>115.31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8338</v>
      </c>
      <c r="O1942" s="12" t="s">
        <v>8283</v>
      </c>
      <c r="P1942" t="s">
        <v>8287</v>
      </c>
      <c r="Q1942">
        <f t="shared" si="150"/>
        <v>171</v>
      </c>
      <c r="R1942" s="10">
        <f t="shared" si="151"/>
        <v>35.840000000000003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8354</v>
      </c>
      <c r="O1943" s="12" t="s">
        <v>8277</v>
      </c>
      <c r="P1943" t="s">
        <v>8307</v>
      </c>
      <c r="Q1943">
        <f t="shared" si="150"/>
        <v>126</v>
      </c>
      <c r="R1943" s="10">
        <f t="shared" si="151"/>
        <v>64.569999999999993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8354</v>
      </c>
      <c r="O1944" s="12" t="s">
        <v>8277</v>
      </c>
      <c r="P1944" t="s">
        <v>8307</v>
      </c>
      <c r="Q1944">
        <f t="shared" si="150"/>
        <v>138</v>
      </c>
      <c r="R1944" s="10">
        <f t="shared" si="151"/>
        <v>87.44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8354</v>
      </c>
      <c r="O1945" s="12" t="s">
        <v>8277</v>
      </c>
      <c r="P1945" t="s">
        <v>8307</v>
      </c>
      <c r="Q1945">
        <f t="shared" si="150"/>
        <v>1705</v>
      </c>
      <c r="R1945" s="10">
        <f t="shared" si="151"/>
        <v>68.819999999999993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8354</v>
      </c>
      <c r="O1946" s="12" t="s">
        <v>8277</v>
      </c>
      <c r="P1946" t="s">
        <v>8307</v>
      </c>
      <c r="Q1946">
        <f t="shared" si="150"/>
        <v>788</v>
      </c>
      <c r="R1946" s="10">
        <f t="shared" si="151"/>
        <v>176.2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8354</v>
      </c>
      <c r="O1947" s="12" t="s">
        <v>8277</v>
      </c>
      <c r="P1947" t="s">
        <v>8307</v>
      </c>
      <c r="Q1947">
        <f t="shared" si="150"/>
        <v>348</v>
      </c>
      <c r="R1947" s="10">
        <f t="shared" si="151"/>
        <v>511.79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8354</v>
      </c>
      <c r="O1948" s="12" t="s">
        <v>8277</v>
      </c>
      <c r="P1948" t="s">
        <v>8307</v>
      </c>
      <c r="Q1948">
        <f t="shared" si="150"/>
        <v>150</v>
      </c>
      <c r="R1948" s="10">
        <f t="shared" si="151"/>
        <v>160.44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8354</v>
      </c>
      <c r="O1949" s="12" t="s">
        <v>8277</v>
      </c>
      <c r="P1949" t="s">
        <v>8307</v>
      </c>
      <c r="Q1949">
        <f t="shared" si="150"/>
        <v>101</v>
      </c>
      <c r="R1949" s="10">
        <f t="shared" si="151"/>
        <v>35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8354</v>
      </c>
      <c r="O1950" s="12" t="s">
        <v>8277</v>
      </c>
      <c r="P1950" t="s">
        <v>8307</v>
      </c>
      <c r="Q1950">
        <f t="shared" si="150"/>
        <v>800</v>
      </c>
      <c r="R1950" s="10">
        <f t="shared" si="151"/>
        <v>188.51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8354</v>
      </c>
      <c r="O1951" s="12" t="s">
        <v>8277</v>
      </c>
      <c r="P1951" t="s">
        <v>8307</v>
      </c>
      <c r="Q1951">
        <f t="shared" si="150"/>
        <v>106</v>
      </c>
      <c r="R1951" s="10">
        <f t="shared" si="151"/>
        <v>56.2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8354</v>
      </c>
      <c r="O1952" s="12" t="s">
        <v>8277</v>
      </c>
      <c r="P1952" t="s">
        <v>8307</v>
      </c>
      <c r="Q1952">
        <f t="shared" si="150"/>
        <v>201</v>
      </c>
      <c r="R1952" s="10">
        <f t="shared" si="151"/>
        <v>51.31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8354</v>
      </c>
      <c r="O1953" s="12" t="s">
        <v>8277</v>
      </c>
      <c r="P1953" t="s">
        <v>8307</v>
      </c>
      <c r="Q1953">
        <f t="shared" si="150"/>
        <v>212</v>
      </c>
      <c r="R1953" s="10">
        <f t="shared" si="151"/>
        <v>127.36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8354</v>
      </c>
      <c r="O1954" s="12" t="s">
        <v>8277</v>
      </c>
      <c r="P1954" t="s">
        <v>8307</v>
      </c>
      <c r="Q1954">
        <f t="shared" si="150"/>
        <v>198</v>
      </c>
      <c r="R1954" s="10">
        <f t="shared" si="151"/>
        <v>101.86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8354</v>
      </c>
      <c r="O1955" s="12" t="s">
        <v>8277</v>
      </c>
      <c r="P1955" t="s">
        <v>8307</v>
      </c>
      <c r="Q1955">
        <f t="shared" si="150"/>
        <v>226</v>
      </c>
      <c r="R1955" s="10">
        <f t="shared" si="151"/>
        <v>230.56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8354</v>
      </c>
      <c r="O1956" s="12" t="s">
        <v>8277</v>
      </c>
      <c r="P1956" t="s">
        <v>8307</v>
      </c>
      <c r="Q1956">
        <f t="shared" si="150"/>
        <v>699</v>
      </c>
      <c r="R1956" s="10">
        <f t="shared" si="151"/>
        <v>842.11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8354</v>
      </c>
      <c r="O1957" s="12" t="s">
        <v>8277</v>
      </c>
      <c r="P1957" t="s">
        <v>8307</v>
      </c>
      <c r="Q1957">
        <f t="shared" si="150"/>
        <v>399</v>
      </c>
      <c r="R1957" s="10">
        <f t="shared" si="151"/>
        <v>577.28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8354</v>
      </c>
      <c r="O1958" s="12" t="s">
        <v>8277</v>
      </c>
      <c r="P1958" t="s">
        <v>8307</v>
      </c>
      <c r="Q1958">
        <f t="shared" si="150"/>
        <v>294</v>
      </c>
      <c r="R1958" s="10">
        <f t="shared" si="151"/>
        <v>483.34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8354</v>
      </c>
      <c r="O1959" s="12" t="s">
        <v>8277</v>
      </c>
      <c r="P1959" t="s">
        <v>8307</v>
      </c>
      <c r="Q1959">
        <f t="shared" si="150"/>
        <v>168</v>
      </c>
      <c r="R1959" s="10">
        <f t="shared" si="151"/>
        <v>76.14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8354</v>
      </c>
      <c r="O1960" s="12" t="s">
        <v>8277</v>
      </c>
      <c r="P1960" t="s">
        <v>8307</v>
      </c>
      <c r="Q1960">
        <f t="shared" si="150"/>
        <v>1436</v>
      </c>
      <c r="R1960" s="10">
        <f t="shared" si="151"/>
        <v>74.11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8354</v>
      </c>
      <c r="O1961" s="12" t="s">
        <v>8277</v>
      </c>
      <c r="P1961" t="s">
        <v>8307</v>
      </c>
      <c r="Q1961">
        <f t="shared" si="150"/>
        <v>157</v>
      </c>
      <c r="R1961" s="10">
        <f t="shared" si="151"/>
        <v>36.97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8354</v>
      </c>
      <c r="O1962" s="12" t="s">
        <v>8277</v>
      </c>
      <c r="P1962" t="s">
        <v>8307</v>
      </c>
      <c r="Q1962">
        <f t="shared" si="150"/>
        <v>118</v>
      </c>
      <c r="R1962" s="10">
        <f t="shared" si="151"/>
        <v>2500.9699999999998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8354</v>
      </c>
      <c r="O1963" s="12" t="s">
        <v>8277</v>
      </c>
      <c r="P1963" t="s">
        <v>8307</v>
      </c>
      <c r="Q1963">
        <f t="shared" si="150"/>
        <v>1105</v>
      </c>
      <c r="R1963" s="10">
        <f t="shared" si="151"/>
        <v>67.69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8354</v>
      </c>
      <c r="O1964" s="12" t="s">
        <v>8277</v>
      </c>
      <c r="P1964" t="s">
        <v>8307</v>
      </c>
      <c r="Q1964">
        <f t="shared" si="150"/>
        <v>193</v>
      </c>
      <c r="R1964" s="10">
        <f t="shared" si="151"/>
        <v>63.05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8354</v>
      </c>
      <c r="O1965" s="12" t="s">
        <v>8277</v>
      </c>
      <c r="P1965" t="s">
        <v>8307</v>
      </c>
      <c r="Q1965">
        <f t="shared" si="150"/>
        <v>127</v>
      </c>
      <c r="R1965" s="10">
        <f t="shared" si="151"/>
        <v>117.6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8354</v>
      </c>
      <c r="O1966" s="12" t="s">
        <v>8277</v>
      </c>
      <c r="P1966" t="s">
        <v>8307</v>
      </c>
      <c r="Q1966">
        <f t="shared" si="150"/>
        <v>260</v>
      </c>
      <c r="R1966" s="10">
        <f t="shared" si="151"/>
        <v>180.75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8354</v>
      </c>
      <c r="O1967" s="12" t="s">
        <v>8277</v>
      </c>
      <c r="P1967" t="s">
        <v>8307</v>
      </c>
      <c r="Q1967">
        <f t="shared" si="150"/>
        <v>262</v>
      </c>
      <c r="R1967" s="10">
        <f t="shared" si="151"/>
        <v>127.32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8354</v>
      </c>
      <c r="O1968" s="12" t="s">
        <v>8277</v>
      </c>
      <c r="P1968" t="s">
        <v>8307</v>
      </c>
      <c r="Q1968">
        <f t="shared" si="150"/>
        <v>207</v>
      </c>
      <c r="R1968" s="10">
        <f t="shared" si="151"/>
        <v>136.63999999999999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8354</v>
      </c>
      <c r="O1969" s="12" t="s">
        <v>8277</v>
      </c>
      <c r="P1969" t="s">
        <v>8307</v>
      </c>
      <c r="Q1969">
        <f t="shared" si="150"/>
        <v>370</v>
      </c>
      <c r="R1969" s="10">
        <f t="shared" si="151"/>
        <v>182.78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8354</v>
      </c>
      <c r="O1970" s="12" t="s">
        <v>8277</v>
      </c>
      <c r="P1970" t="s">
        <v>8307</v>
      </c>
      <c r="Q1970">
        <f t="shared" si="150"/>
        <v>285</v>
      </c>
      <c r="R1970" s="10">
        <f t="shared" si="151"/>
        <v>279.38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8354</v>
      </c>
      <c r="O1971" s="12" t="s">
        <v>8277</v>
      </c>
      <c r="P1971" t="s">
        <v>8307</v>
      </c>
      <c r="Q1971">
        <f t="shared" si="150"/>
        <v>579</v>
      </c>
      <c r="R1971" s="10">
        <f t="shared" si="151"/>
        <v>61.38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8354</v>
      </c>
      <c r="O1972" s="12" t="s">
        <v>8277</v>
      </c>
      <c r="P1972" t="s">
        <v>8307</v>
      </c>
      <c r="Q1972">
        <f t="shared" si="150"/>
        <v>1132</v>
      </c>
      <c r="R1972" s="10">
        <f t="shared" si="151"/>
        <v>80.73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8354</v>
      </c>
      <c r="O1973" s="12" t="s">
        <v>8277</v>
      </c>
      <c r="P1973" t="s">
        <v>8307</v>
      </c>
      <c r="Q1973">
        <f t="shared" si="150"/>
        <v>263</v>
      </c>
      <c r="R1973" s="10">
        <f t="shared" si="151"/>
        <v>272.36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8354</v>
      </c>
      <c r="O1974" s="12" t="s">
        <v>8277</v>
      </c>
      <c r="P1974" t="s">
        <v>8307</v>
      </c>
      <c r="Q1974">
        <f t="shared" si="150"/>
        <v>674</v>
      </c>
      <c r="R1974" s="10">
        <f t="shared" si="151"/>
        <v>70.849999999999994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8354</v>
      </c>
      <c r="O1975" s="12" t="s">
        <v>8277</v>
      </c>
      <c r="P1975" t="s">
        <v>8307</v>
      </c>
      <c r="Q1975">
        <f t="shared" si="150"/>
        <v>257</v>
      </c>
      <c r="R1975" s="10">
        <f t="shared" si="151"/>
        <v>247.94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8354</v>
      </c>
      <c r="O1976" s="12" t="s">
        <v>8277</v>
      </c>
      <c r="P1976" t="s">
        <v>8307</v>
      </c>
      <c r="Q1976">
        <f t="shared" si="150"/>
        <v>375</v>
      </c>
      <c r="R1976" s="10">
        <f t="shared" si="151"/>
        <v>186.81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8354</v>
      </c>
      <c r="O1977" s="12" t="s">
        <v>8277</v>
      </c>
      <c r="P1977" t="s">
        <v>8307</v>
      </c>
      <c r="Q1977">
        <f t="shared" si="150"/>
        <v>209</v>
      </c>
      <c r="R1977" s="10">
        <f t="shared" si="151"/>
        <v>131.99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8354</v>
      </c>
      <c r="O1978" s="12" t="s">
        <v>8277</v>
      </c>
      <c r="P1978" t="s">
        <v>8307</v>
      </c>
      <c r="Q1978">
        <f t="shared" si="150"/>
        <v>347</v>
      </c>
      <c r="R1978" s="10">
        <f t="shared" si="151"/>
        <v>29.31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8354</v>
      </c>
      <c r="O1979" s="12" t="s">
        <v>8277</v>
      </c>
      <c r="P1979" t="s">
        <v>8307</v>
      </c>
      <c r="Q1979">
        <f t="shared" si="150"/>
        <v>402</v>
      </c>
      <c r="R1979" s="10">
        <f t="shared" si="151"/>
        <v>245.02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8354</v>
      </c>
      <c r="O1980" s="12" t="s">
        <v>8277</v>
      </c>
      <c r="P1980" t="s">
        <v>8307</v>
      </c>
      <c r="Q1980">
        <f t="shared" si="150"/>
        <v>1027</v>
      </c>
      <c r="R1980" s="10">
        <f t="shared" si="151"/>
        <v>1323.25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8354</v>
      </c>
      <c r="O1981" s="12" t="s">
        <v>8277</v>
      </c>
      <c r="P1981" t="s">
        <v>8307</v>
      </c>
      <c r="Q1981">
        <f t="shared" si="150"/>
        <v>115</v>
      </c>
      <c r="R1981" s="10">
        <f t="shared" si="151"/>
        <v>282.66000000000003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8354</v>
      </c>
      <c r="O1982" s="12" t="s">
        <v>8277</v>
      </c>
      <c r="P1982" t="s">
        <v>8307</v>
      </c>
      <c r="Q1982">
        <f t="shared" si="150"/>
        <v>355</v>
      </c>
      <c r="R1982" s="10">
        <f t="shared" si="151"/>
        <v>91.21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8355</v>
      </c>
      <c r="O1983" s="12" t="s">
        <v>8296</v>
      </c>
      <c r="P1983" t="s">
        <v>8308</v>
      </c>
      <c r="Q1983">
        <f t="shared" si="150"/>
        <v>5</v>
      </c>
      <c r="R1983" s="10">
        <f t="shared" si="151"/>
        <v>31.75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8355</v>
      </c>
      <c r="O1984" s="12" t="s">
        <v>8296</v>
      </c>
      <c r="P1984" t="s">
        <v>8308</v>
      </c>
      <c r="Q1984">
        <f t="shared" si="150"/>
        <v>0</v>
      </c>
      <c r="R1984" s="10">
        <f t="shared" si="151"/>
        <v>0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8355</v>
      </c>
      <c r="O1985" s="12" t="s">
        <v>8296</v>
      </c>
      <c r="P1985" t="s">
        <v>8308</v>
      </c>
      <c r="Q1985">
        <f t="shared" si="150"/>
        <v>4</v>
      </c>
      <c r="R1985" s="10">
        <f t="shared" si="151"/>
        <v>88.69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8355</v>
      </c>
      <c r="O1986" s="12" t="s">
        <v>8296</v>
      </c>
      <c r="P1986" t="s">
        <v>8308</v>
      </c>
      <c r="Q1986">
        <f t="shared" ref="Q1986:Q2049" si="155">ROUND(E1986/D1986*100,0)</f>
        <v>21</v>
      </c>
      <c r="R1986" s="10">
        <f t="shared" si="151"/>
        <v>453.14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8355</v>
      </c>
      <c r="O1987" s="12" t="s">
        <v>8296</v>
      </c>
      <c r="P1987" t="s">
        <v>8308</v>
      </c>
      <c r="Q1987">
        <f t="shared" si="155"/>
        <v>3</v>
      </c>
      <c r="R1987" s="10">
        <f t="shared" ref="R1987:R2050" si="156">IFERROR(ROUND(E1987/L1987,2),0)</f>
        <v>12.75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8355</v>
      </c>
      <c r="O1988" s="12" t="s">
        <v>8296</v>
      </c>
      <c r="P1988" t="s">
        <v>8308</v>
      </c>
      <c r="Q1988">
        <f t="shared" si="155"/>
        <v>0</v>
      </c>
      <c r="R1988" s="10">
        <f t="shared" si="156"/>
        <v>1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8355</v>
      </c>
      <c r="O1989" s="12" t="s">
        <v>8296</v>
      </c>
      <c r="P1989" t="s">
        <v>8308</v>
      </c>
      <c r="Q1989">
        <f t="shared" si="155"/>
        <v>42</v>
      </c>
      <c r="R1989" s="10">
        <f t="shared" si="156"/>
        <v>83.43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8355</v>
      </c>
      <c r="O1990" s="12" t="s">
        <v>8296</v>
      </c>
      <c r="P1990" t="s">
        <v>8308</v>
      </c>
      <c r="Q1990">
        <f t="shared" si="155"/>
        <v>0</v>
      </c>
      <c r="R1990" s="10">
        <f t="shared" si="156"/>
        <v>25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8355</v>
      </c>
      <c r="O1991" s="12" t="s">
        <v>8296</v>
      </c>
      <c r="P1991" t="s">
        <v>8308</v>
      </c>
      <c r="Q1991">
        <f t="shared" si="155"/>
        <v>1</v>
      </c>
      <c r="R1991" s="10">
        <f t="shared" si="156"/>
        <v>50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8355</v>
      </c>
      <c r="O1992" s="12" t="s">
        <v>8296</v>
      </c>
      <c r="P1992" t="s">
        <v>8308</v>
      </c>
      <c r="Q1992">
        <f t="shared" si="155"/>
        <v>17</v>
      </c>
      <c r="R1992" s="10">
        <f t="shared" si="156"/>
        <v>101.8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8355</v>
      </c>
      <c r="O1993" s="12" t="s">
        <v>8296</v>
      </c>
      <c r="P1993" t="s">
        <v>8308</v>
      </c>
      <c r="Q1993">
        <f t="shared" si="155"/>
        <v>7</v>
      </c>
      <c r="R1993" s="10">
        <f t="shared" si="156"/>
        <v>46.67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8355</v>
      </c>
      <c r="O1994" s="12" t="s">
        <v>8296</v>
      </c>
      <c r="P1994" t="s">
        <v>8308</v>
      </c>
      <c r="Q1994">
        <f t="shared" si="155"/>
        <v>0</v>
      </c>
      <c r="R1994" s="10">
        <f t="shared" si="156"/>
        <v>1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8355</v>
      </c>
      <c r="O1995" s="12" t="s">
        <v>8296</v>
      </c>
      <c r="P1995" t="s">
        <v>8308</v>
      </c>
      <c r="Q1995">
        <f t="shared" si="155"/>
        <v>0</v>
      </c>
      <c r="R1995" s="10">
        <f t="shared" si="156"/>
        <v>0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8355</v>
      </c>
      <c r="O1996" s="12" t="s">
        <v>8296</v>
      </c>
      <c r="P1996" t="s">
        <v>8308</v>
      </c>
      <c r="Q1996">
        <f t="shared" si="155"/>
        <v>0</v>
      </c>
      <c r="R1996" s="10">
        <f t="shared" si="156"/>
        <v>0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8355</v>
      </c>
      <c r="O1997" s="12" t="s">
        <v>8296</v>
      </c>
      <c r="P1997" t="s">
        <v>8308</v>
      </c>
      <c r="Q1997">
        <f t="shared" si="155"/>
        <v>8</v>
      </c>
      <c r="R1997" s="10">
        <f t="shared" si="156"/>
        <v>26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8355</v>
      </c>
      <c r="O1998" s="12" t="s">
        <v>8296</v>
      </c>
      <c r="P1998" t="s">
        <v>8308</v>
      </c>
      <c r="Q1998">
        <f t="shared" si="155"/>
        <v>0</v>
      </c>
      <c r="R1998" s="10">
        <f t="shared" si="156"/>
        <v>0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8355</v>
      </c>
      <c r="O1999" s="12" t="s">
        <v>8296</v>
      </c>
      <c r="P1999" t="s">
        <v>8308</v>
      </c>
      <c r="Q1999">
        <f t="shared" si="155"/>
        <v>0</v>
      </c>
      <c r="R1999" s="10">
        <f t="shared" si="156"/>
        <v>0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8355</v>
      </c>
      <c r="O2000" s="12" t="s">
        <v>8296</v>
      </c>
      <c r="P2000" t="s">
        <v>8308</v>
      </c>
      <c r="Q2000">
        <f t="shared" si="155"/>
        <v>26</v>
      </c>
      <c r="R2000" s="10">
        <f t="shared" si="156"/>
        <v>218.33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8355</v>
      </c>
      <c r="O2001" s="12" t="s">
        <v>8296</v>
      </c>
      <c r="P2001" t="s">
        <v>8308</v>
      </c>
      <c r="Q2001">
        <f t="shared" si="155"/>
        <v>1</v>
      </c>
      <c r="R2001" s="10">
        <f t="shared" si="156"/>
        <v>33.71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8355</v>
      </c>
      <c r="O2002" s="12" t="s">
        <v>8296</v>
      </c>
      <c r="P2002" t="s">
        <v>8308</v>
      </c>
      <c r="Q2002">
        <f t="shared" si="155"/>
        <v>13</v>
      </c>
      <c r="R2002" s="10">
        <f t="shared" si="156"/>
        <v>25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8354</v>
      </c>
      <c r="O2003" s="12" t="s">
        <v>8277</v>
      </c>
      <c r="P2003" t="s">
        <v>8307</v>
      </c>
      <c r="Q2003">
        <f t="shared" si="155"/>
        <v>382</v>
      </c>
      <c r="R2003" s="10">
        <f t="shared" si="156"/>
        <v>128.38999999999999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8354</v>
      </c>
      <c r="O2004" s="12" t="s">
        <v>8277</v>
      </c>
      <c r="P2004" t="s">
        <v>8307</v>
      </c>
      <c r="Q2004">
        <f t="shared" si="155"/>
        <v>217</v>
      </c>
      <c r="R2004" s="10">
        <f t="shared" si="156"/>
        <v>78.83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8354</v>
      </c>
      <c r="O2005" s="12" t="s">
        <v>8277</v>
      </c>
      <c r="P2005" t="s">
        <v>8307</v>
      </c>
      <c r="Q2005">
        <f t="shared" si="155"/>
        <v>312</v>
      </c>
      <c r="R2005" s="10">
        <f t="shared" si="156"/>
        <v>91.76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8354</v>
      </c>
      <c r="O2006" s="12" t="s">
        <v>8277</v>
      </c>
      <c r="P2006" t="s">
        <v>8307</v>
      </c>
      <c r="Q2006">
        <f t="shared" si="155"/>
        <v>234</v>
      </c>
      <c r="R2006" s="10">
        <f t="shared" si="156"/>
        <v>331.1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8354</v>
      </c>
      <c r="O2007" s="12" t="s">
        <v>8277</v>
      </c>
      <c r="P2007" t="s">
        <v>8307</v>
      </c>
      <c r="Q2007">
        <f t="shared" si="155"/>
        <v>124</v>
      </c>
      <c r="R2007" s="10">
        <f t="shared" si="156"/>
        <v>194.26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8354</v>
      </c>
      <c r="O2008" s="12" t="s">
        <v>8277</v>
      </c>
      <c r="P2008" t="s">
        <v>8307</v>
      </c>
      <c r="Q2008">
        <f t="shared" si="155"/>
        <v>248</v>
      </c>
      <c r="R2008" s="10">
        <f t="shared" si="156"/>
        <v>408.98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8354</v>
      </c>
      <c r="O2009" s="12" t="s">
        <v>8277</v>
      </c>
      <c r="P2009" t="s">
        <v>8307</v>
      </c>
      <c r="Q2009">
        <f t="shared" si="155"/>
        <v>116</v>
      </c>
      <c r="R2009" s="10">
        <f t="shared" si="156"/>
        <v>84.46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8354</v>
      </c>
      <c r="O2010" s="12" t="s">
        <v>8277</v>
      </c>
      <c r="P2010" t="s">
        <v>8307</v>
      </c>
      <c r="Q2010">
        <f t="shared" si="155"/>
        <v>117</v>
      </c>
      <c r="R2010" s="10">
        <f t="shared" si="156"/>
        <v>44.85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8354</v>
      </c>
      <c r="O2011" s="12" t="s">
        <v>8277</v>
      </c>
      <c r="P2011" t="s">
        <v>8307</v>
      </c>
      <c r="Q2011">
        <f t="shared" si="155"/>
        <v>305</v>
      </c>
      <c r="R2011" s="10">
        <f t="shared" si="156"/>
        <v>383.36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8354</v>
      </c>
      <c r="O2012" s="12" t="s">
        <v>8277</v>
      </c>
      <c r="P2012" t="s">
        <v>8307</v>
      </c>
      <c r="Q2012">
        <f t="shared" si="155"/>
        <v>320</v>
      </c>
      <c r="R2012" s="10">
        <f t="shared" si="156"/>
        <v>55.28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8354</v>
      </c>
      <c r="O2013" s="12" t="s">
        <v>8277</v>
      </c>
      <c r="P2013" t="s">
        <v>8307</v>
      </c>
      <c r="Q2013">
        <f t="shared" si="155"/>
        <v>820</v>
      </c>
      <c r="R2013" s="10">
        <f t="shared" si="156"/>
        <v>422.02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8354</v>
      </c>
      <c r="O2014" s="12" t="s">
        <v>8277</v>
      </c>
      <c r="P2014" t="s">
        <v>8307</v>
      </c>
      <c r="Q2014">
        <f t="shared" si="155"/>
        <v>235</v>
      </c>
      <c r="R2014" s="10">
        <f t="shared" si="156"/>
        <v>64.180000000000007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8354</v>
      </c>
      <c r="O2015" s="12" t="s">
        <v>8277</v>
      </c>
      <c r="P2015" t="s">
        <v>8307</v>
      </c>
      <c r="Q2015">
        <f t="shared" si="155"/>
        <v>495</v>
      </c>
      <c r="R2015" s="10">
        <f t="shared" si="156"/>
        <v>173.58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8354</v>
      </c>
      <c r="O2016" s="12" t="s">
        <v>8277</v>
      </c>
      <c r="P2016" t="s">
        <v>8307</v>
      </c>
      <c r="Q2016">
        <f t="shared" si="155"/>
        <v>7814</v>
      </c>
      <c r="R2016" s="10">
        <f t="shared" si="156"/>
        <v>88.6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8354</v>
      </c>
      <c r="O2017" s="12" t="s">
        <v>8277</v>
      </c>
      <c r="P2017" t="s">
        <v>8307</v>
      </c>
      <c r="Q2017">
        <f t="shared" si="155"/>
        <v>113</v>
      </c>
      <c r="R2017" s="10">
        <f t="shared" si="156"/>
        <v>50.22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8354</v>
      </c>
      <c r="O2018" s="12" t="s">
        <v>8277</v>
      </c>
      <c r="P2018" t="s">
        <v>8307</v>
      </c>
      <c r="Q2018">
        <f t="shared" si="155"/>
        <v>922</v>
      </c>
      <c r="R2018" s="10">
        <f t="shared" si="156"/>
        <v>192.39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8354</v>
      </c>
      <c r="O2019" s="12" t="s">
        <v>8277</v>
      </c>
      <c r="P2019" t="s">
        <v>8307</v>
      </c>
      <c r="Q2019">
        <f t="shared" si="155"/>
        <v>125</v>
      </c>
      <c r="R2019" s="10">
        <f t="shared" si="156"/>
        <v>73.42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8354</v>
      </c>
      <c r="O2020" s="12" t="s">
        <v>8277</v>
      </c>
      <c r="P2020" t="s">
        <v>8307</v>
      </c>
      <c r="Q2020">
        <f t="shared" si="155"/>
        <v>102</v>
      </c>
      <c r="R2020" s="10">
        <f t="shared" si="156"/>
        <v>147.68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8354</v>
      </c>
      <c r="O2021" s="12" t="s">
        <v>8277</v>
      </c>
      <c r="P2021" t="s">
        <v>8307</v>
      </c>
      <c r="Q2021">
        <f t="shared" si="155"/>
        <v>485</v>
      </c>
      <c r="R2021" s="10">
        <f t="shared" si="156"/>
        <v>108.97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8354</v>
      </c>
      <c r="O2022" s="12" t="s">
        <v>8277</v>
      </c>
      <c r="P2022" t="s">
        <v>8307</v>
      </c>
      <c r="Q2022">
        <f t="shared" si="155"/>
        <v>192</v>
      </c>
      <c r="R2022" s="10">
        <f t="shared" si="156"/>
        <v>23.65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8354</v>
      </c>
      <c r="O2023" s="12" t="s">
        <v>8277</v>
      </c>
      <c r="P2023" t="s">
        <v>8307</v>
      </c>
      <c r="Q2023">
        <f t="shared" si="155"/>
        <v>281</v>
      </c>
      <c r="R2023" s="10">
        <f t="shared" si="156"/>
        <v>147.94999999999999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8354</v>
      </c>
      <c r="O2024" s="12" t="s">
        <v>8277</v>
      </c>
      <c r="P2024" t="s">
        <v>8307</v>
      </c>
      <c r="Q2024">
        <f t="shared" si="155"/>
        <v>125</v>
      </c>
      <c r="R2024" s="10">
        <f t="shared" si="156"/>
        <v>385.04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8354</v>
      </c>
      <c r="O2025" s="12" t="s">
        <v>8277</v>
      </c>
      <c r="P2025" t="s">
        <v>8307</v>
      </c>
      <c r="Q2025">
        <f t="shared" si="155"/>
        <v>161</v>
      </c>
      <c r="R2025" s="10">
        <f t="shared" si="156"/>
        <v>457.39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8354</v>
      </c>
      <c r="O2026" s="12" t="s">
        <v>8277</v>
      </c>
      <c r="P2026" t="s">
        <v>8307</v>
      </c>
      <c r="Q2026">
        <f t="shared" si="155"/>
        <v>585</v>
      </c>
      <c r="R2026" s="10">
        <f t="shared" si="156"/>
        <v>222.99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8354</v>
      </c>
      <c r="O2027" s="12" t="s">
        <v>8277</v>
      </c>
      <c r="P2027" t="s">
        <v>8307</v>
      </c>
      <c r="Q2027">
        <f t="shared" si="155"/>
        <v>201</v>
      </c>
      <c r="R2027" s="10">
        <f t="shared" si="156"/>
        <v>220.74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8354</v>
      </c>
      <c r="O2028" s="12" t="s">
        <v>8277</v>
      </c>
      <c r="P2028" t="s">
        <v>8307</v>
      </c>
      <c r="Q2028">
        <f t="shared" si="155"/>
        <v>133</v>
      </c>
      <c r="R2028" s="10">
        <f t="shared" si="156"/>
        <v>73.5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8354</v>
      </c>
      <c r="O2029" s="12" t="s">
        <v>8277</v>
      </c>
      <c r="P2029" t="s">
        <v>8307</v>
      </c>
      <c r="Q2029">
        <f t="shared" si="155"/>
        <v>120</v>
      </c>
      <c r="R2029" s="10">
        <f t="shared" si="156"/>
        <v>223.1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8354</v>
      </c>
      <c r="O2030" s="12" t="s">
        <v>8277</v>
      </c>
      <c r="P2030" t="s">
        <v>8307</v>
      </c>
      <c r="Q2030">
        <f t="shared" si="155"/>
        <v>126</v>
      </c>
      <c r="R2030" s="10">
        <f t="shared" si="156"/>
        <v>47.91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8354</v>
      </c>
      <c r="O2031" s="12" t="s">
        <v>8277</v>
      </c>
      <c r="P2031" t="s">
        <v>8307</v>
      </c>
      <c r="Q2031">
        <f t="shared" si="155"/>
        <v>361</v>
      </c>
      <c r="R2031" s="10">
        <f t="shared" si="156"/>
        <v>96.06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8354</v>
      </c>
      <c r="O2032" s="12" t="s">
        <v>8277</v>
      </c>
      <c r="P2032" t="s">
        <v>8307</v>
      </c>
      <c r="Q2032">
        <f t="shared" si="155"/>
        <v>226</v>
      </c>
      <c r="R2032" s="10">
        <f t="shared" si="156"/>
        <v>118.61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8354</v>
      </c>
      <c r="O2033" s="12" t="s">
        <v>8277</v>
      </c>
      <c r="P2033" t="s">
        <v>8307</v>
      </c>
      <c r="Q2033">
        <f t="shared" si="155"/>
        <v>120</v>
      </c>
      <c r="R2033" s="10">
        <f t="shared" si="156"/>
        <v>118.45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8354</v>
      </c>
      <c r="O2034" s="12" t="s">
        <v>8277</v>
      </c>
      <c r="P2034" t="s">
        <v>8307</v>
      </c>
      <c r="Q2034">
        <f t="shared" si="155"/>
        <v>304</v>
      </c>
      <c r="R2034" s="10">
        <f t="shared" si="156"/>
        <v>143.21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8354</v>
      </c>
      <c r="O2035" s="12" t="s">
        <v>8277</v>
      </c>
      <c r="P2035" t="s">
        <v>8307</v>
      </c>
      <c r="Q2035">
        <f t="shared" si="155"/>
        <v>179</v>
      </c>
      <c r="R2035" s="10">
        <f t="shared" si="156"/>
        <v>282.72000000000003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8354</v>
      </c>
      <c r="O2036" s="12" t="s">
        <v>8277</v>
      </c>
      <c r="P2036" t="s">
        <v>8307</v>
      </c>
      <c r="Q2036">
        <f t="shared" si="155"/>
        <v>387</v>
      </c>
      <c r="R2036" s="10">
        <f t="shared" si="156"/>
        <v>593.94000000000005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8354</v>
      </c>
      <c r="O2037" s="12" t="s">
        <v>8277</v>
      </c>
      <c r="P2037" t="s">
        <v>8307</v>
      </c>
      <c r="Q2037">
        <f t="shared" si="155"/>
        <v>211</v>
      </c>
      <c r="R2037" s="10">
        <f t="shared" si="156"/>
        <v>262.16000000000003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8354</v>
      </c>
      <c r="O2038" s="12" t="s">
        <v>8277</v>
      </c>
      <c r="P2038" t="s">
        <v>8307</v>
      </c>
      <c r="Q2038">
        <f t="shared" si="155"/>
        <v>132</v>
      </c>
      <c r="R2038" s="10">
        <f t="shared" si="156"/>
        <v>46.58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8354</v>
      </c>
      <c r="O2039" s="12" t="s">
        <v>8277</v>
      </c>
      <c r="P2039" t="s">
        <v>8307</v>
      </c>
      <c r="Q2039">
        <f t="shared" si="155"/>
        <v>300</v>
      </c>
      <c r="R2039" s="10">
        <f t="shared" si="156"/>
        <v>70.040000000000006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8354</v>
      </c>
      <c r="O2040" s="12" t="s">
        <v>8277</v>
      </c>
      <c r="P2040" t="s">
        <v>8307</v>
      </c>
      <c r="Q2040">
        <f t="shared" si="155"/>
        <v>421</v>
      </c>
      <c r="R2040" s="10">
        <f t="shared" si="156"/>
        <v>164.91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8354</v>
      </c>
      <c r="O2041" s="12" t="s">
        <v>8277</v>
      </c>
      <c r="P2041" t="s">
        <v>8307</v>
      </c>
      <c r="Q2041">
        <f t="shared" si="155"/>
        <v>136</v>
      </c>
      <c r="R2041" s="10">
        <f t="shared" si="156"/>
        <v>449.26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8354</v>
      </c>
      <c r="O2042" s="12" t="s">
        <v>8277</v>
      </c>
      <c r="P2042" t="s">
        <v>8307</v>
      </c>
      <c r="Q2042">
        <f t="shared" si="155"/>
        <v>248</v>
      </c>
      <c r="R2042" s="10">
        <f t="shared" si="156"/>
        <v>27.47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8354</v>
      </c>
      <c r="O2043" s="12" t="s">
        <v>8277</v>
      </c>
      <c r="P2043" t="s">
        <v>8307</v>
      </c>
      <c r="Q2043">
        <f t="shared" si="155"/>
        <v>182</v>
      </c>
      <c r="R2043" s="10">
        <f t="shared" si="156"/>
        <v>143.97999999999999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8354</v>
      </c>
      <c r="O2044" s="12" t="s">
        <v>8277</v>
      </c>
      <c r="P2044" t="s">
        <v>8307</v>
      </c>
      <c r="Q2044">
        <f t="shared" si="155"/>
        <v>124</v>
      </c>
      <c r="R2044" s="10">
        <f t="shared" si="156"/>
        <v>88.24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8354</v>
      </c>
      <c r="O2045" s="12" t="s">
        <v>8277</v>
      </c>
      <c r="P2045" t="s">
        <v>8307</v>
      </c>
      <c r="Q2045">
        <f t="shared" si="155"/>
        <v>506</v>
      </c>
      <c r="R2045" s="10">
        <f t="shared" si="156"/>
        <v>36.33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8354</v>
      </c>
      <c r="O2046" s="12" t="s">
        <v>8277</v>
      </c>
      <c r="P2046" t="s">
        <v>8307</v>
      </c>
      <c r="Q2046">
        <f t="shared" si="155"/>
        <v>108</v>
      </c>
      <c r="R2046" s="10">
        <f t="shared" si="156"/>
        <v>90.18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8354</v>
      </c>
      <c r="O2047" s="12" t="s">
        <v>8277</v>
      </c>
      <c r="P2047" t="s">
        <v>8307</v>
      </c>
      <c r="Q2047">
        <f t="shared" si="155"/>
        <v>819</v>
      </c>
      <c r="R2047" s="10">
        <f t="shared" si="156"/>
        <v>152.62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8354</v>
      </c>
      <c r="O2048" s="12" t="s">
        <v>8277</v>
      </c>
      <c r="P2048" t="s">
        <v>8307</v>
      </c>
      <c r="Q2048">
        <f t="shared" si="155"/>
        <v>121</v>
      </c>
      <c r="R2048" s="10">
        <f t="shared" si="156"/>
        <v>55.81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8354</v>
      </c>
      <c r="O2049" s="12" t="s">
        <v>8277</v>
      </c>
      <c r="P2049" t="s">
        <v>8307</v>
      </c>
      <c r="Q2049">
        <f t="shared" si="155"/>
        <v>103</v>
      </c>
      <c r="R2049" s="10">
        <f t="shared" si="156"/>
        <v>227.85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8354</v>
      </c>
      <c r="O2050" s="12" t="s">
        <v>8277</v>
      </c>
      <c r="P2050" t="s">
        <v>8307</v>
      </c>
      <c r="Q2050">
        <f t="shared" ref="Q2050:Q2113" si="160">ROUND(E2050/D2050*100,0)</f>
        <v>148</v>
      </c>
      <c r="R2050" s="10">
        <f t="shared" si="156"/>
        <v>91.83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8354</v>
      </c>
      <c r="O2051" s="12" t="s">
        <v>8277</v>
      </c>
      <c r="P2051" t="s">
        <v>8307</v>
      </c>
      <c r="Q2051">
        <f t="shared" si="160"/>
        <v>120</v>
      </c>
      <c r="R2051" s="10">
        <f t="shared" ref="R2051:R2114" si="161">IFERROR(ROUND(E2051/L2051,2),0)</f>
        <v>80.989999999999995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8354</v>
      </c>
      <c r="O2052" s="12" t="s">
        <v>8277</v>
      </c>
      <c r="P2052" t="s">
        <v>8307</v>
      </c>
      <c r="Q2052">
        <f t="shared" si="160"/>
        <v>473</v>
      </c>
      <c r="R2052" s="10">
        <f t="shared" si="161"/>
        <v>278.39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8354</v>
      </c>
      <c r="O2053" s="12" t="s">
        <v>8277</v>
      </c>
      <c r="P2053" t="s">
        <v>8307</v>
      </c>
      <c r="Q2053">
        <f t="shared" si="160"/>
        <v>130</v>
      </c>
      <c r="R2053" s="10">
        <f t="shared" si="161"/>
        <v>43.1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8354</v>
      </c>
      <c r="O2054" s="12" t="s">
        <v>8277</v>
      </c>
      <c r="P2054" t="s">
        <v>8307</v>
      </c>
      <c r="Q2054">
        <f t="shared" si="160"/>
        <v>353</v>
      </c>
      <c r="R2054" s="10">
        <f t="shared" si="161"/>
        <v>326.29000000000002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8354</v>
      </c>
      <c r="O2055" s="12" t="s">
        <v>8277</v>
      </c>
      <c r="P2055" t="s">
        <v>8307</v>
      </c>
      <c r="Q2055">
        <f t="shared" si="160"/>
        <v>101</v>
      </c>
      <c r="R2055" s="10">
        <f t="shared" si="161"/>
        <v>41.74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8354</v>
      </c>
      <c r="O2056" s="12" t="s">
        <v>8277</v>
      </c>
      <c r="P2056" t="s">
        <v>8307</v>
      </c>
      <c r="Q2056">
        <f t="shared" si="160"/>
        <v>114</v>
      </c>
      <c r="R2056" s="10">
        <f t="shared" si="161"/>
        <v>64.02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8354</v>
      </c>
      <c r="O2057" s="12" t="s">
        <v>8277</v>
      </c>
      <c r="P2057" t="s">
        <v>8307</v>
      </c>
      <c r="Q2057">
        <f t="shared" si="160"/>
        <v>167</v>
      </c>
      <c r="R2057" s="10">
        <f t="shared" si="161"/>
        <v>99.46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8354</v>
      </c>
      <c r="O2058" s="12" t="s">
        <v>8277</v>
      </c>
      <c r="P2058" t="s">
        <v>8307</v>
      </c>
      <c r="Q2058">
        <f t="shared" si="160"/>
        <v>153</v>
      </c>
      <c r="R2058" s="10">
        <f t="shared" si="161"/>
        <v>138.49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8354</v>
      </c>
      <c r="O2059" s="12" t="s">
        <v>8277</v>
      </c>
      <c r="P2059" t="s">
        <v>8307</v>
      </c>
      <c r="Q2059">
        <f t="shared" si="160"/>
        <v>202</v>
      </c>
      <c r="R2059" s="10">
        <f t="shared" si="161"/>
        <v>45.55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8354</v>
      </c>
      <c r="O2060" s="12" t="s">
        <v>8277</v>
      </c>
      <c r="P2060" t="s">
        <v>8307</v>
      </c>
      <c r="Q2060">
        <f t="shared" si="160"/>
        <v>168</v>
      </c>
      <c r="R2060" s="10">
        <f t="shared" si="161"/>
        <v>10.51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8354</v>
      </c>
      <c r="O2061" s="12" t="s">
        <v>8277</v>
      </c>
      <c r="P2061" t="s">
        <v>8307</v>
      </c>
      <c r="Q2061">
        <f t="shared" si="160"/>
        <v>143</v>
      </c>
      <c r="R2061" s="10">
        <f t="shared" si="161"/>
        <v>114.77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8354</v>
      </c>
      <c r="O2062" s="12" t="s">
        <v>8277</v>
      </c>
      <c r="P2062" t="s">
        <v>8307</v>
      </c>
      <c r="Q2062">
        <f t="shared" si="160"/>
        <v>196</v>
      </c>
      <c r="R2062" s="10">
        <f t="shared" si="161"/>
        <v>36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8354</v>
      </c>
      <c r="O2063" s="12" t="s">
        <v>8277</v>
      </c>
      <c r="P2063" t="s">
        <v>8307</v>
      </c>
      <c r="Q2063">
        <f t="shared" si="160"/>
        <v>108</v>
      </c>
      <c r="R2063" s="10">
        <f t="shared" si="161"/>
        <v>154.16999999999999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8354</v>
      </c>
      <c r="O2064" s="12" t="s">
        <v>8277</v>
      </c>
      <c r="P2064" t="s">
        <v>8307</v>
      </c>
      <c r="Q2064">
        <f t="shared" si="160"/>
        <v>115</v>
      </c>
      <c r="R2064" s="10">
        <f t="shared" si="161"/>
        <v>566.39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8354</v>
      </c>
      <c r="O2065" s="12" t="s">
        <v>8277</v>
      </c>
      <c r="P2065" t="s">
        <v>8307</v>
      </c>
      <c r="Q2065">
        <f t="shared" si="160"/>
        <v>148</v>
      </c>
      <c r="R2065" s="10">
        <f t="shared" si="161"/>
        <v>120.86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8354</v>
      </c>
      <c r="O2066" s="12" t="s">
        <v>8277</v>
      </c>
      <c r="P2066" t="s">
        <v>8307</v>
      </c>
      <c r="Q2066">
        <f t="shared" si="160"/>
        <v>191</v>
      </c>
      <c r="R2066" s="10">
        <f t="shared" si="161"/>
        <v>86.16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8354</v>
      </c>
      <c r="O2067" s="12" t="s">
        <v>8277</v>
      </c>
      <c r="P2067" t="s">
        <v>8307</v>
      </c>
      <c r="Q2067">
        <f t="shared" si="160"/>
        <v>199</v>
      </c>
      <c r="R2067" s="10">
        <f t="shared" si="161"/>
        <v>51.21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8354</v>
      </c>
      <c r="O2068" s="12" t="s">
        <v>8277</v>
      </c>
      <c r="P2068" t="s">
        <v>8307</v>
      </c>
      <c r="Q2068">
        <f t="shared" si="160"/>
        <v>219</v>
      </c>
      <c r="R2068" s="10">
        <f t="shared" si="161"/>
        <v>67.260000000000005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8354</v>
      </c>
      <c r="O2069" s="12" t="s">
        <v>8277</v>
      </c>
      <c r="P2069" t="s">
        <v>8307</v>
      </c>
      <c r="Q2069">
        <f t="shared" si="160"/>
        <v>127</v>
      </c>
      <c r="R2069" s="10">
        <f t="shared" si="161"/>
        <v>62.8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8354</v>
      </c>
      <c r="O2070" s="12" t="s">
        <v>8277</v>
      </c>
      <c r="P2070" t="s">
        <v>8307</v>
      </c>
      <c r="Q2070">
        <f t="shared" si="160"/>
        <v>105</v>
      </c>
      <c r="R2070" s="10">
        <f t="shared" si="161"/>
        <v>346.13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8354</v>
      </c>
      <c r="O2071" s="12" t="s">
        <v>8277</v>
      </c>
      <c r="P2071" t="s">
        <v>8307</v>
      </c>
      <c r="Q2071">
        <f t="shared" si="160"/>
        <v>128</v>
      </c>
      <c r="R2071" s="10">
        <f t="shared" si="161"/>
        <v>244.12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8354</v>
      </c>
      <c r="O2072" s="12" t="s">
        <v>8277</v>
      </c>
      <c r="P2072" t="s">
        <v>8307</v>
      </c>
      <c r="Q2072">
        <f t="shared" si="160"/>
        <v>317</v>
      </c>
      <c r="R2072" s="10">
        <f t="shared" si="161"/>
        <v>259.25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8354</v>
      </c>
      <c r="O2073" s="12" t="s">
        <v>8277</v>
      </c>
      <c r="P2073" t="s">
        <v>8307</v>
      </c>
      <c r="Q2073">
        <f t="shared" si="160"/>
        <v>281</v>
      </c>
      <c r="R2073" s="10">
        <f t="shared" si="161"/>
        <v>201.96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8354</v>
      </c>
      <c r="O2074" s="12" t="s">
        <v>8277</v>
      </c>
      <c r="P2074" t="s">
        <v>8307</v>
      </c>
      <c r="Q2074">
        <f t="shared" si="160"/>
        <v>111</v>
      </c>
      <c r="R2074" s="10">
        <f t="shared" si="161"/>
        <v>226.21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8354</v>
      </c>
      <c r="O2075" s="12" t="s">
        <v>8277</v>
      </c>
      <c r="P2075" t="s">
        <v>8307</v>
      </c>
      <c r="Q2075">
        <f t="shared" si="160"/>
        <v>153</v>
      </c>
      <c r="R2075" s="10">
        <f t="shared" si="161"/>
        <v>324.69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8354</v>
      </c>
      <c r="O2076" s="12" t="s">
        <v>8277</v>
      </c>
      <c r="P2076" t="s">
        <v>8307</v>
      </c>
      <c r="Q2076">
        <f t="shared" si="160"/>
        <v>103</v>
      </c>
      <c r="R2076" s="10">
        <f t="shared" si="161"/>
        <v>205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8354</v>
      </c>
      <c r="O2077" s="12" t="s">
        <v>8277</v>
      </c>
      <c r="P2077" t="s">
        <v>8307</v>
      </c>
      <c r="Q2077">
        <f t="shared" si="160"/>
        <v>1678</v>
      </c>
      <c r="R2077" s="10">
        <f t="shared" si="161"/>
        <v>20.47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8354</v>
      </c>
      <c r="O2078" s="12" t="s">
        <v>8277</v>
      </c>
      <c r="P2078" t="s">
        <v>8307</v>
      </c>
      <c r="Q2078">
        <f t="shared" si="160"/>
        <v>543</v>
      </c>
      <c r="R2078" s="10">
        <f t="shared" si="161"/>
        <v>116.35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8354</v>
      </c>
      <c r="O2079" s="12" t="s">
        <v>8277</v>
      </c>
      <c r="P2079" t="s">
        <v>8307</v>
      </c>
      <c r="Q2079">
        <f t="shared" si="160"/>
        <v>116</v>
      </c>
      <c r="R2079" s="10">
        <f t="shared" si="161"/>
        <v>307.2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8354</v>
      </c>
      <c r="O2080" s="12" t="s">
        <v>8277</v>
      </c>
      <c r="P2080" t="s">
        <v>8307</v>
      </c>
      <c r="Q2080">
        <f t="shared" si="160"/>
        <v>131</v>
      </c>
      <c r="R2080" s="10">
        <f t="shared" si="161"/>
        <v>546.69000000000005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8354</v>
      </c>
      <c r="O2081" s="12" t="s">
        <v>8277</v>
      </c>
      <c r="P2081" t="s">
        <v>8307</v>
      </c>
      <c r="Q2081">
        <f t="shared" si="160"/>
        <v>288</v>
      </c>
      <c r="R2081" s="10">
        <f t="shared" si="161"/>
        <v>47.47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8354</v>
      </c>
      <c r="O2082" s="12" t="s">
        <v>8277</v>
      </c>
      <c r="P2082" t="s">
        <v>8307</v>
      </c>
      <c r="Q2082">
        <f t="shared" si="160"/>
        <v>508</v>
      </c>
      <c r="R2082" s="10">
        <f t="shared" si="161"/>
        <v>101.56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8338</v>
      </c>
      <c r="O2083" s="12" t="s">
        <v>8283</v>
      </c>
      <c r="P2083" t="s">
        <v>8287</v>
      </c>
      <c r="Q2083">
        <f t="shared" si="160"/>
        <v>115</v>
      </c>
      <c r="R2083" s="10">
        <f t="shared" si="161"/>
        <v>72.91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8338</v>
      </c>
      <c r="O2084" s="12" t="s">
        <v>8283</v>
      </c>
      <c r="P2084" t="s">
        <v>8287</v>
      </c>
      <c r="Q2084">
        <f t="shared" si="160"/>
        <v>111</v>
      </c>
      <c r="R2084" s="10">
        <f t="shared" si="161"/>
        <v>43.71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8338</v>
      </c>
      <c r="O2085" s="12" t="s">
        <v>8283</v>
      </c>
      <c r="P2085" t="s">
        <v>8287</v>
      </c>
      <c r="Q2085">
        <f t="shared" si="160"/>
        <v>113</v>
      </c>
      <c r="R2085" s="10">
        <f t="shared" si="161"/>
        <v>34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8338</v>
      </c>
      <c r="O2086" s="12" t="s">
        <v>8283</v>
      </c>
      <c r="P2086" t="s">
        <v>8287</v>
      </c>
      <c r="Q2086">
        <f t="shared" si="160"/>
        <v>108</v>
      </c>
      <c r="R2086" s="10">
        <f t="shared" si="161"/>
        <v>70.650000000000006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8338</v>
      </c>
      <c r="O2087" s="12" t="s">
        <v>8283</v>
      </c>
      <c r="P2087" t="s">
        <v>8287</v>
      </c>
      <c r="Q2087">
        <f t="shared" si="160"/>
        <v>124</v>
      </c>
      <c r="R2087" s="10">
        <f t="shared" si="161"/>
        <v>89.3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8338</v>
      </c>
      <c r="O2088" s="12" t="s">
        <v>8283</v>
      </c>
      <c r="P2088" t="s">
        <v>8287</v>
      </c>
      <c r="Q2088">
        <f t="shared" si="160"/>
        <v>101</v>
      </c>
      <c r="R2088" s="10">
        <f t="shared" si="161"/>
        <v>115.09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8338</v>
      </c>
      <c r="O2089" s="12" t="s">
        <v>8283</v>
      </c>
      <c r="P2089" t="s">
        <v>8287</v>
      </c>
      <c r="Q2089">
        <f t="shared" si="160"/>
        <v>104</v>
      </c>
      <c r="R2089" s="10">
        <f t="shared" si="161"/>
        <v>62.12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8338</v>
      </c>
      <c r="O2090" s="12" t="s">
        <v>8283</v>
      </c>
      <c r="P2090" t="s">
        <v>8287</v>
      </c>
      <c r="Q2090">
        <f t="shared" si="160"/>
        <v>116</v>
      </c>
      <c r="R2090" s="10">
        <f t="shared" si="161"/>
        <v>46.2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8338</v>
      </c>
      <c r="O2091" s="12" t="s">
        <v>8283</v>
      </c>
      <c r="P2091" t="s">
        <v>8287</v>
      </c>
      <c r="Q2091">
        <f t="shared" si="160"/>
        <v>120</v>
      </c>
      <c r="R2091" s="10">
        <f t="shared" si="161"/>
        <v>48.55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8338</v>
      </c>
      <c r="O2092" s="12" t="s">
        <v>8283</v>
      </c>
      <c r="P2092" t="s">
        <v>8287</v>
      </c>
      <c r="Q2092">
        <f t="shared" si="160"/>
        <v>115</v>
      </c>
      <c r="R2092" s="10">
        <f t="shared" si="161"/>
        <v>57.52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8338</v>
      </c>
      <c r="O2093" s="12" t="s">
        <v>8283</v>
      </c>
      <c r="P2093" t="s">
        <v>8287</v>
      </c>
      <c r="Q2093">
        <f t="shared" si="160"/>
        <v>120</v>
      </c>
      <c r="R2093" s="10">
        <f t="shared" si="161"/>
        <v>88.15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8338</v>
      </c>
      <c r="O2094" s="12" t="s">
        <v>8283</v>
      </c>
      <c r="P2094" t="s">
        <v>8287</v>
      </c>
      <c r="Q2094">
        <f t="shared" si="160"/>
        <v>101</v>
      </c>
      <c r="R2094" s="10">
        <f t="shared" si="161"/>
        <v>110.49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8338</v>
      </c>
      <c r="O2095" s="12" t="s">
        <v>8283</v>
      </c>
      <c r="P2095" t="s">
        <v>8287</v>
      </c>
      <c r="Q2095">
        <f t="shared" si="160"/>
        <v>102</v>
      </c>
      <c r="R2095" s="10">
        <f t="shared" si="161"/>
        <v>66.83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8338</v>
      </c>
      <c r="O2096" s="12" t="s">
        <v>8283</v>
      </c>
      <c r="P2096" t="s">
        <v>8287</v>
      </c>
      <c r="Q2096">
        <f t="shared" si="160"/>
        <v>121</v>
      </c>
      <c r="R2096" s="10">
        <f t="shared" si="161"/>
        <v>58.6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8338</v>
      </c>
      <c r="O2097" s="12" t="s">
        <v>8283</v>
      </c>
      <c r="P2097" t="s">
        <v>8287</v>
      </c>
      <c r="Q2097">
        <f t="shared" si="160"/>
        <v>100</v>
      </c>
      <c r="R2097" s="10">
        <f t="shared" si="161"/>
        <v>113.64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8338</v>
      </c>
      <c r="O2098" s="12" t="s">
        <v>8283</v>
      </c>
      <c r="P2098" t="s">
        <v>8287</v>
      </c>
      <c r="Q2098">
        <f t="shared" si="160"/>
        <v>102</v>
      </c>
      <c r="R2098" s="10">
        <f t="shared" si="161"/>
        <v>43.57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8338</v>
      </c>
      <c r="O2099" s="12" t="s">
        <v>8283</v>
      </c>
      <c r="P2099" t="s">
        <v>8287</v>
      </c>
      <c r="Q2099">
        <f t="shared" si="160"/>
        <v>100</v>
      </c>
      <c r="R2099" s="10">
        <f t="shared" si="161"/>
        <v>78.95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8338</v>
      </c>
      <c r="O2100" s="12" t="s">
        <v>8283</v>
      </c>
      <c r="P2100" t="s">
        <v>8287</v>
      </c>
      <c r="Q2100">
        <f t="shared" si="160"/>
        <v>100</v>
      </c>
      <c r="R2100" s="10">
        <f t="shared" si="161"/>
        <v>188.13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8338</v>
      </c>
      <c r="O2101" s="12" t="s">
        <v>8283</v>
      </c>
      <c r="P2101" t="s">
        <v>8287</v>
      </c>
      <c r="Q2101">
        <f t="shared" si="160"/>
        <v>132</v>
      </c>
      <c r="R2101" s="10">
        <f t="shared" si="161"/>
        <v>63.03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8338</v>
      </c>
      <c r="O2102" s="12" t="s">
        <v>8283</v>
      </c>
      <c r="P2102" t="s">
        <v>8287</v>
      </c>
      <c r="Q2102">
        <f t="shared" si="160"/>
        <v>137</v>
      </c>
      <c r="R2102" s="10">
        <f t="shared" si="161"/>
        <v>30.37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8338</v>
      </c>
      <c r="O2103" s="12" t="s">
        <v>8283</v>
      </c>
      <c r="P2103" t="s">
        <v>8287</v>
      </c>
      <c r="Q2103">
        <f t="shared" si="160"/>
        <v>113</v>
      </c>
      <c r="R2103" s="10">
        <f t="shared" si="161"/>
        <v>51.48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8338</v>
      </c>
      <c r="O2104" s="12" t="s">
        <v>8283</v>
      </c>
      <c r="P2104" t="s">
        <v>8287</v>
      </c>
      <c r="Q2104">
        <f t="shared" si="160"/>
        <v>136</v>
      </c>
      <c r="R2104" s="10">
        <f t="shared" si="161"/>
        <v>35.79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8338</v>
      </c>
      <c r="O2105" s="12" t="s">
        <v>8283</v>
      </c>
      <c r="P2105" t="s">
        <v>8287</v>
      </c>
      <c r="Q2105">
        <f t="shared" si="160"/>
        <v>146</v>
      </c>
      <c r="R2105" s="10">
        <f t="shared" si="161"/>
        <v>98.82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8338</v>
      </c>
      <c r="O2106" s="12" t="s">
        <v>8283</v>
      </c>
      <c r="P2106" t="s">
        <v>8287</v>
      </c>
      <c r="Q2106">
        <f t="shared" si="160"/>
        <v>130</v>
      </c>
      <c r="R2106" s="10">
        <f t="shared" si="161"/>
        <v>28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8338</v>
      </c>
      <c r="O2107" s="12" t="s">
        <v>8283</v>
      </c>
      <c r="P2107" t="s">
        <v>8287</v>
      </c>
      <c r="Q2107">
        <f t="shared" si="160"/>
        <v>254</v>
      </c>
      <c r="R2107" s="10">
        <f t="shared" si="161"/>
        <v>51.31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8338</v>
      </c>
      <c r="O2108" s="12" t="s">
        <v>8283</v>
      </c>
      <c r="P2108" t="s">
        <v>8287</v>
      </c>
      <c r="Q2108">
        <f t="shared" si="160"/>
        <v>107</v>
      </c>
      <c r="R2108" s="10">
        <f t="shared" si="161"/>
        <v>53.52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8338</v>
      </c>
      <c r="O2109" s="12" t="s">
        <v>8283</v>
      </c>
      <c r="P2109" t="s">
        <v>8287</v>
      </c>
      <c r="Q2109">
        <f t="shared" si="160"/>
        <v>108</v>
      </c>
      <c r="R2109" s="10">
        <f t="shared" si="161"/>
        <v>37.15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8338</v>
      </c>
      <c r="O2110" s="12" t="s">
        <v>8283</v>
      </c>
      <c r="P2110" t="s">
        <v>8287</v>
      </c>
      <c r="Q2110">
        <f t="shared" si="160"/>
        <v>107</v>
      </c>
      <c r="R2110" s="10">
        <f t="shared" si="161"/>
        <v>89.9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8338</v>
      </c>
      <c r="O2111" s="12" t="s">
        <v>8283</v>
      </c>
      <c r="P2111" t="s">
        <v>8287</v>
      </c>
      <c r="Q2111">
        <f t="shared" si="160"/>
        <v>107</v>
      </c>
      <c r="R2111" s="10">
        <f t="shared" si="161"/>
        <v>106.53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8338</v>
      </c>
      <c r="O2112" s="12" t="s">
        <v>8283</v>
      </c>
      <c r="P2112" t="s">
        <v>8287</v>
      </c>
      <c r="Q2112">
        <f t="shared" si="160"/>
        <v>100</v>
      </c>
      <c r="R2112" s="10">
        <f t="shared" si="161"/>
        <v>52.82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8338</v>
      </c>
      <c r="O2113" s="12" t="s">
        <v>8283</v>
      </c>
      <c r="P2113" t="s">
        <v>8287</v>
      </c>
      <c r="Q2113">
        <f t="shared" si="160"/>
        <v>107</v>
      </c>
      <c r="R2113" s="10">
        <f t="shared" si="161"/>
        <v>54.62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8338</v>
      </c>
      <c r="O2114" s="12" t="s">
        <v>8283</v>
      </c>
      <c r="P2114" t="s">
        <v>8287</v>
      </c>
      <c r="Q2114">
        <f t="shared" ref="Q2114:Q2177" si="165">ROUND(E2114/D2114*100,0)</f>
        <v>100</v>
      </c>
      <c r="R2114" s="10">
        <f t="shared" si="161"/>
        <v>27.27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8338</v>
      </c>
      <c r="O2115" s="12" t="s">
        <v>8283</v>
      </c>
      <c r="P2115" t="s">
        <v>8287</v>
      </c>
      <c r="Q2115">
        <f t="shared" si="165"/>
        <v>105</v>
      </c>
      <c r="R2115" s="10">
        <f t="shared" ref="R2115:R2178" si="166">IFERROR(ROUND(E2115/L2115,2),0)</f>
        <v>68.599999999999994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8338</v>
      </c>
      <c r="O2116" s="12" t="s">
        <v>8283</v>
      </c>
      <c r="P2116" t="s">
        <v>8287</v>
      </c>
      <c r="Q2116">
        <f t="shared" si="165"/>
        <v>105</v>
      </c>
      <c r="R2116" s="10">
        <f t="shared" si="166"/>
        <v>35.61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8338</v>
      </c>
      <c r="O2117" s="12" t="s">
        <v>8283</v>
      </c>
      <c r="P2117" t="s">
        <v>8287</v>
      </c>
      <c r="Q2117">
        <f t="shared" si="165"/>
        <v>226</v>
      </c>
      <c r="R2117" s="10">
        <f t="shared" si="166"/>
        <v>94.03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8338</v>
      </c>
      <c r="O2118" s="12" t="s">
        <v>8283</v>
      </c>
      <c r="P2118" t="s">
        <v>8287</v>
      </c>
      <c r="Q2118">
        <f t="shared" si="165"/>
        <v>101</v>
      </c>
      <c r="R2118" s="10">
        <f t="shared" si="166"/>
        <v>526.46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8338</v>
      </c>
      <c r="O2119" s="12" t="s">
        <v>8283</v>
      </c>
      <c r="P2119" t="s">
        <v>8287</v>
      </c>
      <c r="Q2119">
        <f t="shared" si="165"/>
        <v>148</v>
      </c>
      <c r="R2119" s="10">
        <f t="shared" si="166"/>
        <v>50.66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8338</v>
      </c>
      <c r="O2120" s="12" t="s">
        <v>8283</v>
      </c>
      <c r="P2120" t="s">
        <v>8287</v>
      </c>
      <c r="Q2120">
        <f t="shared" si="165"/>
        <v>135</v>
      </c>
      <c r="R2120" s="10">
        <f t="shared" si="166"/>
        <v>79.180000000000007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8338</v>
      </c>
      <c r="O2121" s="12" t="s">
        <v>8283</v>
      </c>
      <c r="P2121" t="s">
        <v>8287</v>
      </c>
      <c r="Q2121">
        <f t="shared" si="165"/>
        <v>101</v>
      </c>
      <c r="R2121" s="10">
        <f t="shared" si="166"/>
        <v>91.59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8338</v>
      </c>
      <c r="O2122" s="12" t="s">
        <v>8283</v>
      </c>
      <c r="P2122" t="s">
        <v>8287</v>
      </c>
      <c r="Q2122">
        <f t="shared" si="165"/>
        <v>101</v>
      </c>
      <c r="R2122" s="10">
        <f t="shared" si="166"/>
        <v>116.96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8341</v>
      </c>
      <c r="O2123" s="12" t="s">
        <v>8291</v>
      </c>
      <c r="P2123" t="s">
        <v>8292</v>
      </c>
      <c r="Q2123">
        <f t="shared" si="165"/>
        <v>1</v>
      </c>
      <c r="R2123" s="10">
        <f t="shared" si="166"/>
        <v>28.4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8341</v>
      </c>
      <c r="O2124" s="12" t="s">
        <v>8291</v>
      </c>
      <c r="P2124" t="s">
        <v>8292</v>
      </c>
      <c r="Q2124">
        <f t="shared" si="165"/>
        <v>0</v>
      </c>
      <c r="R2124" s="10">
        <f t="shared" si="166"/>
        <v>103.33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8341</v>
      </c>
      <c r="O2125" s="12" t="s">
        <v>8291</v>
      </c>
      <c r="P2125" t="s">
        <v>8292</v>
      </c>
      <c r="Q2125">
        <f t="shared" si="165"/>
        <v>10</v>
      </c>
      <c r="R2125" s="10">
        <f t="shared" si="166"/>
        <v>10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8341</v>
      </c>
      <c r="O2126" s="12" t="s">
        <v>8291</v>
      </c>
      <c r="P2126" t="s">
        <v>8292</v>
      </c>
      <c r="Q2126">
        <f t="shared" si="165"/>
        <v>10</v>
      </c>
      <c r="R2126" s="10">
        <f t="shared" si="166"/>
        <v>23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8341</v>
      </c>
      <c r="O2127" s="12" t="s">
        <v>8291</v>
      </c>
      <c r="P2127" t="s">
        <v>8292</v>
      </c>
      <c r="Q2127">
        <f t="shared" si="165"/>
        <v>1</v>
      </c>
      <c r="R2127" s="10">
        <f t="shared" si="166"/>
        <v>31.56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8341</v>
      </c>
      <c r="O2128" s="12" t="s">
        <v>8291</v>
      </c>
      <c r="P2128" t="s">
        <v>8292</v>
      </c>
      <c r="Q2128">
        <f t="shared" si="165"/>
        <v>0</v>
      </c>
      <c r="R2128" s="10">
        <f t="shared" si="166"/>
        <v>5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8341</v>
      </c>
      <c r="O2129" s="12" t="s">
        <v>8291</v>
      </c>
      <c r="P2129" t="s">
        <v>8292</v>
      </c>
      <c r="Q2129">
        <f t="shared" si="165"/>
        <v>29</v>
      </c>
      <c r="R2129" s="10">
        <f t="shared" si="166"/>
        <v>34.22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8341</v>
      </c>
      <c r="O2130" s="12" t="s">
        <v>8291</v>
      </c>
      <c r="P2130" t="s">
        <v>8292</v>
      </c>
      <c r="Q2130">
        <f t="shared" si="165"/>
        <v>0</v>
      </c>
      <c r="R2130" s="10">
        <f t="shared" si="166"/>
        <v>25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8341</v>
      </c>
      <c r="O2131" s="12" t="s">
        <v>8291</v>
      </c>
      <c r="P2131" t="s">
        <v>8292</v>
      </c>
      <c r="Q2131">
        <f t="shared" si="165"/>
        <v>12</v>
      </c>
      <c r="R2131" s="10">
        <f t="shared" si="166"/>
        <v>19.670000000000002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8341</v>
      </c>
      <c r="O2132" s="12" t="s">
        <v>8291</v>
      </c>
      <c r="P2132" t="s">
        <v>8292</v>
      </c>
      <c r="Q2132">
        <f t="shared" si="165"/>
        <v>0</v>
      </c>
      <c r="R2132" s="10">
        <f t="shared" si="166"/>
        <v>21.25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8341</v>
      </c>
      <c r="O2133" s="12" t="s">
        <v>8291</v>
      </c>
      <c r="P2133" t="s">
        <v>8292</v>
      </c>
      <c r="Q2133">
        <f t="shared" si="165"/>
        <v>5</v>
      </c>
      <c r="R2133" s="10">
        <f t="shared" si="166"/>
        <v>8.33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8341</v>
      </c>
      <c r="O2134" s="12" t="s">
        <v>8291</v>
      </c>
      <c r="P2134" t="s">
        <v>8292</v>
      </c>
      <c r="Q2134">
        <f t="shared" si="165"/>
        <v>2</v>
      </c>
      <c r="R2134" s="10">
        <f t="shared" si="166"/>
        <v>21.34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8341</v>
      </c>
      <c r="O2135" s="12" t="s">
        <v>8291</v>
      </c>
      <c r="P2135" t="s">
        <v>8292</v>
      </c>
      <c r="Q2135">
        <f t="shared" si="165"/>
        <v>2</v>
      </c>
      <c r="R2135" s="10">
        <f t="shared" si="166"/>
        <v>5.33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8341</v>
      </c>
      <c r="O2136" s="12" t="s">
        <v>8291</v>
      </c>
      <c r="P2136" t="s">
        <v>8292</v>
      </c>
      <c r="Q2136">
        <f t="shared" si="165"/>
        <v>2</v>
      </c>
      <c r="R2136" s="10">
        <f t="shared" si="166"/>
        <v>34.67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8341</v>
      </c>
      <c r="O2137" s="12" t="s">
        <v>8291</v>
      </c>
      <c r="P2137" t="s">
        <v>8292</v>
      </c>
      <c r="Q2137">
        <f t="shared" si="165"/>
        <v>10</v>
      </c>
      <c r="R2137" s="10">
        <f t="shared" si="166"/>
        <v>21.73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8341</v>
      </c>
      <c r="O2138" s="12" t="s">
        <v>8291</v>
      </c>
      <c r="P2138" t="s">
        <v>8292</v>
      </c>
      <c r="Q2138">
        <f t="shared" si="165"/>
        <v>0</v>
      </c>
      <c r="R2138" s="10">
        <f t="shared" si="166"/>
        <v>11.92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8341</v>
      </c>
      <c r="O2139" s="12" t="s">
        <v>8291</v>
      </c>
      <c r="P2139" t="s">
        <v>8292</v>
      </c>
      <c r="Q2139">
        <f t="shared" si="165"/>
        <v>28</v>
      </c>
      <c r="R2139" s="10">
        <f t="shared" si="166"/>
        <v>26.6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8341</v>
      </c>
      <c r="O2140" s="12" t="s">
        <v>8291</v>
      </c>
      <c r="P2140" t="s">
        <v>8292</v>
      </c>
      <c r="Q2140">
        <f t="shared" si="165"/>
        <v>13</v>
      </c>
      <c r="R2140" s="10">
        <f t="shared" si="166"/>
        <v>10.67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8341</v>
      </c>
      <c r="O2141" s="12" t="s">
        <v>8291</v>
      </c>
      <c r="P2141" t="s">
        <v>8292</v>
      </c>
      <c r="Q2141">
        <f t="shared" si="165"/>
        <v>5</v>
      </c>
      <c r="R2141" s="10">
        <f t="shared" si="166"/>
        <v>29.04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8341</v>
      </c>
      <c r="O2142" s="12" t="s">
        <v>8291</v>
      </c>
      <c r="P2142" t="s">
        <v>8292</v>
      </c>
      <c r="Q2142">
        <f t="shared" si="165"/>
        <v>0</v>
      </c>
      <c r="R2142" s="10">
        <f t="shared" si="166"/>
        <v>50.91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8341</v>
      </c>
      <c r="O2143" s="12" t="s">
        <v>8291</v>
      </c>
      <c r="P2143" t="s">
        <v>8292</v>
      </c>
      <c r="Q2143">
        <f t="shared" si="165"/>
        <v>0</v>
      </c>
      <c r="R2143" s="10">
        <f t="shared" si="166"/>
        <v>0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8341</v>
      </c>
      <c r="O2144" s="12" t="s">
        <v>8291</v>
      </c>
      <c r="P2144" t="s">
        <v>8292</v>
      </c>
      <c r="Q2144">
        <f t="shared" si="165"/>
        <v>6</v>
      </c>
      <c r="R2144" s="10">
        <f t="shared" si="166"/>
        <v>50.08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8341</v>
      </c>
      <c r="O2145" s="12" t="s">
        <v>8291</v>
      </c>
      <c r="P2145" t="s">
        <v>8292</v>
      </c>
      <c r="Q2145">
        <f t="shared" si="165"/>
        <v>11</v>
      </c>
      <c r="R2145" s="10">
        <f t="shared" si="166"/>
        <v>45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8341</v>
      </c>
      <c r="O2146" s="12" t="s">
        <v>8291</v>
      </c>
      <c r="P2146" t="s">
        <v>8292</v>
      </c>
      <c r="Q2146">
        <f t="shared" si="165"/>
        <v>2</v>
      </c>
      <c r="R2146" s="10">
        <f t="shared" si="166"/>
        <v>25.29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8341</v>
      </c>
      <c r="O2147" s="12" t="s">
        <v>8291</v>
      </c>
      <c r="P2147" t="s">
        <v>8292</v>
      </c>
      <c r="Q2147">
        <f t="shared" si="165"/>
        <v>30</v>
      </c>
      <c r="R2147" s="10">
        <f t="shared" si="166"/>
        <v>51.29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8341</v>
      </c>
      <c r="O2148" s="12" t="s">
        <v>8291</v>
      </c>
      <c r="P2148" t="s">
        <v>8292</v>
      </c>
      <c r="Q2148">
        <f t="shared" si="165"/>
        <v>0</v>
      </c>
      <c r="R2148" s="10">
        <f t="shared" si="166"/>
        <v>1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8341</v>
      </c>
      <c r="O2149" s="12" t="s">
        <v>8291</v>
      </c>
      <c r="P2149" t="s">
        <v>8292</v>
      </c>
      <c r="Q2149">
        <f t="shared" si="165"/>
        <v>1</v>
      </c>
      <c r="R2149" s="10">
        <f t="shared" si="166"/>
        <v>49.38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8341</v>
      </c>
      <c r="O2150" s="12" t="s">
        <v>8291</v>
      </c>
      <c r="P2150" t="s">
        <v>8292</v>
      </c>
      <c r="Q2150">
        <f t="shared" si="165"/>
        <v>2</v>
      </c>
      <c r="R2150" s="10">
        <f t="shared" si="166"/>
        <v>1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8341</v>
      </c>
      <c r="O2151" s="12" t="s">
        <v>8291</v>
      </c>
      <c r="P2151" t="s">
        <v>8292</v>
      </c>
      <c r="Q2151">
        <f t="shared" si="165"/>
        <v>0</v>
      </c>
      <c r="R2151" s="10">
        <f t="shared" si="166"/>
        <v>0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8341</v>
      </c>
      <c r="O2152" s="12" t="s">
        <v>8291</v>
      </c>
      <c r="P2152" t="s">
        <v>8292</v>
      </c>
      <c r="Q2152">
        <f t="shared" si="165"/>
        <v>1</v>
      </c>
      <c r="R2152" s="10">
        <f t="shared" si="166"/>
        <v>101.25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8341</v>
      </c>
      <c r="O2153" s="12" t="s">
        <v>8291</v>
      </c>
      <c r="P2153" t="s">
        <v>8292</v>
      </c>
      <c r="Q2153">
        <f t="shared" si="165"/>
        <v>0</v>
      </c>
      <c r="R2153" s="10">
        <f t="shared" si="166"/>
        <v>19.670000000000002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8341</v>
      </c>
      <c r="O2154" s="12" t="s">
        <v>8291</v>
      </c>
      <c r="P2154" t="s">
        <v>8292</v>
      </c>
      <c r="Q2154">
        <f t="shared" si="165"/>
        <v>0</v>
      </c>
      <c r="R2154" s="10">
        <f t="shared" si="166"/>
        <v>12.5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8341</v>
      </c>
      <c r="O2155" s="12" t="s">
        <v>8291</v>
      </c>
      <c r="P2155" t="s">
        <v>8292</v>
      </c>
      <c r="Q2155">
        <f t="shared" si="165"/>
        <v>0</v>
      </c>
      <c r="R2155" s="10">
        <f t="shared" si="166"/>
        <v>8.5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8341</v>
      </c>
      <c r="O2156" s="12" t="s">
        <v>8291</v>
      </c>
      <c r="P2156" t="s">
        <v>8292</v>
      </c>
      <c r="Q2156">
        <f t="shared" si="165"/>
        <v>1</v>
      </c>
      <c r="R2156" s="10">
        <f t="shared" si="166"/>
        <v>1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8341</v>
      </c>
      <c r="O2157" s="12" t="s">
        <v>8291</v>
      </c>
      <c r="P2157" t="s">
        <v>8292</v>
      </c>
      <c r="Q2157">
        <f t="shared" si="165"/>
        <v>2</v>
      </c>
      <c r="R2157" s="10">
        <f t="shared" si="166"/>
        <v>23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8341</v>
      </c>
      <c r="O2158" s="12" t="s">
        <v>8291</v>
      </c>
      <c r="P2158" t="s">
        <v>8292</v>
      </c>
      <c r="Q2158">
        <f t="shared" si="165"/>
        <v>3</v>
      </c>
      <c r="R2158" s="10">
        <f t="shared" si="166"/>
        <v>17.989999999999998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8341</v>
      </c>
      <c r="O2159" s="12" t="s">
        <v>8291</v>
      </c>
      <c r="P2159" t="s">
        <v>8292</v>
      </c>
      <c r="Q2159">
        <f t="shared" si="165"/>
        <v>28</v>
      </c>
      <c r="R2159" s="10">
        <f t="shared" si="166"/>
        <v>370.95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8341</v>
      </c>
      <c r="O2160" s="12" t="s">
        <v>8291</v>
      </c>
      <c r="P2160" t="s">
        <v>8292</v>
      </c>
      <c r="Q2160">
        <f t="shared" si="165"/>
        <v>7</v>
      </c>
      <c r="R2160" s="10">
        <f t="shared" si="166"/>
        <v>63.57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8341</v>
      </c>
      <c r="O2161" s="12" t="s">
        <v>8291</v>
      </c>
      <c r="P2161" t="s">
        <v>8292</v>
      </c>
      <c r="Q2161">
        <f t="shared" si="165"/>
        <v>1</v>
      </c>
      <c r="R2161" s="10">
        <f t="shared" si="166"/>
        <v>13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8341</v>
      </c>
      <c r="O2162" s="12" t="s">
        <v>8291</v>
      </c>
      <c r="P2162" t="s">
        <v>8292</v>
      </c>
      <c r="Q2162">
        <f t="shared" si="165"/>
        <v>1</v>
      </c>
      <c r="R2162" s="10">
        <f t="shared" si="166"/>
        <v>5.31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8335</v>
      </c>
      <c r="O2163" s="12" t="s">
        <v>8283</v>
      </c>
      <c r="P2163" t="s">
        <v>8284</v>
      </c>
      <c r="Q2163">
        <f t="shared" si="165"/>
        <v>116</v>
      </c>
      <c r="R2163" s="10">
        <f t="shared" si="166"/>
        <v>35.619999999999997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8335</v>
      </c>
      <c r="O2164" s="12" t="s">
        <v>8283</v>
      </c>
      <c r="P2164" t="s">
        <v>8284</v>
      </c>
      <c r="Q2164">
        <f t="shared" si="165"/>
        <v>112</v>
      </c>
      <c r="R2164" s="10">
        <f t="shared" si="166"/>
        <v>87.1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8335</v>
      </c>
      <c r="O2165" s="12" t="s">
        <v>8283</v>
      </c>
      <c r="P2165" t="s">
        <v>8284</v>
      </c>
      <c r="Q2165">
        <f t="shared" si="165"/>
        <v>132</v>
      </c>
      <c r="R2165" s="10">
        <f t="shared" si="166"/>
        <v>75.11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8335</v>
      </c>
      <c r="O2166" s="12" t="s">
        <v>8283</v>
      </c>
      <c r="P2166" t="s">
        <v>8284</v>
      </c>
      <c r="Q2166">
        <f t="shared" si="165"/>
        <v>103</v>
      </c>
      <c r="R2166" s="10">
        <f t="shared" si="166"/>
        <v>68.010000000000005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8335</v>
      </c>
      <c r="O2167" s="12" t="s">
        <v>8283</v>
      </c>
      <c r="P2167" t="s">
        <v>8284</v>
      </c>
      <c r="Q2167">
        <f t="shared" si="165"/>
        <v>139</v>
      </c>
      <c r="R2167" s="10">
        <f t="shared" si="166"/>
        <v>29.62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8335</v>
      </c>
      <c r="O2168" s="12" t="s">
        <v>8283</v>
      </c>
      <c r="P2168" t="s">
        <v>8284</v>
      </c>
      <c r="Q2168">
        <f t="shared" si="165"/>
        <v>147</v>
      </c>
      <c r="R2168" s="10">
        <f t="shared" si="166"/>
        <v>91.63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8335</v>
      </c>
      <c r="O2169" s="12" t="s">
        <v>8283</v>
      </c>
      <c r="P2169" t="s">
        <v>8284</v>
      </c>
      <c r="Q2169">
        <f t="shared" si="165"/>
        <v>120</v>
      </c>
      <c r="R2169" s="10">
        <f t="shared" si="166"/>
        <v>22.5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8335</v>
      </c>
      <c r="O2170" s="12" t="s">
        <v>8283</v>
      </c>
      <c r="P2170" t="s">
        <v>8284</v>
      </c>
      <c r="Q2170">
        <f t="shared" si="165"/>
        <v>122</v>
      </c>
      <c r="R2170" s="10">
        <f t="shared" si="166"/>
        <v>64.37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8335</v>
      </c>
      <c r="O2171" s="12" t="s">
        <v>8283</v>
      </c>
      <c r="P2171" t="s">
        <v>8284</v>
      </c>
      <c r="Q2171">
        <f t="shared" si="165"/>
        <v>100</v>
      </c>
      <c r="R2171" s="10">
        <f t="shared" si="166"/>
        <v>21.86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8335</v>
      </c>
      <c r="O2172" s="12" t="s">
        <v>8283</v>
      </c>
      <c r="P2172" t="s">
        <v>8284</v>
      </c>
      <c r="Q2172">
        <f t="shared" si="165"/>
        <v>181</v>
      </c>
      <c r="R2172" s="10">
        <f t="shared" si="166"/>
        <v>33.32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8335</v>
      </c>
      <c r="O2173" s="12" t="s">
        <v>8283</v>
      </c>
      <c r="P2173" t="s">
        <v>8284</v>
      </c>
      <c r="Q2173">
        <f t="shared" si="165"/>
        <v>106</v>
      </c>
      <c r="R2173" s="10">
        <f t="shared" si="166"/>
        <v>90.28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8335</v>
      </c>
      <c r="O2174" s="12" t="s">
        <v>8283</v>
      </c>
      <c r="P2174" t="s">
        <v>8284</v>
      </c>
      <c r="Q2174">
        <f t="shared" si="165"/>
        <v>100</v>
      </c>
      <c r="R2174" s="10">
        <f t="shared" si="166"/>
        <v>76.92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8335</v>
      </c>
      <c r="O2175" s="12" t="s">
        <v>8283</v>
      </c>
      <c r="P2175" t="s">
        <v>8284</v>
      </c>
      <c r="Q2175">
        <f t="shared" si="165"/>
        <v>127</v>
      </c>
      <c r="R2175" s="10">
        <f t="shared" si="166"/>
        <v>59.23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8335</v>
      </c>
      <c r="O2176" s="12" t="s">
        <v>8283</v>
      </c>
      <c r="P2176" t="s">
        <v>8284</v>
      </c>
      <c r="Q2176">
        <f t="shared" si="165"/>
        <v>103</v>
      </c>
      <c r="R2176" s="10">
        <f t="shared" si="166"/>
        <v>65.38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8335</v>
      </c>
      <c r="O2177" s="12" t="s">
        <v>8283</v>
      </c>
      <c r="P2177" t="s">
        <v>8284</v>
      </c>
      <c r="Q2177">
        <f t="shared" si="165"/>
        <v>250</v>
      </c>
      <c r="R2177" s="10">
        <f t="shared" si="166"/>
        <v>67.31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8335</v>
      </c>
      <c r="O2178" s="12" t="s">
        <v>8283</v>
      </c>
      <c r="P2178" t="s">
        <v>8284</v>
      </c>
      <c r="Q2178">
        <f t="shared" ref="Q2178:Q2241" si="170">ROUND(E2178/D2178*100,0)</f>
        <v>126</v>
      </c>
      <c r="R2178" s="10">
        <f t="shared" si="166"/>
        <v>88.75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8335</v>
      </c>
      <c r="O2179" s="12" t="s">
        <v>8283</v>
      </c>
      <c r="P2179" t="s">
        <v>8284</v>
      </c>
      <c r="Q2179">
        <f t="shared" si="170"/>
        <v>100</v>
      </c>
      <c r="R2179" s="10">
        <f t="shared" ref="R2179:R2242" si="171">IFERROR(ROUND(E2179/L2179,2),0)</f>
        <v>65.87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8335</v>
      </c>
      <c r="O2180" s="12" t="s">
        <v>8283</v>
      </c>
      <c r="P2180" t="s">
        <v>8284</v>
      </c>
      <c r="Q2180">
        <f t="shared" si="170"/>
        <v>139</v>
      </c>
      <c r="R2180" s="10">
        <f t="shared" si="171"/>
        <v>40.35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8335</v>
      </c>
      <c r="O2181" s="12" t="s">
        <v>8283</v>
      </c>
      <c r="P2181" t="s">
        <v>8284</v>
      </c>
      <c r="Q2181">
        <f t="shared" si="170"/>
        <v>161</v>
      </c>
      <c r="R2181" s="10">
        <f t="shared" si="171"/>
        <v>76.86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8335</v>
      </c>
      <c r="O2182" s="12" t="s">
        <v>8283</v>
      </c>
      <c r="P2182" t="s">
        <v>8284</v>
      </c>
      <c r="Q2182">
        <f t="shared" si="170"/>
        <v>107</v>
      </c>
      <c r="R2182" s="10">
        <f t="shared" si="171"/>
        <v>68.709999999999994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8356</v>
      </c>
      <c r="O2183" s="12" t="s">
        <v>8291</v>
      </c>
      <c r="P2183" t="s">
        <v>8309</v>
      </c>
      <c r="Q2183">
        <f t="shared" si="170"/>
        <v>153</v>
      </c>
      <c r="R2183" s="10">
        <f t="shared" si="171"/>
        <v>57.77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8356</v>
      </c>
      <c r="O2184" s="12" t="s">
        <v>8291</v>
      </c>
      <c r="P2184" t="s">
        <v>8309</v>
      </c>
      <c r="Q2184">
        <f t="shared" si="170"/>
        <v>524</v>
      </c>
      <c r="R2184" s="10">
        <f t="shared" si="171"/>
        <v>44.17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8356</v>
      </c>
      <c r="O2185" s="12" t="s">
        <v>8291</v>
      </c>
      <c r="P2185" t="s">
        <v>8309</v>
      </c>
      <c r="Q2185">
        <f t="shared" si="170"/>
        <v>489</v>
      </c>
      <c r="R2185" s="10">
        <f t="shared" si="171"/>
        <v>31.57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8356</v>
      </c>
      <c r="O2186" s="12" t="s">
        <v>8291</v>
      </c>
      <c r="P2186" t="s">
        <v>8309</v>
      </c>
      <c r="Q2186">
        <f t="shared" si="170"/>
        <v>285</v>
      </c>
      <c r="R2186" s="10">
        <f t="shared" si="171"/>
        <v>107.05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8356</v>
      </c>
      <c r="O2187" s="12" t="s">
        <v>8291</v>
      </c>
      <c r="P2187" t="s">
        <v>8309</v>
      </c>
      <c r="Q2187">
        <f t="shared" si="170"/>
        <v>1857</v>
      </c>
      <c r="R2187" s="10">
        <f t="shared" si="171"/>
        <v>149.03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8356</v>
      </c>
      <c r="O2188" s="12" t="s">
        <v>8291</v>
      </c>
      <c r="P2188" t="s">
        <v>8309</v>
      </c>
      <c r="Q2188">
        <f t="shared" si="170"/>
        <v>110</v>
      </c>
      <c r="R2188" s="10">
        <f t="shared" si="171"/>
        <v>55.96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8356</v>
      </c>
      <c r="O2189" s="12" t="s">
        <v>8291</v>
      </c>
      <c r="P2189" t="s">
        <v>8309</v>
      </c>
      <c r="Q2189">
        <f t="shared" si="170"/>
        <v>1015</v>
      </c>
      <c r="R2189" s="10">
        <f t="shared" si="171"/>
        <v>56.97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8356</v>
      </c>
      <c r="O2190" s="12" t="s">
        <v>8291</v>
      </c>
      <c r="P2190" t="s">
        <v>8309</v>
      </c>
      <c r="Q2190">
        <f t="shared" si="170"/>
        <v>412</v>
      </c>
      <c r="R2190" s="10">
        <f t="shared" si="171"/>
        <v>44.06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8356</v>
      </c>
      <c r="O2191" s="12" t="s">
        <v>8291</v>
      </c>
      <c r="P2191" t="s">
        <v>8309</v>
      </c>
      <c r="Q2191">
        <f t="shared" si="170"/>
        <v>503</v>
      </c>
      <c r="R2191" s="10">
        <f t="shared" si="171"/>
        <v>68.63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8356</v>
      </c>
      <c r="O2192" s="12" t="s">
        <v>8291</v>
      </c>
      <c r="P2192" t="s">
        <v>8309</v>
      </c>
      <c r="Q2192">
        <f t="shared" si="170"/>
        <v>185</v>
      </c>
      <c r="R2192" s="10">
        <f t="shared" si="171"/>
        <v>65.319999999999993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8356</v>
      </c>
      <c r="O2193" s="12" t="s">
        <v>8291</v>
      </c>
      <c r="P2193" t="s">
        <v>8309</v>
      </c>
      <c r="Q2193">
        <f t="shared" si="170"/>
        <v>120</v>
      </c>
      <c r="R2193" s="10">
        <f t="shared" si="171"/>
        <v>35.92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8356</v>
      </c>
      <c r="O2194" s="12" t="s">
        <v>8291</v>
      </c>
      <c r="P2194" t="s">
        <v>8309</v>
      </c>
      <c r="Q2194">
        <f t="shared" si="170"/>
        <v>1081</v>
      </c>
      <c r="R2194" s="10">
        <f t="shared" si="171"/>
        <v>40.07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8356</v>
      </c>
      <c r="O2195" s="12" t="s">
        <v>8291</v>
      </c>
      <c r="P2195" t="s">
        <v>8309</v>
      </c>
      <c r="Q2195">
        <f t="shared" si="170"/>
        <v>452</v>
      </c>
      <c r="R2195" s="10">
        <f t="shared" si="171"/>
        <v>75.650000000000006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8356</v>
      </c>
      <c r="O2196" s="12" t="s">
        <v>8291</v>
      </c>
      <c r="P2196" t="s">
        <v>8309</v>
      </c>
      <c r="Q2196">
        <f t="shared" si="170"/>
        <v>537</v>
      </c>
      <c r="R2196" s="10">
        <f t="shared" si="171"/>
        <v>61.2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8356</v>
      </c>
      <c r="O2197" s="12" t="s">
        <v>8291</v>
      </c>
      <c r="P2197" t="s">
        <v>8309</v>
      </c>
      <c r="Q2197">
        <f t="shared" si="170"/>
        <v>120</v>
      </c>
      <c r="R2197" s="10">
        <f t="shared" si="171"/>
        <v>48.13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8356</v>
      </c>
      <c r="O2198" s="12" t="s">
        <v>8291</v>
      </c>
      <c r="P2198" t="s">
        <v>8309</v>
      </c>
      <c r="Q2198">
        <f t="shared" si="170"/>
        <v>114</v>
      </c>
      <c r="R2198" s="10">
        <f t="shared" si="171"/>
        <v>68.11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8356</v>
      </c>
      <c r="O2199" s="12" t="s">
        <v>8291</v>
      </c>
      <c r="P2199" t="s">
        <v>8309</v>
      </c>
      <c r="Q2199">
        <f t="shared" si="170"/>
        <v>951</v>
      </c>
      <c r="R2199" s="10">
        <f t="shared" si="171"/>
        <v>65.89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8356</v>
      </c>
      <c r="O2200" s="12" t="s">
        <v>8291</v>
      </c>
      <c r="P2200" t="s">
        <v>8309</v>
      </c>
      <c r="Q2200">
        <f t="shared" si="170"/>
        <v>133</v>
      </c>
      <c r="R2200" s="10">
        <f t="shared" si="171"/>
        <v>81.650000000000006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8356</v>
      </c>
      <c r="O2201" s="12" t="s">
        <v>8291</v>
      </c>
      <c r="P2201" t="s">
        <v>8309</v>
      </c>
      <c r="Q2201">
        <f t="shared" si="170"/>
        <v>147</v>
      </c>
      <c r="R2201" s="10">
        <f t="shared" si="171"/>
        <v>52.7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8356</v>
      </c>
      <c r="O2202" s="12" t="s">
        <v>8291</v>
      </c>
      <c r="P2202" t="s">
        <v>8309</v>
      </c>
      <c r="Q2202">
        <f t="shared" si="170"/>
        <v>542</v>
      </c>
      <c r="R2202" s="10">
        <f t="shared" si="171"/>
        <v>41.23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8339</v>
      </c>
      <c r="O2203" s="12" t="s">
        <v>8283</v>
      </c>
      <c r="P2203" t="s">
        <v>8288</v>
      </c>
      <c r="Q2203">
        <f t="shared" si="170"/>
        <v>383</v>
      </c>
      <c r="R2203" s="10">
        <f t="shared" si="171"/>
        <v>15.04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8339</v>
      </c>
      <c r="O2204" s="12" t="s">
        <v>8283</v>
      </c>
      <c r="P2204" t="s">
        <v>8288</v>
      </c>
      <c r="Q2204">
        <f t="shared" si="170"/>
        <v>704</v>
      </c>
      <c r="R2204" s="10">
        <f t="shared" si="171"/>
        <v>39.07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8339</v>
      </c>
      <c r="O2205" s="12" t="s">
        <v>8283</v>
      </c>
      <c r="P2205" t="s">
        <v>8288</v>
      </c>
      <c r="Q2205">
        <f t="shared" si="170"/>
        <v>110</v>
      </c>
      <c r="R2205" s="10">
        <f t="shared" si="171"/>
        <v>43.82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8339</v>
      </c>
      <c r="O2206" s="12" t="s">
        <v>8283</v>
      </c>
      <c r="P2206" t="s">
        <v>8288</v>
      </c>
      <c r="Q2206">
        <f t="shared" si="170"/>
        <v>133</v>
      </c>
      <c r="R2206" s="10">
        <f t="shared" si="171"/>
        <v>27.3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8339</v>
      </c>
      <c r="O2207" s="12" t="s">
        <v>8283</v>
      </c>
      <c r="P2207" t="s">
        <v>8288</v>
      </c>
      <c r="Q2207">
        <f t="shared" si="170"/>
        <v>152</v>
      </c>
      <c r="R2207" s="10">
        <f t="shared" si="171"/>
        <v>42.22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8339</v>
      </c>
      <c r="O2208" s="12" t="s">
        <v>8283</v>
      </c>
      <c r="P2208" t="s">
        <v>8288</v>
      </c>
      <c r="Q2208">
        <f t="shared" si="170"/>
        <v>103</v>
      </c>
      <c r="R2208" s="10">
        <f t="shared" si="171"/>
        <v>33.24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8339</v>
      </c>
      <c r="O2209" s="12" t="s">
        <v>8283</v>
      </c>
      <c r="P2209" t="s">
        <v>8288</v>
      </c>
      <c r="Q2209">
        <f t="shared" si="170"/>
        <v>100</v>
      </c>
      <c r="R2209" s="10">
        <f t="shared" si="171"/>
        <v>285.70999999999998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8339</v>
      </c>
      <c r="O2210" s="12" t="s">
        <v>8283</v>
      </c>
      <c r="P2210" t="s">
        <v>8288</v>
      </c>
      <c r="Q2210">
        <f t="shared" si="170"/>
        <v>102</v>
      </c>
      <c r="R2210" s="10">
        <f t="shared" si="171"/>
        <v>42.33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8339</v>
      </c>
      <c r="O2211" s="12" t="s">
        <v>8283</v>
      </c>
      <c r="P2211" t="s">
        <v>8288</v>
      </c>
      <c r="Q2211">
        <f t="shared" si="170"/>
        <v>151</v>
      </c>
      <c r="R2211" s="10">
        <f t="shared" si="171"/>
        <v>50.27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8339</v>
      </c>
      <c r="O2212" s="12" t="s">
        <v>8283</v>
      </c>
      <c r="P2212" t="s">
        <v>8288</v>
      </c>
      <c r="Q2212">
        <f t="shared" si="170"/>
        <v>111</v>
      </c>
      <c r="R2212" s="10">
        <f t="shared" si="171"/>
        <v>61.9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8339</v>
      </c>
      <c r="O2213" s="12" t="s">
        <v>8283</v>
      </c>
      <c r="P2213" t="s">
        <v>8288</v>
      </c>
      <c r="Q2213">
        <f t="shared" si="170"/>
        <v>196</v>
      </c>
      <c r="R2213" s="10">
        <f t="shared" si="171"/>
        <v>40.75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8339</v>
      </c>
      <c r="O2214" s="12" t="s">
        <v>8283</v>
      </c>
      <c r="P2214" t="s">
        <v>8288</v>
      </c>
      <c r="Q2214">
        <f t="shared" si="170"/>
        <v>114</v>
      </c>
      <c r="R2214" s="10">
        <f t="shared" si="171"/>
        <v>55.8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8339</v>
      </c>
      <c r="O2215" s="12" t="s">
        <v>8283</v>
      </c>
      <c r="P2215" t="s">
        <v>8288</v>
      </c>
      <c r="Q2215">
        <f t="shared" si="170"/>
        <v>200</v>
      </c>
      <c r="R2215" s="10">
        <f t="shared" si="171"/>
        <v>10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8339</v>
      </c>
      <c r="O2216" s="12" t="s">
        <v>8283</v>
      </c>
      <c r="P2216" t="s">
        <v>8288</v>
      </c>
      <c r="Q2216">
        <f t="shared" si="170"/>
        <v>293</v>
      </c>
      <c r="R2216" s="10">
        <f t="shared" si="171"/>
        <v>73.13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8339</v>
      </c>
      <c r="O2217" s="12" t="s">
        <v>8283</v>
      </c>
      <c r="P2217" t="s">
        <v>8288</v>
      </c>
      <c r="Q2217">
        <f t="shared" si="170"/>
        <v>156</v>
      </c>
      <c r="R2217" s="10">
        <f t="shared" si="171"/>
        <v>26.06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8339</v>
      </c>
      <c r="O2218" s="12" t="s">
        <v>8283</v>
      </c>
      <c r="P2218" t="s">
        <v>8288</v>
      </c>
      <c r="Q2218">
        <f t="shared" si="170"/>
        <v>106</v>
      </c>
      <c r="R2218" s="10">
        <f t="shared" si="171"/>
        <v>22.64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8339</v>
      </c>
      <c r="O2219" s="12" t="s">
        <v>8283</v>
      </c>
      <c r="P2219" t="s">
        <v>8288</v>
      </c>
      <c r="Q2219">
        <f t="shared" si="170"/>
        <v>101</v>
      </c>
      <c r="R2219" s="10">
        <f t="shared" si="171"/>
        <v>47.22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8339</v>
      </c>
      <c r="O2220" s="12" t="s">
        <v>8283</v>
      </c>
      <c r="P2220" t="s">
        <v>8288</v>
      </c>
      <c r="Q2220">
        <f t="shared" si="170"/>
        <v>123</v>
      </c>
      <c r="R2220" s="10">
        <f t="shared" si="171"/>
        <v>32.32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8339</v>
      </c>
      <c r="O2221" s="12" t="s">
        <v>8283</v>
      </c>
      <c r="P2221" t="s">
        <v>8288</v>
      </c>
      <c r="Q2221">
        <f t="shared" si="170"/>
        <v>102</v>
      </c>
      <c r="R2221" s="10">
        <f t="shared" si="171"/>
        <v>53.42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8339</v>
      </c>
      <c r="O2222" s="12" t="s">
        <v>8283</v>
      </c>
      <c r="P2222" t="s">
        <v>8288</v>
      </c>
      <c r="Q2222">
        <f t="shared" si="170"/>
        <v>101</v>
      </c>
      <c r="R2222" s="10">
        <f t="shared" si="171"/>
        <v>51.3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8356</v>
      </c>
      <c r="O2223" s="12" t="s">
        <v>8291</v>
      </c>
      <c r="P2223" t="s">
        <v>8309</v>
      </c>
      <c r="Q2223">
        <f t="shared" si="170"/>
        <v>108</v>
      </c>
      <c r="R2223" s="10">
        <f t="shared" si="171"/>
        <v>37.200000000000003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8356</v>
      </c>
      <c r="O2224" s="12" t="s">
        <v>8291</v>
      </c>
      <c r="P2224" t="s">
        <v>8309</v>
      </c>
      <c r="Q2224">
        <f t="shared" si="170"/>
        <v>163</v>
      </c>
      <c r="R2224" s="10">
        <f t="shared" si="171"/>
        <v>27.1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8356</v>
      </c>
      <c r="O2225" s="12" t="s">
        <v>8291</v>
      </c>
      <c r="P2225" t="s">
        <v>8309</v>
      </c>
      <c r="Q2225">
        <f t="shared" si="170"/>
        <v>106</v>
      </c>
      <c r="R2225" s="10">
        <f t="shared" si="171"/>
        <v>206.31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8356</v>
      </c>
      <c r="O2226" s="12" t="s">
        <v>8291</v>
      </c>
      <c r="P2226" t="s">
        <v>8309</v>
      </c>
      <c r="Q2226">
        <f t="shared" si="170"/>
        <v>243</v>
      </c>
      <c r="R2226" s="10">
        <f t="shared" si="171"/>
        <v>82.15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8356</v>
      </c>
      <c r="O2227" s="12" t="s">
        <v>8291</v>
      </c>
      <c r="P2227" t="s">
        <v>8309</v>
      </c>
      <c r="Q2227">
        <f t="shared" si="170"/>
        <v>945</v>
      </c>
      <c r="R2227" s="10">
        <f t="shared" si="171"/>
        <v>164.8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8356</v>
      </c>
      <c r="O2228" s="12" t="s">
        <v>8291</v>
      </c>
      <c r="P2228" t="s">
        <v>8309</v>
      </c>
      <c r="Q2228">
        <f t="shared" si="170"/>
        <v>108</v>
      </c>
      <c r="R2228" s="10">
        <f t="shared" si="171"/>
        <v>60.82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8356</v>
      </c>
      <c r="O2229" s="12" t="s">
        <v>8291</v>
      </c>
      <c r="P2229" t="s">
        <v>8309</v>
      </c>
      <c r="Q2229">
        <f t="shared" si="170"/>
        <v>157</v>
      </c>
      <c r="R2229" s="10">
        <f t="shared" si="171"/>
        <v>67.97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8356</v>
      </c>
      <c r="O2230" s="12" t="s">
        <v>8291</v>
      </c>
      <c r="P2230" t="s">
        <v>8309</v>
      </c>
      <c r="Q2230">
        <f t="shared" si="170"/>
        <v>1174</v>
      </c>
      <c r="R2230" s="10">
        <f t="shared" si="171"/>
        <v>81.56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8356</v>
      </c>
      <c r="O2231" s="12" t="s">
        <v>8291</v>
      </c>
      <c r="P2231" t="s">
        <v>8309</v>
      </c>
      <c r="Q2231">
        <f t="shared" si="170"/>
        <v>171</v>
      </c>
      <c r="R2231" s="10">
        <f t="shared" si="171"/>
        <v>25.43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8356</v>
      </c>
      <c r="O2232" s="12" t="s">
        <v>8291</v>
      </c>
      <c r="P2232" t="s">
        <v>8309</v>
      </c>
      <c r="Q2232">
        <f t="shared" si="170"/>
        <v>126</v>
      </c>
      <c r="R2232" s="10">
        <f t="shared" si="171"/>
        <v>21.5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8356</v>
      </c>
      <c r="O2233" s="12" t="s">
        <v>8291</v>
      </c>
      <c r="P2233" t="s">
        <v>8309</v>
      </c>
      <c r="Q2233">
        <f t="shared" si="170"/>
        <v>1212</v>
      </c>
      <c r="R2233" s="10">
        <f t="shared" si="171"/>
        <v>27.23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8356</v>
      </c>
      <c r="O2234" s="12" t="s">
        <v>8291</v>
      </c>
      <c r="P2234" t="s">
        <v>8309</v>
      </c>
      <c r="Q2234">
        <f t="shared" si="170"/>
        <v>496</v>
      </c>
      <c r="R2234" s="10">
        <f t="shared" si="171"/>
        <v>25.09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8356</v>
      </c>
      <c r="O2235" s="12" t="s">
        <v>8291</v>
      </c>
      <c r="P2235" t="s">
        <v>8309</v>
      </c>
      <c r="Q2235">
        <f t="shared" si="170"/>
        <v>332</v>
      </c>
      <c r="R2235" s="10">
        <f t="shared" si="171"/>
        <v>21.23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8356</v>
      </c>
      <c r="O2236" s="12" t="s">
        <v>8291</v>
      </c>
      <c r="P2236" t="s">
        <v>8309</v>
      </c>
      <c r="Q2236">
        <f t="shared" si="170"/>
        <v>1165</v>
      </c>
      <c r="R2236" s="10">
        <f t="shared" si="171"/>
        <v>41.61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8356</v>
      </c>
      <c r="O2237" s="12" t="s">
        <v>8291</v>
      </c>
      <c r="P2237" t="s">
        <v>8309</v>
      </c>
      <c r="Q2237">
        <f t="shared" si="170"/>
        <v>153</v>
      </c>
      <c r="R2237" s="10">
        <f t="shared" si="171"/>
        <v>135.59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8356</v>
      </c>
      <c r="O2238" s="12" t="s">
        <v>8291</v>
      </c>
      <c r="P2238" t="s">
        <v>8309</v>
      </c>
      <c r="Q2238">
        <f t="shared" si="170"/>
        <v>537</v>
      </c>
      <c r="R2238" s="10">
        <f t="shared" si="171"/>
        <v>22.12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8356</v>
      </c>
      <c r="O2239" s="12" t="s">
        <v>8291</v>
      </c>
      <c r="P2239" t="s">
        <v>8309</v>
      </c>
      <c r="Q2239">
        <f t="shared" si="170"/>
        <v>353</v>
      </c>
      <c r="R2239" s="10">
        <f t="shared" si="171"/>
        <v>64.63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8356</v>
      </c>
      <c r="O2240" s="12" t="s">
        <v>8291</v>
      </c>
      <c r="P2240" t="s">
        <v>8309</v>
      </c>
      <c r="Q2240">
        <f t="shared" si="170"/>
        <v>137</v>
      </c>
      <c r="R2240" s="10">
        <f t="shared" si="171"/>
        <v>69.569999999999993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8356</v>
      </c>
      <c r="O2241" s="12" t="s">
        <v>8291</v>
      </c>
      <c r="P2241" t="s">
        <v>8309</v>
      </c>
      <c r="Q2241">
        <f t="shared" si="170"/>
        <v>128</v>
      </c>
      <c r="R2241" s="10">
        <f t="shared" si="171"/>
        <v>75.13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8356</v>
      </c>
      <c r="O2242" s="12" t="s">
        <v>8291</v>
      </c>
      <c r="P2242" t="s">
        <v>8309</v>
      </c>
      <c r="Q2242">
        <f t="shared" ref="Q2242:Q2305" si="175">ROUND(E2242/D2242*100,0)</f>
        <v>271</v>
      </c>
      <c r="R2242" s="10">
        <f t="shared" si="171"/>
        <v>140.97999999999999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8356</v>
      </c>
      <c r="O2243" s="12" t="s">
        <v>8291</v>
      </c>
      <c r="P2243" t="s">
        <v>8309</v>
      </c>
      <c r="Q2243">
        <f t="shared" si="175"/>
        <v>806</v>
      </c>
      <c r="R2243" s="10">
        <f t="shared" ref="R2243:R2306" si="176">IFERROR(ROUND(E2243/L2243,2),0)</f>
        <v>49.47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8356</v>
      </c>
      <c r="O2244" s="12" t="s">
        <v>8291</v>
      </c>
      <c r="P2244" t="s">
        <v>8309</v>
      </c>
      <c r="Q2244">
        <f t="shared" si="175"/>
        <v>1360</v>
      </c>
      <c r="R2244" s="10">
        <f t="shared" si="176"/>
        <v>53.87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8356</v>
      </c>
      <c r="O2245" s="12" t="s">
        <v>8291</v>
      </c>
      <c r="P2245" t="s">
        <v>8309</v>
      </c>
      <c r="Q2245">
        <f t="shared" si="175"/>
        <v>930250</v>
      </c>
      <c r="R2245" s="10">
        <f t="shared" si="176"/>
        <v>4.57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8356</v>
      </c>
      <c r="O2246" s="12" t="s">
        <v>8291</v>
      </c>
      <c r="P2246" t="s">
        <v>8309</v>
      </c>
      <c r="Q2246">
        <f t="shared" si="175"/>
        <v>377</v>
      </c>
      <c r="R2246" s="10">
        <f t="shared" si="176"/>
        <v>65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8356</v>
      </c>
      <c r="O2247" s="12" t="s">
        <v>8291</v>
      </c>
      <c r="P2247" t="s">
        <v>8309</v>
      </c>
      <c r="Q2247">
        <f t="shared" si="175"/>
        <v>2647</v>
      </c>
      <c r="R2247" s="10">
        <f t="shared" si="176"/>
        <v>53.48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8356</v>
      </c>
      <c r="O2248" s="12" t="s">
        <v>8291</v>
      </c>
      <c r="P2248" t="s">
        <v>8309</v>
      </c>
      <c r="Q2248">
        <f t="shared" si="175"/>
        <v>100</v>
      </c>
      <c r="R2248" s="10">
        <f t="shared" si="176"/>
        <v>43.91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8356</v>
      </c>
      <c r="O2249" s="12" t="s">
        <v>8291</v>
      </c>
      <c r="P2249" t="s">
        <v>8309</v>
      </c>
      <c r="Q2249">
        <f t="shared" si="175"/>
        <v>104</v>
      </c>
      <c r="R2249" s="10">
        <f t="shared" si="176"/>
        <v>50.85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8356</v>
      </c>
      <c r="O2250" s="12" t="s">
        <v>8291</v>
      </c>
      <c r="P2250" t="s">
        <v>8309</v>
      </c>
      <c r="Q2250">
        <f t="shared" si="175"/>
        <v>107</v>
      </c>
      <c r="R2250" s="10">
        <f t="shared" si="176"/>
        <v>58.63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8356</v>
      </c>
      <c r="O2251" s="12" t="s">
        <v>8291</v>
      </c>
      <c r="P2251" t="s">
        <v>8309</v>
      </c>
      <c r="Q2251">
        <f t="shared" si="175"/>
        <v>169</v>
      </c>
      <c r="R2251" s="10">
        <f t="shared" si="176"/>
        <v>32.82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8356</v>
      </c>
      <c r="O2252" s="12" t="s">
        <v>8291</v>
      </c>
      <c r="P2252" t="s">
        <v>8309</v>
      </c>
      <c r="Q2252">
        <f t="shared" si="175"/>
        <v>975</v>
      </c>
      <c r="R2252" s="10">
        <f t="shared" si="176"/>
        <v>426.93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8356</v>
      </c>
      <c r="O2253" s="12" t="s">
        <v>8291</v>
      </c>
      <c r="P2253" t="s">
        <v>8309</v>
      </c>
      <c r="Q2253">
        <f t="shared" si="175"/>
        <v>134</v>
      </c>
      <c r="R2253" s="10">
        <f t="shared" si="176"/>
        <v>23.81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8356</v>
      </c>
      <c r="O2254" s="12" t="s">
        <v>8291</v>
      </c>
      <c r="P2254" t="s">
        <v>8309</v>
      </c>
      <c r="Q2254">
        <f t="shared" si="175"/>
        <v>272</v>
      </c>
      <c r="R2254" s="10">
        <f t="shared" si="176"/>
        <v>98.41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8356</v>
      </c>
      <c r="O2255" s="12" t="s">
        <v>8291</v>
      </c>
      <c r="P2255" t="s">
        <v>8309</v>
      </c>
      <c r="Q2255">
        <f t="shared" si="175"/>
        <v>113</v>
      </c>
      <c r="R2255" s="10">
        <f t="shared" si="176"/>
        <v>107.32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8356</v>
      </c>
      <c r="O2256" s="12" t="s">
        <v>8291</v>
      </c>
      <c r="P2256" t="s">
        <v>8309</v>
      </c>
      <c r="Q2256">
        <f t="shared" si="175"/>
        <v>460</v>
      </c>
      <c r="R2256" s="10">
        <f t="shared" si="176"/>
        <v>11.67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8356</v>
      </c>
      <c r="O2257" s="12" t="s">
        <v>8291</v>
      </c>
      <c r="P2257" t="s">
        <v>8309</v>
      </c>
      <c r="Q2257">
        <f t="shared" si="175"/>
        <v>287</v>
      </c>
      <c r="R2257" s="10">
        <f t="shared" si="176"/>
        <v>41.78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8356</v>
      </c>
      <c r="O2258" s="12" t="s">
        <v>8291</v>
      </c>
      <c r="P2258" t="s">
        <v>8309</v>
      </c>
      <c r="Q2258">
        <f t="shared" si="175"/>
        <v>223</v>
      </c>
      <c r="R2258" s="10">
        <f t="shared" si="176"/>
        <v>21.38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8356</v>
      </c>
      <c r="O2259" s="12" t="s">
        <v>8291</v>
      </c>
      <c r="P2259" t="s">
        <v>8309</v>
      </c>
      <c r="Q2259">
        <f t="shared" si="175"/>
        <v>636</v>
      </c>
      <c r="R2259" s="10">
        <f t="shared" si="176"/>
        <v>94.1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8356</v>
      </c>
      <c r="O2260" s="12" t="s">
        <v>8291</v>
      </c>
      <c r="P2260" t="s">
        <v>8309</v>
      </c>
      <c r="Q2260">
        <f t="shared" si="175"/>
        <v>147</v>
      </c>
      <c r="R2260" s="10">
        <f t="shared" si="176"/>
        <v>15.72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8356</v>
      </c>
      <c r="O2261" s="12" t="s">
        <v>8291</v>
      </c>
      <c r="P2261" t="s">
        <v>8309</v>
      </c>
      <c r="Q2261">
        <f t="shared" si="175"/>
        <v>1867</v>
      </c>
      <c r="R2261" s="10">
        <f t="shared" si="176"/>
        <v>90.64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8356</v>
      </c>
      <c r="O2262" s="12" t="s">
        <v>8291</v>
      </c>
      <c r="P2262" t="s">
        <v>8309</v>
      </c>
      <c r="Q2262">
        <f t="shared" si="175"/>
        <v>327</v>
      </c>
      <c r="R2262" s="10">
        <f t="shared" si="176"/>
        <v>97.3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8356</v>
      </c>
      <c r="O2263" s="12" t="s">
        <v>8291</v>
      </c>
      <c r="P2263" t="s">
        <v>8309</v>
      </c>
      <c r="Q2263">
        <f t="shared" si="175"/>
        <v>780</v>
      </c>
      <c r="R2263" s="10">
        <f t="shared" si="176"/>
        <v>37.119999999999997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8356</v>
      </c>
      <c r="O2264" s="12" t="s">
        <v>8291</v>
      </c>
      <c r="P2264" t="s">
        <v>8309</v>
      </c>
      <c r="Q2264">
        <f t="shared" si="175"/>
        <v>154</v>
      </c>
      <c r="R2264" s="10">
        <f t="shared" si="176"/>
        <v>28.1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8356</v>
      </c>
      <c r="O2265" s="12" t="s">
        <v>8291</v>
      </c>
      <c r="P2265" t="s">
        <v>8309</v>
      </c>
      <c r="Q2265">
        <f t="shared" si="175"/>
        <v>116</v>
      </c>
      <c r="R2265" s="10">
        <f t="shared" si="176"/>
        <v>144.43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8356</v>
      </c>
      <c r="O2266" s="12" t="s">
        <v>8291</v>
      </c>
      <c r="P2266" t="s">
        <v>8309</v>
      </c>
      <c r="Q2266">
        <f t="shared" si="175"/>
        <v>180</v>
      </c>
      <c r="R2266" s="10">
        <f t="shared" si="176"/>
        <v>24.27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8356</v>
      </c>
      <c r="O2267" s="12" t="s">
        <v>8291</v>
      </c>
      <c r="P2267" t="s">
        <v>8309</v>
      </c>
      <c r="Q2267">
        <f t="shared" si="175"/>
        <v>299</v>
      </c>
      <c r="R2267" s="10">
        <f t="shared" si="176"/>
        <v>35.119999999999997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8356</v>
      </c>
      <c r="O2268" s="12" t="s">
        <v>8291</v>
      </c>
      <c r="P2268" t="s">
        <v>8309</v>
      </c>
      <c r="Q2268">
        <f t="shared" si="175"/>
        <v>320</v>
      </c>
      <c r="R2268" s="10">
        <f t="shared" si="176"/>
        <v>24.76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8356</v>
      </c>
      <c r="O2269" s="12" t="s">
        <v>8291</v>
      </c>
      <c r="P2269" t="s">
        <v>8309</v>
      </c>
      <c r="Q2269">
        <f t="shared" si="175"/>
        <v>381</v>
      </c>
      <c r="R2269" s="10">
        <f t="shared" si="176"/>
        <v>188.38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8356</v>
      </c>
      <c r="O2270" s="12" t="s">
        <v>8291</v>
      </c>
      <c r="P2270" t="s">
        <v>8309</v>
      </c>
      <c r="Q2270">
        <f t="shared" si="175"/>
        <v>103</v>
      </c>
      <c r="R2270" s="10">
        <f t="shared" si="176"/>
        <v>148.08000000000001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8356</v>
      </c>
      <c r="O2271" s="12" t="s">
        <v>8291</v>
      </c>
      <c r="P2271" t="s">
        <v>8309</v>
      </c>
      <c r="Q2271">
        <f t="shared" si="175"/>
        <v>1802</v>
      </c>
      <c r="R2271" s="10">
        <f t="shared" si="176"/>
        <v>49.93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8356</v>
      </c>
      <c r="O2272" s="12" t="s">
        <v>8291</v>
      </c>
      <c r="P2272" t="s">
        <v>8309</v>
      </c>
      <c r="Q2272">
        <f t="shared" si="175"/>
        <v>720</v>
      </c>
      <c r="R2272" s="10">
        <f t="shared" si="176"/>
        <v>107.82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8356</v>
      </c>
      <c r="O2273" s="12" t="s">
        <v>8291</v>
      </c>
      <c r="P2273" t="s">
        <v>8309</v>
      </c>
      <c r="Q2273">
        <f t="shared" si="175"/>
        <v>283</v>
      </c>
      <c r="R2273" s="10">
        <f t="shared" si="176"/>
        <v>42.63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8356</v>
      </c>
      <c r="O2274" s="12" t="s">
        <v>8291</v>
      </c>
      <c r="P2274" t="s">
        <v>8309</v>
      </c>
      <c r="Q2274">
        <f t="shared" si="175"/>
        <v>1357</v>
      </c>
      <c r="R2274" s="10">
        <f t="shared" si="176"/>
        <v>14.37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8356</v>
      </c>
      <c r="O2275" s="12" t="s">
        <v>8291</v>
      </c>
      <c r="P2275" t="s">
        <v>8309</v>
      </c>
      <c r="Q2275">
        <f t="shared" si="175"/>
        <v>220</v>
      </c>
      <c r="R2275" s="10">
        <f t="shared" si="176"/>
        <v>37.479999999999997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8356</v>
      </c>
      <c r="O2276" s="12" t="s">
        <v>8291</v>
      </c>
      <c r="P2276" t="s">
        <v>8309</v>
      </c>
      <c r="Q2276">
        <f t="shared" si="175"/>
        <v>120</v>
      </c>
      <c r="R2276" s="10">
        <f t="shared" si="176"/>
        <v>30.2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8356</v>
      </c>
      <c r="O2277" s="12" t="s">
        <v>8291</v>
      </c>
      <c r="P2277" t="s">
        <v>8309</v>
      </c>
      <c r="Q2277">
        <f t="shared" si="175"/>
        <v>408</v>
      </c>
      <c r="R2277" s="10">
        <f t="shared" si="176"/>
        <v>33.549999999999997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8356</v>
      </c>
      <c r="O2278" s="12" t="s">
        <v>8291</v>
      </c>
      <c r="P2278" t="s">
        <v>8309</v>
      </c>
      <c r="Q2278">
        <f t="shared" si="175"/>
        <v>106</v>
      </c>
      <c r="R2278" s="10">
        <f t="shared" si="176"/>
        <v>64.75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8356</v>
      </c>
      <c r="O2279" s="12" t="s">
        <v>8291</v>
      </c>
      <c r="P2279" t="s">
        <v>8309</v>
      </c>
      <c r="Q2279">
        <f t="shared" si="175"/>
        <v>141</v>
      </c>
      <c r="R2279" s="10">
        <f t="shared" si="176"/>
        <v>57.93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8356</v>
      </c>
      <c r="O2280" s="12" t="s">
        <v>8291</v>
      </c>
      <c r="P2280" t="s">
        <v>8309</v>
      </c>
      <c r="Q2280">
        <f t="shared" si="175"/>
        <v>271</v>
      </c>
      <c r="R2280" s="10">
        <f t="shared" si="176"/>
        <v>53.08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8356</v>
      </c>
      <c r="O2281" s="12" t="s">
        <v>8291</v>
      </c>
      <c r="P2281" t="s">
        <v>8309</v>
      </c>
      <c r="Q2281">
        <f t="shared" si="175"/>
        <v>154</v>
      </c>
      <c r="R2281" s="10">
        <f t="shared" si="176"/>
        <v>48.06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8356</v>
      </c>
      <c r="O2282" s="12" t="s">
        <v>8291</v>
      </c>
      <c r="P2282" t="s">
        <v>8309</v>
      </c>
      <c r="Q2282">
        <f t="shared" si="175"/>
        <v>404</v>
      </c>
      <c r="R2282" s="10">
        <f t="shared" si="176"/>
        <v>82.4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8335</v>
      </c>
      <c r="O2283" s="12" t="s">
        <v>8283</v>
      </c>
      <c r="P2283" t="s">
        <v>8284</v>
      </c>
      <c r="Q2283">
        <f t="shared" si="175"/>
        <v>185</v>
      </c>
      <c r="R2283" s="10">
        <f t="shared" si="176"/>
        <v>50.45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8335</v>
      </c>
      <c r="O2284" s="12" t="s">
        <v>8283</v>
      </c>
      <c r="P2284" t="s">
        <v>8284</v>
      </c>
      <c r="Q2284">
        <f t="shared" si="175"/>
        <v>185</v>
      </c>
      <c r="R2284" s="10">
        <f t="shared" si="176"/>
        <v>115.83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8335</v>
      </c>
      <c r="O2285" s="12" t="s">
        <v>8283</v>
      </c>
      <c r="P2285" t="s">
        <v>8284</v>
      </c>
      <c r="Q2285">
        <f t="shared" si="175"/>
        <v>101</v>
      </c>
      <c r="R2285" s="10">
        <f t="shared" si="176"/>
        <v>63.03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8335</v>
      </c>
      <c r="O2286" s="12" t="s">
        <v>8283</v>
      </c>
      <c r="P2286" t="s">
        <v>8284</v>
      </c>
      <c r="Q2286">
        <f t="shared" si="175"/>
        <v>106</v>
      </c>
      <c r="R2286" s="10">
        <f t="shared" si="176"/>
        <v>108.02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8335</v>
      </c>
      <c r="O2287" s="12" t="s">
        <v>8283</v>
      </c>
      <c r="P2287" t="s">
        <v>8284</v>
      </c>
      <c r="Q2287">
        <f t="shared" si="175"/>
        <v>121</v>
      </c>
      <c r="R2287" s="10">
        <f t="shared" si="176"/>
        <v>46.09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8335</v>
      </c>
      <c r="O2288" s="12" t="s">
        <v>8283</v>
      </c>
      <c r="P2288" t="s">
        <v>8284</v>
      </c>
      <c r="Q2288">
        <f t="shared" si="175"/>
        <v>100</v>
      </c>
      <c r="R2288" s="10">
        <f t="shared" si="176"/>
        <v>107.21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8335</v>
      </c>
      <c r="O2289" s="12" t="s">
        <v>8283</v>
      </c>
      <c r="P2289" t="s">
        <v>8284</v>
      </c>
      <c r="Q2289">
        <f t="shared" si="175"/>
        <v>120</v>
      </c>
      <c r="R2289" s="10">
        <f t="shared" si="176"/>
        <v>50.93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8335</v>
      </c>
      <c r="O2290" s="12" t="s">
        <v>8283</v>
      </c>
      <c r="P2290" t="s">
        <v>8284</v>
      </c>
      <c r="Q2290">
        <f t="shared" si="175"/>
        <v>100</v>
      </c>
      <c r="R2290" s="10">
        <f t="shared" si="176"/>
        <v>40.04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8335</v>
      </c>
      <c r="O2291" s="12" t="s">
        <v>8283</v>
      </c>
      <c r="P2291" t="s">
        <v>8284</v>
      </c>
      <c r="Q2291">
        <f t="shared" si="175"/>
        <v>107</v>
      </c>
      <c r="R2291" s="10">
        <f t="shared" si="176"/>
        <v>64.44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8335</v>
      </c>
      <c r="O2292" s="12" t="s">
        <v>8283</v>
      </c>
      <c r="P2292" t="s">
        <v>8284</v>
      </c>
      <c r="Q2292">
        <f t="shared" si="175"/>
        <v>104</v>
      </c>
      <c r="R2292" s="10">
        <f t="shared" si="176"/>
        <v>53.83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8335</v>
      </c>
      <c r="O2293" s="12" t="s">
        <v>8283</v>
      </c>
      <c r="P2293" t="s">
        <v>8284</v>
      </c>
      <c r="Q2293">
        <f t="shared" si="175"/>
        <v>173</v>
      </c>
      <c r="R2293" s="10">
        <f t="shared" si="176"/>
        <v>100.47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8335</v>
      </c>
      <c r="O2294" s="12" t="s">
        <v>8283</v>
      </c>
      <c r="P2294" t="s">
        <v>8284</v>
      </c>
      <c r="Q2294">
        <f t="shared" si="175"/>
        <v>107</v>
      </c>
      <c r="R2294" s="10">
        <f t="shared" si="176"/>
        <v>46.63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8335</v>
      </c>
      <c r="O2295" s="12" t="s">
        <v>8283</v>
      </c>
      <c r="P2295" t="s">
        <v>8284</v>
      </c>
      <c r="Q2295">
        <f t="shared" si="175"/>
        <v>108</v>
      </c>
      <c r="R2295" s="10">
        <f t="shared" si="176"/>
        <v>34.07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8335</v>
      </c>
      <c r="O2296" s="12" t="s">
        <v>8283</v>
      </c>
      <c r="P2296" t="s">
        <v>8284</v>
      </c>
      <c r="Q2296">
        <f t="shared" si="175"/>
        <v>146</v>
      </c>
      <c r="R2296" s="10">
        <f t="shared" si="176"/>
        <v>65.209999999999994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8335</v>
      </c>
      <c r="O2297" s="12" t="s">
        <v>8283</v>
      </c>
      <c r="P2297" t="s">
        <v>8284</v>
      </c>
      <c r="Q2297">
        <f t="shared" si="175"/>
        <v>125</v>
      </c>
      <c r="R2297" s="10">
        <f t="shared" si="176"/>
        <v>44.21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8335</v>
      </c>
      <c r="O2298" s="12" t="s">
        <v>8283</v>
      </c>
      <c r="P2298" t="s">
        <v>8284</v>
      </c>
      <c r="Q2298">
        <f t="shared" si="175"/>
        <v>149</v>
      </c>
      <c r="R2298" s="10">
        <f t="shared" si="176"/>
        <v>71.97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8335</v>
      </c>
      <c r="O2299" s="12" t="s">
        <v>8283</v>
      </c>
      <c r="P2299" t="s">
        <v>8284</v>
      </c>
      <c r="Q2299">
        <f t="shared" si="175"/>
        <v>101</v>
      </c>
      <c r="R2299" s="10">
        <f t="shared" si="176"/>
        <v>52.95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8335</v>
      </c>
      <c r="O2300" s="12" t="s">
        <v>8283</v>
      </c>
      <c r="P2300" t="s">
        <v>8284</v>
      </c>
      <c r="Q2300">
        <f t="shared" si="175"/>
        <v>105</v>
      </c>
      <c r="R2300" s="10">
        <f t="shared" si="176"/>
        <v>109.45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8335</v>
      </c>
      <c r="O2301" s="12" t="s">
        <v>8283</v>
      </c>
      <c r="P2301" t="s">
        <v>8284</v>
      </c>
      <c r="Q2301">
        <f t="shared" si="175"/>
        <v>350</v>
      </c>
      <c r="R2301" s="10">
        <f t="shared" si="176"/>
        <v>75.040000000000006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8335</v>
      </c>
      <c r="O2302" s="12" t="s">
        <v>8283</v>
      </c>
      <c r="P2302" t="s">
        <v>8284</v>
      </c>
      <c r="Q2302">
        <f t="shared" si="175"/>
        <v>101</v>
      </c>
      <c r="R2302" s="10">
        <f t="shared" si="176"/>
        <v>115.71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8338</v>
      </c>
      <c r="O2303" s="12" t="s">
        <v>8283</v>
      </c>
      <c r="P2303" t="s">
        <v>8287</v>
      </c>
      <c r="Q2303">
        <f t="shared" si="175"/>
        <v>134</v>
      </c>
      <c r="R2303" s="10">
        <f t="shared" si="176"/>
        <v>31.66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8338</v>
      </c>
      <c r="O2304" s="12" t="s">
        <v>8283</v>
      </c>
      <c r="P2304" t="s">
        <v>8287</v>
      </c>
      <c r="Q2304">
        <f t="shared" si="175"/>
        <v>171</v>
      </c>
      <c r="R2304" s="10">
        <f t="shared" si="176"/>
        <v>46.18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8338</v>
      </c>
      <c r="O2305" s="12" t="s">
        <v>8283</v>
      </c>
      <c r="P2305" t="s">
        <v>8287</v>
      </c>
      <c r="Q2305">
        <f t="shared" si="175"/>
        <v>109</v>
      </c>
      <c r="R2305" s="10">
        <f t="shared" si="176"/>
        <v>68.48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8338</v>
      </c>
      <c r="O2306" s="12" t="s">
        <v>8283</v>
      </c>
      <c r="P2306" t="s">
        <v>8287</v>
      </c>
      <c r="Q2306">
        <f t="shared" ref="Q2306:Q2369" si="180">ROUND(E2306/D2306*100,0)</f>
        <v>101</v>
      </c>
      <c r="R2306" s="10">
        <f t="shared" si="176"/>
        <v>53.47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8338</v>
      </c>
      <c r="O2307" s="12" t="s">
        <v>8283</v>
      </c>
      <c r="P2307" t="s">
        <v>8287</v>
      </c>
      <c r="Q2307">
        <f t="shared" si="180"/>
        <v>101</v>
      </c>
      <c r="R2307" s="10">
        <f t="shared" ref="R2307:R2370" si="181">IFERROR(ROUND(E2307/L2307,2),0)</f>
        <v>109.11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8338</v>
      </c>
      <c r="O2308" s="12" t="s">
        <v>8283</v>
      </c>
      <c r="P2308" t="s">
        <v>8287</v>
      </c>
      <c r="Q2308">
        <f t="shared" si="180"/>
        <v>107</v>
      </c>
      <c r="R2308" s="10">
        <f t="shared" si="181"/>
        <v>51.19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8338</v>
      </c>
      <c r="O2309" s="12" t="s">
        <v>8283</v>
      </c>
      <c r="P2309" t="s">
        <v>8287</v>
      </c>
      <c r="Q2309">
        <f t="shared" si="180"/>
        <v>107</v>
      </c>
      <c r="R2309" s="10">
        <f t="shared" si="181"/>
        <v>27.94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8338</v>
      </c>
      <c r="O2310" s="12" t="s">
        <v>8283</v>
      </c>
      <c r="P2310" t="s">
        <v>8287</v>
      </c>
      <c r="Q2310">
        <f t="shared" si="180"/>
        <v>101</v>
      </c>
      <c r="R2310" s="10">
        <f t="shared" si="181"/>
        <v>82.5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8338</v>
      </c>
      <c r="O2311" s="12" t="s">
        <v>8283</v>
      </c>
      <c r="P2311" t="s">
        <v>8287</v>
      </c>
      <c r="Q2311">
        <f t="shared" si="180"/>
        <v>107</v>
      </c>
      <c r="R2311" s="10">
        <f t="shared" si="181"/>
        <v>59.82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8338</v>
      </c>
      <c r="O2312" s="12" t="s">
        <v>8283</v>
      </c>
      <c r="P2312" t="s">
        <v>8287</v>
      </c>
      <c r="Q2312">
        <f t="shared" si="180"/>
        <v>429</v>
      </c>
      <c r="R2312" s="10">
        <f t="shared" si="181"/>
        <v>64.819999999999993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8338</v>
      </c>
      <c r="O2313" s="12" t="s">
        <v>8283</v>
      </c>
      <c r="P2313" t="s">
        <v>8287</v>
      </c>
      <c r="Q2313">
        <f t="shared" si="180"/>
        <v>104</v>
      </c>
      <c r="R2313" s="10">
        <f t="shared" si="181"/>
        <v>90.1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8338</v>
      </c>
      <c r="O2314" s="12" t="s">
        <v>8283</v>
      </c>
      <c r="P2314" t="s">
        <v>8287</v>
      </c>
      <c r="Q2314">
        <f t="shared" si="180"/>
        <v>108</v>
      </c>
      <c r="R2314" s="10">
        <f t="shared" si="181"/>
        <v>40.96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8338</v>
      </c>
      <c r="O2315" s="12" t="s">
        <v>8283</v>
      </c>
      <c r="P2315" t="s">
        <v>8287</v>
      </c>
      <c r="Q2315">
        <f t="shared" si="180"/>
        <v>176</v>
      </c>
      <c r="R2315" s="10">
        <f t="shared" si="181"/>
        <v>56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8338</v>
      </c>
      <c r="O2316" s="12" t="s">
        <v>8283</v>
      </c>
      <c r="P2316" t="s">
        <v>8287</v>
      </c>
      <c r="Q2316">
        <f t="shared" si="180"/>
        <v>157</v>
      </c>
      <c r="R2316" s="10">
        <f t="shared" si="181"/>
        <v>37.67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8338</v>
      </c>
      <c r="O2317" s="12" t="s">
        <v>8283</v>
      </c>
      <c r="P2317" t="s">
        <v>8287</v>
      </c>
      <c r="Q2317">
        <f t="shared" si="180"/>
        <v>103</v>
      </c>
      <c r="R2317" s="10">
        <f t="shared" si="181"/>
        <v>40.08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8338</v>
      </c>
      <c r="O2318" s="12" t="s">
        <v>8283</v>
      </c>
      <c r="P2318" t="s">
        <v>8287</v>
      </c>
      <c r="Q2318">
        <f t="shared" si="180"/>
        <v>104</v>
      </c>
      <c r="R2318" s="10">
        <f t="shared" si="181"/>
        <v>78.03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8338</v>
      </c>
      <c r="O2319" s="12" t="s">
        <v>8283</v>
      </c>
      <c r="P2319" t="s">
        <v>8287</v>
      </c>
      <c r="Q2319">
        <f t="shared" si="180"/>
        <v>104</v>
      </c>
      <c r="R2319" s="10">
        <f t="shared" si="181"/>
        <v>18.91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8338</v>
      </c>
      <c r="O2320" s="12" t="s">
        <v>8283</v>
      </c>
      <c r="P2320" t="s">
        <v>8287</v>
      </c>
      <c r="Q2320">
        <f t="shared" si="180"/>
        <v>121</v>
      </c>
      <c r="R2320" s="10">
        <f t="shared" si="181"/>
        <v>37.130000000000003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8338</v>
      </c>
      <c r="O2321" s="12" t="s">
        <v>8283</v>
      </c>
      <c r="P2321" t="s">
        <v>8287</v>
      </c>
      <c r="Q2321">
        <f t="shared" si="180"/>
        <v>108</v>
      </c>
      <c r="R2321" s="10">
        <f t="shared" si="181"/>
        <v>41.96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8338</v>
      </c>
      <c r="O2322" s="12" t="s">
        <v>8283</v>
      </c>
      <c r="P2322" t="s">
        <v>8287</v>
      </c>
      <c r="Q2322">
        <f t="shared" si="180"/>
        <v>109</v>
      </c>
      <c r="R2322" s="10">
        <f t="shared" si="181"/>
        <v>61.04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8357</v>
      </c>
      <c r="O2323" s="12" t="s">
        <v>8294</v>
      </c>
      <c r="P2323" t="s">
        <v>8310</v>
      </c>
      <c r="Q2323">
        <f t="shared" si="180"/>
        <v>39</v>
      </c>
      <c r="R2323" s="10">
        <f t="shared" si="181"/>
        <v>64.53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8357</v>
      </c>
      <c r="O2324" s="12" t="s">
        <v>8294</v>
      </c>
      <c r="P2324" t="s">
        <v>8310</v>
      </c>
      <c r="Q2324">
        <f t="shared" si="180"/>
        <v>3</v>
      </c>
      <c r="R2324" s="10">
        <f t="shared" si="181"/>
        <v>21.25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8357</v>
      </c>
      <c r="O2325" s="12" t="s">
        <v>8294</v>
      </c>
      <c r="P2325" t="s">
        <v>8310</v>
      </c>
      <c r="Q2325">
        <f t="shared" si="180"/>
        <v>48</v>
      </c>
      <c r="R2325" s="10">
        <f t="shared" si="181"/>
        <v>30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8357</v>
      </c>
      <c r="O2326" s="12" t="s">
        <v>8294</v>
      </c>
      <c r="P2326" t="s">
        <v>8310</v>
      </c>
      <c r="Q2326">
        <f t="shared" si="180"/>
        <v>21</v>
      </c>
      <c r="R2326" s="10">
        <f t="shared" si="181"/>
        <v>25.49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8357</v>
      </c>
      <c r="O2327" s="12" t="s">
        <v>8294</v>
      </c>
      <c r="P2327" t="s">
        <v>8310</v>
      </c>
      <c r="Q2327">
        <f t="shared" si="180"/>
        <v>8</v>
      </c>
      <c r="R2327" s="10">
        <f t="shared" si="181"/>
        <v>11.43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8357</v>
      </c>
      <c r="O2328" s="12" t="s">
        <v>8294</v>
      </c>
      <c r="P2328" t="s">
        <v>8310</v>
      </c>
      <c r="Q2328">
        <f t="shared" si="180"/>
        <v>1</v>
      </c>
      <c r="R2328" s="10">
        <f t="shared" si="181"/>
        <v>108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8357</v>
      </c>
      <c r="O2329" s="12" t="s">
        <v>8294</v>
      </c>
      <c r="P2329" t="s">
        <v>8310</v>
      </c>
      <c r="Q2329">
        <f t="shared" si="180"/>
        <v>526</v>
      </c>
      <c r="R2329" s="10">
        <f t="shared" si="181"/>
        <v>54.88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8357</v>
      </c>
      <c r="O2330" s="12" t="s">
        <v>8294</v>
      </c>
      <c r="P2330" t="s">
        <v>8310</v>
      </c>
      <c r="Q2330">
        <f t="shared" si="180"/>
        <v>254</v>
      </c>
      <c r="R2330" s="10">
        <f t="shared" si="181"/>
        <v>47.38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8357</v>
      </c>
      <c r="O2331" s="12" t="s">
        <v>8294</v>
      </c>
      <c r="P2331" t="s">
        <v>8310</v>
      </c>
      <c r="Q2331">
        <f t="shared" si="180"/>
        <v>106</v>
      </c>
      <c r="R2331" s="10">
        <f t="shared" si="181"/>
        <v>211.84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8357</v>
      </c>
      <c r="O2332" s="12" t="s">
        <v>8294</v>
      </c>
      <c r="P2332" t="s">
        <v>8310</v>
      </c>
      <c r="Q2332">
        <f t="shared" si="180"/>
        <v>102</v>
      </c>
      <c r="R2332" s="10">
        <f t="shared" si="181"/>
        <v>219.93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8357</v>
      </c>
      <c r="O2333" s="12" t="s">
        <v>8294</v>
      </c>
      <c r="P2333" t="s">
        <v>8310</v>
      </c>
      <c r="Q2333">
        <f t="shared" si="180"/>
        <v>144</v>
      </c>
      <c r="R2333" s="10">
        <f t="shared" si="181"/>
        <v>40.799999999999997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8357</v>
      </c>
      <c r="O2334" s="12" t="s">
        <v>8294</v>
      </c>
      <c r="P2334" t="s">
        <v>8310</v>
      </c>
      <c r="Q2334">
        <f t="shared" si="180"/>
        <v>106</v>
      </c>
      <c r="R2334" s="10">
        <f t="shared" si="181"/>
        <v>75.5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8357</v>
      </c>
      <c r="O2335" s="12" t="s">
        <v>8294</v>
      </c>
      <c r="P2335" t="s">
        <v>8310</v>
      </c>
      <c r="Q2335">
        <f t="shared" si="180"/>
        <v>212</v>
      </c>
      <c r="R2335" s="10">
        <f t="shared" si="181"/>
        <v>13.54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8357</v>
      </c>
      <c r="O2336" s="12" t="s">
        <v>8294</v>
      </c>
      <c r="P2336" t="s">
        <v>8310</v>
      </c>
      <c r="Q2336">
        <f t="shared" si="180"/>
        <v>102</v>
      </c>
      <c r="R2336" s="10">
        <f t="shared" si="181"/>
        <v>60.87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8357</v>
      </c>
      <c r="O2337" s="12" t="s">
        <v>8294</v>
      </c>
      <c r="P2337" t="s">
        <v>8310</v>
      </c>
      <c r="Q2337">
        <f t="shared" si="180"/>
        <v>102</v>
      </c>
      <c r="R2337" s="10">
        <f t="shared" si="181"/>
        <v>115.69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8357</v>
      </c>
      <c r="O2338" s="12" t="s">
        <v>8294</v>
      </c>
      <c r="P2338" t="s">
        <v>8310</v>
      </c>
      <c r="Q2338">
        <f t="shared" si="180"/>
        <v>521</v>
      </c>
      <c r="R2338" s="10">
        <f t="shared" si="181"/>
        <v>48.1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8357</v>
      </c>
      <c r="O2339" s="12" t="s">
        <v>8294</v>
      </c>
      <c r="P2339" t="s">
        <v>8310</v>
      </c>
      <c r="Q2339">
        <f t="shared" si="180"/>
        <v>111</v>
      </c>
      <c r="R2339" s="10">
        <f t="shared" si="181"/>
        <v>74.180000000000007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8357</v>
      </c>
      <c r="O2340" s="12" t="s">
        <v>8294</v>
      </c>
      <c r="P2340" t="s">
        <v>8310</v>
      </c>
      <c r="Q2340">
        <f t="shared" si="180"/>
        <v>101</v>
      </c>
      <c r="R2340" s="10">
        <f t="shared" si="181"/>
        <v>123.35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8357</v>
      </c>
      <c r="O2341" s="12" t="s">
        <v>8294</v>
      </c>
      <c r="P2341" t="s">
        <v>8310</v>
      </c>
      <c r="Q2341">
        <f t="shared" si="180"/>
        <v>294</v>
      </c>
      <c r="R2341" s="10">
        <f t="shared" si="181"/>
        <v>66.62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8357</v>
      </c>
      <c r="O2342" s="12" t="s">
        <v>8294</v>
      </c>
      <c r="P2342" t="s">
        <v>8310</v>
      </c>
      <c r="Q2342">
        <f t="shared" si="180"/>
        <v>106</v>
      </c>
      <c r="R2342" s="10">
        <f t="shared" si="181"/>
        <v>104.99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8331</v>
      </c>
      <c r="O2343" s="12" t="s">
        <v>8277</v>
      </c>
      <c r="P2343" t="s">
        <v>8278</v>
      </c>
      <c r="Q2343">
        <f t="shared" si="180"/>
        <v>0</v>
      </c>
      <c r="R2343" s="10">
        <f t="shared" si="181"/>
        <v>0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8331</v>
      </c>
      <c r="O2344" s="12" t="s">
        <v>8277</v>
      </c>
      <c r="P2344" t="s">
        <v>8278</v>
      </c>
      <c r="Q2344">
        <f t="shared" si="180"/>
        <v>0</v>
      </c>
      <c r="R2344" s="10">
        <f t="shared" si="181"/>
        <v>0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8331</v>
      </c>
      <c r="O2345" s="12" t="s">
        <v>8277</v>
      </c>
      <c r="P2345" t="s">
        <v>8278</v>
      </c>
      <c r="Q2345">
        <f t="shared" si="180"/>
        <v>3</v>
      </c>
      <c r="R2345" s="10">
        <f t="shared" si="181"/>
        <v>300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8331</v>
      </c>
      <c r="O2346" s="12" t="s">
        <v>8277</v>
      </c>
      <c r="P2346" t="s">
        <v>8278</v>
      </c>
      <c r="Q2346">
        <f t="shared" si="180"/>
        <v>0</v>
      </c>
      <c r="R2346" s="10">
        <f t="shared" si="181"/>
        <v>1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8331</v>
      </c>
      <c r="O2347" s="12" t="s">
        <v>8277</v>
      </c>
      <c r="P2347" t="s">
        <v>8278</v>
      </c>
      <c r="Q2347">
        <f t="shared" si="180"/>
        <v>0</v>
      </c>
      <c r="R2347" s="10">
        <f t="shared" si="181"/>
        <v>0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8331</v>
      </c>
      <c r="O2348" s="12" t="s">
        <v>8277</v>
      </c>
      <c r="P2348" t="s">
        <v>8278</v>
      </c>
      <c r="Q2348">
        <f t="shared" si="180"/>
        <v>0</v>
      </c>
      <c r="R2348" s="10">
        <f t="shared" si="181"/>
        <v>13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8331</v>
      </c>
      <c r="O2349" s="12" t="s">
        <v>8277</v>
      </c>
      <c r="P2349" t="s">
        <v>8278</v>
      </c>
      <c r="Q2349">
        <f t="shared" si="180"/>
        <v>2</v>
      </c>
      <c r="R2349" s="10">
        <f t="shared" si="181"/>
        <v>15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8331</v>
      </c>
      <c r="O2350" s="12" t="s">
        <v>8277</v>
      </c>
      <c r="P2350" t="s">
        <v>8278</v>
      </c>
      <c r="Q2350">
        <f t="shared" si="180"/>
        <v>0</v>
      </c>
      <c r="R2350" s="10">
        <f t="shared" si="181"/>
        <v>54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8331</v>
      </c>
      <c r="O2351" s="12" t="s">
        <v>8277</v>
      </c>
      <c r="P2351" t="s">
        <v>8278</v>
      </c>
      <c r="Q2351">
        <f t="shared" si="180"/>
        <v>0</v>
      </c>
      <c r="R2351" s="10">
        <f t="shared" si="181"/>
        <v>0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8331</v>
      </c>
      <c r="O2352" s="12" t="s">
        <v>8277</v>
      </c>
      <c r="P2352" t="s">
        <v>8278</v>
      </c>
      <c r="Q2352">
        <f t="shared" si="180"/>
        <v>0</v>
      </c>
      <c r="R2352" s="10">
        <f t="shared" si="181"/>
        <v>0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8331</v>
      </c>
      <c r="O2353" s="12" t="s">
        <v>8277</v>
      </c>
      <c r="P2353" t="s">
        <v>8278</v>
      </c>
      <c r="Q2353">
        <f t="shared" si="180"/>
        <v>1</v>
      </c>
      <c r="R2353" s="10">
        <f t="shared" si="181"/>
        <v>15.43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8331</v>
      </c>
      <c r="O2354" s="12" t="s">
        <v>8277</v>
      </c>
      <c r="P2354" t="s">
        <v>8278</v>
      </c>
      <c r="Q2354">
        <f t="shared" si="180"/>
        <v>0</v>
      </c>
      <c r="R2354" s="10">
        <f t="shared" si="181"/>
        <v>0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8331</v>
      </c>
      <c r="O2355" s="12" t="s">
        <v>8277</v>
      </c>
      <c r="P2355" t="s">
        <v>8278</v>
      </c>
      <c r="Q2355">
        <f t="shared" si="180"/>
        <v>0</v>
      </c>
      <c r="R2355" s="10">
        <f t="shared" si="181"/>
        <v>0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8331</v>
      </c>
      <c r="O2356" s="12" t="s">
        <v>8277</v>
      </c>
      <c r="P2356" t="s">
        <v>8278</v>
      </c>
      <c r="Q2356">
        <f t="shared" si="180"/>
        <v>0</v>
      </c>
      <c r="R2356" s="10">
        <f t="shared" si="181"/>
        <v>25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8331</v>
      </c>
      <c r="O2357" s="12" t="s">
        <v>8277</v>
      </c>
      <c r="P2357" t="s">
        <v>8278</v>
      </c>
      <c r="Q2357">
        <f t="shared" si="180"/>
        <v>1</v>
      </c>
      <c r="R2357" s="10">
        <f t="shared" si="181"/>
        <v>27.5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8331</v>
      </c>
      <c r="O2358" s="12" t="s">
        <v>8277</v>
      </c>
      <c r="P2358" t="s">
        <v>8278</v>
      </c>
      <c r="Q2358">
        <f t="shared" si="180"/>
        <v>0</v>
      </c>
      <c r="R2358" s="10">
        <f t="shared" si="181"/>
        <v>0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8331</v>
      </c>
      <c r="O2359" s="12" t="s">
        <v>8277</v>
      </c>
      <c r="P2359" t="s">
        <v>8278</v>
      </c>
      <c r="Q2359">
        <f t="shared" si="180"/>
        <v>0</v>
      </c>
      <c r="R2359" s="10">
        <f t="shared" si="181"/>
        <v>0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8331</v>
      </c>
      <c r="O2360" s="12" t="s">
        <v>8277</v>
      </c>
      <c r="P2360" t="s">
        <v>8278</v>
      </c>
      <c r="Q2360">
        <f t="shared" si="180"/>
        <v>0</v>
      </c>
      <c r="R2360" s="10">
        <f t="shared" si="181"/>
        <v>0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8331</v>
      </c>
      <c r="O2361" s="12" t="s">
        <v>8277</v>
      </c>
      <c r="P2361" t="s">
        <v>8278</v>
      </c>
      <c r="Q2361">
        <f t="shared" si="180"/>
        <v>15</v>
      </c>
      <c r="R2361" s="10">
        <f t="shared" si="181"/>
        <v>367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8331</v>
      </c>
      <c r="O2362" s="12" t="s">
        <v>8277</v>
      </c>
      <c r="P2362" t="s">
        <v>8278</v>
      </c>
      <c r="Q2362">
        <f t="shared" si="180"/>
        <v>0</v>
      </c>
      <c r="R2362" s="10">
        <f t="shared" si="181"/>
        <v>2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8331</v>
      </c>
      <c r="O2363" s="12" t="s">
        <v>8277</v>
      </c>
      <c r="P2363" t="s">
        <v>8278</v>
      </c>
      <c r="Q2363">
        <f t="shared" si="180"/>
        <v>0</v>
      </c>
      <c r="R2363" s="10">
        <f t="shared" si="181"/>
        <v>0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8331</v>
      </c>
      <c r="O2364" s="12" t="s">
        <v>8277</v>
      </c>
      <c r="P2364" t="s">
        <v>8278</v>
      </c>
      <c r="Q2364">
        <f t="shared" si="180"/>
        <v>29</v>
      </c>
      <c r="R2364" s="10">
        <f t="shared" si="181"/>
        <v>60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8331</v>
      </c>
      <c r="O2365" s="12" t="s">
        <v>8277</v>
      </c>
      <c r="P2365" t="s">
        <v>8278</v>
      </c>
      <c r="Q2365">
        <f t="shared" si="180"/>
        <v>0</v>
      </c>
      <c r="R2365" s="10">
        <f t="shared" si="181"/>
        <v>0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8331</v>
      </c>
      <c r="O2366" s="12" t="s">
        <v>8277</v>
      </c>
      <c r="P2366" t="s">
        <v>8278</v>
      </c>
      <c r="Q2366">
        <f t="shared" si="180"/>
        <v>0</v>
      </c>
      <c r="R2366" s="10">
        <f t="shared" si="181"/>
        <v>0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8331</v>
      </c>
      <c r="O2367" s="12" t="s">
        <v>8277</v>
      </c>
      <c r="P2367" t="s">
        <v>8278</v>
      </c>
      <c r="Q2367">
        <f t="shared" si="180"/>
        <v>0</v>
      </c>
      <c r="R2367" s="10">
        <f t="shared" si="181"/>
        <v>0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8331</v>
      </c>
      <c r="O2368" s="12" t="s">
        <v>8277</v>
      </c>
      <c r="P2368" t="s">
        <v>8278</v>
      </c>
      <c r="Q2368">
        <f t="shared" si="180"/>
        <v>11</v>
      </c>
      <c r="R2368" s="10">
        <f t="shared" si="181"/>
        <v>97.41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8331</v>
      </c>
      <c r="O2369" s="12" t="s">
        <v>8277</v>
      </c>
      <c r="P2369" t="s">
        <v>8278</v>
      </c>
      <c r="Q2369">
        <f t="shared" si="180"/>
        <v>1</v>
      </c>
      <c r="R2369" s="10">
        <f t="shared" si="181"/>
        <v>47.86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8331</v>
      </c>
      <c r="O2370" s="12" t="s">
        <v>8277</v>
      </c>
      <c r="P2370" t="s">
        <v>8278</v>
      </c>
      <c r="Q2370">
        <f t="shared" ref="Q2370:Q2433" si="185">ROUND(E2370/D2370*100,0)</f>
        <v>0</v>
      </c>
      <c r="R2370" s="10">
        <f t="shared" si="181"/>
        <v>50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8331</v>
      </c>
      <c r="O2371" s="12" t="s">
        <v>8277</v>
      </c>
      <c r="P2371" t="s">
        <v>8278</v>
      </c>
      <c r="Q2371">
        <f t="shared" si="185"/>
        <v>0</v>
      </c>
      <c r="R2371" s="10">
        <f t="shared" ref="R2371:R2434" si="186">IFERROR(ROUND(E2371/L2371,2),0)</f>
        <v>0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8331</v>
      </c>
      <c r="O2372" s="12" t="s">
        <v>8277</v>
      </c>
      <c r="P2372" t="s">
        <v>8278</v>
      </c>
      <c r="Q2372">
        <f t="shared" si="185"/>
        <v>0</v>
      </c>
      <c r="R2372" s="10">
        <f t="shared" si="186"/>
        <v>20.5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8331</v>
      </c>
      <c r="O2373" s="12" t="s">
        <v>8277</v>
      </c>
      <c r="P2373" t="s">
        <v>8278</v>
      </c>
      <c r="Q2373">
        <f t="shared" si="185"/>
        <v>0</v>
      </c>
      <c r="R2373" s="10">
        <f t="shared" si="186"/>
        <v>0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8331</v>
      </c>
      <c r="O2374" s="12" t="s">
        <v>8277</v>
      </c>
      <c r="P2374" t="s">
        <v>8278</v>
      </c>
      <c r="Q2374">
        <f t="shared" si="185"/>
        <v>3</v>
      </c>
      <c r="R2374" s="10">
        <f t="shared" si="186"/>
        <v>30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8331</v>
      </c>
      <c r="O2375" s="12" t="s">
        <v>8277</v>
      </c>
      <c r="P2375" t="s">
        <v>8278</v>
      </c>
      <c r="Q2375">
        <f t="shared" si="185"/>
        <v>0</v>
      </c>
      <c r="R2375" s="10">
        <f t="shared" si="186"/>
        <v>50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8331</v>
      </c>
      <c r="O2376" s="12" t="s">
        <v>8277</v>
      </c>
      <c r="P2376" t="s">
        <v>8278</v>
      </c>
      <c r="Q2376">
        <f t="shared" si="185"/>
        <v>0</v>
      </c>
      <c r="R2376" s="10">
        <f t="shared" si="186"/>
        <v>10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8331</v>
      </c>
      <c r="O2377" s="12" t="s">
        <v>8277</v>
      </c>
      <c r="P2377" t="s">
        <v>8278</v>
      </c>
      <c r="Q2377">
        <f t="shared" si="185"/>
        <v>0</v>
      </c>
      <c r="R2377" s="10">
        <f t="shared" si="186"/>
        <v>0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8331</v>
      </c>
      <c r="O2378" s="12" t="s">
        <v>8277</v>
      </c>
      <c r="P2378" t="s">
        <v>8278</v>
      </c>
      <c r="Q2378">
        <f t="shared" si="185"/>
        <v>11</v>
      </c>
      <c r="R2378" s="10">
        <f t="shared" si="186"/>
        <v>81.58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8331</v>
      </c>
      <c r="O2379" s="12" t="s">
        <v>8277</v>
      </c>
      <c r="P2379" t="s">
        <v>8278</v>
      </c>
      <c r="Q2379">
        <f t="shared" si="185"/>
        <v>0</v>
      </c>
      <c r="R2379" s="10">
        <f t="shared" si="186"/>
        <v>0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8331</v>
      </c>
      <c r="O2380" s="12" t="s">
        <v>8277</v>
      </c>
      <c r="P2380" t="s">
        <v>8278</v>
      </c>
      <c r="Q2380">
        <f t="shared" si="185"/>
        <v>0</v>
      </c>
      <c r="R2380" s="10">
        <f t="shared" si="186"/>
        <v>0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8331</v>
      </c>
      <c r="O2381" s="12" t="s">
        <v>8277</v>
      </c>
      <c r="P2381" t="s">
        <v>8278</v>
      </c>
      <c r="Q2381">
        <f t="shared" si="185"/>
        <v>0</v>
      </c>
      <c r="R2381" s="10">
        <f t="shared" si="186"/>
        <v>0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8331</v>
      </c>
      <c r="O2382" s="12" t="s">
        <v>8277</v>
      </c>
      <c r="P2382" t="s">
        <v>8278</v>
      </c>
      <c r="Q2382">
        <f t="shared" si="185"/>
        <v>0</v>
      </c>
      <c r="R2382" s="10">
        <f t="shared" si="186"/>
        <v>18.329999999999998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8331</v>
      </c>
      <c r="O2383" s="12" t="s">
        <v>8277</v>
      </c>
      <c r="P2383" t="s">
        <v>8278</v>
      </c>
      <c r="Q2383">
        <f t="shared" si="185"/>
        <v>2</v>
      </c>
      <c r="R2383" s="10">
        <f t="shared" si="186"/>
        <v>224.43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8331</v>
      </c>
      <c r="O2384" s="12" t="s">
        <v>8277</v>
      </c>
      <c r="P2384" t="s">
        <v>8278</v>
      </c>
      <c r="Q2384">
        <f t="shared" si="185"/>
        <v>3</v>
      </c>
      <c r="R2384" s="10">
        <f t="shared" si="186"/>
        <v>37.5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8331</v>
      </c>
      <c r="O2385" s="12" t="s">
        <v>8277</v>
      </c>
      <c r="P2385" t="s">
        <v>8278</v>
      </c>
      <c r="Q2385">
        <f t="shared" si="185"/>
        <v>4</v>
      </c>
      <c r="R2385" s="10">
        <f t="shared" si="186"/>
        <v>145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8331</v>
      </c>
      <c r="O2386" s="12" t="s">
        <v>8277</v>
      </c>
      <c r="P2386" t="s">
        <v>8278</v>
      </c>
      <c r="Q2386">
        <f t="shared" si="185"/>
        <v>1</v>
      </c>
      <c r="R2386" s="10">
        <f t="shared" si="186"/>
        <v>1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8331</v>
      </c>
      <c r="O2387" s="12" t="s">
        <v>8277</v>
      </c>
      <c r="P2387" t="s">
        <v>8278</v>
      </c>
      <c r="Q2387">
        <f t="shared" si="185"/>
        <v>1</v>
      </c>
      <c r="R2387" s="10">
        <f t="shared" si="186"/>
        <v>112.57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8331</v>
      </c>
      <c r="O2388" s="12" t="s">
        <v>8277</v>
      </c>
      <c r="P2388" t="s">
        <v>8278</v>
      </c>
      <c r="Q2388">
        <f t="shared" si="185"/>
        <v>0</v>
      </c>
      <c r="R2388" s="10">
        <f t="shared" si="186"/>
        <v>0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8331</v>
      </c>
      <c r="O2389" s="12" t="s">
        <v>8277</v>
      </c>
      <c r="P2389" t="s">
        <v>8278</v>
      </c>
      <c r="Q2389">
        <f t="shared" si="185"/>
        <v>1</v>
      </c>
      <c r="R2389" s="10">
        <f t="shared" si="186"/>
        <v>342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8331</v>
      </c>
      <c r="O2390" s="12" t="s">
        <v>8277</v>
      </c>
      <c r="P2390" t="s">
        <v>8278</v>
      </c>
      <c r="Q2390">
        <f t="shared" si="185"/>
        <v>1</v>
      </c>
      <c r="R2390" s="10">
        <f t="shared" si="186"/>
        <v>57.88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8331</v>
      </c>
      <c r="O2391" s="12" t="s">
        <v>8277</v>
      </c>
      <c r="P2391" t="s">
        <v>8278</v>
      </c>
      <c r="Q2391">
        <f t="shared" si="185"/>
        <v>0</v>
      </c>
      <c r="R2391" s="10">
        <f t="shared" si="186"/>
        <v>30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8331</v>
      </c>
      <c r="O2392" s="12" t="s">
        <v>8277</v>
      </c>
      <c r="P2392" t="s">
        <v>8278</v>
      </c>
      <c r="Q2392">
        <f t="shared" si="185"/>
        <v>0</v>
      </c>
      <c r="R2392" s="10">
        <f t="shared" si="186"/>
        <v>0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8331</v>
      </c>
      <c r="O2393" s="12" t="s">
        <v>8277</v>
      </c>
      <c r="P2393" t="s">
        <v>8278</v>
      </c>
      <c r="Q2393">
        <f t="shared" si="185"/>
        <v>0</v>
      </c>
      <c r="R2393" s="10">
        <f t="shared" si="186"/>
        <v>25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8331</v>
      </c>
      <c r="O2394" s="12" t="s">
        <v>8277</v>
      </c>
      <c r="P2394" t="s">
        <v>8278</v>
      </c>
      <c r="Q2394">
        <f t="shared" si="185"/>
        <v>0</v>
      </c>
      <c r="R2394" s="10">
        <f t="shared" si="186"/>
        <v>0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8331</v>
      </c>
      <c r="O2395" s="12" t="s">
        <v>8277</v>
      </c>
      <c r="P2395" t="s">
        <v>8278</v>
      </c>
      <c r="Q2395">
        <f t="shared" si="185"/>
        <v>0</v>
      </c>
      <c r="R2395" s="10">
        <f t="shared" si="186"/>
        <v>50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8331</v>
      </c>
      <c r="O2396" s="12" t="s">
        <v>8277</v>
      </c>
      <c r="P2396" t="s">
        <v>8278</v>
      </c>
      <c r="Q2396">
        <f t="shared" si="185"/>
        <v>0</v>
      </c>
      <c r="R2396" s="10">
        <f t="shared" si="186"/>
        <v>1.5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8331</v>
      </c>
      <c r="O2397" s="12" t="s">
        <v>8277</v>
      </c>
      <c r="P2397" t="s">
        <v>8278</v>
      </c>
      <c r="Q2397">
        <f t="shared" si="185"/>
        <v>0</v>
      </c>
      <c r="R2397" s="10">
        <f t="shared" si="186"/>
        <v>0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8331</v>
      </c>
      <c r="O2398" s="12" t="s">
        <v>8277</v>
      </c>
      <c r="P2398" t="s">
        <v>8278</v>
      </c>
      <c r="Q2398">
        <f t="shared" si="185"/>
        <v>0</v>
      </c>
      <c r="R2398" s="10">
        <f t="shared" si="186"/>
        <v>10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8331</v>
      </c>
      <c r="O2399" s="12" t="s">
        <v>8277</v>
      </c>
      <c r="P2399" t="s">
        <v>8278</v>
      </c>
      <c r="Q2399">
        <f t="shared" si="185"/>
        <v>0</v>
      </c>
      <c r="R2399" s="10">
        <f t="shared" si="186"/>
        <v>0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8331</v>
      </c>
      <c r="O2400" s="12" t="s">
        <v>8277</v>
      </c>
      <c r="P2400" t="s">
        <v>8278</v>
      </c>
      <c r="Q2400">
        <f t="shared" si="185"/>
        <v>0</v>
      </c>
      <c r="R2400" s="10">
        <f t="shared" si="186"/>
        <v>0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8331</v>
      </c>
      <c r="O2401" s="12" t="s">
        <v>8277</v>
      </c>
      <c r="P2401" t="s">
        <v>8278</v>
      </c>
      <c r="Q2401">
        <f t="shared" si="185"/>
        <v>0</v>
      </c>
      <c r="R2401" s="10">
        <f t="shared" si="186"/>
        <v>0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8331</v>
      </c>
      <c r="O2402" s="12" t="s">
        <v>8277</v>
      </c>
      <c r="P2402" t="s">
        <v>8278</v>
      </c>
      <c r="Q2402">
        <f t="shared" si="185"/>
        <v>0</v>
      </c>
      <c r="R2402" s="10">
        <f t="shared" si="186"/>
        <v>0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8343</v>
      </c>
      <c r="O2403" s="12" t="s">
        <v>8294</v>
      </c>
      <c r="P2403" t="s">
        <v>8295</v>
      </c>
      <c r="Q2403">
        <f t="shared" si="185"/>
        <v>1</v>
      </c>
      <c r="R2403" s="10">
        <f t="shared" si="186"/>
        <v>22.33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8343</v>
      </c>
      <c r="O2404" s="12" t="s">
        <v>8294</v>
      </c>
      <c r="P2404" t="s">
        <v>8295</v>
      </c>
      <c r="Q2404">
        <f t="shared" si="185"/>
        <v>0</v>
      </c>
      <c r="R2404" s="10">
        <f t="shared" si="186"/>
        <v>52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8343</v>
      </c>
      <c r="O2405" s="12" t="s">
        <v>8294</v>
      </c>
      <c r="P2405" t="s">
        <v>8295</v>
      </c>
      <c r="Q2405">
        <f t="shared" si="185"/>
        <v>17</v>
      </c>
      <c r="R2405" s="10">
        <f t="shared" si="186"/>
        <v>16.829999999999998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8343</v>
      </c>
      <c r="O2406" s="12" t="s">
        <v>8294</v>
      </c>
      <c r="P2406" t="s">
        <v>8295</v>
      </c>
      <c r="Q2406">
        <f t="shared" si="185"/>
        <v>0</v>
      </c>
      <c r="R2406" s="10">
        <f t="shared" si="186"/>
        <v>0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8343</v>
      </c>
      <c r="O2407" s="12" t="s">
        <v>8294</v>
      </c>
      <c r="P2407" t="s">
        <v>8295</v>
      </c>
      <c r="Q2407">
        <f t="shared" si="185"/>
        <v>23</v>
      </c>
      <c r="R2407" s="10">
        <f t="shared" si="186"/>
        <v>56.3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8343</v>
      </c>
      <c r="O2408" s="12" t="s">
        <v>8294</v>
      </c>
      <c r="P2408" t="s">
        <v>8295</v>
      </c>
      <c r="Q2408">
        <f t="shared" si="185"/>
        <v>41</v>
      </c>
      <c r="R2408" s="10">
        <f t="shared" si="186"/>
        <v>84.06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8343</v>
      </c>
      <c r="O2409" s="12" t="s">
        <v>8294</v>
      </c>
      <c r="P2409" t="s">
        <v>8295</v>
      </c>
      <c r="Q2409">
        <f t="shared" si="185"/>
        <v>25</v>
      </c>
      <c r="R2409" s="10">
        <f t="shared" si="186"/>
        <v>168.39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8343</v>
      </c>
      <c r="O2410" s="12" t="s">
        <v>8294</v>
      </c>
      <c r="P2410" t="s">
        <v>8295</v>
      </c>
      <c r="Q2410">
        <f t="shared" si="185"/>
        <v>0</v>
      </c>
      <c r="R2410" s="10">
        <f t="shared" si="186"/>
        <v>15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8343</v>
      </c>
      <c r="O2411" s="12" t="s">
        <v>8294</v>
      </c>
      <c r="P2411" t="s">
        <v>8295</v>
      </c>
      <c r="Q2411">
        <f t="shared" si="185"/>
        <v>2</v>
      </c>
      <c r="R2411" s="10">
        <f t="shared" si="186"/>
        <v>76.67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8343</v>
      </c>
      <c r="O2412" s="12" t="s">
        <v>8294</v>
      </c>
      <c r="P2412" t="s">
        <v>8295</v>
      </c>
      <c r="Q2412">
        <f t="shared" si="185"/>
        <v>0</v>
      </c>
      <c r="R2412" s="10">
        <f t="shared" si="186"/>
        <v>0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8343</v>
      </c>
      <c r="O2413" s="12" t="s">
        <v>8294</v>
      </c>
      <c r="P2413" t="s">
        <v>8295</v>
      </c>
      <c r="Q2413">
        <f t="shared" si="185"/>
        <v>1</v>
      </c>
      <c r="R2413" s="10">
        <f t="shared" si="186"/>
        <v>50.33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8343</v>
      </c>
      <c r="O2414" s="12" t="s">
        <v>8294</v>
      </c>
      <c r="P2414" t="s">
        <v>8295</v>
      </c>
      <c r="Q2414">
        <f t="shared" si="185"/>
        <v>0</v>
      </c>
      <c r="R2414" s="10">
        <f t="shared" si="186"/>
        <v>0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8343</v>
      </c>
      <c r="O2415" s="12" t="s">
        <v>8294</v>
      </c>
      <c r="P2415" t="s">
        <v>8295</v>
      </c>
      <c r="Q2415">
        <f t="shared" si="185"/>
        <v>1</v>
      </c>
      <c r="R2415" s="10">
        <f t="shared" si="186"/>
        <v>8.33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8343</v>
      </c>
      <c r="O2416" s="12" t="s">
        <v>8294</v>
      </c>
      <c r="P2416" t="s">
        <v>8295</v>
      </c>
      <c r="Q2416">
        <f t="shared" si="185"/>
        <v>3</v>
      </c>
      <c r="R2416" s="10">
        <f t="shared" si="186"/>
        <v>35.380000000000003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8343</v>
      </c>
      <c r="O2417" s="12" t="s">
        <v>8294</v>
      </c>
      <c r="P2417" t="s">
        <v>8295</v>
      </c>
      <c r="Q2417">
        <f t="shared" si="185"/>
        <v>1</v>
      </c>
      <c r="R2417" s="10">
        <f t="shared" si="186"/>
        <v>55.83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8343</v>
      </c>
      <c r="O2418" s="12" t="s">
        <v>8294</v>
      </c>
      <c r="P2418" t="s">
        <v>8295</v>
      </c>
      <c r="Q2418">
        <f t="shared" si="185"/>
        <v>0</v>
      </c>
      <c r="R2418" s="10">
        <f t="shared" si="186"/>
        <v>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8343</v>
      </c>
      <c r="O2419" s="12" t="s">
        <v>8294</v>
      </c>
      <c r="P2419" t="s">
        <v>8295</v>
      </c>
      <c r="Q2419">
        <f t="shared" si="185"/>
        <v>0</v>
      </c>
      <c r="R2419" s="10">
        <f t="shared" si="186"/>
        <v>0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8343</v>
      </c>
      <c r="O2420" s="12" t="s">
        <v>8294</v>
      </c>
      <c r="P2420" t="s">
        <v>8295</v>
      </c>
      <c r="Q2420">
        <f t="shared" si="185"/>
        <v>0</v>
      </c>
      <c r="R2420" s="10">
        <f t="shared" si="186"/>
        <v>1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8343</v>
      </c>
      <c r="O2421" s="12" t="s">
        <v>8294</v>
      </c>
      <c r="P2421" t="s">
        <v>8295</v>
      </c>
      <c r="Q2421">
        <f t="shared" si="185"/>
        <v>0</v>
      </c>
      <c r="R2421" s="10">
        <f t="shared" si="186"/>
        <v>0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8343</v>
      </c>
      <c r="O2422" s="12" t="s">
        <v>8294</v>
      </c>
      <c r="P2422" t="s">
        <v>8295</v>
      </c>
      <c r="Q2422">
        <f t="shared" si="185"/>
        <v>15</v>
      </c>
      <c r="R2422" s="10">
        <f t="shared" si="186"/>
        <v>69.47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8343</v>
      </c>
      <c r="O2423" s="12" t="s">
        <v>8294</v>
      </c>
      <c r="P2423" t="s">
        <v>8295</v>
      </c>
      <c r="Q2423">
        <f t="shared" si="185"/>
        <v>0</v>
      </c>
      <c r="R2423" s="10">
        <f t="shared" si="186"/>
        <v>1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8343</v>
      </c>
      <c r="O2424" s="12" t="s">
        <v>8294</v>
      </c>
      <c r="P2424" t="s">
        <v>8295</v>
      </c>
      <c r="Q2424">
        <f t="shared" si="185"/>
        <v>0</v>
      </c>
      <c r="R2424" s="10">
        <f t="shared" si="186"/>
        <v>1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8343</v>
      </c>
      <c r="O2425" s="12" t="s">
        <v>8294</v>
      </c>
      <c r="P2425" t="s">
        <v>8295</v>
      </c>
      <c r="Q2425">
        <f t="shared" si="185"/>
        <v>0</v>
      </c>
      <c r="R2425" s="10">
        <f t="shared" si="186"/>
        <v>8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8343</v>
      </c>
      <c r="O2426" s="12" t="s">
        <v>8294</v>
      </c>
      <c r="P2426" t="s">
        <v>8295</v>
      </c>
      <c r="Q2426">
        <f t="shared" si="185"/>
        <v>1</v>
      </c>
      <c r="R2426" s="10">
        <f t="shared" si="186"/>
        <v>34.44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8343</v>
      </c>
      <c r="O2427" s="12" t="s">
        <v>8294</v>
      </c>
      <c r="P2427" t="s">
        <v>8295</v>
      </c>
      <c r="Q2427">
        <f t="shared" si="185"/>
        <v>0</v>
      </c>
      <c r="R2427" s="10">
        <f t="shared" si="186"/>
        <v>1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8343</v>
      </c>
      <c r="O2428" s="12" t="s">
        <v>8294</v>
      </c>
      <c r="P2428" t="s">
        <v>8295</v>
      </c>
      <c r="Q2428">
        <f t="shared" si="185"/>
        <v>0</v>
      </c>
      <c r="R2428" s="10">
        <f t="shared" si="186"/>
        <v>0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8343</v>
      </c>
      <c r="O2429" s="12" t="s">
        <v>8294</v>
      </c>
      <c r="P2429" t="s">
        <v>8295</v>
      </c>
      <c r="Q2429">
        <f t="shared" si="185"/>
        <v>0</v>
      </c>
      <c r="R2429" s="10">
        <f t="shared" si="186"/>
        <v>1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8343</v>
      </c>
      <c r="O2430" s="12" t="s">
        <v>8294</v>
      </c>
      <c r="P2430" t="s">
        <v>8295</v>
      </c>
      <c r="Q2430">
        <f t="shared" si="185"/>
        <v>0</v>
      </c>
      <c r="R2430" s="10">
        <f t="shared" si="186"/>
        <v>1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8343</v>
      </c>
      <c r="O2431" s="12" t="s">
        <v>8294</v>
      </c>
      <c r="P2431" t="s">
        <v>8295</v>
      </c>
      <c r="Q2431">
        <f t="shared" si="185"/>
        <v>1</v>
      </c>
      <c r="R2431" s="10">
        <f t="shared" si="186"/>
        <v>501.25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8343</v>
      </c>
      <c r="O2432" s="12" t="s">
        <v>8294</v>
      </c>
      <c r="P2432" t="s">
        <v>8295</v>
      </c>
      <c r="Q2432">
        <f t="shared" si="185"/>
        <v>1</v>
      </c>
      <c r="R2432" s="10">
        <f t="shared" si="186"/>
        <v>10.5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8343</v>
      </c>
      <c r="O2433" s="12" t="s">
        <v>8294</v>
      </c>
      <c r="P2433" t="s">
        <v>8295</v>
      </c>
      <c r="Q2433">
        <f t="shared" si="185"/>
        <v>0</v>
      </c>
      <c r="R2433" s="10">
        <f t="shared" si="186"/>
        <v>1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8343</v>
      </c>
      <c r="O2434" s="12" t="s">
        <v>8294</v>
      </c>
      <c r="P2434" t="s">
        <v>8295</v>
      </c>
      <c r="Q2434">
        <f t="shared" ref="Q2434:Q2497" si="190">ROUND(E2434/D2434*100,0)</f>
        <v>0</v>
      </c>
      <c r="R2434" s="10">
        <f t="shared" si="186"/>
        <v>1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8343</v>
      </c>
      <c r="O2435" s="12" t="s">
        <v>8294</v>
      </c>
      <c r="P2435" t="s">
        <v>8295</v>
      </c>
      <c r="Q2435">
        <f t="shared" si="190"/>
        <v>0</v>
      </c>
      <c r="R2435" s="10">
        <f t="shared" ref="R2435:R2498" si="191">IFERROR(ROUND(E2435/L2435,2),0)</f>
        <v>0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8343</v>
      </c>
      <c r="O2436" s="12" t="s">
        <v>8294</v>
      </c>
      <c r="P2436" t="s">
        <v>8295</v>
      </c>
      <c r="Q2436">
        <f t="shared" si="190"/>
        <v>0</v>
      </c>
      <c r="R2436" s="10">
        <f t="shared" si="191"/>
        <v>13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8343</v>
      </c>
      <c r="O2437" s="12" t="s">
        <v>8294</v>
      </c>
      <c r="P2437" t="s">
        <v>8295</v>
      </c>
      <c r="Q2437">
        <f t="shared" si="190"/>
        <v>0</v>
      </c>
      <c r="R2437" s="10">
        <f t="shared" si="191"/>
        <v>306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8343</v>
      </c>
      <c r="O2438" s="12" t="s">
        <v>8294</v>
      </c>
      <c r="P2438" t="s">
        <v>8295</v>
      </c>
      <c r="Q2438">
        <f t="shared" si="190"/>
        <v>0</v>
      </c>
      <c r="R2438" s="10">
        <f t="shared" si="191"/>
        <v>22.5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8343</v>
      </c>
      <c r="O2439" s="12" t="s">
        <v>8294</v>
      </c>
      <c r="P2439" t="s">
        <v>8295</v>
      </c>
      <c r="Q2439">
        <f t="shared" si="190"/>
        <v>0</v>
      </c>
      <c r="R2439" s="10">
        <f t="shared" si="191"/>
        <v>0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8343</v>
      </c>
      <c r="O2440" s="12" t="s">
        <v>8294</v>
      </c>
      <c r="P2440" t="s">
        <v>8295</v>
      </c>
      <c r="Q2440">
        <f t="shared" si="190"/>
        <v>0</v>
      </c>
      <c r="R2440" s="10">
        <f t="shared" si="191"/>
        <v>50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8343</v>
      </c>
      <c r="O2441" s="12" t="s">
        <v>8294</v>
      </c>
      <c r="P2441" t="s">
        <v>8295</v>
      </c>
      <c r="Q2441">
        <f t="shared" si="190"/>
        <v>0</v>
      </c>
      <c r="R2441" s="10">
        <f t="shared" si="191"/>
        <v>0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8343</v>
      </c>
      <c r="O2442" s="12" t="s">
        <v>8294</v>
      </c>
      <c r="P2442" t="s">
        <v>8295</v>
      </c>
      <c r="Q2442">
        <f t="shared" si="190"/>
        <v>0</v>
      </c>
      <c r="R2442" s="10">
        <f t="shared" si="191"/>
        <v>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8357</v>
      </c>
      <c r="O2443" s="12" t="s">
        <v>8294</v>
      </c>
      <c r="P2443" t="s">
        <v>8310</v>
      </c>
      <c r="Q2443">
        <f t="shared" si="190"/>
        <v>108</v>
      </c>
      <c r="R2443" s="10">
        <f t="shared" si="191"/>
        <v>74.23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8357</v>
      </c>
      <c r="O2444" s="12" t="s">
        <v>8294</v>
      </c>
      <c r="P2444" t="s">
        <v>8310</v>
      </c>
      <c r="Q2444">
        <f t="shared" si="190"/>
        <v>126</v>
      </c>
      <c r="R2444" s="10">
        <f t="shared" si="191"/>
        <v>81.25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8357</v>
      </c>
      <c r="O2445" s="12" t="s">
        <v>8294</v>
      </c>
      <c r="P2445" t="s">
        <v>8310</v>
      </c>
      <c r="Q2445">
        <f t="shared" si="190"/>
        <v>203</v>
      </c>
      <c r="R2445" s="10">
        <f t="shared" si="191"/>
        <v>130.22999999999999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8357</v>
      </c>
      <c r="O2446" s="12" t="s">
        <v>8294</v>
      </c>
      <c r="P2446" t="s">
        <v>8310</v>
      </c>
      <c r="Q2446">
        <f t="shared" si="190"/>
        <v>109</v>
      </c>
      <c r="R2446" s="10">
        <f t="shared" si="191"/>
        <v>53.41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8357</v>
      </c>
      <c r="O2447" s="12" t="s">
        <v>8294</v>
      </c>
      <c r="P2447" t="s">
        <v>8310</v>
      </c>
      <c r="Q2447">
        <f t="shared" si="190"/>
        <v>173</v>
      </c>
      <c r="R2447" s="10">
        <f t="shared" si="191"/>
        <v>75.13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8357</v>
      </c>
      <c r="O2448" s="12" t="s">
        <v>8294</v>
      </c>
      <c r="P2448" t="s">
        <v>8310</v>
      </c>
      <c r="Q2448">
        <f t="shared" si="190"/>
        <v>168</v>
      </c>
      <c r="R2448" s="10">
        <f t="shared" si="191"/>
        <v>75.67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8357</v>
      </c>
      <c r="O2449" s="12" t="s">
        <v>8294</v>
      </c>
      <c r="P2449" t="s">
        <v>8310</v>
      </c>
      <c r="Q2449">
        <f t="shared" si="190"/>
        <v>427</v>
      </c>
      <c r="R2449" s="10">
        <f t="shared" si="191"/>
        <v>31.69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8357</v>
      </c>
      <c r="O2450" s="12" t="s">
        <v>8294</v>
      </c>
      <c r="P2450" t="s">
        <v>8310</v>
      </c>
      <c r="Q2450">
        <f t="shared" si="190"/>
        <v>108</v>
      </c>
      <c r="R2450" s="10">
        <f t="shared" si="191"/>
        <v>47.78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8357</v>
      </c>
      <c r="O2451" s="12" t="s">
        <v>8294</v>
      </c>
      <c r="P2451" t="s">
        <v>8310</v>
      </c>
      <c r="Q2451">
        <f t="shared" si="190"/>
        <v>108</v>
      </c>
      <c r="R2451" s="10">
        <f t="shared" si="191"/>
        <v>90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8357</v>
      </c>
      <c r="O2452" s="12" t="s">
        <v>8294</v>
      </c>
      <c r="P2452" t="s">
        <v>8310</v>
      </c>
      <c r="Q2452">
        <f t="shared" si="190"/>
        <v>102</v>
      </c>
      <c r="R2452" s="10">
        <f t="shared" si="191"/>
        <v>149.31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8357</v>
      </c>
      <c r="O2453" s="12" t="s">
        <v>8294</v>
      </c>
      <c r="P2453" t="s">
        <v>8310</v>
      </c>
      <c r="Q2453">
        <f t="shared" si="190"/>
        <v>115</v>
      </c>
      <c r="R2453" s="10">
        <f t="shared" si="191"/>
        <v>62.07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8357</v>
      </c>
      <c r="O2454" s="12" t="s">
        <v>8294</v>
      </c>
      <c r="P2454" t="s">
        <v>8310</v>
      </c>
      <c r="Q2454">
        <f t="shared" si="190"/>
        <v>134</v>
      </c>
      <c r="R2454" s="10">
        <f t="shared" si="191"/>
        <v>53.4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8357</v>
      </c>
      <c r="O2455" s="12" t="s">
        <v>8294</v>
      </c>
      <c r="P2455" t="s">
        <v>8310</v>
      </c>
      <c r="Q2455">
        <f t="shared" si="190"/>
        <v>155</v>
      </c>
      <c r="R2455" s="10">
        <f t="shared" si="191"/>
        <v>69.27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8357</v>
      </c>
      <c r="O2456" s="12" t="s">
        <v>8294</v>
      </c>
      <c r="P2456" t="s">
        <v>8310</v>
      </c>
      <c r="Q2456">
        <f t="shared" si="190"/>
        <v>101</v>
      </c>
      <c r="R2456" s="10">
        <f t="shared" si="191"/>
        <v>271.51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8357</v>
      </c>
      <c r="O2457" s="12" t="s">
        <v>8294</v>
      </c>
      <c r="P2457" t="s">
        <v>8310</v>
      </c>
      <c r="Q2457">
        <f t="shared" si="190"/>
        <v>182</v>
      </c>
      <c r="R2457" s="10">
        <f t="shared" si="191"/>
        <v>34.130000000000003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8357</v>
      </c>
      <c r="O2458" s="12" t="s">
        <v>8294</v>
      </c>
      <c r="P2458" t="s">
        <v>8310</v>
      </c>
      <c r="Q2458">
        <f t="shared" si="190"/>
        <v>181</v>
      </c>
      <c r="R2458" s="10">
        <f t="shared" si="191"/>
        <v>40.49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8357</v>
      </c>
      <c r="O2459" s="12" t="s">
        <v>8294</v>
      </c>
      <c r="P2459" t="s">
        <v>8310</v>
      </c>
      <c r="Q2459">
        <f t="shared" si="190"/>
        <v>102</v>
      </c>
      <c r="R2459" s="10">
        <f t="shared" si="191"/>
        <v>189.76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8357</v>
      </c>
      <c r="O2460" s="12" t="s">
        <v>8294</v>
      </c>
      <c r="P2460" t="s">
        <v>8310</v>
      </c>
      <c r="Q2460">
        <f t="shared" si="190"/>
        <v>110</v>
      </c>
      <c r="R2460" s="10">
        <f t="shared" si="191"/>
        <v>68.86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8357</v>
      </c>
      <c r="O2461" s="12" t="s">
        <v>8294</v>
      </c>
      <c r="P2461" t="s">
        <v>8310</v>
      </c>
      <c r="Q2461">
        <f t="shared" si="190"/>
        <v>102</v>
      </c>
      <c r="R2461" s="10">
        <f t="shared" si="191"/>
        <v>108.78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8357</v>
      </c>
      <c r="O2462" s="12" t="s">
        <v>8294</v>
      </c>
      <c r="P2462" t="s">
        <v>8310</v>
      </c>
      <c r="Q2462">
        <f t="shared" si="190"/>
        <v>101</v>
      </c>
      <c r="R2462" s="10">
        <f t="shared" si="191"/>
        <v>125.99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8338</v>
      </c>
      <c r="O2463" s="12" t="s">
        <v>8283</v>
      </c>
      <c r="P2463" t="s">
        <v>8287</v>
      </c>
      <c r="Q2463">
        <f t="shared" si="190"/>
        <v>104</v>
      </c>
      <c r="R2463" s="10">
        <f t="shared" si="191"/>
        <v>90.52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8338</v>
      </c>
      <c r="O2464" s="12" t="s">
        <v>8283</v>
      </c>
      <c r="P2464" t="s">
        <v>8287</v>
      </c>
      <c r="Q2464">
        <f t="shared" si="190"/>
        <v>111</v>
      </c>
      <c r="R2464" s="10">
        <f t="shared" si="191"/>
        <v>28.88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8338</v>
      </c>
      <c r="O2465" s="12" t="s">
        <v>8283</v>
      </c>
      <c r="P2465" t="s">
        <v>8287</v>
      </c>
      <c r="Q2465">
        <f t="shared" si="190"/>
        <v>116</v>
      </c>
      <c r="R2465" s="10">
        <f t="shared" si="191"/>
        <v>31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8338</v>
      </c>
      <c r="O2466" s="12" t="s">
        <v>8283</v>
      </c>
      <c r="P2466" t="s">
        <v>8287</v>
      </c>
      <c r="Q2466">
        <f t="shared" si="190"/>
        <v>111</v>
      </c>
      <c r="R2466" s="10">
        <f t="shared" si="191"/>
        <v>51.67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8338</v>
      </c>
      <c r="O2467" s="12" t="s">
        <v>8283</v>
      </c>
      <c r="P2467" t="s">
        <v>8287</v>
      </c>
      <c r="Q2467">
        <f t="shared" si="190"/>
        <v>180</v>
      </c>
      <c r="R2467" s="10">
        <f t="shared" si="191"/>
        <v>26.27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8338</v>
      </c>
      <c r="O2468" s="12" t="s">
        <v>8283</v>
      </c>
      <c r="P2468" t="s">
        <v>8287</v>
      </c>
      <c r="Q2468">
        <f t="shared" si="190"/>
        <v>100</v>
      </c>
      <c r="R2468" s="10">
        <f t="shared" si="191"/>
        <v>48.08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8338</v>
      </c>
      <c r="O2469" s="12" t="s">
        <v>8283</v>
      </c>
      <c r="P2469" t="s">
        <v>8287</v>
      </c>
      <c r="Q2469">
        <f t="shared" si="190"/>
        <v>119</v>
      </c>
      <c r="R2469" s="10">
        <f t="shared" si="191"/>
        <v>27.56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8338</v>
      </c>
      <c r="O2470" s="12" t="s">
        <v>8283</v>
      </c>
      <c r="P2470" t="s">
        <v>8287</v>
      </c>
      <c r="Q2470">
        <f t="shared" si="190"/>
        <v>107</v>
      </c>
      <c r="R2470" s="10">
        <f t="shared" si="191"/>
        <v>36.97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8338</v>
      </c>
      <c r="O2471" s="12" t="s">
        <v>8283</v>
      </c>
      <c r="P2471" t="s">
        <v>8287</v>
      </c>
      <c r="Q2471">
        <f t="shared" si="190"/>
        <v>114</v>
      </c>
      <c r="R2471" s="10">
        <f t="shared" si="191"/>
        <v>29.02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8338</v>
      </c>
      <c r="O2472" s="12" t="s">
        <v>8283</v>
      </c>
      <c r="P2472" t="s">
        <v>8287</v>
      </c>
      <c r="Q2472">
        <f t="shared" si="190"/>
        <v>103</v>
      </c>
      <c r="R2472" s="10">
        <f t="shared" si="191"/>
        <v>28.66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8338</v>
      </c>
      <c r="O2473" s="12" t="s">
        <v>8283</v>
      </c>
      <c r="P2473" t="s">
        <v>8287</v>
      </c>
      <c r="Q2473">
        <f t="shared" si="190"/>
        <v>128</v>
      </c>
      <c r="R2473" s="10">
        <f t="shared" si="191"/>
        <v>37.65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8338</v>
      </c>
      <c r="O2474" s="12" t="s">
        <v>8283</v>
      </c>
      <c r="P2474" t="s">
        <v>8287</v>
      </c>
      <c r="Q2474">
        <f t="shared" si="190"/>
        <v>136</v>
      </c>
      <c r="R2474" s="10">
        <f t="shared" si="191"/>
        <v>97.9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8338</v>
      </c>
      <c r="O2475" s="12" t="s">
        <v>8283</v>
      </c>
      <c r="P2475" t="s">
        <v>8287</v>
      </c>
      <c r="Q2475">
        <f t="shared" si="190"/>
        <v>100</v>
      </c>
      <c r="R2475" s="10">
        <f t="shared" si="191"/>
        <v>42.55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8338</v>
      </c>
      <c r="O2476" s="12" t="s">
        <v>8283</v>
      </c>
      <c r="P2476" t="s">
        <v>8287</v>
      </c>
      <c r="Q2476">
        <f t="shared" si="190"/>
        <v>100</v>
      </c>
      <c r="R2476" s="10">
        <f t="shared" si="191"/>
        <v>131.58000000000001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8338</v>
      </c>
      <c r="O2477" s="12" t="s">
        <v>8283</v>
      </c>
      <c r="P2477" t="s">
        <v>8287</v>
      </c>
      <c r="Q2477">
        <f t="shared" si="190"/>
        <v>105</v>
      </c>
      <c r="R2477" s="10">
        <f t="shared" si="191"/>
        <v>32.32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8338</v>
      </c>
      <c r="O2478" s="12" t="s">
        <v>8283</v>
      </c>
      <c r="P2478" t="s">
        <v>8287</v>
      </c>
      <c r="Q2478">
        <f t="shared" si="190"/>
        <v>105</v>
      </c>
      <c r="R2478" s="10">
        <f t="shared" si="191"/>
        <v>61.1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8338</v>
      </c>
      <c r="O2479" s="12" t="s">
        <v>8283</v>
      </c>
      <c r="P2479" t="s">
        <v>8287</v>
      </c>
      <c r="Q2479">
        <f t="shared" si="190"/>
        <v>171</v>
      </c>
      <c r="R2479" s="10">
        <f t="shared" si="191"/>
        <v>31.34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8338</v>
      </c>
      <c r="O2480" s="12" t="s">
        <v>8283</v>
      </c>
      <c r="P2480" t="s">
        <v>8287</v>
      </c>
      <c r="Q2480">
        <f t="shared" si="190"/>
        <v>128</v>
      </c>
      <c r="R2480" s="10">
        <f t="shared" si="191"/>
        <v>129.11000000000001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8338</v>
      </c>
      <c r="O2481" s="12" t="s">
        <v>8283</v>
      </c>
      <c r="P2481" t="s">
        <v>8287</v>
      </c>
      <c r="Q2481">
        <f t="shared" si="190"/>
        <v>133</v>
      </c>
      <c r="R2481" s="10">
        <f t="shared" si="191"/>
        <v>25.02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8338</v>
      </c>
      <c r="O2482" s="12" t="s">
        <v>8283</v>
      </c>
      <c r="P2482" t="s">
        <v>8287</v>
      </c>
      <c r="Q2482">
        <f t="shared" si="190"/>
        <v>100</v>
      </c>
      <c r="R2482" s="10">
        <f t="shared" si="191"/>
        <v>250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8338</v>
      </c>
      <c r="O2483" s="12" t="s">
        <v>8283</v>
      </c>
      <c r="P2483" t="s">
        <v>8287</v>
      </c>
      <c r="Q2483">
        <f t="shared" si="190"/>
        <v>113</v>
      </c>
      <c r="R2483" s="10">
        <f t="shared" si="191"/>
        <v>47.54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8338</v>
      </c>
      <c r="O2484" s="12" t="s">
        <v>8283</v>
      </c>
      <c r="P2484" t="s">
        <v>8287</v>
      </c>
      <c r="Q2484">
        <f t="shared" si="190"/>
        <v>100</v>
      </c>
      <c r="R2484" s="10">
        <f t="shared" si="191"/>
        <v>40.04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8338</v>
      </c>
      <c r="O2485" s="12" t="s">
        <v>8283</v>
      </c>
      <c r="P2485" t="s">
        <v>8287</v>
      </c>
      <c r="Q2485">
        <f t="shared" si="190"/>
        <v>114</v>
      </c>
      <c r="R2485" s="10">
        <f t="shared" si="191"/>
        <v>65.84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8338</v>
      </c>
      <c r="O2486" s="12" t="s">
        <v>8283</v>
      </c>
      <c r="P2486" t="s">
        <v>8287</v>
      </c>
      <c r="Q2486">
        <f t="shared" si="190"/>
        <v>119</v>
      </c>
      <c r="R2486" s="10">
        <f t="shared" si="191"/>
        <v>46.4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8338</v>
      </c>
      <c r="O2487" s="12" t="s">
        <v>8283</v>
      </c>
      <c r="P2487" t="s">
        <v>8287</v>
      </c>
      <c r="Q2487">
        <f t="shared" si="190"/>
        <v>103</v>
      </c>
      <c r="R2487" s="10">
        <f t="shared" si="191"/>
        <v>50.37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8338</v>
      </c>
      <c r="O2488" s="12" t="s">
        <v>8283</v>
      </c>
      <c r="P2488" t="s">
        <v>8287</v>
      </c>
      <c r="Q2488">
        <f t="shared" si="190"/>
        <v>266</v>
      </c>
      <c r="R2488" s="10">
        <f t="shared" si="191"/>
        <v>26.57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8338</v>
      </c>
      <c r="O2489" s="12" t="s">
        <v>8283</v>
      </c>
      <c r="P2489" t="s">
        <v>8287</v>
      </c>
      <c r="Q2489">
        <f t="shared" si="190"/>
        <v>100</v>
      </c>
      <c r="R2489" s="10">
        <f t="shared" si="191"/>
        <v>39.49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8338</v>
      </c>
      <c r="O2490" s="12" t="s">
        <v>8283</v>
      </c>
      <c r="P2490" t="s">
        <v>8287</v>
      </c>
      <c r="Q2490">
        <f t="shared" si="190"/>
        <v>107</v>
      </c>
      <c r="R2490" s="10">
        <f t="shared" si="191"/>
        <v>49.25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8338</v>
      </c>
      <c r="O2491" s="12" t="s">
        <v>8283</v>
      </c>
      <c r="P2491" t="s">
        <v>8287</v>
      </c>
      <c r="Q2491">
        <f t="shared" si="190"/>
        <v>134</v>
      </c>
      <c r="R2491" s="10">
        <f t="shared" si="191"/>
        <v>62.38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8338</v>
      </c>
      <c r="O2492" s="12" t="s">
        <v>8283</v>
      </c>
      <c r="P2492" t="s">
        <v>8287</v>
      </c>
      <c r="Q2492">
        <f t="shared" si="190"/>
        <v>121</v>
      </c>
      <c r="R2492" s="10">
        <f t="shared" si="191"/>
        <v>37.94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8338</v>
      </c>
      <c r="O2493" s="12" t="s">
        <v>8283</v>
      </c>
      <c r="P2493" t="s">
        <v>8287</v>
      </c>
      <c r="Q2493">
        <f t="shared" si="190"/>
        <v>103</v>
      </c>
      <c r="R2493" s="10">
        <f t="shared" si="191"/>
        <v>51.6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8338</v>
      </c>
      <c r="O2494" s="12" t="s">
        <v>8283</v>
      </c>
      <c r="P2494" t="s">
        <v>8287</v>
      </c>
      <c r="Q2494">
        <f t="shared" si="190"/>
        <v>125</v>
      </c>
      <c r="R2494" s="10">
        <f t="shared" si="191"/>
        <v>27.78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8338</v>
      </c>
      <c r="O2495" s="12" t="s">
        <v>8283</v>
      </c>
      <c r="P2495" t="s">
        <v>8287</v>
      </c>
      <c r="Q2495">
        <f t="shared" si="190"/>
        <v>129</v>
      </c>
      <c r="R2495" s="10">
        <f t="shared" si="191"/>
        <v>99.38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8338</v>
      </c>
      <c r="O2496" s="12" t="s">
        <v>8283</v>
      </c>
      <c r="P2496" t="s">
        <v>8287</v>
      </c>
      <c r="Q2496">
        <f t="shared" si="190"/>
        <v>101</v>
      </c>
      <c r="R2496" s="10">
        <f t="shared" si="191"/>
        <v>38.85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8338</v>
      </c>
      <c r="O2497" s="12" t="s">
        <v>8283</v>
      </c>
      <c r="P2497" t="s">
        <v>8287</v>
      </c>
      <c r="Q2497">
        <f t="shared" si="190"/>
        <v>128</v>
      </c>
      <c r="R2497" s="10">
        <f t="shared" si="191"/>
        <v>45.55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8338</v>
      </c>
      <c r="O2498" s="12" t="s">
        <v>8283</v>
      </c>
      <c r="P2498" t="s">
        <v>8287</v>
      </c>
      <c r="Q2498">
        <f t="shared" ref="Q2498:Q2561" si="195">ROUND(E2498/D2498*100,0)</f>
        <v>100</v>
      </c>
      <c r="R2498" s="10">
        <f t="shared" si="191"/>
        <v>600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8338</v>
      </c>
      <c r="O2499" s="12" t="s">
        <v>8283</v>
      </c>
      <c r="P2499" t="s">
        <v>8287</v>
      </c>
      <c r="Q2499">
        <f t="shared" si="195"/>
        <v>113</v>
      </c>
      <c r="R2499" s="10">
        <f t="shared" ref="R2499:R2562" si="196">IFERROR(ROUND(E2499/L2499,2),0)</f>
        <v>80.55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8338</v>
      </c>
      <c r="O2500" s="12" t="s">
        <v>8283</v>
      </c>
      <c r="P2500" t="s">
        <v>8287</v>
      </c>
      <c r="Q2500">
        <f t="shared" si="195"/>
        <v>106</v>
      </c>
      <c r="R2500" s="10">
        <f t="shared" si="196"/>
        <v>52.8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8338</v>
      </c>
      <c r="O2501" s="12" t="s">
        <v>8283</v>
      </c>
      <c r="P2501" t="s">
        <v>8287</v>
      </c>
      <c r="Q2501">
        <f t="shared" si="195"/>
        <v>203</v>
      </c>
      <c r="R2501" s="10">
        <f t="shared" si="196"/>
        <v>47.68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8338</v>
      </c>
      <c r="O2502" s="12" t="s">
        <v>8283</v>
      </c>
      <c r="P2502" t="s">
        <v>8287</v>
      </c>
      <c r="Q2502">
        <f t="shared" si="195"/>
        <v>113</v>
      </c>
      <c r="R2502" s="10">
        <f t="shared" si="196"/>
        <v>23.45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8358</v>
      </c>
      <c r="O2503" s="12" t="s">
        <v>8294</v>
      </c>
      <c r="P2503" t="s">
        <v>8311</v>
      </c>
      <c r="Q2503">
        <f t="shared" si="195"/>
        <v>3</v>
      </c>
      <c r="R2503" s="10">
        <f t="shared" si="196"/>
        <v>40.14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8358</v>
      </c>
      <c r="O2504" s="12" t="s">
        <v>8294</v>
      </c>
      <c r="P2504" t="s">
        <v>8311</v>
      </c>
      <c r="Q2504">
        <f t="shared" si="195"/>
        <v>0</v>
      </c>
      <c r="R2504" s="10">
        <f t="shared" si="196"/>
        <v>17.2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8358</v>
      </c>
      <c r="O2505" s="12" t="s">
        <v>8294</v>
      </c>
      <c r="P2505" t="s">
        <v>8311</v>
      </c>
      <c r="Q2505">
        <f t="shared" si="195"/>
        <v>0</v>
      </c>
      <c r="R2505" s="10">
        <f t="shared" si="196"/>
        <v>0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8358</v>
      </c>
      <c r="O2506" s="12" t="s">
        <v>8294</v>
      </c>
      <c r="P2506" t="s">
        <v>8311</v>
      </c>
      <c r="Q2506">
        <f t="shared" si="195"/>
        <v>0</v>
      </c>
      <c r="R2506" s="10">
        <f t="shared" si="196"/>
        <v>0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8358</v>
      </c>
      <c r="O2507" s="12" t="s">
        <v>8294</v>
      </c>
      <c r="P2507" t="s">
        <v>8311</v>
      </c>
      <c r="Q2507">
        <f t="shared" si="195"/>
        <v>0</v>
      </c>
      <c r="R2507" s="10">
        <f t="shared" si="196"/>
        <v>0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8358</v>
      </c>
      <c r="O2508" s="12" t="s">
        <v>8294</v>
      </c>
      <c r="P2508" t="s">
        <v>8311</v>
      </c>
      <c r="Q2508">
        <f t="shared" si="195"/>
        <v>1</v>
      </c>
      <c r="R2508" s="10">
        <f t="shared" si="196"/>
        <v>15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8358</v>
      </c>
      <c r="O2509" s="12" t="s">
        <v>8294</v>
      </c>
      <c r="P2509" t="s">
        <v>8311</v>
      </c>
      <c r="Q2509">
        <f t="shared" si="195"/>
        <v>0</v>
      </c>
      <c r="R2509" s="10">
        <f t="shared" si="196"/>
        <v>0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8358</v>
      </c>
      <c r="O2510" s="12" t="s">
        <v>8294</v>
      </c>
      <c r="P2510" t="s">
        <v>8311</v>
      </c>
      <c r="Q2510">
        <f t="shared" si="195"/>
        <v>0</v>
      </c>
      <c r="R2510" s="10">
        <f t="shared" si="196"/>
        <v>0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8358</v>
      </c>
      <c r="O2511" s="12" t="s">
        <v>8294</v>
      </c>
      <c r="P2511" t="s">
        <v>8311</v>
      </c>
      <c r="Q2511">
        <f t="shared" si="195"/>
        <v>1</v>
      </c>
      <c r="R2511" s="10">
        <f t="shared" si="196"/>
        <v>35.71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8358</v>
      </c>
      <c r="O2512" s="12" t="s">
        <v>8294</v>
      </c>
      <c r="P2512" t="s">
        <v>8311</v>
      </c>
      <c r="Q2512">
        <f t="shared" si="195"/>
        <v>0</v>
      </c>
      <c r="R2512" s="10">
        <f t="shared" si="196"/>
        <v>37.5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8358</v>
      </c>
      <c r="O2513" s="12" t="s">
        <v>8294</v>
      </c>
      <c r="P2513" t="s">
        <v>8311</v>
      </c>
      <c r="Q2513">
        <f t="shared" si="195"/>
        <v>0</v>
      </c>
      <c r="R2513" s="10">
        <f t="shared" si="196"/>
        <v>0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8358</v>
      </c>
      <c r="O2514" s="12" t="s">
        <v>8294</v>
      </c>
      <c r="P2514" t="s">
        <v>8311</v>
      </c>
      <c r="Q2514">
        <f t="shared" si="195"/>
        <v>0</v>
      </c>
      <c r="R2514" s="10">
        <f t="shared" si="196"/>
        <v>0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8358</v>
      </c>
      <c r="O2515" s="12" t="s">
        <v>8294</v>
      </c>
      <c r="P2515" t="s">
        <v>8311</v>
      </c>
      <c r="Q2515">
        <f t="shared" si="195"/>
        <v>0</v>
      </c>
      <c r="R2515" s="10">
        <f t="shared" si="196"/>
        <v>0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8358</v>
      </c>
      <c r="O2516" s="12" t="s">
        <v>8294</v>
      </c>
      <c r="P2516" t="s">
        <v>8311</v>
      </c>
      <c r="Q2516">
        <f t="shared" si="195"/>
        <v>2</v>
      </c>
      <c r="R2516" s="10">
        <f t="shared" si="196"/>
        <v>52.5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8358</v>
      </c>
      <c r="O2517" s="12" t="s">
        <v>8294</v>
      </c>
      <c r="P2517" t="s">
        <v>8311</v>
      </c>
      <c r="Q2517">
        <f t="shared" si="195"/>
        <v>19</v>
      </c>
      <c r="R2517" s="10">
        <f t="shared" si="196"/>
        <v>77.5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8358</v>
      </c>
      <c r="O2518" s="12" t="s">
        <v>8294</v>
      </c>
      <c r="P2518" t="s">
        <v>8311</v>
      </c>
      <c r="Q2518">
        <f t="shared" si="195"/>
        <v>0</v>
      </c>
      <c r="R2518" s="10">
        <f t="shared" si="196"/>
        <v>0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8358</v>
      </c>
      <c r="O2519" s="12" t="s">
        <v>8294</v>
      </c>
      <c r="P2519" t="s">
        <v>8311</v>
      </c>
      <c r="Q2519">
        <f t="shared" si="195"/>
        <v>10</v>
      </c>
      <c r="R2519" s="10">
        <f t="shared" si="196"/>
        <v>53.55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8358</v>
      </c>
      <c r="O2520" s="12" t="s">
        <v>8294</v>
      </c>
      <c r="P2520" t="s">
        <v>8311</v>
      </c>
      <c r="Q2520">
        <f t="shared" si="195"/>
        <v>0</v>
      </c>
      <c r="R2520" s="10">
        <f t="shared" si="196"/>
        <v>0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8358</v>
      </c>
      <c r="O2521" s="12" t="s">
        <v>8294</v>
      </c>
      <c r="P2521" t="s">
        <v>8311</v>
      </c>
      <c r="Q2521">
        <f t="shared" si="195"/>
        <v>0</v>
      </c>
      <c r="R2521" s="10">
        <f t="shared" si="196"/>
        <v>16.25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8358</v>
      </c>
      <c r="O2522" s="12" t="s">
        <v>8294</v>
      </c>
      <c r="P2522" t="s">
        <v>8311</v>
      </c>
      <c r="Q2522">
        <f t="shared" si="195"/>
        <v>0</v>
      </c>
      <c r="R2522" s="10">
        <f t="shared" si="196"/>
        <v>0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8359</v>
      </c>
      <c r="O2523" s="12" t="s">
        <v>8283</v>
      </c>
      <c r="P2523" t="s">
        <v>8312</v>
      </c>
      <c r="Q2523">
        <f t="shared" si="195"/>
        <v>109</v>
      </c>
      <c r="R2523" s="10">
        <f t="shared" si="196"/>
        <v>103.68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8359</v>
      </c>
      <c r="O2524" s="12" t="s">
        <v>8283</v>
      </c>
      <c r="P2524" t="s">
        <v>8312</v>
      </c>
      <c r="Q2524">
        <f t="shared" si="195"/>
        <v>100</v>
      </c>
      <c r="R2524" s="10">
        <f t="shared" si="196"/>
        <v>185.19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8359</v>
      </c>
      <c r="O2525" s="12" t="s">
        <v>8283</v>
      </c>
      <c r="P2525" t="s">
        <v>8312</v>
      </c>
      <c r="Q2525">
        <f t="shared" si="195"/>
        <v>156</v>
      </c>
      <c r="R2525" s="10">
        <f t="shared" si="196"/>
        <v>54.15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8359</v>
      </c>
      <c r="O2526" s="12" t="s">
        <v>8283</v>
      </c>
      <c r="P2526" t="s">
        <v>8312</v>
      </c>
      <c r="Q2526">
        <f t="shared" si="195"/>
        <v>102</v>
      </c>
      <c r="R2526" s="10">
        <f t="shared" si="196"/>
        <v>177.21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8359</v>
      </c>
      <c r="O2527" s="12" t="s">
        <v>8283</v>
      </c>
      <c r="P2527" t="s">
        <v>8312</v>
      </c>
      <c r="Q2527">
        <f t="shared" si="195"/>
        <v>100</v>
      </c>
      <c r="R2527" s="10">
        <f t="shared" si="196"/>
        <v>100.33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8359</v>
      </c>
      <c r="O2528" s="12" t="s">
        <v>8283</v>
      </c>
      <c r="P2528" t="s">
        <v>8312</v>
      </c>
      <c r="Q2528">
        <f t="shared" si="195"/>
        <v>113</v>
      </c>
      <c r="R2528" s="10">
        <f t="shared" si="196"/>
        <v>136.91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8359</v>
      </c>
      <c r="O2529" s="12" t="s">
        <v>8283</v>
      </c>
      <c r="P2529" t="s">
        <v>8312</v>
      </c>
      <c r="Q2529">
        <f t="shared" si="195"/>
        <v>102</v>
      </c>
      <c r="R2529" s="10">
        <f t="shared" si="196"/>
        <v>57.54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8359</v>
      </c>
      <c r="O2530" s="12" t="s">
        <v>8283</v>
      </c>
      <c r="P2530" t="s">
        <v>8312</v>
      </c>
      <c r="Q2530">
        <f t="shared" si="195"/>
        <v>107</v>
      </c>
      <c r="R2530" s="10">
        <f t="shared" si="196"/>
        <v>52.96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8359</v>
      </c>
      <c r="O2531" s="12" t="s">
        <v>8283</v>
      </c>
      <c r="P2531" t="s">
        <v>8312</v>
      </c>
      <c r="Q2531">
        <f t="shared" si="195"/>
        <v>104</v>
      </c>
      <c r="R2531" s="10">
        <f t="shared" si="196"/>
        <v>82.33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8359</v>
      </c>
      <c r="O2532" s="12" t="s">
        <v>8283</v>
      </c>
      <c r="P2532" t="s">
        <v>8312</v>
      </c>
      <c r="Q2532">
        <f t="shared" si="195"/>
        <v>100</v>
      </c>
      <c r="R2532" s="10">
        <f t="shared" si="196"/>
        <v>135.41999999999999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8359</v>
      </c>
      <c r="O2533" s="12" t="s">
        <v>8283</v>
      </c>
      <c r="P2533" t="s">
        <v>8312</v>
      </c>
      <c r="Q2533">
        <f t="shared" si="195"/>
        <v>100</v>
      </c>
      <c r="R2533" s="10">
        <f t="shared" si="196"/>
        <v>74.069999999999993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8359</v>
      </c>
      <c r="O2534" s="12" t="s">
        <v>8283</v>
      </c>
      <c r="P2534" t="s">
        <v>8312</v>
      </c>
      <c r="Q2534">
        <f t="shared" si="195"/>
        <v>126</v>
      </c>
      <c r="R2534" s="10">
        <f t="shared" si="196"/>
        <v>84.08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8359</v>
      </c>
      <c r="O2535" s="12" t="s">
        <v>8283</v>
      </c>
      <c r="P2535" t="s">
        <v>8312</v>
      </c>
      <c r="Q2535">
        <f t="shared" si="195"/>
        <v>111</v>
      </c>
      <c r="R2535" s="10">
        <f t="shared" si="196"/>
        <v>61.03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8359</v>
      </c>
      <c r="O2536" s="12" t="s">
        <v>8283</v>
      </c>
      <c r="P2536" t="s">
        <v>8312</v>
      </c>
      <c r="Q2536">
        <f t="shared" si="195"/>
        <v>105</v>
      </c>
      <c r="R2536" s="10">
        <f t="shared" si="196"/>
        <v>150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8359</v>
      </c>
      <c r="O2537" s="12" t="s">
        <v>8283</v>
      </c>
      <c r="P2537" t="s">
        <v>8312</v>
      </c>
      <c r="Q2537">
        <f t="shared" si="195"/>
        <v>104</v>
      </c>
      <c r="R2537" s="10">
        <f t="shared" si="196"/>
        <v>266.08999999999997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8359</v>
      </c>
      <c r="O2538" s="12" t="s">
        <v>8283</v>
      </c>
      <c r="P2538" t="s">
        <v>8312</v>
      </c>
      <c r="Q2538">
        <f t="shared" si="195"/>
        <v>116</v>
      </c>
      <c r="R2538" s="10">
        <f t="shared" si="196"/>
        <v>7.25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8359</v>
      </c>
      <c r="O2539" s="12" t="s">
        <v>8283</v>
      </c>
      <c r="P2539" t="s">
        <v>8312</v>
      </c>
      <c r="Q2539">
        <f t="shared" si="195"/>
        <v>110</v>
      </c>
      <c r="R2539" s="10">
        <f t="shared" si="196"/>
        <v>100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8359</v>
      </c>
      <c r="O2540" s="12" t="s">
        <v>8283</v>
      </c>
      <c r="P2540" t="s">
        <v>8312</v>
      </c>
      <c r="Q2540">
        <f t="shared" si="195"/>
        <v>113</v>
      </c>
      <c r="R2540" s="10">
        <f t="shared" si="196"/>
        <v>109.96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8359</v>
      </c>
      <c r="O2541" s="12" t="s">
        <v>8283</v>
      </c>
      <c r="P2541" t="s">
        <v>8312</v>
      </c>
      <c r="Q2541">
        <f t="shared" si="195"/>
        <v>100</v>
      </c>
      <c r="R2541" s="10">
        <f t="shared" si="196"/>
        <v>169.92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8359</v>
      </c>
      <c r="O2542" s="12" t="s">
        <v>8283</v>
      </c>
      <c r="P2542" t="s">
        <v>8312</v>
      </c>
      <c r="Q2542">
        <f t="shared" si="195"/>
        <v>103</v>
      </c>
      <c r="R2542" s="10">
        <f t="shared" si="196"/>
        <v>95.74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8359</v>
      </c>
      <c r="O2543" s="12" t="s">
        <v>8283</v>
      </c>
      <c r="P2543" t="s">
        <v>8312</v>
      </c>
      <c r="Q2543">
        <f t="shared" si="195"/>
        <v>107</v>
      </c>
      <c r="R2543" s="10">
        <f t="shared" si="196"/>
        <v>59.46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8359</v>
      </c>
      <c r="O2544" s="12" t="s">
        <v>8283</v>
      </c>
      <c r="P2544" t="s">
        <v>8312</v>
      </c>
      <c r="Q2544">
        <f t="shared" si="195"/>
        <v>104</v>
      </c>
      <c r="R2544" s="10">
        <f t="shared" si="196"/>
        <v>55.77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8359</v>
      </c>
      <c r="O2545" s="12" t="s">
        <v>8283</v>
      </c>
      <c r="P2545" t="s">
        <v>8312</v>
      </c>
      <c r="Q2545">
        <f t="shared" si="195"/>
        <v>156</v>
      </c>
      <c r="R2545" s="10">
        <f t="shared" si="196"/>
        <v>30.08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8359</v>
      </c>
      <c r="O2546" s="12" t="s">
        <v>8283</v>
      </c>
      <c r="P2546" t="s">
        <v>8312</v>
      </c>
      <c r="Q2546">
        <f t="shared" si="195"/>
        <v>101</v>
      </c>
      <c r="R2546" s="10">
        <f t="shared" si="196"/>
        <v>88.44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8359</v>
      </c>
      <c r="O2547" s="12" t="s">
        <v>8283</v>
      </c>
      <c r="P2547" t="s">
        <v>8312</v>
      </c>
      <c r="Q2547">
        <f t="shared" si="195"/>
        <v>195</v>
      </c>
      <c r="R2547" s="10">
        <f t="shared" si="196"/>
        <v>64.03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8359</v>
      </c>
      <c r="O2548" s="12" t="s">
        <v>8283</v>
      </c>
      <c r="P2548" t="s">
        <v>8312</v>
      </c>
      <c r="Q2548">
        <f t="shared" si="195"/>
        <v>112</v>
      </c>
      <c r="R2548" s="10">
        <f t="shared" si="196"/>
        <v>60.15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8359</v>
      </c>
      <c r="O2549" s="12" t="s">
        <v>8283</v>
      </c>
      <c r="P2549" t="s">
        <v>8312</v>
      </c>
      <c r="Q2549">
        <f t="shared" si="195"/>
        <v>120</v>
      </c>
      <c r="R2549" s="10">
        <f t="shared" si="196"/>
        <v>49.19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8359</v>
      </c>
      <c r="O2550" s="12" t="s">
        <v>8283</v>
      </c>
      <c r="P2550" t="s">
        <v>8312</v>
      </c>
      <c r="Q2550">
        <f t="shared" si="195"/>
        <v>102</v>
      </c>
      <c r="R2550" s="10">
        <f t="shared" si="196"/>
        <v>165.16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8359</v>
      </c>
      <c r="O2551" s="12" t="s">
        <v>8283</v>
      </c>
      <c r="P2551" t="s">
        <v>8312</v>
      </c>
      <c r="Q2551">
        <f t="shared" si="195"/>
        <v>103</v>
      </c>
      <c r="R2551" s="10">
        <f t="shared" si="196"/>
        <v>43.62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8359</v>
      </c>
      <c r="O2552" s="12" t="s">
        <v>8283</v>
      </c>
      <c r="P2552" t="s">
        <v>8312</v>
      </c>
      <c r="Q2552">
        <f t="shared" si="195"/>
        <v>101</v>
      </c>
      <c r="R2552" s="10">
        <f t="shared" si="196"/>
        <v>43.7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8359</v>
      </c>
      <c r="O2553" s="12" t="s">
        <v>8283</v>
      </c>
      <c r="P2553" t="s">
        <v>8312</v>
      </c>
      <c r="Q2553">
        <f t="shared" si="195"/>
        <v>103</v>
      </c>
      <c r="R2553" s="10">
        <f t="shared" si="196"/>
        <v>67.42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8359</v>
      </c>
      <c r="O2554" s="12" t="s">
        <v>8283</v>
      </c>
      <c r="P2554" t="s">
        <v>8312</v>
      </c>
      <c r="Q2554">
        <f t="shared" si="195"/>
        <v>107</v>
      </c>
      <c r="R2554" s="10">
        <f t="shared" si="196"/>
        <v>177.5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8359</v>
      </c>
      <c r="O2555" s="12" t="s">
        <v>8283</v>
      </c>
      <c r="P2555" t="s">
        <v>8312</v>
      </c>
      <c r="Q2555">
        <f t="shared" si="195"/>
        <v>156</v>
      </c>
      <c r="R2555" s="10">
        <f t="shared" si="196"/>
        <v>38.880000000000003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8359</v>
      </c>
      <c r="O2556" s="12" t="s">
        <v>8283</v>
      </c>
      <c r="P2556" t="s">
        <v>8312</v>
      </c>
      <c r="Q2556">
        <f t="shared" si="195"/>
        <v>123</v>
      </c>
      <c r="R2556" s="10">
        <f t="shared" si="196"/>
        <v>54.99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8359</v>
      </c>
      <c r="O2557" s="12" t="s">
        <v>8283</v>
      </c>
      <c r="P2557" t="s">
        <v>8312</v>
      </c>
      <c r="Q2557">
        <f t="shared" si="195"/>
        <v>107</v>
      </c>
      <c r="R2557" s="10">
        <f t="shared" si="196"/>
        <v>61.34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8359</v>
      </c>
      <c r="O2558" s="12" t="s">
        <v>8283</v>
      </c>
      <c r="P2558" t="s">
        <v>8312</v>
      </c>
      <c r="Q2558">
        <f t="shared" si="195"/>
        <v>106</v>
      </c>
      <c r="R2558" s="10">
        <f t="shared" si="196"/>
        <v>23.12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8359</v>
      </c>
      <c r="O2559" s="12" t="s">
        <v>8283</v>
      </c>
      <c r="P2559" t="s">
        <v>8312</v>
      </c>
      <c r="Q2559">
        <f t="shared" si="195"/>
        <v>118</v>
      </c>
      <c r="R2559" s="10">
        <f t="shared" si="196"/>
        <v>29.61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8359</v>
      </c>
      <c r="O2560" s="12" t="s">
        <v>8283</v>
      </c>
      <c r="P2560" t="s">
        <v>8312</v>
      </c>
      <c r="Q2560">
        <f t="shared" si="195"/>
        <v>109</v>
      </c>
      <c r="R2560" s="10">
        <f t="shared" si="196"/>
        <v>75.61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8359</v>
      </c>
      <c r="O2561" s="12" t="s">
        <v>8283</v>
      </c>
      <c r="P2561" t="s">
        <v>8312</v>
      </c>
      <c r="Q2561">
        <f t="shared" si="195"/>
        <v>111</v>
      </c>
      <c r="R2561" s="10">
        <f t="shared" si="196"/>
        <v>35.6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8359</v>
      </c>
      <c r="O2562" s="12" t="s">
        <v>8283</v>
      </c>
      <c r="P2562" t="s">
        <v>8312</v>
      </c>
      <c r="Q2562">
        <f t="shared" ref="Q2562:Q2625" si="200">ROUND(E2562/D2562*100,0)</f>
        <v>100</v>
      </c>
      <c r="R2562" s="10">
        <f t="shared" si="196"/>
        <v>143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8343</v>
      </c>
      <c r="O2563" s="12" t="s">
        <v>8294</v>
      </c>
      <c r="P2563" t="s">
        <v>8295</v>
      </c>
      <c r="Q2563">
        <f t="shared" si="200"/>
        <v>0</v>
      </c>
      <c r="R2563" s="10">
        <f t="shared" ref="R2563:R2626" si="201">IFERROR(ROUND(E2563/L2563,2),0)</f>
        <v>0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8343</v>
      </c>
      <c r="O2564" s="12" t="s">
        <v>8294</v>
      </c>
      <c r="P2564" t="s">
        <v>8295</v>
      </c>
      <c r="Q2564">
        <f t="shared" si="200"/>
        <v>1</v>
      </c>
      <c r="R2564" s="10">
        <f t="shared" si="201"/>
        <v>25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8343</v>
      </c>
      <c r="O2565" s="12" t="s">
        <v>8294</v>
      </c>
      <c r="P2565" t="s">
        <v>8295</v>
      </c>
      <c r="Q2565">
        <f t="shared" si="200"/>
        <v>0</v>
      </c>
      <c r="R2565" s="10">
        <f t="shared" si="201"/>
        <v>0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8343</v>
      </c>
      <c r="O2566" s="12" t="s">
        <v>8294</v>
      </c>
      <c r="P2566" t="s">
        <v>8295</v>
      </c>
      <c r="Q2566">
        <f t="shared" si="200"/>
        <v>0</v>
      </c>
      <c r="R2566" s="10">
        <f t="shared" si="201"/>
        <v>0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8343</v>
      </c>
      <c r="O2567" s="12" t="s">
        <v>8294</v>
      </c>
      <c r="P2567" t="s">
        <v>8295</v>
      </c>
      <c r="Q2567">
        <f t="shared" si="200"/>
        <v>1</v>
      </c>
      <c r="R2567" s="10">
        <f t="shared" si="201"/>
        <v>100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8343</v>
      </c>
      <c r="O2568" s="12" t="s">
        <v>8294</v>
      </c>
      <c r="P2568" t="s">
        <v>8295</v>
      </c>
      <c r="Q2568">
        <f t="shared" si="200"/>
        <v>0</v>
      </c>
      <c r="R2568" s="10">
        <f t="shared" si="201"/>
        <v>0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8343</v>
      </c>
      <c r="O2569" s="12" t="s">
        <v>8294</v>
      </c>
      <c r="P2569" t="s">
        <v>8295</v>
      </c>
      <c r="Q2569">
        <f t="shared" si="200"/>
        <v>0</v>
      </c>
      <c r="R2569" s="10">
        <f t="shared" si="201"/>
        <v>60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8343</v>
      </c>
      <c r="O2570" s="12" t="s">
        <v>8294</v>
      </c>
      <c r="P2570" t="s">
        <v>8295</v>
      </c>
      <c r="Q2570">
        <f t="shared" si="200"/>
        <v>1</v>
      </c>
      <c r="R2570" s="10">
        <f t="shared" si="201"/>
        <v>50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8343</v>
      </c>
      <c r="O2571" s="12" t="s">
        <v>8294</v>
      </c>
      <c r="P2571" t="s">
        <v>8295</v>
      </c>
      <c r="Q2571">
        <f t="shared" si="200"/>
        <v>2</v>
      </c>
      <c r="R2571" s="10">
        <f t="shared" si="201"/>
        <v>72.5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8343</v>
      </c>
      <c r="O2572" s="12" t="s">
        <v>8294</v>
      </c>
      <c r="P2572" t="s">
        <v>8295</v>
      </c>
      <c r="Q2572">
        <f t="shared" si="200"/>
        <v>1</v>
      </c>
      <c r="R2572" s="10">
        <f t="shared" si="201"/>
        <v>29.5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8343</v>
      </c>
      <c r="O2573" s="12" t="s">
        <v>8294</v>
      </c>
      <c r="P2573" t="s">
        <v>8295</v>
      </c>
      <c r="Q2573">
        <f t="shared" si="200"/>
        <v>0</v>
      </c>
      <c r="R2573" s="10">
        <f t="shared" si="201"/>
        <v>62.5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8343</v>
      </c>
      <c r="O2574" s="12" t="s">
        <v>8294</v>
      </c>
      <c r="P2574" t="s">
        <v>8295</v>
      </c>
      <c r="Q2574">
        <f t="shared" si="200"/>
        <v>0</v>
      </c>
      <c r="R2574" s="10">
        <f t="shared" si="201"/>
        <v>0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8343</v>
      </c>
      <c r="O2575" s="12" t="s">
        <v>8294</v>
      </c>
      <c r="P2575" t="s">
        <v>8295</v>
      </c>
      <c r="Q2575">
        <f t="shared" si="200"/>
        <v>0</v>
      </c>
      <c r="R2575" s="10">
        <f t="shared" si="201"/>
        <v>0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8343</v>
      </c>
      <c r="O2576" s="12" t="s">
        <v>8294</v>
      </c>
      <c r="P2576" t="s">
        <v>8295</v>
      </c>
      <c r="Q2576">
        <f t="shared" si="200"/>
        <v>0</v>
      </c>
      <c r="R2576" s="10">
        <f t="shared" si="201"/>
        <v>0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8343</v>
      </c>
      <c r="O2577" s="12" t="s">
        <v>8294</v>
      </c>
      <c r="P2577" t="s">
        <v>8295</v>
      </c>
      <c r="Q2577">
        <f t="shared" si="200"/>
        <v>0</v>
      </c>
      <c r="R2577" s="10">
        <f t="shared" si="201"/>
        <v>0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8343</v>
      </c>
      <c r="O2578" s="12" t="s">
        <v>8294</v>
      </c>
      <c r="P2578" t="s">
        <v>8295</v>
      </c>
      <c r="Q2578">
        <f t="shared" si="200"/>
        <v>0</v>
      </c>
      <c r="R2578" s="10">
        <f t="shared" si="201"/>
        <v>0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8343</v>
      </c>
      <c r="O2579" s="12" t="s">
        <v>8294</v>
      </c>
      <c r="P2579" t="s">
        <v>8295</v>
      </c>
      <c r="Q2579">
        <f t="shared" si="200"/>
        <v>0</v>
      </c>
      <c r="R2579" s="10">
        <f t="shared" si="201"/>
        <v>0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8343</v>
      </c>
      <c r="O2580" s="12" t="s">
        <v>8294</v>
      </c>
      <c r="P2580" t="s">
        <v>8295</v>
      </c>
      <c r="Q2580">
        <f t="shared" si="200"/>
        <v>0</v>
      </c>
      <c r="R2580" s="10">
        <f t="shared" si="201"/>
        <v>0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8343</v>
      </c>
      <c r="O2581" s="12" t="s">
        <v>8294</v>
      </c>
      <c r="P2581" t="s">
        <v>8295</v>
      </c>
      <c r="Q2581">
        <f t="shared" si="200"/>
        <v>0</v>
      </c>
      <c r="R2581" s="10">
        <f t="shared" si="201"/>
        <v>23.08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8343</v>
      </c>
      <c r="O2582" s="12" t="s">
        <v>8294</v>
      </c>
      <c r="P2582" t="s">
        <v>8295</v>
      </c>
      <c r="Q2582">
        <f t="shared" si="200"/>
        <v>1</v>
      </c>
      <c r="R2582" s="10">
        <f t="shared" si="201"/>
        <v>25.5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8343</v>
      </c>
      <c r="O2583" s="12" t="s">
        <v>8294</v>
      </c>
      <c r="P2583" t="s">
        <v>8295</v>
      </c>
      <c r="Q2583">
        <f t="shared" si="200"/>
        <v>11</v>
      </c>
      <c r="R2583" s="10">
        <f t="shared" si="201"/>
        <v>48.18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8343</v>
      </c>
      <c r="O2584" s="12" t="s">
        <v>8294</v>
      </c>
      <c r="P2584" t="s">
        <v>8295</v>
      </c>
      <c r="Q2584">
        <f t="shared" si="200"/>
        <v>0</v>
      </c>
      <c r="R2584" s="10">
        <f t="shared" si="201"/>
        <v>1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8343</v>
      </c>
      <c r="O2585" s="12" t="s">
        <v>8294</v>
      </c>
      <c r="P2585" t="s">
        <v>8295</v>
      </c>
      <c r="Q2585">
        <f t="shared" si="200"/>
        <v>1</v>
      </c>
      <c r="R2585" s="10">
        <f t="shared" si="201"/>
        <v>1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8343</v>
      </c>
      <c r="O2586" s="12" t="s">
        <v>8294</v>
      </c>
      <c r="P2586" t="s">
        <v>8295</v>
      </c>
      <c r="Q2586">
        <f t="shared" si="200"/>
        <v>0</v>
      </c>
      <c r="R2586" s="10">
        <f t="shared" si="201"/>
        <v>0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8343</v>
      </c>
      <c r="O2587" s="12" t="s">
        <v>8294</v>
      </c>
      <c r="P2587" t="s">
        <v>8295</v>
      </c>
      <c r="Q2587">
        <f t="shared" si="200"/>
        <v>0</v>
      </c>
      <c r="R2587" s="10">
        <f t="shared" si="201"/>
        <v>50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8343</v>
      </c>
      <c r="O2588" s="12" t="s">
        <v>8294</v>
      </c>
      <c r="P2588" t="s">
        <v>8295</v>
      </c>
      <c r="Q2588">
        <f t="shared" si="200"/>
        <v>0</v>
      </c>
      <c r="R2588" s="10">
        <f t="shared" si="201"/>
        <v>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8343</v>
      </c>
      <c r="O2589" s="12" t="s">
        <v>8294</v>
      </c>
      <c r="P2589" t="s">
        <v>8295</v>
      </c>
      <c r="Q2589">
        <f t="shared" si="200"/>
        <v>2</v>
      </c>
      <c r="R2589" s="10">
        <f t="shared" si="201"/>
        <v>202.83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8343</v>
      </c>
      <c r="O2590" s="12" t="s">
        <v>8294</v>
      </c>
      <c r="P2590" t="s">
        <v>8295</v>
      </c>
      <c r="Q2590">
        <f t="shared" si="200"/>
        <v>4</v>
      </c>
      <c r="R2590" s="10">
        <f t="shared" si="201"/>
        <v>29.13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8343</v>
      </c>
      <c r="O2591" s="12" t="s">
        <v>8294</v>
      </c>
      <c r="P2591" t="s">
        <v>8295</v>
      </c>
      <c r="Q2591">
        <f t="shared" si="200"/>
        <v>0</v>
      </c>
      <c r="R2591" s="10">
        <f t="shared" si="201"/>
        <v>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8343</v>
      </c>
      <c r="O2592" s="12" t="s">
        <v>8294</v>
      </c>
      <c r="P2592" t="s">
        <v>8295</v>
      </c>
      <c r="Q2592">
        <f t="shared" si="200"/>
        <v>0</v>
      </c>
      <c r="R2592" s="10">
        <f t="shared" si="201"/>
        <v>0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8343</v>
      </c>
      <c r="O2593" s="12" t="s">
        <v>8294</v>
      </c>
      <c r="P2593" t="s">
        <v>8295</v>
      </c>
      <c r="Q2593">
        <f t="shared" si="200"/>
        <v>2</v>
      </c>
      <c r="R2593" s="10">
        <f t="shared" si="201"/>
        <v>13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8343</v>
      </c>
      <c r="O2594" s="12" t="s">
        <v>8294</v>
      </c>
      <c r="P2594" t="s">
        <v>8295</v>
      </c>
      <c r="Q2594">
        <f t="shared" si="200"/>
        <v>0</v>
      </c>
      <c r="R2594" s="10">
        <f t="shared" si="201"/>
        <v>50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8343</v>
      </c>
      <c r="O2595" s="12" t="s">
        <v>8294</v>
      </c>
      <c r="P2595" t="s">
        <v>8295</v>
      </c>
      <c r="Q2595">
        <f t="shared" si="200"/>
        <v>0</v>
      </c>
      <c r="R2595" s="10">
        <f t="shared" si="201"/>
        <v>0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8343</v>
      </c>
      <c r="O2596" s="12" t="s">
        <v>8294</v>
      </c>
      <c r="P2596" t="s">
        <v>8295</v>
      </c>
      <c r="Q2596">
        <f t="shared" si="200"/>
        <v>0</v>
      </c>
      <c r="R2596" s="10">
        <f t="shared" si="201"/>
        <v>1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8343</v>
      </c>
      <c r="O2597" s="12" t="s">
        <v>8294</v>
      </c>
      <c r="P2597" t="s">
        <v>8295</v>
      </c>
      <c r="Q2597">
        <f t="shared" si="200"/>
        <v>12</v>
      </c>
      <c r="R2597" s="10">
        <f t="shared" si="201"/>
        <v>96.05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8343</v>
      </c>
      <c r="O2598" s="12" t="s">
        <v>8294</v>
      </c>
      <c r="P2598" t="s">
        <v>8295</v>
      </c>
      <c r="Q2598">
        <f t="shared" si="200"/>
        <v>24</v>
      </c>
      <c r="R2598" s="10">
        <f t="shared" si="201"/>
        <v>305.77999999999997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8343</v>
      </c>
      <c r="O2599" s="12" t="s">
        <v>8294</v>
      </c>
      <c r="P2599" t="s">
        <v>8295</v>
      </c>
      <c r="Q2599">
        <f t="shared" si="200"/>
        <v>6</v>
      </c>
      <c r="R2599" s="10">
        <f t="shared" si="201"/>
        <v>12.14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8343</v>
      </c>
      <c r="O2600" s="12" t="s">
        <v>8294</v>
      </c>
      <c r="P2600" t="s">
        <v>8295</v>
      </c>
      <c r="Q2600">
        <f t="shared" si="200"/>
        <v>39</v>
      </c>
      <c r="R2600" s="10">
        <f t="shared" si="201"/>
        <v>83.57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8343</v>
      </c>
      <c r="O2601" s="12" t="s">
        <v>8294</v>
      </c>
      <c r="P2601" t="s">
        <v>8295</v>
      </c>
      <c r="Q2601">
        <f t="shared" si="200"/>
        <v>1</v>
      </c>
      <c r="R2601" s="10">
        <f t="shared" si="201"/>
        <v>18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8343</v>
      </c>
      <c r="O2602" s="12" t="s">
        <v>8294</v>
      </c>
      <c r="P2602" t="s">
        <v>8295</v>
      </c>
      <c r="Q2602">
        <f t="shared" si="200"/>
        <v>7</v>
      </c>
      <c r="R2602" s="10">
        <f t="shared" si="201"/>
        <v>115.53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8360</v>
      </c>
      <c r="O2603" s="12" t="s">
        <v>8277</v>
      </c>
      <c r="P2603" t="s">
        <v>8313</v>
      </c>
      <c r="Q2603">
        <f t="shared" si="200"/>
        <v>661</v>
      </c>
      <c r="R2603" s="10">
        <f t="shared" si="201"/>
        <v>21.9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8360</v>
      </c>
      <c r="O2604" s="12" t="s">
        <v>8277</v>
      </c>
      <c r="P2604" t="s">
        <v>8313</v>
      </c>
      <c r="Q2604">
        <f t="shared" si="200"/>
        <v>326</v>
      </c>
      <c r="R2604" s="10">
        <f t="shared" si="201"/>
        <v>80.02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8360</v>
      </c>
      <c r="O2605" s="12" t="s">
        <v>8277</v>
      </c>
      <c r="P2605" t="s">
        <v>8313</v>
      </c>
      <c r="Q2605">
        <f t="shared" si="200"/>
        <v>101</v>
      </c>
      <c r="R2605" s="10">
        <f t="shared" si="201"/>
        <v>35.520000000000003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8360</v>
      </c>
      <c r="O2606" s="12" t="s">
        <v>8277</v>
      </c>
      <c r="P2606" t="s">
        <v>8313</v>
      </c>
      <c r="Q2606">
        <f t="shared" si="200"/>
        <v>104</v>
      </c>
      <c r="R2606" s="10">
        <f t="shared" si="201"/>
        <v>64.930000000000007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8360</v>
      </c>
      <c r="O2607" s="12" t="s">
        <v>8277</v>
      </c>
      <c r="P2607" t="s">
        <v>8313</v>
      </c>
      <c r="Q2607">
        <f t="shared" si="200"/>
        <v>107</v>
      </c>
      <c r="R2607" s="10">
        <f t="shared" si="201"/>
        <v>60.97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8360</v>
      </c>
      <c r="O2608" s="12" t="s">
        <v>8277</v>
      </c>
      <c r="P2608" t="s">
        <v>8313</v>
      </c>
      <c r="Q2608">
        <f t="shared" si="200"/>
        <v>110</v>
      </c>
      <c r="R2608" s="10">
        <f t="shared" si="201"/>
        <v>31.44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8360</v>
      </c>
      <c r="O2609" s="12" t="s">
        <v>8277</v>
      </c>
      <c r="P2609" t="s">
        <v>8313</v>
      </c>
      <c r="Q2609">
        <f t="shared" si="200"/>
        <v>408</v>
      </c>
      <c r="R2609" s="10">
        <f t="shared" si="201"/>
        <v>81.95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8360</v>
      </c>
      <c r="O2610" s="12" t="s">
        <v>8277</v>
      </c>
      <c r="P2610" t="s">
        <v>8313</v>
      </c>
      <c r="Q2610">
        <f t="shared" si="200"/>
        <v>224</v>
      </c>
      <c r="R2610" s="10">
        <f t="shared" si="201"/>
        <v>58.93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8360</v>
      </c>
      <c r="O2611" s="12" t="s">
        <v>8277</v>
      </c>
      <c r="P2611" t="s">
        <v>8313</v>
      </c>
      <c r="Q2611">
        <f t="shared" si="200"/>
        <v>304</v>
      </c>
      <c r="R2611" s="10">
        <f t="shared" si="201"/>
        <v>157.29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8360</v>
      </c>
      <c r="O2612" s="12" t="s">
        <v>8277</v>
      </c>
      <c r="P2612" t="s">
        <v>8313</v>
      </c>
      <c r="Q2612">
        <f t="shared" si="200"/>
        <v>141</v>
      </c>
      <c r="R2612" s="10">
        <f t="shared" si="201"/>
        <v>55.76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8360</v>
      </c>
      <c r="O2613" s="12" t="s">
        <v>8277</v>
      </c>
      <c r="P2613" t="s">
        <v>8313</v>
      </c>
      <c r="Q2613">
        <f t="shared" si="200"/>
        <v>2791</v>
      </c>
      <c r="R2613" s="10">
        <f t="shared" si="201"/>
        <v>83.8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8360</v>
      </c>
      <c r="O2614" s="12" t="s">
        <v>8277</v>
      </c>
      <c r="P2614" t="s">
        <v>8313</v>
      </c>
      <c r="Q2614">
        <f t="shared" si="200"/>
        <v>172</v>
      </c>
      <c r="R2614" s="10">
        <f t="shared" si="201"/>
        <v>58.42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8360</v>
      </c>
      <c r="O2615" s="12" t="s">
        <v>8277</v>
      </c>
      <c r="P2615" t="s">
        <v>8313</v>
      </c>
      <c r="Q2615">
        <f t="shared" si="200"/>
        <v>101</v>
      </c>
      <c r="R2615" s="10">
        <f t="shared" si="201"/>
        <v>270.57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8360</v>
      </c>
      <c r="O2616" s="12" t="s">
        <v>8277</v>
      </c>
      <c r="P2616" t="s">
        <v>8313</v>
      </c>
      <c r="Q2616">
        <f t="shared" si="200"/>
        <v>102</v>
      </c>
      <c r="R2616" s="10">
        <f t="shared" si="201"/>
        <v>107.1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8360</v>
      </c>
      <c r="O2617" s="12" t="s">
        <v>8277</v>
      </c>
      <c r="P2617" t="s">
        <v>8313</v>
      </c>
      <c r="Q2617">
        <f t="shared" si="200"/>
        <v>170</v>
      </c>
      <c r="R2617" s="10">
        <f t="shared" si="201"/>
        <v>47.18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8360</v>
      </c>
      <c r="O2618" s="12" t="s">
        <v>8277</v>
      </c>
      <c r="P2618" t="s">
        <v>8313</v>
      </c>
      <c r="Q2618">
        <f t="shared" si="200"/>
        <v>115</v>
      </c>
      <c r="R2618" s="10">
        <f t="shared" si="201"/>
        <v>120.31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8360</v>
      </c>
      <c r="O2619" s="12" t="s">
        <v>8277</v>
      </c>
      <c r="P2619" t="s">
        <v>8313</v>
      </c>
      <c r="Q2619">
        <f t="shared" si="200"/>
        <v>878</v>
      </c>
      <c r="R2619" s="10">
        <f t="shared" si="201"/>
        <v>27.6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8360</v>
      </c>
      <c r="O2620" s="12" t="s">
        <v>8277</v>
      </c>
      <c r="P2620" t="s">
        <v>8313</v>
      </c>
      <c r="Q2620">
        <f t="shared" si="200"/>
        <v>105</v>
      </c>
      <c r="R2620" s="10">
        <f t="shared" si="201"/>
        <v>205.3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8360</v>
      </c>
      <c r="O2621" s="12" t="s">
        <v>8277</v>
      </c>
      <c r="P2621" t="s">
        <v>8313</v>
      </c>
      <c r="Q2621">
        <f t="shared" si="200"/>
        <v>188</v>
      </c>
      <c r="R2621" s="10">
        <f t="shared" si="201"/>
        <v>35.549999999999997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8360</v>
      </c>
      <c r="O2622" s="12" t="s">
        <v>8277</v>
      </c>
      <c r="P2622" t="s">
        <v>8313</v>
      </c>
      <c r="Q2622">
        <f t="shared" si="200"/>
        <v>144</v>
      </c>
      <c r="R2622" s="10">
        <f t="shared" si="201"/>
        <v>74.64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8360</v>
      </c>
      <c r="O2623" s="12" t="s">
        <v>8277</v>
      </c>
      <c r="P2623" t="s">
        <v>8313</v>
      </c>
      <c r="Q2623">
        <f t="shared" si="200"/>
        <v>146</v>
      </c>
      <c r="R2623" s="10">
        <f t="shared" si="201"/>
        <v>47.06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8360</v>
      </c>
      <c r="O2624" s="12" t="s">
        <v>8277</v>
      </c>
      <c r="P2624" t="s">
        <v>8313</v>
      </c>
      <c r="Q2624">
        <f t="shared" si="200"/>
        <v>131</v>
      </c>
      <c r="R2624" s="10">
        <f t="shared" si="201"/>
        <v>26.59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8360</v>
      </c>
      <c r="O2625" s="12" t="s">
        <v>8277</v>
      </c>
      <c r="P2625" t="s">
        <v>8313</v>
      </c>
      <c r="Q2625">
        <f t="shared" si="200"/>
        <v>114</v>
      </c>
      <c r="R2625" s="10">
        <f t="shared" si="201"/>
        <v>36.770000000000003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8360</v>
      </c>
      <c r="O2626" s="12" t="s">
        <v>8277</v>
      </c>
      <c r="P2626" t="s">
        <v>8313</v>
      </c>
      <c r="Q2626">
        <f t="shared" ref="Q2626:Q2689" si="205">ROUND(E2626/D2626*100,0)</f>
        <v>1379</v>
      </c>
      <c r="R2626" s="10">
        <f t="shared" si="201"/>
        <v>31.82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8360</v>
      </c>
      <c r="O2627" s="12" t="s">
        <v>8277</v>
      </c>
      <c r="P2627" t="s">
        <v>8313</v>
      </c>
      <c r="Q2627">
        <f t="shared" si="205"/>
        <v>956</v>
      </c>
      <c r="R2627" s="10">
        <f t="shared" ref="R2627:R2690" si="206">IFERROR(ROUND(E2627/L2627,2),0)</f>
        <v>27.58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8360</v>
      </c>
      <c r="O2628" s="12" t="s">
        <v>8277</v>
      </c>
      <c r="P2628" t="s">
        <v>8313</v>
      </c>
      <c r="Q2628">
        <f t="shared" si="205"/>
        <v>112</v>
      </c>
      <c r="R2628" s="10">
        <f t="shared" si="206"/>
        <v>56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8360</v>
      </c>
      <c r="O2629" s="12" t="s">
        <v>8277</v>
      </c>
      <c r="P2629" t="s">
        <v>8313</v>
      </c>
      <c r="Q2629">
        <f t="shared" si="205"/>
        <v>647</v>
      </c>
      <c r="R2629" s="10">
        <f t="shared" si="206"/>
        <v>21.56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8360</v>
      </c>
      <c r="O2630" s="12" t="s">
        <v>8277</v>
      </c>
      <c r="P2630" t="s">
        <v>8313</v>
      </c>
      <c r="Q2630">
        <f t="shared" si="205"/>
        <v>110</v>
      </c>
      <c r="R2630" s="10">
        <f t="shared" si="206"/>
        <v>44.1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8360</v>
      </c>
      <c r="O2631" s="12" t="s">
        <v>8277</v>
      </c>
      <c r="P2631" t="s">
        <v>8313</v>
      </c>
      <c r="Q2631">
        <f t="shared" si="205"/>
        <v>128</v>
      </c>
      <c r="R2631" s="10">
        <f t="shared" si="206"/>
        <v>63.87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8360</v>
      </c>
      <c r="O2632" s="12" t="s">
        <v>8277</v>
      </c>
      <c r="P2632" t="s">
        <v>8313</v>
      </c>
      <c r="Q2632">
        <f t="shared" si="205"/>
        <v>158</v>
      </c>
      <c r="R2632" s="10">
        <f t="shared" si="206"/>
        <v>38.99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8360</v>
      </c>
      <c r="O2633" s="12" t="s">
        <v>8277</v>
      </c>
      <c r="P2633" t="s">
        <v>8313</v>
      </c>
      <c r="Q2633">
        <f t="shared" si="205"/>
        <v>115</v>
      </c>
      <c r="R2633" s="10">
        <f t="shared" si="206"/>
        <v>80.19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8360</v>
      </c>
      <c r="O2634" s="12" t="s">
        <v>8277</v>
      </c>
      <c r="P2634" t="s">
        <v>8313</v>
      </c>
      <c r="Q2634">
        <f t="shared" si="205"/>
        <v>137</v>
      </c>
      <c r="R2634" s="10">
        <f t="shared" si="206"/>
        <v>34.9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8360</v>
      </c>
      <c r="O2635" s="12" t="s">
        <v>8277</v>
      </c>
      <c r="P2635" t="s">
        <v>8313</v>
      </c>
      <c r="Q2635">
        <f t="shared" si="205"/>
        <v>355</v>
      </c>
      <c r="R2635" s="10">
        <f t="shared" si="206"/>
        <v>89.1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8360</v>
      </c>
      <c r="O2636" s="12" t="s">
        <v>8277</v>
      </c>
      <c r="P2636" t="s">
        <v>8313</v>
      </c>
      <c r="Q2636">
        <f t="shared" si="205"/>
        <v>106</v>
      </c>
      <c r="R2636" s="10">
        <f t="shared" si="206"/>
        <v>39.44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8360</v>
      </c>
      <c r="O2637" s="12" t="s">
        <v>8277</v>
      </c>
      <c r="P2637" t="s">
        <v>8313</v>
      </c>
      <c r="Q2637">
        <f t="shared" si="205"/>
        <v>100</v>
      </c>
      <c r="R2637" s="10">
        <f t="shared" si="206"/>
        <v>136.9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8360</v>
      </c>
      <c r="O2638" s="12" t="s">
        <v>8277</v>
      </c>
      <c r="P2638" t="s">
        <v>8313</v>
      </c>
      <c r="Q2638">
        <f t="shared" si="205"/>
        <v>187</v>
      </c>
      <c r="R2638" s="10">
        <f t="shared" si="206"/>
        <v>37.46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8360</v>
      </c>
      <c r="O2639" s="12" t="s">
        <v>8277</v>
      </c>
      <c r="P2639" t="s">
        <v>8313</v>
      </c>
      <c r="Q2639">
        <f t="shared" si="205"/>
        <v>166</v>
      </c>
      <c r="R2639" s="10">
        <f t="shared" si="206"/>
        <v>31.96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8360</v>
      </c>
      <c r="O2640" s="12" t="s">
        <v>8277</v>
      </c>
      <c r="P2640" t="s">
        <v>8313</v>
      </c>
      <c r="Q2640">
        <f t="shared" si="205"/>
        <v>102</v>
      </c>
      <c r="R2640" s="10">
        <f t="shared" si="206"/>
        <v>25.21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8360</v>
      </c>
      <c r="O2641" s="12" t="s">
        <v>8277</v>
      </c>
      <c r="P2641" t="s">
        <v>8313</v>
      </c>
      <c r="Q2641">
        <f t="shared" si="205"/>
        <v>164</v>
      </c>
      <c r="R2641" s="10">
        <f t="shared" si="206"/>
        <v>10.039999999999999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8360</v>
      </c>
      <c r="O2642" s="12" t="s">
        <v>8277</v>
      </c>
      <c r="P2642" t="s">
        <v>8313</v>
      </c>
      <c r="Q2642">
        <f t="shared" si="205"/>
        <v>106</v>
      </c>
      <c r="R2642" s="10">
        <f t="shared" si="206"/>
        <v>45.94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8360</v>
      </c>
      <c r="O2643" s="12" t="s">
        <v>8277</v>
      </c>
      <c r="P2643" t="s">
        <v>8313</v>
      </c>
      <c r="Q2643">
        <f t="shared" si="205"/>
        <v>1</v>
      </c>
      <c r="R2643" s="10">
        <f t="shared" si="206"/>
        <v>15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8360</v>
      </c>
      <c r="O2644" s="12" t="s">
        <v>8277</v>
      </c>
      <c r="P2644" t="s">
        <v>8313</v>
      </c>
      <c r="Q2644">
        <f t="shared" si="205"/>
        <v>0</v>
      </c>
      <c r="R2644" s="10">
        <f t="shared" si="206"/>
        <v>0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8360</v>
      </c>
      <c r="O2645" s="12" t="s">
        <v>8277</v>
      </c>
      <c r="P2645" t="s">
        <v>8313</v>
      </c>
      <c r="Q2645">
        <f t="shared" si="205"/>
        <v>34</v>
      </c>
      <c r="R2645" s="10">
        <f t="shared" si="206"/>
        <v>223.58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8360</v>
      </c>
      <c r="O2646" s="12" t="s">
        <v>8277</v>
      </c>
      <c r="P2646" t="s">
        <v>8313</v>
      </c>
      <c r="Q2646">
        <f t="shared" si="205"/>
        <v>2</v>
      </c>
      <c r="R2646" s="10">
        <f t="shared" si="206"/>
        <v>39.479999999999997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8360</v>
      </c>
      <c r="O2647" s="12" t="s">
        <v>8277</v>
      </c>
      <c r="P2647" t="s">
        <v>8313</v>
      </c>
      <c r="Q2647">
        <f t="shared" si="205"/>
        <v>11</v>
      </c>
      <c r="R2647" s="10">
        <f t="shared" si="206"/>
        <v>91.3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8360</v>
      </c>
      <c r="O2648" s="12" t="s">
        <v>8277</v>
      </c>
      <c r="P2648" t="s">
        <v>8313</v>
      </c>
      <c r="Q2648">
        <f t="shared" si="205"/>
        <v>8</v>
      </c>
      <c r="R2648" s="10">
        <f t="shared" si="206"/>
        <v>78.67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8360</v>
      </c>
      <c r="O2649" s="12" t="s">
        <v>8277</v>
      </c>
      <c r="P2649" t="s">
        <v>8313</v>
      </c>
      <c r="Q2649">
        <f t="shared" si="205"/>
        <v>1</v>
      </c>
      <c r="R2649" s="10">
        <f t="shared" si="206"/>
        <v>12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8360</v>
      </c>
      <c r="O2650" s="12" t="s">
        <v>8277</v>
      </c>
      <c r="P2650" t="s">
        <v>8313</v>
      </c>
      <c r="Q2650">
        <f t="shared" si="205"/>
        <v>1</v>
      </c>
      <c r="R2650" s="10">
        <f t="shared" si="206"/>
        <v>17.670000000000002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8360</v>
      </c>
      <c r="O2651" s="12" t="s">
        <v>8277</v>
      </c>
      <c r="P2651" t="s">
        <v>8313</v>
      </c>
      <c r="Q2651">
        <f t="shared" si="205"/>
        <v>0</v>
      </c>
      <c r="R2651" s="10">
        <f t="shared" si="206"/>
        <v>41.33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8360</v>
      </c>
      <c r="O2652" s="12" t="s">
        <v>8277</v>
      </c>
      <c r="P2652" t="s">
        <v>8313</v>
      </c>
      <c r="Q2652">
        <f t="shared" si="205"/>
        <v>1</v>
      </c>
      <c r="R2652" s="10">
        <f t="shared" si="206"/>
        <v>71.599999999999994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8360</v>
      </c>
      <c r="O2653" s="12" t="s">
        <v>8277</v>
      </c>
      <c r="P2653" t="s">
        <v>8313</v>
      </c>
      <c r="Q2653">
        <f t="shared" si="205"/>
        <v>2</v>
      </c>
      <c r="R2653" s="10">
        <f t="shared" si="206"/>
        <v>307.82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8360</v>
      </c>
      <c r="O2654" s="12" t="s">
        <v>8277</v>
      </c>
      <c r="P2654" t="s">
        <v>8313</v>
      </c>
      <c r="Q2654">
        <f t="shared" si="205"/>
        <v>1</v>
      </c>
      <c r="R2654" s="10">
        <f t="shared" si="206"/>
        <v>80.45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8360</v>
      </c>
      <c r="O2655" s="12" t="s">
        <v>8277</v>
      </c>
      <c r="P2655" t="s">
        <v>8313</v>
      </c>
      <c r="Q2655">
        <f t="shared" si="205"/>
        <v>12</v>
      </c>
      <c r="R2655" s="10">
        <f t="shared" si="206"/>
        <v>83.94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8360</v>
      </c>
      <c r="O2656" s="12" t="s">
        <v>8277</v>
      </c>
      <c r="P2656" t="s">
        <v>8313</v>
      </c>
      <c r="Q2656">
        <f t="shared" si="205"/>
        <v>0</v>
      </c>
      <c r="R2656" s="10">
        <f t="shared" si="206"/>
        <v>8.5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8360</v>
      </c>
      <c r="O2657" s="12" t="s">
        <v>8277</v>
      </c>
      <c r="P2657" t="s">
        <v>8313</v>
      </c>
      <c r="Q2657">
        <f t="shared" si="205"/>
        <v>21</v>
      </c>
      <c r="R2657" s="10">
        <f t="shared" si="206"/>
        <v>73.37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8360</v>
      </c>
      <c r="O2658" s="12" t="s">
        <v>8277</v>
      </c>
      <c r="P2658" t="s">
        <v>8313</v>
      </c>
      <c r="Q2658">
        <f t="shared" si="205"/>
        <v>11</v>
      </c>
      <c r="R2658" s="10">
        <f t="shared" si="206"/>
        <v>112.86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8360</v>
      </c>
      <c r="O2659" s="12" t="s">
        <v>8277</v>
      </c>
      <c r="P2659" t="s">
        <v>8313</v>
      </c>
      <c r="Q2659">
        <f t="shared" si="205"/>
        <v>19</v>
      </c>
      <c r="R2659" s="10">
        <f t="shared" si="206"/>
        <v>95.28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8360</v>
      </c>
      <c r="O2660" s="12" t="s">
        <v>8277</v>
      </c>
      <c r="P2660" t="s">
        <v>8313</v>
      </c>
      <c r="Q2660">
        <f t="shared" si="205"/>
        <v>0</v>
      </c>
      <c r="R2660" s="10">
        <f t="shared" si="206"/>
        <v>22.75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8360</v>
      </c>
      <c r="O2661" s="12" t="s">
        <v>8277</v>
      </c>
      <c r="P2661" t="s">
        <v>8313</v>
      </c>
      <c r="Q2661">
        <f t="shared" si="205"/>
        <v>3</v>
      </c>
      <c r="R2661" s="10">
        <f t="shared" si="206"/>
        <v>133.30000000000001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8360</v>
      </c>
      <c r="O2662" s="12" t="s">
        <v>8277</v>
      </c>
      <c r="P2662" t="s">
        <v>8313</v>
      </c>
      <c r="Q2662">
        <f t="shared" si="205"/>
        <v>0</v>
      </c>
      <c r="R2662" s="10">
        <f t="shared" si="206"/>
        <v>3.8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8361</v>
      </c>
      <c r="O2663" s="12" t="s">
        <v>8277</v>
      </c>
      <c r="P2663" t="s">
        <v>8314</v>
      </c>
      <c r="Q2663">
        <f t="shared" si="205"/>
        <v>103</v>
      </c>
      <c r="R2663" s="10">
        <f t="shared" si="206"/>
        <v>85.75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8361</v>
      </c>
      <c r="O2664" s="12" t="s">
        <v>8277</v>
      </c>
      <c r="P2664" t="s">
        <v>8314</v>
      </c>
      <c r="Q2664">
        <f t="shared" si="205"/>
        <v>107</v>
      </c>
      <c r="R2664" s="10">
        <f t="shared" si="206"/>
        <v>267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8361</v>
      </c>
      <c r="O2665" s="12" t="s">
        <v>8277</v>
      </c>
      <c r="P2665" t="s">
        <v>8314</v>
      </c>
      <c r="Q2665">
        <f t="shared" si="205"/>
        <v>105</v>
      </c>
      <c r="R2665" s="10">
        <f t="shared" si="206"/>
        <v>373.56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8361</v>
      </c>
      <c r="O2666" s="12" t="s">
        <v>8277</v>
      </c>
      <c r="P2666" t="s">
        <v>8314</v>
      </c>
      <c r="Q2666">
        <f t="shared" si="205"/>
        <v>103</v>
      </c>
      <c r="R2666" s="10">
        <f t="shared" si="206"/>
        <v>174.04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8361</v>
      </c>
      <c r="O2667" s="12" t="s">
        <v>8277</v>
      </c>
      <c r="P2667" t="s">
        <v>8314</v>
      </c>
      <c r="Q2667">
        <f t="shared" si="205"/>
        <v>123</v>
      </c>
      <c r="R2667" s="10">
        <f t="shared" si="206"/>
        <v>93.7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8361</v>
      </c>
      <c r="O2668" s="12" t="s">
        <v>8277</v>
      </c>
      <c r="P2668" t="s">
        <v>8314</v>
      </c>
      <c r="Q2668">
        <f t="shared" si="205"/>
        <v>159</v>
      </c>
      <c r="R2668" s="10">
        <f t="shared" si="206"/>
        <v>77.33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8361</v>
      </c>
      <c r="O2669" s="12" t="s">
        <v>8277</v>
      </c>
      <c r="P2669" t="s">
        <v>8314</v>
      </c>
      <c r="Q2669">
        <f t="shared" si="205"/>
        <v>111</v>
      </c>
      <c r="R2669" s="10">
        <f t="shared" si="206"/>
        <v>92.22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8361</v>
      </c>
      <c r="O2670" s="12" t="s">
        <v>8277</v>
      </c>
      <c r="P2670" t="s">
        <v>8314</v>
      </c>
      <c r="Q2670">
        <f t="shared" si="205"/>
        <v>171</v>
      </c>
      <c r="R2670" s="10">
        <f t="shared" si="206"/>
        <v>60.96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8361</v>
      </c>
      <c r="O2671" s="12" t="s">
        <v>8277</v>
      </c>
      <c r="P2671" t="s">
        <v>8314</v>
      </c>
      <c r="Q2671">
        <f t="shared" si="205"/>
        <v>125</v>
      </c>
      <c r="R2671" s="10">
        <f t="shared" si="206"/>
        <v>91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8361</v>
      </c>
      <c r="O2672" s="12" t="s">
        <v>8277</v>
      </c>
      <c r="P2672" t="s">
        <v>8314</v>
      </c>
      <c r="Q2672">
        <f t="shared" si="205"/>
        <v>6</v>
      </c>
      <c r="R2672" s="10">
        <f t="shared" si="206"/>
        <v>41.58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8361</v>
      </c>
      <c r="O2673" s="12" t="s">
        <v>8277</v>
      </c>
      <c r="P2673" t="s">
        <v>8314</v>
      </c>
      <c r="Q2673">
        <f t="shared" si="205"/>
        <v>11</v>
      </c>
      <c r="R2673" s="10">
        <f t="shared" si="206"/>
        <v>33.76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8361</v>
      </c>
      <c r="O2674" s="12" t="s">
        <v>8277</v>
      </c>
      <c r="P2674" t="s">
        <v>8314</v>
      </c>
      <c r="Q2674">
        <f t="shared" si="205"/>
        <v>33</v>
      </c>
      <c r="R2674" s="10">
        <f t="shared" si="206"/>
        <v>70.62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8361</v>
      </c>
      <c r="O2675" s="12" t="s">
        <v>8277</v>
      </c>
      <c r="P2675" t="s">
        <v>8314</v>
      </c>
      <c r="Q2675">
        <f t="shared" si="205"/>
        <v>28</v>
      </c>
      <c r="R2675" s="10">
        <f t="shared" si="206"/>
        <v>167.15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8361</v>
      </c>
      <c r="O2676" s="12" t="s">
        <v>8277</v>
      </c>
      <c r="P2676" t="s">
        <v>8314</v>
      </c>
      <c r="Q2676">
        <f t="shared" si="205"/>
        <v>63</v>
      </c>
      <c r="R2676" s="10">
        <f t="shared" si="206"/>
        <v>128.62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8361</v>
      </c>
      <c r="O2677" s="12" t="s">
        <v>8277</v>
      </c>
      <c r="P2677" t="s">
        <v>8314</v>
      </c>
      <c r="Q2677">
        <f t="shared" si="205"/>
        <v>8</v>
      </c>
      <c r="R2677" s="10">
        <f t="shared" si="206"/>
        <v>65.41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8361</v>
      </c>
      <c r="O2678" s="12" t="s">
        <v>8277</v>
      </c>
      <c r="P2678" t="s">
        <v>8314</v>
      </c>
      <c r="Q2678">
        <f t="shared" si="205"/>
        <v>50</v>
      </c>
      <c r="R2678" s="10">
        <f t="shared" si="206"/>
        <v>117.56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8361</v>
      </c>
      <c r="O2679" s="12" t="s">
        <v>8277</v>
      </c>
      <c r="P2679" t="s">
        <v>8314</v>
      </c>
      <c r="Q2679">
        <f t="shared" si="205"/>
        <v>18</v>
      </c>
      <c r="R2679" s="10">
        <f t="shared" si="206"/>
        <v>126.48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8361</v>
      </c>
      <c r="O2680" s="12" t="s">
        <v>8277</v>
      </c>
      <c r="P2680" t="s">
        <v>8314</v>
      </c>
      <c r="Q2680">
        <f t="shared" si="205"/>
        <v>0</v>
      </c>
      <c r="R2680" s="10">
        <f t="shared" si="206"/>
        <v>550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8361</v>
      </c>
      <c r="O2681" s="12" t="s">
        <v>8277</v>
      </c>
      <c r="P2681" t="s">
        <v>8314</v>
      </c>
      <c r="Q2681">
        <f t="shared" si="205"/>
        <v>0</v>
      </c>
      <c r="R2681" s="10">
        <f t="shared" si="206"/>
        <v>44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8361</v>
      </c>
      <c r="O2682" s="12" t="s">
        <v>8277</v>
      </c>
      <c r="P2682" t="s">
        <v>8314</v>
      </c>
      <c r="Q2682">
        <f t="shared" si="205"/>
        <v>1</v>
      </c>
      <c r="R2682" s="10">
        <f t="shared" si="206"/>
        <v>69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8343</v>
      </c>
      <c r="O2683" s="12" t="s">
        <v>8294</v>
      </c>
      <c r="P2683" t="s">
        <v>8295</v>
      </c>
      <c r="Q2683">
        <f t="shared" si="205"/>
        <v>1</v>
      </c>
      <c r="R2683" s="10">
        <f t="shared" si="206"/>
        <v>27.5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8343</v>
      </c>
      <c r="O2684" s="12" t="s">
        <v>8294</v>
      </c>
      <c r="P2684" t="s">
        <v>8295</v>
      </c>
      <c r="Q2684">
        <f t="shared" si="205"/>
        <v>28</v>
      </c>
      <c r="R2684" s="10">
        <f t="shared" si="206"/>
        <v>84.9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8343</v>
      </c>
      <c r="O2685" s="12" t="s">
        <v>8294</v>
      </c>
      <c r="P2685" t="s">
        <v>8295</v>
      </c>
      <c r="Q2685">
        <f t="shared" si="205"/>
        <v>0</v>
      </c>
      <c r="R2685" s="10">
        <f t="shared" si="206"/>
        <v>12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8343</v>
      </c>
      <c r="O2686" s="12" t="s">
        <v>8294</v>
      </c>
      <c r="P2686" t="s">
        <v>8295</v>
      </c>
      <c r="Q2686">
        <f t="shared" si="205"/>
        <v>1</v>
      </c>
      <c r="R2686" s="10">
        <f t="shared" si="206"/>
        <v>200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8343</v>
      </c>
      <c r="O2687" s="12" t="s">
        <v>8294</v>
      </c>
      <c r="P2687" t="s">
        <v>8295</v>
      </c>
      <c r="Q2687">
        <f t="shared" si="205"/>
        <v>0</v>
      </c>
      <c r="R2687" s="10">
        <f t="shared" si="206"/>
        <v>10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8343</v>
      </c>
      <c r="O2688" s="12" t="s">
        <v>8294</v>
      </c>
      <c r="P2688" t="s">
        <v>8295</v>
      </c>
      <c r="Q2688">
        <f t="shared" si="205"/>
        <v>0</v>
      </c>
      <c r="R2688" s="10">
        <f t="shared" si="206"/>
        <v>0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8343</v>
      </c>
      <c r="O2689" s="12" t="s">
        <v>8294</v>
      </c>
      <c r="P2689" t="s">
        <v>8295</v>
      </c>
      <c r="Q2689">
        <f t="shared" si="205"/>
        <v>0</v>
      </c>
      <c r="R2689" s="10">
        <f t="shared" si="206"/>
        <v>0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8343</v>
      </c>
      <c r="O2690" s="12" t="s">
        <v>8294</v>
      </c>
      <c r="P2690" t="s">
        <v>8295</v>
      </c>
      <c r="Q2690">
        <f t="shared" ref="Q2690:Q2753" si="210">ROUND(E2690/D2690*100,0)</f>
        <v>0</v>
      </c>
      <c r="R2690" s="10">
        <f t="shared" si="206"/>
        <v>5.29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8343</v>
      </c>
      <c r="O2691" s="12" t="s">
        <v>8294</v>
      </c>
      <c r="P2691" t="s">
        <v>8295</v>
      </c>
      <c r="Q2691">
        <f t="shared" si="210"/>
        <v>0</v>
      </c>
      <c r="R2691" s="10">
        <f t="shared" ref="R2691:R2754" si="211">IFERROR(ROUND(E2691/L2691,2),0)</f>
        <v>1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8343</v>
      </c>
      <c r="O2692" s="12" t="s">
        <v>8294</v>
      </c>
      <c r="P2692" t="s">
        <v>8295</v>
      </c>
      <c r="Q2692">
        <f t="shared" si="210"/>
        <v>11</v>
      </c>
      <c r="R2692" s="10">
        <f t="shared" si="211"/>
        <v>72.760000000000005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8343</v>
      </c>
      <c r="O2693" s="12" t="s">
        <v>8294</v>
      </c>
      <c r="P2693" t="s">
        <v>8295</v>
      </c>
      <c r="Q2693">
        <f t="shared" si="210"/>
        <v>0</v>
      </c>
      <c r="R2693" s="10">
        <f t="shared" si="211"/>
        <v>17.5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8343</v>
      </c>
      <c r="O2694" s="12" t="s">
        <v>8294</v>
      </c>
      <c r="P2694" t="s">
        <v>8295</v>
      </c>
      <c r="Q2694">
        <f t="shared" si="210"/>
        <v>1</v>
      </c>
      <c r="R2694" s="10">
        <f t="shared" si="211"/>
        <v>25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8343</v>
      </c>
      <c r="O2695" s="12" t="s">
        <v>8294</v>
      </c>
      <c r="P2695" t="s">
        <v>8295</v>
      </c>
      <c r="Q2695">
        <f t="shared" si="210"/>
        <v>1</v>
      </c>
      <c r="R2695" s="10">
        <f t="shared" si="211"/>
        <v>13.33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8343</v>
      </c>
      <c r="O2696" s="12" t="s">
        <v>8294</v>
      </c>
      <c r="P2696" t="s">
        <v>8295</v>
      </c>
      <c r="Q2696">
        <f t="shared" si="210"/>
        <v>0</v>
      </c>
      <c r="R2696" s="10">
        <f t="shared" si="211"/>
        <v>1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8343</v>
      </c>
      <c r="O2697" s="12" t="s">
        <v>8294</v>
      </c>
      <c r="P2697" t="s">
        <v>8295</v>
      </c>
      <c r="Q2697">
        <f t="shared" si="210"/>
        <v>0</v>
      </c>
      <c r="R2697" s="10">
        <f t="shared" si="211"/>
        <v>23.67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8343</v>
      </c>
      <c r="O2698" s="12" t="s">
        <v>8294</v>
      </c>
      <c r="P2698" t="s">
        <v>8295</v>
      </c>
      <c r="Q2698">
        <f t="shared" si="210"/>
        <v>6</v>
      </c>
      <c r="R2698" s="10">
        <f t="shared" si="211"/>
        <v>89.21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8343</v>
      </c>
      <c r="O2699" s="12" t="s">
        <v>8294</v>
      </c>
      <c r="P2699" t="s">
        <v>8295</v>
      </c>
      <c r="Q2699">
        <f t="shared" si="210"/>
        <v>26</v>
      </c>
      <c r="R2699" s="10">
        <f t="shared" si="211"/>
        <v>116.56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8343</v>
      </c>
      <c r="O2700" s="12" t="s">
        <v>8294</v>
      </c>
      <c r="P2700" t="s">
        <v>8295</v>
      </c>
      <c r="Q2700">
        <f t="shared" si="210"/>
        <v>0</v>
      </c>
      <c r="R2700" s="10">
        <f t="shared" si="211"/>
        <v>13.01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8343</v>
      </c>
      <c r="O2701" s="12" t="s">
        <v>8294</v>
      </c>
      <c r="P2701" t="s">
        <v>8295</v>
      </c>
      <c r="Q2701">
        <f t="shared" si="210"/>
        <v>0</v>
      </c>
      <c r="R2701" s="10">
        <f t="shared" si="211"/>
        <v>0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8343</v>
      </c>
      <c r="O2702" s="12" t="s">
        <v>8294</v>
      </c>
      <c r="P2702" t="s">
        <v>8295</v>
      </c>
      <c r="Q2702">
        <f t="shared" si="210"/>
        <v>1</v>
      </c>
      <c r="R2702" s="10">
        <f t="shared" si="211"/>
        <v>17.5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8362</v>
      </c>
      <c r="O2703" s="12" t="s">
        <v>8275</v>
      </c>
      <c r="P2703" t="s">
        <v>8315</v>
      </c>
      <c r="Q2703">
        <f t="shared" si="210"/>
        <v>46</v>
      </c>
      <c r="R2703" s="10">
        <f t="shared" si="211"/>
        <v>34.130000000000003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8362</v>
      </c>
      <c r="O2704" s="12" t="s">
        <v>8275</v>
      </c>
      <c r="P2704" t="s">
        <v>8315</v>
      </c>
      <c r="Q2704">
        <f t="shared" si="210"/>
        <v>34</v>
      </c>
      <c r="R2704" s="10">
        <f t="shared" si="211"/>
        <v>132.35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8362</v>
      </c>
      <c r="O2705" s="12" t="s">
        <v>8275</v>
      </c>
      <c r="P2705" t="s">
        <v>8315</v>
      </c>
      <c r="Q2705">
        <f t="shared" si="210"/>
        <v>104</v>
      </c>
      <c r="R2705" s="10">
        <f t="shared" si="211"/>
        <v>922.22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8362</v>
      </c>
      <c r="O2706" s="12" t="s">
        <v>8275</v>
      </c>
      <c r="P2706" t="s">
        <v>8315</v>
      </c>
      <c r="Q2706">
        <f t="shared" si="210"/>
        <v>6</v>
      </c>
      <c r="R2706" s="10">
        <f t="shared" si="211"/>
        <v>163.57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8362</v>
      </c>
      <c r="O2707" s="12" t="s">
        <v>8275</v>
      </c>
      <c r="P2707" t="s">
        <v>8315</v>
      </c>
      <c r="Q2707">
        <f t="shared" si="210"/>
        <v>11</v>
      </c>
      <c r="R2707" s="10">
        <f t="shared" si="211"/>
        <v>217.38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8362</v>
      </c>
      <c r="O2708" s="12" t="s">
        <v>8275</v>
      </c>
      <c r="P2708" t="s">
        <v>8315</v>
      </c>
      <c r="Q2708">
        <f t="shared" si="210"/>
        <v>112</v>
      </c>
      <c r="R2708" s="10">
        <f t="shared" si="211"/>
        <v>149.44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8362</v>
      </c>
      <c r="O2709" s="12" t="s">
        <v>8275</v>
      </c>
      <c r="P2709" t="s">
        <v>8315</v>
      </c>
      <c r="Q2709">
        <f t="shared" si="210"/>
        <v>351</v>
      </c>
      <c r="R2709" s="10">
        <f t="shared" si="211"/>
        <v>71.239999999999995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8362</v>
      </c>
      <c r="O2710" s="12" t="s">
        <v>8275</v>
      </c>
      <c r="P2710" t="s">
        <v>8315</v>
      </c>
      <c r="Q2710">
        <f t="shared" si="210"/>
        <v>233</v>
      </c>
      <c r="R2710" s="10">
        <f t="shared" si="211"/>
        <v>44.46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8362</v>
      </c>
      <c r="O2711" s="12" t="s">
        <v>8275</v>
      </c>
      <c r="P2711" t="s">
        <v>8315</v>
      </c>
      <c r="Q2711">
        <f t="shared" si="210"/>
        <v>102</v>
      </c>
      <c r="R2711" s="10">
        <f t="shared" si="211"/>
        <v>164.94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8362</v>
      </c>
      <c r="O2712" s="12" t="s">
        <v>8275</v>
      </c>
      <c r="P2712" t="s">
        <v>8315</v>
      </c>
      <c r="Q2712">
        <f t="shared" si="210"/>
        <v>154</v>
      </c>
      <c r="R2712" s="10">
        <f t="shared" si="211"/>
        <v>84.87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8362</v>
      </c>
      <c r="O2713" s="12" t="s">
        <v>8275</v>
      </c>
      <c r="P2713" t="s">
        <v>8315</v>
      </c>
      <c r="Q2713">
        <f t="shared" si="210"/>
        <v>101</v>
      </c>
      <c r="R2713" s="10">
        <f t="shared" si="211"/>
        <v>53.95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8362</v>
      </c>
      <c r="O2714" s="12" t="s">
        <v>8275</v>
      </c>
      <c r="P2714" t="s">
        <v>8315</v>
      </c>
      <c r="Q2714">
        <f t="shared" si="210"/>
        <v>131</v>
      </c>
      <c r="R2714" s="10">
        <f t="shared" si="211"/>
        <v>50.53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8362</v>
      </c>
      <c r="O2715" s="12" t="s">
        <v>8275</v>
      </c>
      <c r="P2715" t="s">
        <v>8315</v>
      </c>
      <c r="Q2715">
        <f t="shared" si="210"/>
        <v>102</v>
      </c>
      <c r="R2715" s="10">
        <f t="shared" si="211"/>
        <v>108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8362</v>
      </c>
      <c r="O2716" s="12" t="s">
        <v>8275</v>
      </c>
      <c r="P2716" t="s">
        <v>8315</v>
      </c>
      <c r="Q2716">
        <f t="shared" si="210"/>
        <v>116</v>
      </c>
      <c r="R2716" s="10">
        <f t="shared" si="211"/>
        <v>95.37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8362</v>
      </c>
      <c r="O2717" s="12" t="s">
        <v>8275</v>
      </c>
      <c r="P2717" t="s">
        <v>8315</v>
      </c>
      <c r="Q2717">
        <f t="shared" si="210"/>
        <v>265</v>
      </c>
      <c r="R2717" s="10">
        <f t="shared" si="211"/>
        <v>57.63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8362</v>
      </c>
      <c r="O2718" s="12" t="s">
        <v>8275</v>
      </c>
      <c r="P2718" t="s">
        <v>8315</v>
      </c>
      <c r="Q2718">
        <f t="shared" si="210"/>
        <v>120</v>
      </c>
      <c r="R2718" s="10">
        <f t="shared" si="211"/>
        <v>64.16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8362</v>
      </c>
      <c r="O2719" s="12" t="s">
        <v>8275</v>
      </c>
      <c r="P2719" t="s">
        <v>8315</v>
      </c>
      <c r="Q2719">
        <f t="shared" si="210"/>
        <v>120</v>
      </c>
      <c r="R2719" s="10">
        <f t="shared" si="211"/>
        <v>92.39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8362</v>
      </c>
      <c r="O2720" s="12" t="s">
        <v>8275</v>
      </c>
      <c r="P2720" t="s">
        <v>8315</v>
      </c>
      <c r="Q2720">
        <f t="shared" si="210"/>
        <v>104</v>
      </c>
      <c r="R2720" s="10">
        <f t="shared" si="211"/>
        <v>125.98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8362</v>
      </c>
      <c r="O2721" s="12" t="s">
        <v>8275</v>
      </c>
      <c r="P2721" t="s">
        <v>8315</v>
      </c>
      <c r="Q2721">
        <f t="shared" si="210"/>
        <v>109</v>
      </c>
      <c r="R2721" s="10">
        <f t="shared" si="211"/>
        <v>94.64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8362</v>
      </c>
      <c r="O2722" s="12" t="s">
        <v>8275</v>
      </c>
      <c r="P2722" t="s">
        <v>8315</v>
      </c>
      <c r="Q2722">
        <f t="shared" si="210"/>
        <v>118</v>
      </c>
      <c r="R2722" s="10">
        <f t="shared" si="211"/>
        <v>170.7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8354</v>
      </c>
      <c r="O2723" s="12" t="s">
        <v>8277</v>
      </c>
      <c r="P2723" t="s">
        <v>8307</v>
      </c>
      <c r="Q2723">
        <f t="shared" si="210"/>
        <v>1462</v>
      </c>
      <c r="R2723" s="10">
        <f t="shared" si="211"/>
        <v>40.76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8354</v>
      </c>
      <c r="O2724" s="12" t="s">
        <v>8277</v>
      </c>
      <c r="P2724" t="s">
        <v>8307</v>
      </c>
      <c r="Q2724">
        <f t="shared" si="210"/>
        <v>253</v>
      </c>
      <c r="R2724" s="10">
        <f t="shared" si="211"/>
        <v>68.25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8354</v>
      </c>
      <c r="O2725" s="12" t="s">
        <v>8277</v>
      </c>
      <c r="P2725" t="s">
        <v>8307</v>
      </c>
      <c r="Q2725">
        <f t="shared" si="210"/>
        <v>140</v>
      </c>
      <c r="R2725" s="10">
        <f t="shared" si="211"/>
        <v>95.49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8354</v>
      </c>
      <c r="O2726" s="12" t="s">
        <v>8277</v>
      </c>
      <c r="P2726" t="s">
        <v>8307</v>
      </c>
      <c r="Q2726">
        <f t="shared" si="210"/>
        <v>297</v>
      </c>
      <c r="R2726" s="10">
        <f t="shared" si="211"/>
        <v>7.19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8354</v>
      </c>
      <c r="O2727" s="12" t="s">
        <v>8277</v>
      </c>
      <c r="P2727" t="s">
        <v>8307</v>
      </c>
      <c r="Q2727">
        <f t="shared" si="210"/>
        <v>145</v>
      </c>
      <c r="R2727" s="10">
        <f t="shared" si="211"/>
        <v>511.65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8354</v>
      </c>
      <c r="O2728" s="12" t="s">
        <v>8277</v>
      </c>
      <c r="P2728" t="s">
        <v>8307</v>
      </c>
      <c r="Q2728">
        <f t="shared" si="210"/>
        <v>106</v>
      </c>
      <c r="R2728" s="10">
        <f t="shared" si="211"/>
        <v>261.75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8354</v>
      </c>
      <c r="O2729" s="12" t="s">
        <v>8277</v>
      </c>
      <c r="P2729" t="s">
        <v>8307</v>
      </c>
      <c r="Q2729">
        <f t="shared" si="210"/>
        <v>493</v>
      </c>
      <c r="R2729" s="10">
        <f t="shared" si="211"/>
        <v>69.760000000000005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8354</v>
      </c>
      <c r="O2730" s="12" t="s">
        <v>8277</v>
      </c>
      <c r="P2730" t="s">
        <v>8307</v>
      </c>
      <c r="Q2730">
        <f t="shared" si="210"/>
        <v>202</v>
      </c>
      <c r="R2730" s="10">
        <f t="shared" si="211"/>
        <v>77.23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8354</v>
      </c>
      <c r="O2731" s="12" t="s">
        <v>8277</v>
      </c>
      <c r="P2731" t="s">
        <v>8307</v>
      </c>
      <c r="Q2731">
        <f t="shared" si="210"/>
        <v>104</v>
      </c>
      <c r="R2731" s="10">
        <f t="shared" si="211"/>
        <v>340.57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8354</v>
      </c>
      <c r="O2732" s="12" t="s">
        <v>8277</v>
      </c>
      <c r="P2732" t="s">
        <v>8307</v>
      </c>
      <c r="Q2732">
        <f t="shared" si="210"/>
        <v>170</v>
      </c>
      <c r="R2732" s="10">
        <f t="shared" si="211"/>
        <v>67.42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8354</v>
      </c>
      <c r="O2733" s="12" t="s">
        <v>8277</v>
      </c>
      <c r="P2733" t="s">
        <v>8307</v>
      </c>
      <c r="Q2733">
        <f t="shared" si="210"/>
        <v>104</v>
      </c>
      <c r="R2733" s="10">
        <f t="shared" si="211"/>
        <v>845.7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8354</v>
      </c>
      <c r="O2734" s="12" t="s">
        <v>8277</v>
      </c>
      <c r="P2734" t="s">
        <v>8307</v>
      </c>
      <c r="Q2734">
        <f t="shared" si="210"/>
        <v>118</v>
      </c>
      <c r="R2734" s="10">
        <f t="shared" si="211"/>
        <v>97.19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8354</v>
      </c>
      <c r="O2735" s="12" t="s">
        <v>8277</v>
      </c>
      <c r="P2735" t="s">
        <v>8307</v>
      </c>
      <c r="Q2735">
        <f t="shared" si="210"/>
        <v>108</v>
      </c>
      <c r="R2735" s="10">
        <f t="shared" si="211"/>
        <v>451.84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8354</v>
      </c>
      <c r="O2736" s="12" t="s">
        <v>8277</v>
      </c>
      <c r="P2736" t="s">
        <v>8307</v>
      </c>
      <c r="Q2736">
        <f t="shared" si="210"/>
        <v>2260300</v>
      </c>
      <c r="R2736" s="10">
        <f t="shared" si="211"/>
        <v>138.66999999999999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8354</v>
      </c>
      <c r="O2737" s="12" t="s">
        <v>8277</v>
      </c>
      <c r="P2737" t="s">
        <v>8307</v>
      </c>
      <c r="Q2737">
        <f t="shared" si="210"/>
        <v>978</v>
      </c>
      <c r="R2737" s="10">
        <f t="shared" si="211"/>
        <v>21.64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8354</v>
      </c>
      <c r="O2738" s="12" t="s">
        <v>8277</v>
      </c>
      <c r="P2738" t="s">
        <v>8307</v>
      </c>
      <c r="Q2738">
        <f t="shared" si="210"/>
        <v>123</v>
      </c>
      <c r="R2738" s="10">
        <f t="shared" si="211"/>
        <v>169.52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8354</v>
      </c>
      <c r="O2739" s="12" t="s">
        <v>8277</v>
      </c>
      <c r="P2739" t="s">
        <v>8307</v>
      </c>
      <c r="Q2739">
        <f t="shared" si="210"/>
        <v>246</v>
      </c>
      <c r="R2739" s="10">
        <f t="shared" si="211"/>
        <v>161.88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8354</v>
      </c>
      <c r="O2740" s="12" t="s">
        <v>8277</v>
      </c>
      <c r="P2740" t="s">
        <v>8307</v>
      </c>
      <c r="Q2740">
        <f t="shared" si="210"/>
        <v>148</v>
      </c>
      <c r="R2740" s="10">
        <f t="shared" si="211"/>
        <v>493.13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8354</v>
      </c>
      <c r="O2741" s="12" t="s">
        <v>8277</v>
      </c>
      <c r="P2741" t="s">
        <v>8307</v>
      </c>
      <c r="Q2741">
        <f t="shared" si="210"/>
        <v>384</v>
      </c>
      <c r="R2741" s="10">
        <f t="shared" si="211"/>
        <v>22.12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8354</v>
      </c>
      <c r="O2742" s="12" t="s">
        <v>8277</v>
      </c>
      <c r="P2742" t="s">
        <v>8307</v>
      </c>
      <c r="Q2742">
        <f t="shared" si="210"/>
        <v>103</v>
      </c>
      <c r="R2742" s="10">
        <f t="shared" si="211"/>
        <v>18.239999999999998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8363</v>
      </c>
      <c r="O2743" s="12" t="s">
        <v>8280</v>
      </c>
      <c r="P2743" t="s">
        <v>8316</v>
      </c>
      <c r="Q2743">
        <f t="shared" si="210"/>
        <v>0</v>
      </c>
      <c r="R2743" s="10">
        <f t="shared" si="211"/>
        <v>8.75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8363</v>
      </c>
      <c r="O2744" s="12" t="s">
        <v>8280</v>
      </c>
      <c r="P2744" t="s">
        <v>8316</v>
      </c>
      <c r="Q2744">
        <f t="shared" si="210"/>
        <v>29</v>
      </c>
      <c r="R2744" s="10">
        <f t="shared" si="211"/>
        <v>40.61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8363</v>
      </c>
      <c r="O2745" s="12" t="s">
        <v>8280</v>
      </c>
      <c r="P2745" t="s">
        <v>8316</v>
      </c>
      <c r="Q2745">
        <f t="shared" si="210"/>
        <v>0</v>
      </c>
      <c r="R2745" s="10">
        <f t="shared" si="211"/>
        <v>0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8363</v>
      </c>
      <c r="O2746" s="12" t="s">
        <v>8280</v>
      </c>
      <c r="P2746" t="s">
        <v>8316</v>
      </c>
      <c r="Q2746">
        <f t="shared" si="210"/>
        <v>5</v>
      </c>
      <c r="R2746" s="10">
        <f t="shared" si="211"/>
        <v>37.950000000000003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8363</v>
      </c>
      <c r="O2747" s="12" t="s">
        <v>8280</v>
      </c>
      <c r="P2747" t="s">
        <v>8316</v>
      </c>
      <c r="Q2747">
        <f t="shared" si="210"/>
        <v>22</v>
      </c>
      <c r="R2747" s="10">
        <f t="shared" si="211"/>
        <v>35.729999999999997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8363</v>
      </c>
      <c r="O2748" s="12" t="s">
        <v>8280</v>
      </c>
      <c r="P2748" t="s">
        <v>8316</v>
      </c>
      <c r="Q2748">
        <f t="shared" si="210"/>
        <v>27</v>
      </c>
      <c r="R2748" s="10">
        <f t="shared" si="211"/>
        <v>42.16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8363</v>
      </c>
      <c r="O2749" s="12" t="s">
        <v>8280</v>
      </c>
      <c r="P2749" t="s">
        <v>8316</v>
      </c>
      <c r="Q2749">
        <f t="shared" si="210"/>
        <v>28</v>
      </c>
      <c r="R2749" s="10">
        <f t="shared" si="211"/>
        <v>35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8363</v>
      </c>
      <c r="O2750" s="12" t="s">
        <v>8280</v>
      </c>
      <c r="P2750" t="s">
        <v>8316</v>
      </c>
      <c r="Q2750">
        <f t="shared" si="210"/>
        <v>1</v>
      </c>
      <c r="R2750" s="10">
        <f t="shared" si="211"/>
        <v>13.25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8363</v>
      </c>
      <c r="O2751" s="12" t="s">
        <v>8280</v>
      </c>
      <c r="P2751" t="s">
        <v>8316</v>
      </c>
      <c r="Q2751">
        <f t="shared" si="210"/>
        <v>1</v>
      </c>
      <c r="R2751" s="10">
        <f t="shared" si="211"/>
        <v>55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8363</v>
      </c>
      <c r="O2752" s="12" t="s">
        <v>8280</v>
      </c>
      <c r="P2752" t="s">
        <v>8316</v>
      </c>
      <c r="Q2752">
        <f t="shared" si="210"/>
        <v>0</v>
      </c>
      <c r="R2752" s="10">
        <f t="shared" si="211"/>
        <v>0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8363</v>
      </c>
      <c r="O2753" s="12" t="s">
        <v>8280</v>
      </c>
      <c r="P2753" t="s">
        <v>8316</v>
      </c>
      <c r="Q2753">
        <f t="shared" si="210"/>
        <v>0</v>
      </c>
      <c r="R2753" s="10">
        <f t="shared" si="211"/>
        <v>0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8363</v>
      </c>
      <c r="O2754" s="12" t="s">
        <v>8280</v>
      </c>
      <c r="P2754" t="s">
        <v>8316</v>
      </c>
      <c r="Q2754">
        <f t="shared" ref="Q2754:Q2817" si="215">ROUND(E2754/D2754*100,0)</f>
        <v>11</v>
      </c>
      <c r="R2754" s="10">
        <f t="shared" si="211"/>
        <v>39.29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8363</v>
      </c>
      <c r="O2755" s="12" t="s">
        <v>8280</v>
      </c>
      <c r="P2755" t="s">
        <v>8316</v>
      </c>
      <c r="Q2755">
        <f t="shared" si="215"/>
        <v>19</v>
      </c>
      <c r="R2755" s="10">
        <f t="shared" ref="R2755:R2818" si="216">IFERROR(ROUND(E2755/L2755,2),0)</f>
        <v>47.5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8363</v>
      </c>
      <c r="O2756" s="12" t="s">
        <v>8280</v>
      </c>
      <c r="P2756" t="s">
        <v>8316</v>
      </c>
      <c r="Q2756">
        <f t="shared" si="215"/>
        <v>0</v>
      </c>
      <c r="R2756" s="10">
        <f t="shared" si="216"/>
        <v>0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8363</v>
      </c>
      <c r="O2757" s="12" t="s">
        <v>8280</v>
      </c>
      <c r="P2757" t="s">
        <v>8316</v>
      </c>
      <c r="Q2757">
        <f t="shared" si="215"/>
        <v>52</v>
      </c>
      <c r="R2757" s="10">
        <f t="shared" si="216"/>
        <v>17.329999999999998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8363</v>
      </c>
      <c r="O2758" s="12" t="s">
        <v>8280</v>
      </c>
      <c r="P2758" t="s">
        <v>8316</v>
      </c>
      <c r="Q2758">
        <f t="shared" si="215"/>
        <v>10</v>
      </c>
      <c r="R2758" s="10">
        <f t="shared" si="216"/>
        <v>31.76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8363</v>
      </c>
      <c r="O2759" s="12" t="s">
        <v>8280</v>
      </c>
      <c r="P2759" t="s">
        <v>8316</v>
      </c>
      <c r="Q2759">
        <f t="shared" si="215"/>
        <v>1</v>
      </c>
      <c r="R2759" s="10">
        <f t="shared" si="216"/>
        <v>5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8363</v>
      </c>
      <c r="O2760" s="12" t="s">
        <v>8280</v>
      </c>
      <c r="P2760" t="s">
        <v>8316</v>
      </c>
      <c r="Q2760">
        <f t="shared" si="215"/>
        <v>12</v>
      </c>
      <c r="R2760" s="10">
        <f t="shared" si="216"/>
        <v>39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8363</v>
      </c>
      <c r="O2761" s="12" t="s">
        <v>8280</v>
      </c>
      <c r="P2761" t="s">
        <v>8316</v>
      </c>
      <c r="Q2761">
        <f t="shared" si="215"/>
        <v>11</v>
      </c>
      <c r="R2761" s="10">
        <f t="shared" si="216"/>
        <v>52.5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8363</v>
      </c>
      <c r="O2762" s="12" t="s">
        <v>8280</v>
      </c>
      <c r="P2762" t="s">
        <v>8316</v>
      </c>
      <c r="Q2762">
        <f t="shared" si="215"/>
        <v>0</v>
      </c>
      <c r="R2762" s="10">
        <f t="shared" si="216"/>
        <v>0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8363</v>
      </c>
      <c r="O2763" s="12" t="s">
        <v>8280</v>
      </c>
      <c r="P2763" t="s">
        <v>8316</v>
      </c>
      <c r="Q2763">
        <f t="shared" si="215"/>
        <v>1</v>
      </c>
      <c r="R2763" s="10">
        <f t="shared" si="216"/>
        <v>9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8363</v>
      </c>
      <c r="O2764" s="12" t="s">
        <v>8280</v>
      </c>
      <c r="P2764" t="s">
        <v>8316</v>
      </c>
      <c r="Q2764">
        <f t="shared" si="215"/>
        <v>1</v>
      </c>
      <c r="R2764" s="10">
        <f t="shared" si="216"/>
        <v>25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8363</v>
      </c>
      <c r="O2765" s="12" t="s">
        <v>8280</v>
      </c>
      <c r="P2765" t="s">
        <v>8316</v>
      </c>
      <c r="Q2765">
        <f t="shared" si="215"/>
        <v>0</v>
      </c>
      <c r="R2765" s="10">
        <f t="shared" si="216"/>
        <v>30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8363</v>
      </c>
      <c r="O2766" s="12" t="s">
        <v>8280</v>
      </c>
      <c r="P2766" t="s">
        <v>8316</v>
      </c>
      <c r="Q2766">
        <f t="shared" si="215"/>
        <v>1</v>
      </c>
      <c r="R2766" s="10">
        <f t="shared" si="216"/>
        <v>11.25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8363</v>
      </c>
      <c r="O2767" s="12" t="s">
        <v>8280</v>
      </c>
      <c r="P2767" t="s">
        <v>8316</v>
      </c>
      <c r="Q2767">
        <f t="shared" si="215"/>
        <v>0</v>
      </c>
      <c r="R2767" s="10">
        <f t="shared" si="216"/>
        <v>0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8363</v>
      </c>
      <c r="O2768" s="12" t="s">
        <v>8280</v>
      </c>
      <c r="P2768" t="s">
        <v>8316</v>
      </c>
      <c r="Q2768">
        <f t="shared" si="215"/>
        <v>2</v>
      </c>
      <c r="R2768" s="10">
        <f t="shared" si="216"/>
        <v>25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8363</v>
      </c>
      <c r="O2769" s="12" t="s">
        <v>8280</v>
      </c>
      <c r="P2769" t="s">
        <v>8316</v>
      </c>
      <c r="Q2769">
        <f t="shared" si="215"/>
        <v>1</v>
      </c>
      <c r="R2769" s="10">
        <f t="shared" si="216"/>
        <v>11.33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8363</v>
      </c>
      <c r="O2770" s="12" t="s">
        <v>8280</v>
      </c>
      <c r="P2770" t="s">
        <v>8316</v>
      </c>
      <c r="Q2770">
        <f t="shared" si="215"/>
        <v>14</v>
      </c>
      <c r="R2770" s="10">
        <f t="shared" si="216"/>
        <v>29.47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8363</v>
      </c>
      <c r="O2771" s="12" t="s">
        <v>8280</v>
      </c>
      <c r="P2771" t="s">
        <v>8316</v>
      </c>
      <c r="Q2771">
        <f t="shared" si="215"/>
        <v>0</v>
      </c>
      <c r="R2771" s="10">
        <f t="shared" si="216"/>
        <v>1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8363</v>
      </c>
      <c r="O2772" s="12" t="s">
        <v>8280</v>
      </c>
      <c r="P2772" t="s">
        <v>8316</v>
      </c>
      <c r="Q2772">
        <f t="shared" si="215"/>
        <v>10</v>
      </c>
      <c r="R2772" s="10">
        <f t="shared" si="216"/>
        <v>63.1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8363</v>
      </c>
      <c r="O2773" s="12" t="s">
        <v>8280</v>
      </c>
      <c r="P2773" t="s">
        <v>8316</v>
      </c>
      <c r="Q2773">
        <f t="shared" si="215"/>
        <v>0</v>
      </c>
      <c r="R2773" s="10">
        <f t="shared" si="216"/>
        <v>0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8363</v>
      </c>
      <c r="O2774" s="12" t="s">
        <v>8280</v>
      </c>
      <c r="P2774" t="s">
        <v>8316</v>
      </c>
      <c r="Q2774">
        <f t="shared" si="215"/>
        <v>0</v>
      </c>
      <c r="R2774" s="10">
        <f t="shared" si="216"/>
        <v>0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8363</v>
      </c>
      <c r="O2775" s="12" t="s">
        <v>8280</v>
      </c>
      <c r="P2775" t="s">
        <v>8316</v>
      </c>
      <c r="Q2775">
        <f t="shared" si="215"/>
        <v>0</v>
      </c>
      <c r="R2775" s="10">
        <f t="shared" si="216"/>
        <v>1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8363</v>
      </c>
      <c r="O2776" s="12" t="s">
        <v>8280</v>
      </c>
      <c r="P2776" t="s">
        <v>8316</v>
      </c>
      <c r="Q2776">
        <f t="shared" si="215"/>
        <v>14</v>
      </c>
      <c r="R2776" s="10">
        <f t="shared" si="216"/>
        <v>43.85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8363</v>
      </c>
      <c r="O2777" s="12" t="s">
        <v>8280</v>
      </c>
      <c r="P2777" t="s">
        <v>8316</v>
      </c>
      <c r="Q2777">
        <f t="shared" si="215"/>
        <v>3</v>
      </c>
      <c r="R2777" s="10">
        <f t="shared" si="216"/>
        <v>75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8363</v>
      </c>
      <c r="O2778" s="12" t="s">
        <v>8280</v>
      </c>
      <c r="P2778" t="s">
        <v>8316</v>
      </c>
      <c r="Q2778">
        <f t="shared" si="215"/>
        <v>8</v>
      </c>
      <c r="R2778" s="10">
        <f t="shared" si="216"/>
        <v>45.97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8363</v>
      </c>
      <c r="O2779" s="12" t="s">
        <v>8280</v>
      </c>
      <c r="P2779" t="s">
        <v>8316</v>
      </c>
      <c r="Q2779">
        <f t="shared" si="215"/>
        <v>0</v>
      </c>
      <c r="R2779" s="10">
        <f t="shared" si="216"/>
        <v>10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8363</v>
      </c>
      <c r="O2780" s="12" t="s">
        <v>8280</v>
      </c>
      <c r="P2780" t="s">
        <v>8316</v>
      </c>
      <c r="Q2780">
        <f t="shared" si="215"/>
        <v>26</v>
      </c>
      <c r="R2780" s="10">
        <f t="shared" si="216"/>
        <v>93.67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8363</v>
      </c>
      <c r="O2781" s="12" t="s">
        <v>8280</v>
      </c>
      <c r="P2781" t="s">
        <v>8316</v>
      </c>
      <c r="Q2781">
        <f t="shared" si="215"/>
        <v>2</v>
      </c>
      <c r="R2781" s="10">
        <f t="shared" si="216"/>
        <v>53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8363</v>
      </c>
      <c r="O2782" s="12" t="s">
        <v>8280</v>
      </c>
      <c r="P2782" t="s">
        <v>8316</v>
      </c>
      <c r="Q2782">
        <f t="shared" si="215"/>
        <v>0</v>
      </c>
      <c r="R2782" s="10">
        <f t="shared" si="216"/>
        <v>0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8330</v>
      </c>
      <c r="O2783" s="12" t="s">
        <v>8275</v>
      </c>
      <c r="P2783" t="s">
        <v>8276</v>
      </c>
      <c r="Q2783">
        <f t="shared" si="215"/>
        <v>105</v>
      </c>
      <c r="R2783" s="10">
        <f t="shared" si="216"/>
        <v>47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8330</v>
      </c>
      <c r="O2784" s="12" t="s">
        <v>8275</v>
      </c>
      <c r="P2784" t="s">
        <v>8276</v>
      </c>
      <c r="Q2784">
        <f t="shared" si="215"/>
        <v>120</v>
      </c>
      <c r="R2784" s="10">
        <f t="shared" si="216"/>
        <v>66.67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8330</v>
      </c>
      <c r="O2785" s="12" t="s">
        <v>8275</v>
      </c>
      <c r="P2785" t="s">
        <v>8276</v>
      </c>
      <c r="Q2785">
        <f t="shared" si="215"/>
        <v>115</v>
      </c>
      <c r="R2785" s="10">
        <f t="shared" si="216"/>
        <v>18.77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8330</v>
      </c>
      <c r="O2786" s="12" t="s">
        <v>8275</v>
      </c>
      <c r="P2786" t="s">
        <v>8276</v>
      </c>
      <c r="Q2786">
        <f t="shared" si="215"/>
        <v>119</v>
      </c>
      <c r="R2786" s="10">
        <f t="shared" si="216"/>
        <v>66.11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8330</v>
      </c>
      <c r="O2787" s="12" t="s">
        <v>8275</v>
      </c>
      <c r="P2787" t="s">
        <v>8276</v>
      </c>
      <c r="Q2787">
        <f t="shared" si="215"/>
        <v>105</v>
      </c>
      <c r="R2787" s="10">
        <f t="shared" si="216"/>
        <v>36.86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8330</v>
      </c>
      <c r="O2788" s="12" t="s">
        <v>8275</v>
      </c>
      <c r="P2788" t="s">
        <v>8276</v>
      </c>
      <c r="Q2788">
        <f t="shared" si="215"/>
        <v>118</v>
      </c>
      <c r="R2788" s="10">
        <f t="shared" si="216"/>
        <v>39.81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8330</v>
      </c>
      <c r="O2789" s="12" t="s">
        <v>8275</v>
      </c>
      <c r="P2789" t="s">
        <v>8276</v>
      </c>
      <c r="Q2789">
        <f t="shared" si="215"/>
        <v>120</v>
      </c>
      <c r="R2789" s="10">
        <f t="shared" si="216"/>
        <v>31.5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8330</v>
      </c>
      <c r="O2790" s="12" t="s">
        <v>8275</v>
      </c>
      <c r="P2790" t="s">
        <v>8276</v>
      </c>
      <c r="Q2790">
        <f t="shared" si="215"/>
        <v>103</v>
      </c>
      <c r="R2790" s="10">
        <f t="shared" si="216"/>
        <v>102.5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8330</v>
      </c>
      <c r="O2791" s="12" t="s">
        <v>8275</v>
      </c>
      <c r="P2791" t="s">
        <v>8276</v>
      </c>
      <c r="Q2791">
        <f t="shared" si="215"/>
        <v>101</v>
      </c>
      <c r="R2791" s="10">
        <f t="shared" si="216"/>
        <v>126.46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8330</v>
      </c>
      <c r="O2792" s="12" t="s">
        <v>8275</v>
      </c>
      <c r="P2792" t="s">
        <v>8276</v>
      </c>
      <c r="Q2792">
        <f t="shared" si="215"/>
        <v>105</v>
      </c>
      <c r="R2792" s="10">
        <f t="shared" si="216"/>
        <v>47.88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8330</v>
      </c>
      <c r="O2793" s="12" t="s">
        <v>8275</v>
      </c>
      <c r="P2793" t="s">
        <v>8276</v>
      </c>
      <c r="Q2793">
        <f t="shared" si="215"/>
        <v>103</v>
      </c>
      <c r="R2793" s="10">
        <f t="shared" si="216"/>
        <v>73.209999999999994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8330</v>
      </c>
      <c r="O2794" s="12" t="s">
        <v>8275</v>
      </c>
      <c r="P2794" t="s">
        <v>8276</v>
      </c>
      <c r="Q2794">
        <f t="shared" si="215"/>
        <v>108</v>
      </c>
      <c r="R2794" s="10">
        <f t="shared" si="216"/>
        <v>89.67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8330</v>
      </c>
      <c r="O2795" s="12" t="s">
        <v>8275</v>
      </c>
      <c r="P2795" t="s">
        <v>8276</v>
      </c>
      <c r="Q2795">
        <f t="shared" si="215"/>
        <v>111</v>
      </c>
      <c r="R2795" s="10">
        <f t="shared" si="216"/>
        <v>151.46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8330</v>
      </c>
      <c r="O2796" s="12" t="s">
        <v>8275</v>
      </c>
      <c r="P2796" t="s">
        <v>8276</v>
      </c>
      <c r="Q2796">
        <f t="shared" si="215"/>
        <v>150</v>
      </c>
      <c r="R2796" s="10">
        <f t="shared" si="216"/>
        <v>25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8330</v>
      </c>
      <c r="O2797" s="12" t="s">
        <v>8275</v>
      </c>
      <c r="P2797" t="s">
        <v>8276</v>
      </c>
      <c r="Q2797">
        <f t="shared" si="215"/>
        <v>104</v>
      </c>
      <c r="R2797" s="10">
        <f t="shared" si="216"/>
        <v>36.5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8330</v>
      </c>
      <c r="O2798" s="12" t="s">
        <v>8275</v>
      </c>
      <c r="P2798" t="s">
        <v>8276</v>
      </c>
      <c r="Q2798">
        <f t="shared" si="215"/>
        <v>116</v>
      </c>
      <c r="R2798" s="10">
        <f t="shared" si="216"/>
        <v>44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8330</v>
      </c>
      <c r="O2799" s="12" t="s">
        <v>8275</v>
      </c>
      <c r="P2799" t="s">
        <v>8276</v>
      </c>
      <c r="Q2799">
        <f t="shared" si="215"/>
        <v>103</v>
      </c>
      <c r="R2799" s="10">
        <f t="shared" si="216"/>
        <v>87.36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8330</v>
      </c>
      <c r="O2800" s="12" t="s">
        <v>8275</v>
      </c>
      <c r="P2800" t="s">
        <v>8276</v>
      </c>
      <c r="Q2800">
        <f t="shared" si="215"/>
        <v>101</v>
      </c>
      <c r="R2800" s="10">
        <f t="shared" si="216"/>
        <v>36.47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8330</v>
      </c>
      <c r="O2801" s="12" t="s">
        <v>8275</v>
      </c>
      <c r="P2801" t="s">
        <v>8276</v>
      </c>
      <c r="Q2801">
        <f t="shared" si="215"/>
        <v>117</v>
      </c>
      <c r="R2801" s="10">
        <f t="shared" si="216"/>
        <v>44.86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8330</v>
      </c>
      <c r="O2802" s="12" t="s">
        <v>8275</v>
      </c>
      <c r="P2802" t="s">
        <v>8276</v>
      </c>
      <c r="Q2802">
        <f t="shared" si="215"/>
        <v>133</v>
      </c>
      <c r="R2802" s="10">
        <f t="shared" si="216"/>
        <v>42.9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8330</v>
      </c>
      <c r="O2803" s="12" t="s">
        <v>8275</v>
      </c>
      <c r="P2803" t="s">
        <v>8276</v>
      </c>
      <c r="Q2803">
        <f t="shared" si="215"/>
        <v>133</v>
      </c>
      <c r="R2803" s="10">
        <f t="shared" si="216"/>
        <v>51.23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8330</v>
      </c>
      <c r="O2804" s="12" t="s">
        <v>8275</v>
      </c>
      <c r="P2804" t="s">
        <v>8276</v>
      </c>
      <c r="Q2804">
        <f t="shared" si="215"/>
        <v>102</v>
      </c>
      <c r="R2804" s="10">
        <f t="shared" si="216"/>
        <v>33.94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8330</v>
      </c>
      <c r="O2805" s="12" t="s">
        <v>8275</v>
      </c>
      <c r="P2805" t="s">
        <v>8276</v>
      </c>
      <c r="Q2805">
        <f t="shared" si="215"/>
        <v>128</v>
      </c>
      <c r="R2805" s="10">
        <f t="shared" si="216"/>
        <v>90.74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8330</v>
      </c>
      <c r="O2806" s="12" t="s">
        <v>8275</v>
      </c>
      <c r="P2806" t="s">
        <v>8276</v>
      </c>
      <c r="Q2806">
        <f t="shared" si="215"/>
        <v>115</v>
      </c>
      <c r="R2806" s="10">
        <f t="shared" si="216"/>
        <v>50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8330</v>
      </c>
      <c r="O2807" s="12" t="s">
        <v>8275</v>
      </c>
      <c r="P2807" t="s">
        <v>8276</v>
      </c>
      <c r="Q2807">
        <f t="shared" si="215"/>
        <v>110</v>
      </c>
      <c r="R2807" s="10">
        <f t="shared" si="216"/>
        <v>24.44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8330</v>
      </c>
      <c r="O2808" s="12" t="s">
        <v>8275</v>
      </c>
      <c r="P2808" t="s">
        <v>8276</v>
      </c>
      <c r="Q2808">
        <f t="shared" si="215"/>
        <v>112</v>
      </c>
      <c r="R2808" s="10">
        <f t="shared" si="216"/>
        <v>44.25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8330</v>
      </c>
      <c r="O2809" s="12" t="s">
        <v>8275</v>
      </c>
      <c r="P2809" t="s">
        <v>8276</v>
      </c>
      <c r="Q2809">
        <f t="shared" si="215"/>
        <v>126</v>
      </c>
      <c r="R2809" s="10">
        <f t="shared" si="216"/>
        <v>67.739999999999995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8330</v>
      </c>
      <c r="O2810" s="12" t="s">
        <v>8275</v>
      </c>
      <c r="P2810" t="s">
        <v>8276</v>
      </c>
      <c r="Q2810">
        <f t="shared" si="215"/>
        <v>100</v>
      </c>
      <c r="R2810" s="10">
        <f t="shared" si="216"/>
        <v>65.38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8330</v>
      </c>
      <c r="O2811" s="12" t="s">
        <v>8275</v>
      </c>
      <c r="P2811" t="s">
        <v>8276</v>
      </c>
      <c r="Q2811">
        <f t="shared" si="215"/>
        <v>102</v>
      </c>
      <c r="R2811" s="10">
        <f t="shared" si="216"/>
        <v>121.9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8330</v>
      </c>
      <c r="O2812" s="12" t="s">
        <v>8275</v>
      </c>
      <c r="P2812" t="s">
        <v>8276</v>
      </c>
      <c r="Q2812">
        <f t="shared" si="215"/>
        <v>108</v>
      </c>
      <c r="R2812" s="10">
        <f t="shared" si="216"/>
        <v>47.46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8330</v>
      </c>
      <c r="O2813" s="12" t="s">
        <v>8275</v>
      </c>
      <c r="P2813" t="s">
        <v>8276</v>
      </c>
      <c r="Q2813">
        <f t="shared" si="215"/>
        <v>100</v>
      </c>
      <c r="R2813" s="10">
        <f t="shared" si="216"/>
        <v>92.84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8330</v>
      </c>
      <c r="O2814" s="12" t="s">
        <v>8275</v>
      </c>
      <c r="P2814" t="s">
        <v>8276</v>
      </c>
      <c r="Q2814">
        <f t="shared" si="215"/>
        <v>113</v>
      </c>
      <c r="R2814" s="10">
        <f t="shared" si="216"/>
        <v>68.25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8330</v>
      </c>
      <c r="O2815" s="12" t="s">
        <v>8275</v>
      </c>
      <c r="P2815" t="s">
        <v>8276</v>
      </c>
      <c r="Q2815">
        <f t="shared" si="215"/>
        <v>128</v>
      </c>
      <c r="R2815" s="10">
        <f t="shared" si="216"/>
        <v>37.21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8330</v>
      </c>
      <c r="O2816" s="12" t="s">
        <v>8275</v>
      </c>
      <c r="P2816" t="s">
        <v>8276</v>
      </c>
      <c r="Q2816">
        <f t="shared" si="215"/>
        <v>108</v>
      </c>
      <c r="R2816" s="10">
        <f t="shared" si="216"/>
        <v>25.25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8330</v>
      </c>
      <c r="O2817" s="12" t="s">
        <v>8275</v>
      </c>
      <c r="P2817" t="s">
        <v>8276</v>
      </c>
      <c r="Q2817">
        <f t="shared" si="215"/>
        <v>242</v>
      </c>
      <c r="R2817" s="10">
        <f t="shared" si="216"/>
        <v>43.21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8330</v>
      </c>
      <c r="O2818" s="12" t="s">
        <v>8275</v>
      </c>
      <c r="P2818" t="s">
        <v>8276</v>
      </c>
      <c r="Q2818">
        <f t="shared" ref="Q2818:Q2881" si="220">ROUND(E2818/D2818*100,0)</f>
        <v>142</v>
      </c>
      <c r="R2818" s="10">
        <f t="shared" si="216"/>
        <v>25.13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8330</v>
      </c>
      <c r="O2819" s="12" t="s">
        <v>8275</v>
      </c>
      <c r="P2819" t="s">
        <v>8276</v>
      </c>
      <c r="Q2819">
        <f t="shared" si="220"/>
        <v>130</v>
      </c>
      <c r="R2819" s="10">
        <f t="shared" ref="R2819:R2882" si="221">IFERROR(ROUND(E2819/L2819,2),0)</f>
        <v>23.64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8330</v>
      </c>
      <c r="O2820" s="12" t="s">
        <v>8275</v>
      </c>
      <c r="P2820" t="s">
        <v>8276</v>
      </c>
      <c r="Q2820">
        <f t="shared" si="220"/>
        <v>106</v>
      </c>
      <c r="R2820" s="10">
        <f t="shared" si="221"/>
        <v>103.95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8330</v>
      </c>
      <c r="O2821" s="12" t="s">
        <v>8275</v>
      </c>
      <c r="P2821" t="s">
        <v>8276</v>
      </c>
      <c r="Q2821">
        <f t="shared" si="220"/>
        <v>105</v>
      </c>
      <c r="R2821" s="10">
        <f t="shared" si="221"/>
        <v>50.38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8330</v>
      </c>
      <c r="O2822" s="12" t="s">
        <v>8275</v>
      </c>
      <c r="P2822" t="s">
        <v>8276</v>
      </c>
      <c r="Q2822">
        <f t="shared" si="220"/>
        <v>136</v>
      </c>
      <c r="R2822" s="10">
        <f t="shared" si="221"/>
        <v>13.6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8330</v>
      </c>
      <c r="O2823" s="12" t="s">
        <v>8275</v>
      </c>
      <c r="P2823" t="s">
        <v>8276</v>
      </c>
      <c r="Q2823">
        <f t="shared" si="220"/>
        <v>100</v>
      </c>
      <c r="R2823" s="10">
        <f t="shared" si="221"/>
        <v>28.57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8330</v>
      </c>
      <c r="O2824" s="12" t="s">
        <v>8275</v>
      </c>
      <c r="P2824" t="s">
        <v>8276</v>
      </c>
      <c r="Q2824">
        <f t="shared" si="220"/>
        <v>100</v>
      </c>
      <c r="R2824" s="10">
        <f t="shared" si="221"/>
        <v>63.83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8330</v>
      </c>
      <c r="O2825" s="12" t="s">
        <v>8275</v>
      </c>
      <c r="P2825" t="s">
        <v>8276</v>
      </c>
      <c r="Q2825">
        <f t="shared" si="220"/>
        <v>124</v>
      </c>
      <c r="R2825" s="10">
        <f t="shared" si="221"/>
        <v>8.86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8330</v>
      </c>
      <c r="O2826" s="12" t="s">
        <v>8275</v>
      </c>
      <c r="P2826" t="s">
        <v>8276</v>
      </c>
      <c r="Q2826">
        <f t="shared" si="220"/>
        <v>117</v>
      </c>
      <c r="R2826" s="10">
        <f t="shared" si="221"/>
        <v>50.67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8330</v>
      </c>
      <c r="O2827" s="12" t="s">
        <v>8275</v>
      </c>
      <c r="P2827" t="s">
        <v>8276</v>
      </c>
      <c r="Q2827">
        <f t="shared" si="220"/>
        <v>103</v>
      </c>
      <c r="R2827" s="10">
        <f t="shared" si="221"/>
        <v>60.78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8330</v>
      </c>
      <c r="O2828" s="12" t="s">
        <v>8275</v>
      </c>
      <c r="P2828" t="s">
        <v>8276</v>
      </c>
      <c r="Q2828">
        <f t="shared" si="220"/>
        <v>108</v>
      </c>
      <c r="R2828" s="10">
        <f t="shared" si="221"/>
        <v>113.42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8330</v>
      </c>
      <c r="O2829" s="12" t="s">
        <v>8275</v>
      </c>
      <c r="P2829" t="s">
        <v>8276</v>
      </c>
      <c r="Q2829">
        <f t="shared" si="220"/>
        <v>120</v>
      </c>
      <c r="R2829" s="10">
        <f t="shared" si="221"/>
        <v>104.57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8330</v>
      </c>
      <c r="O2830" s="12" t="s">
        <v>8275</v>
      </c>
      <c r="P2830" t="s">
        <v>8276</v>
      </c>
      <c r="Q2830">
        <f t="shared" si="220"/>
        <v>100</v>
      </c>
      <c r="R2830" s="10">
        <f t="shared" si="221"/>
        <v>98.31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8330</v>
      </c>
      <c r="O2831" s="12" t="s">
        <v>8275</v>
      </c>
      <c r="P2831" t="s">
        <v>8276</v>
      </c>
      <c r="Q2831">
        <f t="shared" si="220"/>
        <v>107</v>
      </c>
      <c r="R2831" s="10">
        <f t="shared" si="221"/>
        <v>35.04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8330</v>
      </c>
      <c r="O2832" s="12" t="s">
        <v>8275</v>
      </c>
      <c r="P2832" t="s">
        <v>8276</v>
      </c>
      <c r="Q2832">
        <f t="shared" si="220"/>
        <v>100</v>
      </c>
      <c r="R2832" s="10">
        <f t="shared" si="221"/>
        <v>272.73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8330</v>
      </c>
      <c r="O2833" s="12" t="s">
        <v>8275</v>
      </c>
      <c r="P2833" t="s">
        <v>8276</v>
      </c>
      <c r="Q2833">
        <f t="shared" si="220"/>
        <v>111</v>
      </c>
      <c r="R2833" s="10">
        <f t="shared" si="221"/>
        <v>63.85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8330</v>
      </c>
      <c r="O2834" s="12" t="s">
        <v>8275</v>
      </c>
      <c r="P2834" t="s">
        <v>8276</v>
      </c>
      <c r="Q2834">
        <f t="shared" si="220"/>
        <v>115</v>
      </c>
      <c r="R2834" s="10">
        <f t="shared" si="221"/>
        <v>30.19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8330</v>
      </c>
      <c r="O2835" s="12" t="s">
        <v>8275</v>
      </c>
      <c r="P2835" t="s">
        <v>8276</v>
      </c>
      <c r="Q2835">
        <f t="shared" si="220"/>
        <v>108</v>
      </c>
      <c r="R2835" s="10">
        <f t="shared" si="221"/>
        <v>83.51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8330</v>
      </c>
      <c r="O2836" s="12" t="s">
        <v>8275</v>
      </c>
      <c r="P2836" t="s">
        <v>8276</v>
      </c>
      <c r="Q2836">
        <f t="shared" si="220"/>
        <v>170</v>
      </c>
      <c r="R2836" s="10">
        <f t="shared" si="221"/>
        <v>64.760000000000005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8330</v>
      </c>
      <c r="O2837" s="12" t="s">
        <v>8275</v>
      </c>
      <c r="P2837" t="s">
        <v>8276</v>
      </c>
      <c r="Q2837">
        <f t="shared" si="220"/>
        <v>187</v>
      </c>
      <c r="R2837" s="10">
        <f t="shared" si="221"/>
        <v>20.12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8330</v>
      </c>
      <c r="O2838" s="12" t="s">
        <v>8275</v>
      </c>
      <c r="P2838" t="s">
        <v>8276</v>
      </c>
      <c r="Q2838">
        <f t="shared" si="220"/>
        <v>108</v>
      </c>
      <c r="R2838" s="10">
        <f t="shared" si="221"/>
        <v>44.09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8330</v>
      </c>
      <c r="O2839" s="12" t="s">
        <v>8275</v>
      </c>
      <c r="P2839" t="s">
        <v>8276</v>
      </c>
      <c r="Q2839">
        <f t="shared" si="220"/>
        <v>100</v>
      </c>
      <c r="R2839" s="10">
        <f t="shared" si="221"/>
        <v>40.479999999999997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8330</v>
      </c>
      <c r="O2840" s="12" t="s">
        <v>8275</v>
      </c>
      <c r="P2840" t="s">
        <v>8276</v>
      </c>
      <c r="Q2840">
        <f t="shared" si="220"/>
        <v>120</v>
      </c>
      <c r="R2840" s="10">
        <f t="shared" si="221"/>
        <v>44.54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8330</v>
      </c>
      <c r="O2841" s="12" t="s">
        <v>8275</v>
      </c>
      <c r="P2841" t="s">
        <v>8276</v>
      </c>
      <c r="Q2841">
        <f t="shared" si="220"/>
        <v>111</v>
      </c>
      <c r="R2841" s="10">
        <f t="shared" si="221"/>
        <v>125.81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8330</v>
      </c>
      <c r="O2842" s="12" t="s">
        <v>8275</v>
      </c>
      <c r="P2842" t="s">
        <v>8276</v>
      </c>
      <c r="Q2842">
        <f t="shared" si="220"/>
        <v>104</v>
      </c>
      <c r="R2842" s="10">
        <f t="shared" si="221"/>
        <v>19.7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8330</v>
      </c>
      <c r="O2843" s="12" t="s">
        <v>8275</v>
      </c>
      <c r="P2843" t="s">
        <v>8276</v>
      </c>
      <c r="Q2843">
        <f t="shared" si="220"/>
        <v>1</v>
      </c>
      <c r="R2843" s="10">
        <f t="shared" si="221"/>
        <v>10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8330</v>
      </c>
      <c r="O2844" s="12" t="s">
        <v>8275</v>
      </c>
      <c r="P2844" t="s">
        <v>8276</v>
      </c>
      <c r="Q2844">
        <f t="shared" si="220"/>
        <v>0</v>
      </c>
      <c r="R2844" s="10">
        <f t="shared" si="221"/>
        <v>0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8330</v>
      </c>
      <c r="O2845" s="12" t="s">
        <v>8275</v>
      </c>
      <c r="P2845" t="s">
        <v>8276</v>
      </c>
      <c r="Q2845">
        <f t="shared" si="220"/>
        <v>0</v>
      </c>
      <c r="R2845" s="10">
        <f t="shared" si="221"/>
        <v>0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8330</v>
      </c>
      <c r="O2846" s="12" t="s">
        <v>8275</v>
      </c>
      <c r="P2846" t="s">
        <v>8276</v>
      </c>
      <c r="Q2846">
        <f t="shared" si="220"/>
        <v>5</v>
      </c>
      <c r="R2846" s="10">
        <f t="shared" si="221"/>
        <v>30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8330</v>
      </c>
      <c r="O2847" s="12" t="s">
        <v>8275</v>
      </c>
      <c r="P2847" t="s">
        <v>8276</v>
      </c>
      <c r="Q2847">
        <f t="shared" si="220"/>
        <v>32</v>
      </c>
      <c r="R2847" s="10">
        <f t="shared" si="221"/>
        <v>60.67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8330</v>
      </c>
      <c r="O2848" s="12" t="s">
        <v>8275</v>
      </c>
      <c r="P2848" t="s">
        <v>8276</v>
      </c>
      <c r="Q2848">
        <f t="shared" si="220"/>
        <v>0</v>
      </c>
      <c r="R2848" s="10">
        <f t="shared" si="221"/>
        <v>0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8330</v>
      </c>
      <c r="O2849" s="12" t="s">
        <v>8275</v>
      </c>
      <c r="P2849" t="s">
        <v>8276</v>
      </c>
      <c r="Q2849">
        <f t="shared" si="220"/>
        <v>0</v>
      </c>
      <c r="R2849" s="10">
        <f t="shared" si="221"/>
        <v>0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8330</v>
      </c>
      <c r="O2850" s="12" t="s">
        <v>8275</v>
      </c>
      <c r="P2850" t="s">
        <v>8276</v>
      </c>
      <c r="Q2850">
        <f t="shared" si="220"/>
        <v>0</v>
      </c>
      <c r="R2850" s="10">
        <f t="shared" si="221"/>
        <v>23.33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8330</v>
      </c>
      <c r="O2851" s="12" t="s">
        <v>8275</v>
      </c>
      <c r="P2851" t="s">
        <v>8276</v>
      </c>
      <c r="Q2851">
        <f t="shared" si="220"/>
        <v>1</v>
      </c>
      <c r="R2851" s="10">
        <f t="shared" si="221"/>
        <v>5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8330</v>
      </c>
      <c r="O2852" s="12" t="s">
        <v>8275</v>
      </c>
      <c r="P2852" t="s">
        <v>8276</v>
      </c>
      <c r="Q2852">
        <f t="shared" si="220"/>
        <v>4</v>
      </c>
      <c r="R2852" s="10">
        <f t="shared" si="221"/>
        <v>23.92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8330</v>
      </c>
      <c r="O2853" s="12" t="s">
        <v>8275</v>
      </c>
      <c r="P2853" t="s">
        <v>8276</v>
      </c>
      <c r="Q2853">
        <f t="shared" si="220"/>
        <v>0</v>
      </c>
      <c r="R2853" s="10">
        <f t="shared" si="221"/>
        <v>0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8330</v>
      </c>
      <c r="O2854" s="12" t="s">
        <v>8275</v>
      </c>
      <c r="P2854" t="s">
        <v>8276</v>
      </c>
      <c r="Q2854">
        <f t="shared" si="220"/>
        <v>2</v>
      </c>
      <c r="R2854" s="10">
        <f t="shared" si="221"/>
        <v>15.83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8330</v>
      </c>
      <c r="O2855" s="12" t="s">
        <v>8275</v>
      </c>
      <c r="P2855" t="s">
        <v>8276</v>
      </c>
      <c r="Q2855">
        <f t="shared" si="220"/>
        <v>0</v>
      </c>
      <c r="R2855" s="10">
        <f t="shared" si="221"/>
        <v>0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8330</v>
      </c>
      <c r="O2856" s="12" t="s">
        <v>8275</v>
      </c>
      <c r="P2856" t="s">
        <v>8276</v>
      </c>
      <c r="Q2856">
        <f t="shared" si="220"/>
        <v>42</v>
      </c>
      <c r="R2856" s="10">
        <f t="shared" si="221"/>
        <v>29.79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8330</v>
      </c>
      <c r="O2857" s="12" t="s">
        <v>8275</v>
      </c>
      <c r="P2857" t="s">
        <v>8276</v>
      </c>
      <c r="Q2857">
        <f t="shared" si="220"/>
        <v>50</v>
      </c>
      <c r="R2857" s="10">
        <f t="shared" si="221"/>
        <v>60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8330</v>
      </c>
      <c r="O2858" s="12" t="s">
        <v>8275</v>
      </c>
      <c r="P2858" t="s">
        <v>8276</v>
      </c>
      <c r="Q2858">
        <f t="shared" si="220"/>
        <v>5</v>
      </c>
      <c r="R2858" s="10">
        <f t="shared" si="221"/>
        <v>24.33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8330</v>
      </c>
      <c r="O2859" s="12" t="s">
        <v>8275</v>
      </c>
      <c r="P2859" t="s">
        <v>8276</v>
      </c>
      <c r="Q2859">
        <f t="shared" si="220"/>
        <v>20</v>
      </c>
      <c r="R2859" s="10">
        <f t="shared" si="221"/>
        <v>500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8330</v>
      </c>
      <c r="O2860" s="12" t="s">
        <v>8275</v>
      </c>
      <c r="P2860" t="s">
        <v>8276</v>
      </c>
      <c r="Q2860">
        <f t="shared" si="220"/>
        <v>0</v>
      </c>
      <c r="R2860" s="10">
        <f t="shared" si="221"/>
        <v>0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8330</v>
      </c>
      <c r="O2861" s="12" t="s">
        <v>8275</v>
      </c>
      <c r="P2861" t="s">
        <v>8276</v>
      </c>
      <c r="Q2861">
        <f t="shared" si="220"/>
        <v>2</v>
      </c>
      <c r="R2861" s="10">
        <f t="shared" si="221"/>
        <v>35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8330</v>
      </c>
      <c r="O2862" s="12" t="s">
        <v>8275</v>
      </c>
      <c r="P2862" t="s">
        <v>8276</v>
      </c>
      <c r="Q2862">
        <f t="shared" si="220"/>
        <v>7</v>
      </c>
      <c r="R2862" s="10">
        <f t="shared" si="221"/>
        <v>29.56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8330</v>
      </c>
      <c r="O2863" s="12" t="s">
        <v>8275</v>
      </c>
      <c r="P2863" t="s">
        <v>8276</v>
      </c>
      <c r="Q2863">
        <f t="shared" si="220"/>
        <v>32</v>
      </c>
      <c r="R2863" s="10">
        <f t="shared" si="221"/>
        <v>26.67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8330</v>
      </c>
      <c r="O2864" s="12" t="s">
        <v>8275</v>
      </c>
      <c r="P2864" t="s">
        <v>8276</v>
      </c>
      <c r="Q2864">
        <f t="shared" si="220"/>
        <v>0</v>
      </c>
      <c r="R2864" s="10">
        <f t="shared" si="221"/>
        <v>18.329999999999998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8330</v>
      </c>
      <c r="O2865" s="12" t="s">
        <v>8275</v>
      </c>
      <c r="P2865" t="s">
        <v>8276</v>
      </c>
      <c r="Q2865">
        <f t="shared" si="220"/>
        <v>0</v>
      </c>
      <c r="R2865" s="10">
        <f t="shared" si="221"/>
        <v>20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8330</v>
      </c>
      <c r="O2866" s="12" t="s">
        <v>8275</v>
      </c>
      <c r="P2866" t="s">
        <v>8276</v>
      </c>
      <c r="Q2866">
        <f t="shared" si="220"/>
        <v>2</v>
      </c>
      <c r="R2866" s="10">
        <f t="shared" si="221"/>
        <v>13.33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8330</v>
      </c>
      <c r="O2867" s="12" t="s">
        <v>8275</v>
      </c>
      <c r="P2867" t="s">
        <v>8276</v>
      </c>
      <c r="Q2867">
        <f t="shared" si="220"/>
        <v>0</v>
      </c>
      <c r="R2867" s="10">
        <f t="shared" si="221"/>
        <v>0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8330</v>
      </c>
      <c r="O2868" s="12" t="s">
        <v>8275</v>
      </c>
      <c r="P2868" t="s">
        <v>8276</v>
      </c>
      <c r="Q2868">
        <f t="shared" si="220"/>
        <v>1</v>
      </c>
      <c r="R2868" s="10">
        <f t="shared" si="221"/>
        <v>22.5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8330</v>
      </c>
      <c r="O2869" s="12" t="s">
        <v>8275</v>
      </c>
      <c r="P2869" t="s">
        <v>8276</v>
      </c>
      <c r="Q2869">
        <f t="shared" si="220"/>
        <v>20</v>
      </c>
      <c r="R2869" s="10">
        <f t="shared" si="221"/>
        <v>50.4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8330</v>
      </c>
      <c r="O2870" s="12" t="s">
        <v>8275</v>
      </c>
      <c r="P2870" t="s">
        <v>8276</v>
      </c>
      <c r="Q2870">
        <f t="shared" si="220"/>
        <v>42</v>
      </c>
      <c r="R2870" s="10">
        <f t="shared" si="221"/>
        <v>105.03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8330</v>
      </c>
      <c r="O2871" s="12" t="s">
        <v>8275</v>
      </c>
      <c r="P2871" t="s">
        <v>8276</v>
      </c>
      <c r="Q2871">
        <f t="shared" si="220"/>
        <v>1</v>
      </c>
      <c r="R2871" s="10">
        <f t="shared" si="221"/>
        <v>35.4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8330</v>
      </c>
      <c r="O2872" s="12" t="s">
        <v>8275</v>
      </c>
      <c r="P2872" t="s">
        <v>8276</v>
      </c>
      <c r="Q2872">
        <f t="shared" si="220"/>
        <v>15</v>
      </c>
      <c r="R2872" s="10">
        <f t="shared" si="221"/>
        <v>83.33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8330</v>
      </c>
      <c r="O2873" s="12" t="s">
        <v>8275</v>
      </c>
      <c r="P2873" t="s">
        <v>8276</v>
      </c>
      <c r="Q2873">
        <f t="shared" si="220"/>
        <v>5</v>
      </c>
      <c r="R2873" s="10">
        <f t="shared" si="221"/>
        <v>35.92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8330</v>
      </c>
      <c r="O2874" s="12" t="s">
        <v>8275</v>
      </c>
      <c r="P2874" t="s">
        <v>8276</v>
      </c>
      <c r="Q2874">
        <f t="shared" si="220"/>
        <v>0</v>
      </c>
      <c r="R2874" s="10">
        <f t="shared" si="221"/>
        <v>0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8330</v>
      </c>
      <c r="O2875" s="12" t="s">
        <v>8275</v>
      </c>
      <c r="P2875" t="s">
        <v>8276</v>
      </c>
      <c r="Q2875">
        <f t="shared" si="220"/>
        <v>38</v>
      </c>
      <c r="R2875" s="10">
        <f t="shared" si="221"/>
        <v>119.13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8330</v>
      </c>
      <c r="O2876" s="12" t="s">
        <v>8275</v>
      </c>
      <c r="P2876" t="s">
        <v>8276</v>
      </c>
      <c r="Q2876">
        <f t="shared" si="220"/>
        <v>5</v>
      </c>
      <c r="R2876" s="10">
        <f t="shared" si="221"/>
        <v>90.33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8330</v>
      </c>
      <c r="O2877" s="12" t="s">
        <v>8275</v>
      </c>
      <c r="P2877" t="s">
        <v>8276</v>
      </c>
      <c r="Q2877">
        <f t="shared" si="220"/>
        <v>0</v>
      </c>
      <c r="R2877" s="10">
        <f t="shared" si="221"/>
        <v>2.33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8330</v>
      </c>
      <c r="O2878" s="12" t="s">
        <v>8275</v>
      </c>
      <c r="P2878" t="s">
        <v>8276</v>
      </c>
      <c r="Q2878">
        <f t="shared" si="220"/>
        <v>0</v>
      </c>
      <c r="R2878" s="10">
        <f t="shared" si="221"/>
        <v>0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8330</v>
      </c>
      <c r="O2879" s="12" t="s">
        <v>8275</v>
      </c>
      <c r="P2879" t="s">
        <v>8276</v>
      </c>
      <c r="Q2879">
        <f t="shared" si="220"/>
        <v>11</v>
      </c>
      <c r="R2879" s="10">
        <f t="shared" si="221"/>
        <v>108.33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8330</v>
      </c>
      <c r="O2880" s="12" t="s">
        <v>8275</v>
      </c>
      <c r="P2880" t="s">
        <v>8276</v>
      </c>
      <c r="Q2880">
        <f t="shared" si="220"/>
        <v>2</v>
      </c>
      <c r="R2880" s="10">
        <f t="shared" si="221"/>
        <v>15.75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8330</v>
      </c>
      <c r="O2881" s="12" t="s">
        <v>8275</v>
      </c>
      <c r="P2881" t="s">
        <v>8276</v>
      </c>
      <c r="Q2881">
        <f t="shared" si="220"/>
        <v>0</v>
      </c>
      <c r="R2881" s="10">
        <f t="shared" si="221"/>
        <v>29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8330</v>
      </c>
      <c r="O2882" s="12" t="s">
        <v>8275</v>
      </c>
      <c r="P2882" t="s">
        <v>8276</v>
      </c>
      <c r="Q2882">
        <f t="shared" ref="Q2882:Q2945" si="225">ROUND(E2882/D2882*100,0)</f>
        <v>23</v>
      </c>
      <c r="R2882" s="10">
        <f t="shared" si="221"/>
        <v>96.55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8330</v>
      </c>
      <c r="O2883" s="12" t="s">
        <v>8275</v>
      </c>
      <c r="P2883" t="s">
        <v>8276</v>
      </c>
      <c r="Q2883">
        <f t="shared" si="225"/>
        <v>0</v>
      </c>
      <c r="R2883" s="10">
        <f t="shared" ref="R2883:R2946" si="226">IFERROR(ROUND(E2883/L2883,2),0)</f>
        <v>0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8330</v>
      </c>
      <c r="O2884" s="12" t="s">
        <v>8275</v>
      </c>
      <c r="P2884" t="s">
        <v>8276</v>
      </c>
      <c r="Q2884">
        <f t="shared" si="225"/>
        <v>34</v>
      </c>
      <c r="R2884" s="10">
        <f t="shared" si="226"/>
        <v>63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8330</v>
      </c>
      <c r="O2885" s="12" t="s">
        <v>8275</v>
      </c>
      <c r="P2885" t="s">
        <v>8276</v>
      </c>
      <c r="Q2885">
        <f t="shared" si="225"/>
        <v>19</v>
      </c>
      <c r="R2885" s="10">
        <f t="shared" si="226"/>
        <v>381.6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8330</v>
      </c>
      <c r="O2886" s="12" t="s">
        <v>8275</v>
      </c>
      <c r="P2886" t="s">
        <v>8276</v>
      </c>
      <c r="Q2886">
        <f t="shared" si="225"/>
        <v>0</v>
      </c>
      <c r="R2886" s="10">
        <f t="shared" si="226"/>
        <v>46.25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8330</v>
      </c>
      <c r="O2887" s="12" t="s">
        <v>8275</v>
      </c>
      <c r="P2887" t="s">
        <v>8276</v>
      </c>
      <c r="Q2887">
        <f t="shared" si="225"/>
        <v>33</v>
      </c>
      <c r="R2887" s="10">
        <f t="shared" si="226"/>
        <v>26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8330</v>
      </c>
      <c r="O2888" s="12" t="s">
        <v>8275</v>
      </c>
      <c r="P2888" t="s">
        <v>8276</v>
      </c>
      <c r="Q2888">
        <f t="shared" si="225"/>
        <v>5</v>
      </c>
      <c r="R2888" s="10">
        <f t="shared" si="226"/>
        <v>10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8330</v>
      </c>
      <c r="O2889" s="12" t="s">
        <v>8275</v>
      </c>
      <c r="P2889" t="s">
        <v>8276</v>
      </c>
      <c r="Q2889">
        <f t="shared" si="225"/>
        <v>0</v>
      </c>
      <c r="R2889" s="10">
        <f t="shared" si="226"/>
        <v>5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8330</v>
      </c>
      <c r="O2890" s="12" t="s">
        <v>8275</v>
      </c>
      <c r="P2890" t="s">
        <v>8276</v>
      </c>
      <c r="Q2890">
        <f t="shared" si="225"/>
        <v>0</v>
      </c>
      <c r="R2890" s="10">
        <f t="shared" si="226"/>
        <v>0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8330</v>
      </c>
      <c r="O2891" s="12" t="s">
        <v>8275</v>
      </c>
      <c r="P2891" t="s">
        <v>8276</v>
      </c>
      <c r="Q2891">
        <f t="shared" si="225"/>
        <v>38</v>
      </c>
      <c r="R2891" s="10">
        <f t="shared" si="226"/>
        <v>81.569999999999993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8330</v>
      </c>
      <c r="O2892" s="12" t="s">
        <v>8275</v>
      </c>
      <c r="P2892" t="s">
        <v>8276</v>
      </c>
      <c r="Q2892">
        <f t="shared" si="225"/>
        <v>1</v>
      </c>
      <c r="R2892" s="10">
        <f t="shared" si="226"/>
        <v>7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8330</v>
      </c>
      <c r="O2893" s="12" t="s">
        <v>8275</v>
      </c>
      <c r="P2893" t="s">
        <v>8276</v>
      </c>
      <c r="Q2893">
        <f t="shared" si="225"/>
        <v>3</v>
      </c>
      <c r="R2893" s="10">
        <f t="shared" si="226"/>
        <v>27.3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8330</v>
      </c>
      <c r="O2894" s="12" t="s">
        <v>8275</v>
      </c>
      <c r="P2894" t="s">
        <v>8276</v>
      </c>
      <c r="Q2894">
        <f t="shared" si="225"/>
        <v>9</v>
      </c>
      <c r="R2894" s="10">
        <f t="shared" si="226"/>
        <v>29.41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8330</v>
      </c>
      <c r="O2895" s="12" t="s">
        <v>8275</v>
      </c>
      <c r="P2895" t="s">
        <v>8276</v>
      </c>
      <c r="Q2895">
        <f t="shared" si="225"/>
        <v>1</v>
      </c>
      <c r="R2895" s="10">
        <f t="shared" si="226"/>
        <v>12.5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8330</v>
      </c>
      <c r="O2896" s="12" t="s">
        <v>8275</v>
      </c>
      <c r="P2896" t="s">
        <v>8276</v>
      </c>
      <c r="Q2896">
        <f t="shared" si="225"/>
        <v>0</v>
      </c>
      <c r="R2896" s="10">
        <f t="shared" si="226"/>
        <v>0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8330</v>
      </c>
      <c r="O2897" s="12" t="s">
        <v>8275</v>
      </c>
      <c r="P2897" t="s">
        <v>8276</v>
      </c>
      <c r="Q2897">
        <f t="shared" si="225"/>
        <v>5</v>
      </c>
      <c r="R2897" s="10">
        <f t="shared" si="226"/>
        <v>5.75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8330</v>
      </c>
      <c r="O2898" s="12" t="s">
        <v>8275</v>
      </c>
      <c r="P2898" t="s">
        <v>8276</v>
      </c>
      <c r="Q2898">
        <f t="shared" si="225"/>
        <v>21</v>
      </c>
      <c r="R2898" s="10">
        <f t="shared" si="226"/>
        <v>52.08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8330</v>
      </c>
      <c r="O2899" s="12" t="s">
        <v>8275</v>
      </c>
      <c r="P2899" t="s">
        <v>8276</v>
      </c>
      <c r="Q2899">
        <f t="shared" si="225"/>
        <v>5</v>
      </c>
      <c r="R2899" s="10">
        <f t="shared" si="226"/>
        <v>183.33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8330</v>
      </c>
      <c r="O2900" s="12" t="s">
        <v>8275</v>
      </c>
      <c r="P2900" t="s">
        <v>8276</v>
      </c>
      <c r="Q2900">
        <f t="shared" si="225"/>
        <v>4</v>
      </c>
      <c r="R2900" s="10">
        <f t="shared" si="226"/>
        <v>26.33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8330</v>
      </c>
      <c r="O2901" s="12" t="s">
        <v>8275</v>
      </c>
      <c r="P2901" t="s">
        <v>8276</v>
      </c>
      <c r="Q2901">
        <f t="shared" si="225"/>
        <v>0</v>
      </c>
      <c r="R2901" s="10">
        <f t="shared" si="226"/>
        <v>0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8330</v>
      </c>
      <c r="O2902" s="12" t="s">
        <v>8275</v>
      </c>
      <c r="P2902" t="s">
        <v>8276</v>
      </c>
      <c r="Q2902">
        <f t="shared" si="225"/>
        <v>62</v>
      </c>
      <c r="R2902" s="10">
        <f t="shared" si="226"/>
        <v>486.43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8330</v>
      </c>
      <c r="O2903" s="12" t="s">
        <v>8275</v>
      </c>
      <c r="P2903" t="s">
        <v>8276</v>
      </c>
      <c r="Q2903">
        <f t="shared" si="225"/>
        <v>1</v>
      </c>
      <c r="R2903" s="10">
        <f t="shared" si="226"/>
        <v>3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8330</v>
      </c>
      <c r="O2904" s="12" t="s">
        <v>8275</v>
      </c>
      <c r="P2904" t="s">
        <v>8276</v>
      </c>
      <c r="Q2904">
        <f t="shared" si="225"/>
        <v>0</v>
      </c>
      <c r="R2904" s="10">
        <f t="shared" si="226"/>
        <v>25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8330</v>
      </c>
      <c r="O2905" s="12" t="s">
        <v>8275</v>
      </c>
      <c r="P2905" t="s">
        <v>8276</v>
      </c>
      <c r="Q2905">
        <f t="shared" si="225"/>
        <v>1</v>
      </c>
      <c r="R2905" s="10">
        <f t="shared" si="226"/>
        <v>9.75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8330</v>
      </c>
      <c r="O2906" s="12" t="s">
        <v>8275</v>
      </c>
      <c r="P2906" t="s">
        <v>8276</v>
      </c>
      <c r="Q2906">
        <f t="shared" si="225"/>
        <v>5</v>
      </c>
      <c r="R2906" s="10">
        <f t="shared" si="226"/>
        <v>18.75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8330</v>
      </c>
      <c r="O2907" s="12" t="s">
        <v>8275</v>
      </c>
      <c r="P2907" t="s">
        <v>8276</v>
      </c>
      <c r="Q2907">
        <f t="shared" si="225"/>
        <v>18</v>
      </c>
      <c r="R2907" s="10">
        <f t="shared" si="226"/>
        <v>36.590000000000003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8330</v>
      </c>
      <c r="O2908" s="12" t="s">
        <v>8275</v>
      </c>
      <c r="P2908" t="s">
        <v>8276</v>
      </c>
      <c r="Q2908">
        <f t="shared" si="225"/>
        <v>9</v>
      </c>
      <c r="R2908" s="10">
        <f t="shared" si="226"/>
        <v>80.709999999999994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8330</v>
      </c>
      <c r="O2909" s="12" t="s">
        <v>8275</v>
      </c>
      <c r="P2909" t="s">
        <v>8276</v>
      </c>
      <c r="Q2909">
        <f t="shared" si="225"/>
        <v>0</v>
      </c>
      <c r="R2909" s="10">
        <f t="shared" si="226"/>
        <v>1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8330</v>
      </c>
      <c r="O2910" s="12" t="s">
        <v>8275</v>
      </c>
      <c r="P2910" t="s">
        <v>8276</v>
      </c>
      <c r="Q2910">
        <f t="shared" si="225"/>
        <v>3</v>
      </c>
      <c r="R2910" s="10">
        <f t="shared" si="226"/>
        <v>52.8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8330</v>
      </c>
      <c r="O2911" s="12" t="s">
        <v>8275</v>
      </c>
      <c r="P2911" t="s">
        <v>8276</v>
      </c>
      <c r="Q2911">
        <f t="shared" si="225"/>
        <v>0</v>
      </c>
      <c r="R2911" s="10">
        <f t="shared" si="226"/>
        <v>20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8330</v>
      </c>
      <c r="O2912" s="12" t="s">
        <v>8275</v>
      </c>
      <c r="P2912" t="s">
        <v>8276</v>
      </c>
      <c r="Q2912">
        <f t="shared" si="225"/>
        <v>0</v>
      </c>
      <c r="R2912" s="10">
        <f t="shared" si="226"/>
        <v>1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8330</v>
      </c>
      <c r="O2913" s="12" t="s">
        <v>8275</v>
      </c>
      <c r="P2913" t="s">
        <v>8276</v>
      </c>
      <c r="Q2913">
        <f t="shared" si="225"/>
        <v>37</v>
      </c>
      <c r="R2913" s="10">
        <f t="shared" si="226"/>
        <v>46.93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8330</v>
      </c>
      <c r="O2914" s="12" t="s">
        <v>8275</v>
      </c>
      <c r="P2914" t="s">
        <v>8276</v>
      </c>
      <c r="Q2914">
        <f t="shared" si="225"/>
        <v>14</v>
      </c>
      <c r="R2914" s="10">
        <f t="shared" si="226"/>
        <v>78.08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8330</v>
      </c>
      <c r="O2915" s="12" t="s">
        <v>8275</v>
      </c>
      <c r="P2915" t="s">
        <v>8276</v>
      </c>
      <c r="Q2915">
        <f t="shared" si="225"/>
        <v>0</v>
      </c>
      <c r="R2915" s="10">
        <f t="shared" si="226"/>
        <v>1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8330</v>
      </c>
      <c r="O2916" s="12" t="s">
        <v>8275</v>
      </c>
      <c r="P2916" t="s">
        <v>8276</v>
      </c>
      <c r="Q2916">
        <f t="shared" si="225"/>
        <v>0</v>
      </c>
      <c r="R2916" s="10">
        <f t="shared" si="226"/>
        <v>1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8330</v>
      </c>
      <c r="O2917" s="12" t="s">
        <v>8275</v>
      </c>
      <c r="P2917" t="s">
        <v>8276</v>
      </c>
      <c r="Q2917">
        <f t="shared" si="225"/>
        <v>61</v>
      </c>
      <c r="R2917" s="10">
        <f t="shared" si="226"/>
        <v>203.67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8330</v>
      </c>
      <c r="O2918" s="12" t="s">
        <v>8275</v>
      </c>
      <c r="P2918" t="s">
        <v>8276</v>
      </c>
      <c r="Q2918">
        <f t="shared" si="225"/>
        <v>8</v>
      </c>
      <c r="R2918" s="10">
        <f t="shared" si="226"/>
        <v>20.71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8330</v>
      </c>
      <c r="O2919" s="12" t="s">
        <v>8275</v>
      </c>
      <c r="P2919" t="s">
        <v>8276</v>
      </c>
      <c r="Q2919">
        <f t="shared" si="225"/>
        <v>22</v>
      </c>
      <c r="R2919" s="10">
        <f t="shared" si="226"/>
        <v>48.56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8330</v>
      </c>
      <c r="O2920" s="12" t="s">
        <v>8275</v>
      </c>
      <c r="P2920" t="s">
        <v>8276</v>
      </c>
      <c r="Q2920">
        <f t="shared" si="225"/>
        <v>27</v>
      </c>
      <c r="R2920" s="10">
        <f t="shared" si="226"/>
        <v>68.099999999999994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8330</v>
      </c>
      <c r="O2921" s="12" t="s">
        <v>8275</v>
      </c>
      <c r="P2921" t="s">
        <v>8276</v>
      </c>
      <c r="Q2921">
        <f t="shared" si="225"/>
        <v>9</v>
      </c>
      <c r="R2921" s="10">
        <f t="shared" si="226"/>
        <v>8.5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8330</v>
      </c>
      <c r="O2922" s="12" t="s">
        <v>8275</v>
      </c>
      <c r="P2922" t="s">
        <v>8276</v>
      </c>
      <c r="Q2922">
        <f t="shared" si="225"/>
        <v>27</v>
      </c>
      <c r="R2922" s="10">
        <f t="shared" si="226"/>
        <v>51.62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8364</v>
      </c>
      <c r="O2923" s="12" t="s">
        <v>8275</v>
      </c>
      <c r="P2923" t="s">
        <v>8317</v>
      </c>
      <c r="Q2923">
        <f t="shared" si="225"/>
        <v>129</v>
      </c>
      <c r="R2923" s="10">
        <f t="shared" si="226"/>
        <v>43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8364</v>
      </c>
      <c r="O2924" s="12" t="s">
        <v>8275</v>
      </c>
      <c r="P2924" t="s">
        <v>8317</v>
      </c>
      <c r="Q2924">
        <f t="shared" si="225"/>
        <v>100</v>
      </c>
      <c r="R2924" s="10">
        <f t="shared" si="226"/>
        <v>83.33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8364</v>
      </c>
      <c r="O2925" s="12" t="s">
        <v>8275</v>
      </c>
      <c r="P2925" t="s">
        <v>8317</v>
      </c>
      <c r="Q2925">
        <f t="shared" si="225"/>
        <v>100</v>
      </c>
      <c r="R2925" s="10">
        <f t="shared" si="226"/>
        <v>30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8364</v>
      </c>
      <c r="O2926" s="12" t="s">
        <v>8275</v>
      </c>
      <c r="P2926" t="s">
        <v>8317</v>
      </c>
      <c r="Q2926">
        <f t="shared" si="225"/>
        <v>103</v>
      </c>
      <c r="R2926" s="10">
        <f t="shared" si="226"/>
        <v>175.51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8364</v>
      </c>
      <c r="O2927" s="12" t="s">
        <v>8275</v>
      </c>
      <c r="P2927" t="s">
        <v>8317</v>
      </c>
      <c r="Q2927">
        <f t="shared" si="225"/>
        <v>102</v>
      </c>
      <c r="R2927" s="10">
        <f t="shared" si="226"/>
        <v>231.66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8364</v>
      </c>
      <c r="O2928" s="12" t="s">
        <v>8275</v>
      </c>
      <c r="P2928" t="s">
        <v>8317</v>
      </c>
      <c r="Q2928">
        <f t="shared" si="225"/>
        <v>125</v>
      </c>
      <c r="R2928" s="10">
        <f t="shared" si="226"/>
        <v>75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8364</v>
      </c>
      <c r="O2929" s="12" t="s">
        <v>8275</v>
      </c>
      <c r="P2929" t="s">
        <v>8317</v>
      </c>
      <c r="Q2929">
        <f t="shared" si="225"/>
        <v>131</v>
      </c>
      <c r="R2929" s="10">
        <f t="shared" si="226"/>
        <v>112.14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8364</v>
      </c>
      <c r="O2930" s="12" t="s">
        <v>8275</v>
      </c>
      <c r="P2930" t="s">
        <v>8317</v>
      </c>
      <c r="Q2930">
        <f t="shared" si="225"/>
        <v>100</v>
      </c>
      <c r="R2930" s="10">
        <f t="shared" si="226"/>
        <v>41.67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8364</v>
      </c>
      <c r="O2931" s="12" t="s">
        <v>8275</v>
      </c>
      <c r="P2931" t="s">
        <v>8317</v>
      </c>
      <c r="Q2931">
        <f t="shared" si="225"/>
        <v>102</v>
      </c>
      <c r="R2931" s="10">
        <f t="shared" si="226"/>
        <v>255.17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8364</v>
      </c>
      <c r="O2932" s="12" t="s">
        <v>8275</v>
      </c>
      <c r="P2932" t="s">
        <v>8317</v>
      </c>
      <c r="Q2932">
        <f t="shared" si="225"/>
        <v>101</v>
      </c>
      <c r="R2932" s="10">
        <f t="shared" si="226"/>
        <v>162.77000000000001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8364</v>
      </c>
      <c r="O2933" s="12" t="s">
        <v>8275</v>
      </c>
      <c r="P2933" t="s">
        <v>8317</v>
      </c>
      <c r="Q2933">
        <f t="shared" si="225"/>
        <v>106</v>
      </c>
      <c r="R2933" s="10">
        <f t="shared" si="226"/>
        <v>88.33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8364</v>
      </c>
      <c r="O2934" s="12" t="s">
        <v>8275</v>
      </c>
      <c r="P2934" t="s">
        <v>8317</v>
      </c>
      <c r="Q2934">
        <f t="shared" si="225"/>
        <v>105</v>
      </c>
      <c r="R2934" s="10">
        <f t="shared" si="226"/>
        <v>85.74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8364</v>
      </c>
      <c r="O2935" s="12" t="s">
        <v>8275</v>
      </c>
      <c r="P2935" t="s">
        <v>8317</v>
      </c>
      <c r="Q2935">
        <f t="shared" si="225"/>
        <v>103</v>
      </c>
      <c r="R2935" s="10">
        <f t="shared" si="226"/>
        <v>47.57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8364</v>
      </c>
      <c r="O2936" s="12" t="s">
        <v>8275</v>
      </c>
      <c r="P2936" t="s">
        <v>8317</v>
      </c>
      <c r="Q2936">
        <f t="shared" si="225"/>
        <v>108</v>
      </c>
      <c r="R2936" s="10">
        <f t="shared" si="226"/>
        <v>72.97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8364</v>
      </c>
      <c r="O2937" s="12" t="s">
        <v>8275</v>
      </c>
      <c r="P2937" t="s">
        <v>8317</v>
      </c>
      <c r="Q2937">
        <f t="shared" si="225"/>
        <v>101</v>
      </c>
      <c r="R2937" s="10">
        <f t="shared" si="226"/>
        <v>90.54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8364</v>
      </c>
      <c r="O2938" s="12" t="s">
        <v>8275</v>
      </c>
      <c r="P2938" t="s">
        <v>8317</v>
      </c>
      <c r="Q2938">
        <f t="shared" si="225"/>
        <v>128</v>
      </c>
      <c r="R2938" s="10">
        <f t="shared" si="226"/>
        <v>37.65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8364</v>
      </c>
      <c r="O2939" s="12" t="s">
        <v>8275</v>
      </c>
      <c r="P2939" t="s">
        <v>8317</v>
      </c>
      <c r="Q2939">
        <f t="shared" si="225"/>
        <v>133</v>
      </c>
      <c r="R2939" s="10">
        <f t="shared" si="226"/>
        <v>36.36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8364</v>
      </c>
      <c r="O2940" s="12" t="s">
        <v>8275</v>
      </c>
      <c r="P2940" t="s">
        <v>8317</v>
      </c>
      <c r="Q2940">
        <f t="shared" si="225"/>
        <v>101</v>
      </c>
      <c r="R2940" s="10">
        <f t="shared" si="226"/>
        <v>126.72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8364</v>
      </c>
      <c r="O2941" s="12" t="s">
        <v>8275</v>
      </c>
      <c r="P2941" t="s">
        <v>8317</v>
      </c>
      <c r="Q2941">
        <f t="shared" si="225"/>
        <v>103</v>
      </c>
      <c r="R2941" s="10">
        <f t="shared" si="226"/>
        <v>329.2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8364</v>
      </c>
      <c r="O2942" s="12" t="s">
        <v>8275</v>
      </c>
      <c r="P2942" t="s">
        <v>8317</v>
      </c>
      <c r="Q2942">
        <f t="shared" si="225"/>
        <v>107</v>
      </c>
      <c r="R2942" s="10">
        <f t="shared" si="226"/>
        <v>81.239999999999995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8362</v>
      </c>
      <c r="O2943" s="12" t="s">
        <v>8275</v>
      </c>
      <c r="P2943" t="s">
        <v>8315</v>
      </c>
      <c r="Q2943">
        <f t="shared" si="225"/>
        <v>0</v>
      </c>
      <c r="R2943" s="10">
        <f t="shared" si="226"/>
        <v>1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8362</v>
      </c>
      <c r="O2944" s="12" t="s">
        <v>8275</v>
      </c>
      <c r="P2944" t="s">
        <v>8315</v>
      </c>
      <c r="Q2944">
        <f t="shared" si="225"/>
        <v>20</v>
      </c>
      <c r="R2944" s="10">
        <f t="shared" si="226"/>
        <v>202.23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8362</v>
      </c>
      <c r="O2945" s="12" t="s">
        <v>8275</v>
      </c>
      <c r="P2945" t="s">
        <v>8315</v>
      </c>
      <c r="Q2945">
        <f t="shared" si="225"/>
        <v>0</v>
      </c>
      <c r="R2945" s="10">
        <f t="shared" si="226"/>
        <v>0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8362</v>
      </c>
      <c r="O2946" s="12" t="s">
        <v>8275</v>
      </c>
      <c r="P2946" t="s">
        <v>8315</v>
      </c>
      <c r="Q2946">
        <f t="shared" ref="Q2946:Q3009" si="230">ROUND(E2946/D2946*100,0)</f>
        <v>1</v>
      </c>
      <c r="R2946" s="10">
        <f t="shared" si="226"/>
        <v>100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8362</v>
      </c>
      <c r="O2947" s="12" t="s">
        <v>8275</v>
      </c>
      <c r="P2947" t="s">
        <v>8315</v>
      </c>
      <c r="Q2947">
        <f t="shared" si="230"/>
        <v>0</v>
      </c>
      <c r="R2947" s="10">
        <f t="shared" ref="R2947:R3010" si="231">IFERROR(ROUND(E2947/L2947,2),0)</f>
        <v>0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8362</v>
      </c>
      <c r="O2948" s="12" t="s">
        <v>8275</v>
      </c>
      <c r="P2948" t="s">
        <v>8315</v>
      </c>
      <c r="Q2948">
        <f t="shared" si="230"/>
        <v>0</v>
      </c>
      <c r="R2948" s="10">
        <f t="shared" si="231"/>
        <v>1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8362</v>
      </c>
      <c r="O2949" s="12" t="s">
        <v>8275</v>
      </c>
      <c r="P2949" t="s">
        <v>8315</v>
      </c>
      <c r="Q2949">
        <f t="shared" si="230"/>
        <v>4</v>
      </c>
      <c r="R2949" s="10">
        <f t="shared" si="231"/>
        <v>82.46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8362</v>
      </c>
      <c r="O2950" s="12" t="s">
        <v>8275</v>
      </c>
      <c r="P2950" t="s">
        <v>8315</v>
      </c>
      <c r="Q2950">
        <f t="shared" si="230"/>
        <v>0</v>
      </c>
      <c r="R2950" s="10">
        <f t="shared" si="231"/>
        <v>2.67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8362</v>
      </c>
      <c r="O2951" s="12" t="s">
        <v>8275</v>
      </c>
      <c r="P2951" t="s">
        <v>8315</v>
      </c>
      <c r="Q2951">
        <f t="shared" si="230"/>
        <v>3</v>
      </c>
      <c r="R2951" s="10">
        <f t="shared" si="231"/>
        <v>12.5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8362</v>
      </c>
      <c r="O2952" s="12" t="s">
        <v>8275</v>
      </c>
      <c r="P2952" t="s">
        <v>8315</v>
      </c>
      <c r="Q2952">
        <f t="shared" si="230"/>
        <v>0</v>
      </c>
      <c r="R2952" s="10">
        <f t="shared" si="231"/>
        <v>0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8362</v>
      </c>
      <c r="O2953" s="12" t="s">
        <v>8275</v>
      </c>
      <c r="P2953" t="s">
        <v>8315</v>
      </c>
      <c r="Q2953">
        <f t="shared" si="230"/>
        <v>2</v>
      </c>
      <c r="R2953" s="10">
        <f t="shared" si="231"/>
        <v>18.899999999999999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8362</v>
      </c>
      <c r="O2954" s="12" t="s">
        <v>8275</v>
      </c>
      <c r="P2954" t="s">
        <v>8315</v>
      </c>
      <c r="Q2954">
        <f t="shared" si="230"/>
        <v>8</v>
      </c>
      <c r="R2954" s="10">
        <f t="shared" si="231"/>
        <v>200.63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8362</v>
      </c>
      <c r="O2955" s="12" t="s">
        <v>8275</v>
      </c>
      <c r="P2955" t="s">
        <v>8315</v>
      </c>
      <c r="Q2955">
        <f t="shared" si="230"/>
        <v>0</v>
      </c>
      <c r="R2955" s="10">
        <f t="shared" si="231"/>
        <v>201.67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8362</v>
      </c>
      <c r="O2956" s="12" t="s">
        <v>8275</v>
      </c>
      <c r="P2956" t="s">
        <v>8315</v>
      </c>
      <c r="Q2956">
        <f t="shared" si="230"/>
        <v>0</v>
      </c>
      <c r="R2956" s="10">
        <f t="shared" si="231"/>
        <v>0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8362</v>
      </c>
      <c r="O2957" s="12" t="s">
        <v>8275</v>
      </c>
      <c r="P2957" t="s">
        <v>8315</v>
      </c>
      <c r="Q2957">
        <f t="shared" si="230"/>
        <v>60</v>
      </c>
      <c r="R2957" s="10">
        <f t="shared" si="231"/>
        <v>65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8362</v>
      </c>
      <c r="O2958" s="12" t="s">
        <v>8275</v>
      </c>
      <c r="P2958" t="s">
        <v>8315</v>
      </c>
      <c r="Q2958">
        <f t="shared" si="230"/>
        <v>17</v>
      </c>
      <c r="R2958" s="10">
        <f t="shared" si="231"/>
        <v>66.099999999999994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8362</v>
      </c>
      <c r="O2959" s="12" t="s">
        <v>8275</v>
      </c>
      <c r="P2959" t="s">
        <v>8315</v>
      </c>
      <c r="Q2959">
        <f t="shared" si="230"/>
        <v>2</v>
      </c>
      <c r="R2959" s="10">
        <f t="shared" si="231"/>
        <v>93.33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8362</v>
      </c>
      <c r="O2960" s="12" t="s">
        <v>8275</v>
      </c>
      <c r="P2960" t="s">
        <v>8315</v>
      </c>
      <c r="Q2960">
        <f t="shared" si="230"/>
        <v>0</v>
      </c>
      <c r="R2960" s="10">
        <f t="shared" si="231"/>
        <v>0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8362</v>
      </c>
      <c r="O2961" s="12" t="s">
        <v>8275</v>
      </c>
      <c r="P2961" t="s">
        <v>8315</v>
      </c>
      <c r="Q2961">
        <f t="shared" si="230"/>
        <v>0</v>
      </c>
      <c r="R2961" s="10">
        <f t="shared" si="231"/>
        <v>0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8362</v>
      </c>
      <c r="O2962" s="12" t="s">
        <v>8275</v>
      </c>
      <c r="P2962" t="s">
        <v>8315</v>
      </c>
      <c r="Q2962">
        <f t="shared" si="230"/>
        <v>0</v>
      </c>
      <c r="R2962" s="10">
        <f t="shared" si="231"/>
        <v>0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8330</v>
      </c>
      <c r="O2963" s="12" t="s">
        <v>8275</v>
      </c>
      <c r="P2963" t="s">
        <v>8276</v>
      </c>
      <c r="Q2963">
        <f t="shared" si="230"/>
        <v>110</v>
      </c>
      <c r="R2963" s="10">
        <f t="shared" si="231"/>
        <v>50.75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8330</v>
      </c>
      <c r="O2964" s="12" t="s">
        <v>8275</v>
      </c>
      <c r="P2964" t="s">
        <v>8276</v>
      </c>
      <c r="Q2964">
        <f t="shared" si="230"/>
        <v>122</v>
      </c>
      <c r="R2964" s="10">
        <f t="shared" si="231"/>
        <v>60.9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8330</v>
      </c>
      <c r="O2965" s="12" t="s">
        <v>8275</v>
      </c>
      <c r="P2965" t="s">
        <v>8276</v>
      </c>
      <c r="Q2965">
        <f t="shared" si="230"/>
        <v>107</v>
      </c>
      <c r="R2965" s="10">
        <f t="shared" si="231"/>
        <v>109.03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8330</v>
      </c>
      <c r="O2966" s="12" t="s">
        <v>8275</v>
      </c>
      <c r="P2966" t="s">
        <v>8276</v>
      </c>
      <c r="Q2966">
        <f t="shared" si="230"/>
        <v>101</v>
      </c>
      <c r="R2966" s="10">
        <f t="shared" si="231"/>
        <v>25.69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8330</v>
      </c>
      <c r="O2967" s="12" t="s">
        <v>8275</v>
      </c>
      <c r="P2967" t="s">
        <v>8276</v>
      </c>
      <c r="Q2967">
        <f t="shared" si="230"/>
        <v>109</v>
      </c>
      <c r="R2967" s="10">
        <f t="shared" si="231"/>
        <v>41.92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8330</v>
      </c>
      <c r="O2968" s="12" t="s">
        <v>8275</v>
      </c>
      <c r="P2968" t="s">
        <v>8276</v>
      </c>
      <c r="Q2968">
        <f t="shared" si="230"/>
        <v>114</v>
      </c>
      <c r="R2968" s="10">
        <f t="shared" si="231"/>
        <v>88.77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8330</v>
      </c>
      <c r="O2969" s="12" t="s">
        <v>8275</v>
      </c>
      <c r="P2969" t="s">
        <v>8276</v>
      </c>
      <c r="Q2969">
        <f t="shared" si="230"/>
        <v>114</v>
      </c>
      <c r="R2969" s="10">
        <f t="shared" si="231"/>
        <v>80.23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8330</v>
      </c>
      <c r="O2970" s="12" t="s">
        <v>8275</v>
      </c>
      <c r="P2970" t="s">
        <v>8276</v>
      </c>
      <c r="Q2970">
        <f t="shared" si="230"/>
        <v>106</v>
      </c>
      <c r="R2970" s="10">
        <f t="shared" si="231"/>
        <v>78.94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8330</v>
      </c>
      <c r="O2971" s="12" t="s">
        <v>8275</v>
      </c>
      <c r="P2971" t="s">
        <v>8276</v>
      </c>
      <c r="Q2971">
        <f t="shared" si="230"/>
        <v>163</v>
      </c>
      <c r="R2971" s="10">
        <f t="shared" si="231"/>
        <v>95.59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8330</v>
      </c>
      <c r="O2972" s="12" t="s">
        <v>8275</v>
      </c>
      <c r="P2972" t="s">
        <v>8276</v>
      </c>
      <c r="Q2972">
        <f t="shared" si="230"/>
        <v>106</v>
      </c>
      <c r="R2972" s="10">
        <f t="shared" si="231"/>
        <v>69.89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8330</v>
      </c>
      <c r="O2973" s="12" t="s">
        <v>8275</v>
      </c>
      <c r="P2973" t="s">
        <v>8276</v>
      </c>
      <c r="Q2973">
        <f t="shared" si="230"/>
        <v>100</v>
      </c>
      <c r="R2973" s="10">
        <f t="shared" si="231"/>
        <v>74.53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8330</v>
      </c>
      <c r="O2974" s="12" t="s">
        <v>8275</v>
      </c>
      <c r="P2974" t="s">
        <v>8276</v>
      </c>
      <c r="Q2974">
        <f t="shared" si="230"/>
        <v>105</v>
      </c>
      <c r="R2974" s="10">
        <f t="shared" si="231"/>
        <v>123.94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8330</v>
      </c>
      <c r="O2975" s="12" t="s">
        <v>8275</v>
      </c>
      <c r="P2975" t="s">
        <v>8276</v>
      </c>
      <c r="Q2975">
        <f t="shared" si="230"/>
        <v>175</v>
      </c>
      <c r="R2975" s="10">
        <f t="shared" si="231"/>
        <v>264.85000000000002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8330</v>
      </c>
      <c r="O2976" s="12" t="s">
        <v>8275</v>
      </c>
      <c r="P2976" t="s">
        <v>8276</v>
      </c>
      <c r="Q2976">
        <f t="shared" si="230"/>
        <v>102</v>
      </c>
      <c r="R2976" s="10">
        <f t="shared" si="231"/>
        <v>58.62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8330</v>
      </c>
      <c r="O2977" s="12" t="s">
        <v>8275</v>
      </c>
      <c r="P2977" t="s">
        <v>8276</v>
      </c>
      <c r="Q2977">
        <f t="shared" si="230"/>
        <v>100</v>
      </c>
      <c r="R2977" s="10">
        <f t="shared" si="231"/>
        <v>70.88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8330</v>
      </c>
      <c r="O2978" s="12" t="s">
        <v>8275</v>
      </c>
      <c r="P2978" t="s">
        <v>8276</v>
      </c>
      <c r="Q2978">
        <f t="shared" si="230"/>
        <v>171</v>
      </c>
      <c r="R2978" s="10">
        <f t="shared" si="231"/>
        <v>8.57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8330</v>
      </c>
      <c r="O2979" s="12" t="s">
        <v>8275</v>
      </c>
      <c r="P2979" t="s">
        <v>8276</v>
      </c>
      <c r="Q2979">
        <f t="shared" si="230"/>
        <v>114</v>
      </c>
      <c r="R2979" s="10">
        <f t="shared" si="231"/>
        <v>113.57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8330</v>
      </c>
      <c r="O2980" s="12" t="s">
        <v>8275</v>
      </c>
      <c r="P2980" t="s">
        <v>8276</v>
      </c>
      <c r="Q2980">
        <f t="shared" si="230"/>
        <v>129</v>
      </c>
      <c r="R2980" s="10">
        <f t="shared" si="231"/>
        <v>60.69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8330</v>
      </c>
      <c r="O2981" s="12" t="s">
        <v>8275</v>
      </c>
      <c r="P2981" t="s">
        <v>8276</v>
      </c>
      <c r="Q2981">
        <f t="shared" si="230"/>
        <v>101</v>
      </c>
      <c r="R2981" s="10">
        <f t="shared" si="231"/>
        <v>110.22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8330</v>
      </c>
      <c r="O2982" s="12" t="s">
        <v>8275</v>
      </c>
      <c r="P2982" t="s">
        <v>8276</v>
      </c>
      <c r="Q2982">
        <f t="shared" si="230"/>
        <v>109</v>
      </c>
      <c r="R2982" s="10">
        <f t="shared" si="231"/>
        <v>136.46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8362</v>
      </c>
      <c r="O2983" s="12" t="s">
        <v>8275</v>
      </c>
      <c r="P2983" t="s">
        <v>8315</v>
      </c>
      <c r="Q2983">
        <f t="shared" si="230"/>
        <v>129</v>
      </c>
      <c r="R2983" s="10">
        <f t="shared" si="231"/>
        <v>53.16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8362</v>
      </c>
      <c r="O2984" s="12" t="s">
        <v>8275</v>
      </c>
      <c r="P2984" t="s">
        <v>8315</v>
      </c>
      <c r="Q2984">
        <f t="shared" si="230"/>
        <v>102</v>
      </c>
      <c r="R2984" s="10">
        <f t="shared" si="231"/>
        <v>86.49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8362</v>
      </c>
      <c r="O2985" s="12" t="s">
        <v>8275</v>
      </c>
      <c r="P2985" t="s">
        <v>8315</v>
      </c>
      <c r="Q2985">
        <f t="shared" si="230"/>
        <v>147</v>
      </c>
      <c r="R2985" s="10">
        <f t="shared" si="231"/>
        <v>155.24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8362</v>
      </c>
      <c r="O2986" s="12" t="s">
        <v>8275</v>
      </c>
      <c r="P2986" t="s">
        <v>8315</v>
      </c>
      <c r="Q2986">
        <f t="shared" si="230"/>
        <v>100</v>
      </c>
      <c r="R2986" s="10">
        <f t="shared" si="231"/>
        <v>115.08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8362</v>
      </c>
      <c r="O2987" s="12" t="s">
        <v>8275</v>
      </c>
      <c r="P2987" t="s">
        <v>8315</v>
      </c>
      <c r="Q2987">
        <f t="shared" si="230"/>
        <v>122</v>
      </c>
      <c r="R2987" s="10">
        <f t="shared" si="231"/>
        <v>109.59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8362</v>
      </c>
      <c r="O2988" s="12" t="s">
        <v>8275</v>
      </c>
      <c r="P2988" t="s">
        <v>8315</v>
      </c>
      <c r="Q2988">
        <f t="shared" si="230"/>
        <v>106</v>
      </c>
      <c r="R2988" s="10">
        <f t="shared" si="231"/>
        <v>45.21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8362</v>
      </c>
      <c r="O2989" s="12" t="s">
        <v>8275</v>
      </c>
      <c r="P2989" t="s">
        <v>8315</v>
      </c>
      <c r="Q2989">
        <f t="shared" si="230"/>
        <v>110</v>
      </c>
      <c r="R2989" s="10">
        <f t="shared" si="231"/>
        <v>104.15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8362</v>
      </c>
      <c r="O2990" s="12" t="s">
        <v>8275</v>
      </c>
      <c r="P2990" t="s">
        <v>8315</v>
      </c>
      <c r="Q2990">
        <f t="shared" si="230"/>
        <v>100</v>
      </c>
      <c r="R2990" s="10">
        <f t="shared" si="231"/>
        <v>35.71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8362</v>
      </c>
      <c r="O2991" s="12" t="s">
        <v>8275</v>
      </c>
      <c r="P2991" t="s">
        <v>8315</v>
      </c>
      <c r="Q2991">
        <f t="shared" si="230"/>
        <v>177</v>
      </c>
      <c r="R2991" s="10">
        <f t="shared" si="231"/>
        <v>97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8362</v>
      </c>
      <c r="O2992" s="12" t="s">
        <v>8275</v>
      </c>
      <c r="P2992" t="s">
        <v>8315</v>
      </c>
      <c r="Q2992">
        <f t="shared" si="230"/>
        <v>100</v>
      </c>
      <c r="R2992" s="10">
        <f t="shared" si="231"/>
        <v>370.37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8362</v>
      </c>
      <c r="O2993" s="12" t="s">
        <v>8275</v>
      </c>
      <c r="P2993" t="s">
        <v>8315</v>
      </c>
      <c r="Q2993">
        <f t="shared" si="230"/>
        <v>103</v>
      </c>
      <c r="R2993" s="10">
        <f t="shared" si="231"/>
        <v>94.41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8362</v>
      </c>
      <c r="O2994" s="12" t="s">
        <v>8275</v>
      </c>
      <c r="P2994" t="s">
        <v>8315</v>
      </c>
      <c r="Q2994">
        <f t="shared" si="230"/>
        <v>105</v>
      </c>
      <c r="R2994" s="10">
        <f t="shared" si="231"/>
        <v>48.98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8362</v>
      </c>
      <c r="O2995" s="12" t="s">
        <v>8275</v>
      </c>
      <c r="P2995" t="s">
        <v>8315</v>
      </c>
      <c r="Q2995">
        <f t="shared" si="230"/>
        <v>100</v>
      </c>
      <c r="R2995" s="10">
        <f t="shared" si="231"/>
        <v>45.59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8362</v>
      </c>
      <c r="O2996" s="12" t="s">
        <v>8275</v>
      </c>
      <c r="P2996" t="s">
        <v>8315</v>
      </c>
      <c r="Q2996">
        <f t="shared" si="230"/>
        <v>458</v>
      </c>
      <c r="R2996" s="10">
        <f t="shared" si="231"/>
        <v>23.28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8362</v>
      </c>
      <c r="O2997" s="12" t="s">
        <v>8275</v>
      </c>
      <c r="P2997" t="s">
        <v>8315</v>
      </c>
      <c r="Q2997">
        <f t="shared" si="230"/>
        <v>105</v>
      </c>
      <c r="R2997" s="10">
        <f t="shared" si="231"/>
        <v>63.23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8362</v>
      </c>
      <c r="O2998" s="12" t="s">
        <v>8275</v>
      </c>
      <c r="P2998" t="s">
        <v>8315</v>
      </c>
      <c r="Q2998">
        <f t="shared" si="230"/>
        <v>172</v>
      </c>
      <c r="R2998" s="10">
        <f t="shared" si="231"/>
        <v>153.52000000000001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8362</v>
      </c>
      <c r="O2999" s="12" t="s">
        <v>8275</v>
      </c>
      <c r="P2999" t="s">
        <v>8315</v>
      </c>
      <c r="Q2999">
        <f t="shared" si="230"/>
        <v>104</v>
      </c>
      <c r="R2999" s="10">
        <f t="shared" si="231"/>
        <v>90.2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8362</v>
      </c>
      <c r="O3000" s="12" t="s">
        <v>8275</v>
      </c>
      <c r="P3000" t="s">
        <v>8315</v>
      </c>
      <c r="Q3000">
        <f t="shared" si="230"/>
        <v>103</v>
      </c>
      <c r="R3000" s="10">
        <f t="shared" si="231"/>
        <v>118.97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8362</v>
      </c>
      <c r="O3001" s="12" t="s">
        <v>8275</v>
      </c>
      <c r="P3001" t="s">
        <v>8315</v>
      </c>
      <c r="Q3001">
        <f t="shared" si="230"/>
        <v>119</v>
      </c>
      <c r="R3001" s="10">
        <f t="shared" si="231"/>
        <v>80.25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8362</v>
      </c>
      <c r="O3002" s="12" t="s">
        <v>8275</v>
      </c>
      <c r="P3002" t="s">
        <v>8315</v>
      </c>
      <c r="Q3002">
        <f t="shared" si="230"/>
        <v>100</v>
      </c>
      <c r="R3002" s="10">
        <f t="shared" si="231"/>
        <v>62.5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8362</v>
      </c>
      <c r="O3003" s="12" t="s">
        <v>8275</v>
      </c>
      <c r="P3003" t="s">
        <v>8315</v>
      </c>
      <c r="Q3003">
        <f t="shared" si="230"/>
        <v>319</v>
      </c>
      <c r="R3003" s="10">
        <f t="shared" si="231"/>
        <v>131.38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8362</v>
      </c>
      <c r="O3004" s="12" t="s">
        <v>8275</v>
      </c>
      <c r="P3004" t="s">
        <v>8315</v>
      </c>
      <c r="Q3004">
        <f t="shared" si="230"/>
        <v>109</v>
      </c>
      <c r="R3004" s="10">
        <f t="shared" si="231"/>
        <v>73.03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8362</v>
      </c>
      <c r="O3005" s="12" t="s">
        <v>8275</v>
      </c>
      <c r="P3005" t="s">
        <v>8315</v>
      </c>
      <c r="Q3005">
        <f t="shared" si="230"/>
        <v>101</v>
      </c>
      <c r="R3005" s="10">
        <f t="shared" si="231"/>
        <v>178.53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8362</v>
      </c>
      <c r="O3006" s="12" t="s">
        <v>8275</v>
      </c>
      <c r="P3006" t="s">
        <v>8315</v>
      </c>
      <c r="Q3006">
        <f t="shared" si="230"/>
        <v>113</v>
      </c>
      <c r="R3006" s="10">
        <f t="shared" si="231"/>
        <v>162.91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8362</v>
      </c>
      <c r="O3007" s="12" t="s">
        <v>8275</v>
      </c>
      <c r="P3007" t="s">
        <v>8315</v>
      </c>
      <c r="Q3007">
        <f t="shared" si="230"/>
        <v>120</v>
      </c>
      <c r="R3007" s="10">
        <f t="shared" si="231"/>
        <v>108.24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8362</v>
      </c>
      <c r="O3008" s="12" t="s">
        <v>8275</v>
      </c>
      <c r="P3008" t="s">
        <v>8315</v>
      </c>
      <c r="Q3008">
        <f t="shared" si="230"/>
        <v>108</v>
      </c>
      <c r="R3008" s="10">
        <f t="shared" si="231"/>
        <v>88.87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8362</v>
      </c>
      <c r="O3009" s="12" t="s">
        <v>8275</v>
      </c>
      <c r="P3009" t="s">
        <v>8315</v>
      </c>
      <c r="Q3009">
        <f t="shared" si="230"/>
        <v>180</v>
      </c>
      <c r="R3009" s="10">
        <f t="shared" si="231"/>
        <v>54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8362</v>
      </c>
      <c r="O3010" s="12" t="s">
        <v>8275</v>
      </c>
      <c r="P3010" t="s">
        <v>8315</v>
      </c>
      <c r="Q3010">
        <f t="shared" ref="Q3010:Q3073" si="235">ROUND(E3010/D3010*100,0)</f>
        <v>101</v>
      </c>
      <c r="R3010" s="10">
        <f t="shared" si="231"/>
        <v>116.73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8362</v>
      </c>
      <c r="O3011" s="12" t="s">
        <v>8275</v>
      </c>
      <c r="P3011" t="s">
        <v>8315</v>
      </c>
      <c r="Q3011">
        <f t="shared" si="235"/>
        <v>120</v>
      </c>
      <c r="R3011" s="10">
        <f t="shared" ref="R3011:R3074" si="236">IFERROR(ROUND(E3011/L3011,2),0)</f>
        <v>233.9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8362</v>
      </c>
      <c r="O3012" s="12" t="s">
        <v>8275</v>
      </c>
      <c r="P3012" t="s">
        <v>8315</v>
      </c>
      <c r="Q3012">
        <f t="shared" si="235"/>
        <v>158</v>
      </c>
      <c r="R3012" s="10">
        <f t="shared" si="236"/>
        <v>158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8362</v>
      </c>
      <c r="O3013" s="12" t="s">
        <v>8275</v>
      </c>
      <c r="P3013" t="s">
        <v>8315</v>
      </c>
      <c r="Q3013">
        <f t="shared" si="235"/>
        <v>124</v>
      </c>
      <c r="R3013" s="10">
        <f t="shared" si="236"/>
        <v>14.84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8362</v>
      </c>
      <c r="O3014" s="12" t="s">
        <v>8275</v>
      </c>
      <c r="P3014" t="s">
        <v>8315</v>
      </c>
      <c r="Q3014">
        <f t="shared" si="235"/>
        <v>117</v>
      </c>
      <c r="R3014" s="10">
        <f t="shared" si="236"/>
        <v>85.18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8362</v>
      </c>
      <c r="O3015" s="12" t="s">
        <v>8275</v>
      </c>
      <c r="P3015" t="s">
        <v>8315</v>
      </c>
      <c r="Q3015">
        <f t="shared" si="235"/>
        <v>157</v>
      </c>
      <c r="R3015" s="10">
        <f t="shared" si="236"/>
        <v>146.69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8362</v>
      </c>
      <c r="O3016" s="12" t="s">
        <v>8275</v>
      </c>
      <c r="P3016" t="s">
        <v>8315</v>
      </c>
      <c r="Q3016">
        <f t="shared" si="235"/>
        <v>113</v>
      </c>
      <c r="R3016" s="10">
        <f t="shared" si="236"/>
        <v>50.76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8362</v>
      </c>
      <c r="O3017" s="12" t="s">
        <v>8275</v>
      </c>
      <c r="P3017" t="s">
        <v>8315</v>
      </c>
      <c r="Q3017">
        <f t="shared" si="235"/>
        <v>103</v>
      </c>
      <c r="R3017" s="10">
        <f t="shared" si="236"/>
        <v>87.7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8362</v>
      </c>
      <c r="O3018" s="12" t="s">
        <v>8275</v>
      </c>
      <c r="P3018" t="s">
        <v>8315</v>
      </c>
      <c r="Q3018">
        <f t="shared" si="235"/>
        <v>103</v>
      </c>
      <c r="R3018" s="10">
        <f t="shared" si="236"/>
        <v>242.28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8362</v>
      </c>
      <c r="O3019" s="12" t="s">
        <v>8275</v>
      </c>
      <c r="P3019" t="s">
        <v>8315</v>
      </c>
      <c r="Q3019">
        <f t="shared" si="235"/>
        <v>106</v>
      </c>
      <c r="R3019" s="10">
        <f t="shared" si="236"/>
        <v>146.44999999999999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8362</v>
      </c>
      <c r="O3020" s="12" t="s">
        <v>8275</v>
      </c>
      <c r="P3020" t="s">
        <v>8315</v>
      </c>
      <c r="Q3020">
        <f t="shared" si="235"/>
        <v>101</v>
      </c>
      <c r="R3020" s="10">
        <f t="shared" si="236"/>
        <v>103.17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8362</v>
      </c>
      <c r="O3021" s="12" t="s">
        <v>8275</v>
      </c>
      <c r="P3021" t="s">
        <v>8315</v>
      </c>
      <c r="Q3021">
        <f t="shared" si="235"/>
        <v>121</v>
      </c>
      <c r="R3021" s="10">
        <f t="shared" si="236"/>
        <v>80.459999999999994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8362</v>
      </c>
      <c r="O3022" s="12" t="s">
        <v>8275</v>
      </c>
      <c r="P3022" t="s">
        <v>8315</v>
      </c>
      <c r="Q3022">
        <f t="shared" si="235"/>
        <v>101</v>
      </c>
      <c r="R3022" s="10">
        <f t="shared" si="236"/>
        <v>234.67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8362</v>
      </c>
      <c r="O3023" s="12" t="s">
        <v>8275</v>
      </c>
      <c r="P3023" t="s">
        <v>8315</v>
      </c>
      <c r="Q3023">
        <f t="shared" si="235"/>
        <v>116</v>
      </c>
      <c r="R3023" s="10">
        <f t="shared" si="236"/>
        <v>50.69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8362</v>
      </c>
      <c r="O3024" s="12" t="s">
        <v>8275</v>
      </c>
      <c r="P3024" t="s">
        <v>8315</v>
      </c>
      <c r="Q3024">
        <f t="shared" si="235"/>
        <v>101</v>
      </c>
      <c r="R3024" s="10">
        <f t="shared" si="236"/>
        <v>162.71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8362</v>
      </c>
      <c r="O3025" s="12" t="s">
        <v>8275</v>
      </c>
      <c r="P3025" t="s">
        <v>8315</v>
      </c>
      <c r="Q3025">
        <f t="shared" si="235"/>
        <v>103</v>
      </c>
      <c r="R3025" s="10">
        <f t="shared" si="236"/>
        <v>120.17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8362</v>
      </c>
      <c r="O3026" s="12" t="s">
        <v>8275</v>
      </c>
      <c r="P3026" t="s">
        <v>8315</v>
      </c>
      <c r="Q3026">
        <f t="shared" si="235"/>
        <v>246</v>
      </c>
      <c r="R3026" s="10">
        <f t="shared" si="236"/>
        <v>67.7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8362</v>
      </c>
      <c r="O3027" s="12" t="s">
        <v>8275</v>
      </c>
      <c r="P3027" t="s">
        <v>8315</v>
      </c>
      <c r="Q3027">
        <f t="shared" si="235"/>
        <v>302</v>
      </c>
      <c r="R3027" s="10">
        <f t="shared" si="236"/>
        <v>52.1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8362</v>
      </c>
      <c r="O3028" s="12" t="s">
        <v>8275</v>
      </c>
      <c r="P3028" t="s">
        <v>8315</v>
      </c>
      <c r="Q3028">
        <f t="shared" si="235"/>
        <v>143</v>
      </c>
      <c r="R3028" s="10">
        <f t="shared" si="236"/>
        <v>51.6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8362</v>
      </c>
      <c r="O3029" s="12" t="s">
        <v>8275</v>
      </c>
      <c r="P3029" t="s">
        <v>8315</v>
      </c>
      <c r="Q3029">
        <f t="shared" si="235"/>
        <v>131</v>
      </c>
      <c r="R3029" s="10">
        <f t="shared" si="236"/>
        <v>164.3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8362</v>
      </c>
      <c r="O3030" s="12" t="s">
        <v>8275</v>
      </c>
      <c r="P3030" t="s">
        <v>8315</v>
      </c>
      <c r="Q3030">
        <f t="shared" si="235"/>
        <v>168</v>
      </c>
      <c r="R3030" s="10">
        <f t="shared" si="236"/>
        <v>84.86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8362</v>
      </c>
      <c r="O3031" s="12" t="s">
        <v>8275</v>
      </c>
      <c r="P3031" t="s">
        <v>8315</v>
      </c>
      <c r="Q3031">
        <f t="shared" si="235"/>
        <v>110</v>
      </c>
      <c r="R3031" s="10">
        <f t="shared" si="236"/>
        <v>94.55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8362</v>
      </c>
      <c r="O3032" s="12" t="s">
        <v>8275</v>
      </c>
      <c r="P3032" t="s">
        <v>8315</v>
      </c>
      <c r="Q3032">
        <f t="shared" si="235"/>
        <v>107</v>
      </c>
      <c r="R3032" s="10">
        <f t="shared" si="236"/>
        <v>45.54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8362</v>
      </c>
      <c r="O3033" s="12" t="s">
        <v>8275</v>
      </c>
      <c r="P3033" t="s">
        <v>8315</v>
      </c>
      <c r="Q3033">
        <f t="shared" si="235"/>
        <v>100</v>
      </c>
      <c r="R3033" s="10">
        <f t="shared" si="236"/>
        <v>51.72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8362</v>
      </c>
      <c r="O3034" s="12" t="s">
        <v>8275</v>
      </c>
      <c r="P3034" t="s">
        <v>8315</v>
      </c>
      <c r="Q3034">
        <f t="shared" si="235"/>
        <v>127</v>
      </c>
      <c r="R3034" s="10">
        <f t="shared" si="236"/>
        <v>50.88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8362</v>
      </c>
      <c r="O3035" s="12" t="s">
        <v>8275</v>
      </c>
      <c r="P3035" t="s">
        <v>8315</v>
      </c>
      <c r="Q3035">
        <f t="shared" si="235"/>
        <v>147</v>
      </c>
      <c r="R3035" s="10">
        <f t="shared" si="236"/>
        <v>191.13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8362</v>
      </c>
      <c r="O3036" s="12" t="s">
        <v>8275</v>
      </c>
      <c r="P3036" t="s">
        <v>8315</v>
      </c>
      <c r="Q3036">
        <f t="shared" si="235"/>
        <v>113</v>
      </c>
      <c r="R3036" s="10">
        <f t="shared" si="236"/>
        <v>89.31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8362</v>
      </c>
      <c r="O3037" s="12" t="s">
        <v>8275</v>
      </c>
      <c r="P3037" t="s">
        <v>8315</v>
      </c>
      <c r="Q3037">
        <f t="shared" si="235"/>
        <v>109</v>
      </c>
      <c r="R3037" s="10">
        <f t="shared" si="236"/>
        <v>88.59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8362</v>
      </c>
      <c r="O3038" s="12" t="s">
        <v>8275</v>
      </c>
      <c r="P3038" t="s">
        <v>8315</v>
      </c>
      <c r="Q3038">
        <f t="shared" si="235"/>
        <v>127</v>
      </c>
      <c r="R3038" s="10">
        <f t="shared" si="236"/>
        <v>96.3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8362</v>
      </c>
      <c r="O3039" s="12" t="s">
        <v>8275</v>
      </c>
      <c r="P3039" t="s">
        <v>8315</v>
      </c>
      <c r="Q3039">
        <f t="shared" si="235"/>
        <v>213</v>
      </c>
      <c r="R3039" s="10">
        <f t="shared" si="236"/>
        <v>33.31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8362</v>
      </c>
      <c r="O3040" s="12" t="s">
        <v>8275</v>
      </c>
      <c r="P3040" t="s">
        <v>8315</v>
      </c>
      <c r="Q3040">
        <f t="shared" si="235"/>
        <v>101</v>
      </c>
      <c r="R3040" s="10">
        <f t="shared" si="236"/>
        <v>37.22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8362</v>
      </c>
      <c r="O3041" s="12" t="s">
        <v>8275</v>
      </c>
      <c r="P3041" t="s">
        <v>8315</v>
      </c>
      <c r="Q3041">
        <f t="shared" si="235"/>
        <v>109</v>
      </c>
      <c r="R3041" s="10">
        <f t="shared" si="236"/>
        <v>92.13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8362</v>
      </c>
      <c r="O3042" s="12" t="s">
        <v>8275</v>
      </c>
      <c r="P3042" t="s">
        <v>8315</v>
      </c>
      <c r="Q3042">
        <f t="shared" si="235"/>
        <v>108</v>
      </c>
      <c r="R3042" s="10">
        <f t="shared" si="236"/>
        <v>76.790000000000006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8362</v>
      </c>
      <c r="O3043" s="12" t="s">
        <v>8275</v>
      </c>
      <c r="P3043" t="s">
        <v>8315</v>
      </c>
      <c r="Q3043">
        <f t="shared" si="235"/>
        <v>110</v>
      </c>
      <c r="R3043" s="10">
        <f t="shared" si="236"/>
        <v>96.53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8362</v>
      </c>
      <c r="O3044" s="12" t="s">
        <v>8275</v>
      </c>
      <c r="P3044" t="s">
        <v>8315</v>
      </c>
      <c r="Q3044">
        <f t="shared" si="235"/>
        <v>128</v>
      </c>
      <c r="R3044" s="10">
        <f t="shared" si="236"/>
        <v>51.89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8362</v>
      </c>
      <c r="O3045" s="12" t="s">
        <v>8275</v>
      </c>
      <c r="P3045" t="s">
        <v>8315</v>
      </c>
      <c r="Q3045">
        <f t="shared" si="235"/>
        <v>110</v>
      </c>
      <c r="R3045" s="10">
        <f t="shared" si="236"/>
        <v>128.91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8362</v>
      </c>
      <c r="O3046" s="12" t="s">
        <v>8275</v>
      </c>
      <c r="P3046" t="s">
        <v>8315</v>
      </c>
      <c r="Q3046">
        <f t="shared" si="235"/>
        <v>109</v>
      </c>
      <c r="R3046" s="10">
        <f t="shared" si="236"/>
        <v>84.11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8362</v>
      </c>
      <c r="O3047" s="12" t="s">
        <v>8275</v>
      </c>
      <c r="P3047" t="s">
        <v>8315</v>
      </c>
      <c r="Q3047">
        <f t="shared" si="235"/>
        <v>133</v>
      </c>
      <c r="R3047" s="10">
        <f t="shared" si="236"/>
        <v>82.94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8362</v>
      </c>
      <c r="O3048" s="12" t="s">
        <v>8275</v>
      </c>
      <c r="P3048" t="s">
        <v>8315</v>
      </c>
      <c r="Q3048">
        <f t="shared" si="235"/>
        <v>191</v>
      </c>
      <c r="R3048" s="10">
        <f t="shared" si="236"/>
        <v>259.95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8362</v>
      </c>
      <c r="O3049" s="12" t="s">
        <v>8275</v>
      </c>
      <c r="P3049" t="s">
        <v>8315</v>
      </c>
      <c r="Q3049">
        <f t="shared" si="235"/>
        <v>149</v>
      </c>
      <c r="R3049" s="10">
        <f t="shared" si="236"/>
        <v>37.25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8362</v>
      </c>
      <c r="O3050" s="12" t="s">
        <v>8275</v>
      </c>
      <c r="P3050" t="s">
        <v>8315</v>
      </c>
      <c r="Q3050">
        <f t="shared" si="235"/>
        <v>166</v>
      </c>
      <c r="R3050" s="10">
        <f t="shared" si="236"/>
        <v>177.02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8362</v>
      </c>
      <c r="O3051" s="12" t="s">
        <v>8275</v>
      </c>
      <c r="P3051" t="s">
        <v>8315</v>
      </c>
      <c r="Q3051">
        <f t="shared" si="235"/>
        <v>107</v>
      </c>
      <c r="R3051" s="10">
        <f t="shared" si="236"/>
        <v>74.069999999999993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8362</v>
      </c>
      <c r="O3052" s="12" t="s">
        <v>8275</v>
      </c>
      <c r="P3052" t="s">
        <v>8315</v>
      </c>
      <c r="Q3052">
        <f t="shared" si="235"/>
        <v>106</v>
      </c>
      <c r="R3052" s="10">
        <f t="shared" si="236"/>
        <v>70.67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8362</v>
      </c>
      <c r="O3053" s="12" t="s">
        <v>8275</v>
      </c>
      <c r="P3053" t="s">
        <v>8315</v>
      </c>
      <c r="Q3053">
        <f t="shared" si="235"/>
        <v>24</v>
      </c>
      <c r="R3053" s="10">
        <f t="shared" si="236"/>
        <v>23.63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8362</v>
      </c>
      <c r="O3054" s="12" t="s">
        <v>8275</v>
      </c>
      <c r="P3054" t="s">
        <v>8315</v>
      </c>
      <c r="Q3054">
        <f t="shared" si="235"/>
        <v>0</v>
      </c>
      <c r="R3054" s="10">
        <f t="shared" si="236"/>
        <v>37.5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8362</v>
      </c>
      <c r="O3055" s="12" t="s">
        <v>8275</v>
      </c>
      <c r="P3055" t="s">
        <v>8315</v>
      </c>
      <c r="Q3055">
        <f t="shared" si="235"/>
        <v>0</v>
      </c>
      <c r="R3055" s="10">
        <f t="shared" si="236"/>
        <v>13.33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8362</v>
      </c>
      <c r="O3056" s="12" t="s">
        <v>8275</v>
      </c>
      <c r="P3056" t="s">
        <v>8315</v>
      </c>
      <c r="Q3056">
        <f t="shared" si="235"/>
        <v>0</v>
      </c>
      <c r="R3056" s="10">
        <f t="shared" si="236"/>
        <v>0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8362</v>
      </c>
      <c r="O3057" s="12" t="s">
        <v>8275</v>
      </c>
      <c r="P3057" t="s">
        <v>8315</v>
      </c>
      <c r="Q3057">
        <f t="shared" si="235"/>
        <v>0</v>
      </c>
      <c r="R3057" s="10">
        <f t="shared" si="236"/>
        <v>1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8362</v>
      </c>
      <c r="O3058" s="12" t="s">
        <v>8275</v>
      </c>
      <c r="P3058" t="s">
        <v>8315</v>
      </c>
      <c r="Q3058">
        <f t="shared" si="235"/>
        <v>0</v>
      </c>
      <c r="R3058" s="10">
        <f t="shared" si="236"/>
        <v>0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8362</v>
      </c>
      <c r="O3059" s="12" t="s">
        <v>8275</v>
      </c>
      <c r="P3059" t="s">
        <v>8315</v>
      </c>
      <c r="Q3059">
        <f t="shared" si="235"/>
        <v>0</v>
      </c>
      <c r="R3059" s="10">
        <f t="shared" si="236"/>
        <v>0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8362</v>
      </c>
      <c r="O3060" s="12" t="s">
        <v>8275</v>
      </c>
      <c r="P3060" t="s">
        <v>8315</v>
      </c>
      <c r="Q3060">
        <f t="shared" si="235"/>
        <v>0</v>
      </c>
      <c r="R3060" s="10">
        <f t="shared" si="236"/>
        <v>1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8362</v>
      </c>
      <c r="O3061" s="12" t="s">
        <v>8275</v>
      </c>
      <c r="P3061" t="s">
        <v>8315</v>
      </c>
      <c r="Q3061">
        <f t="shared" si="235"/>
        <v>3</v>
      </c>
      <c r="R3061" s="10">
        <f t="shared" si="236"/>
        <v>41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8362</v>
      </c>
      <c r="O3062" s="12" t="s">
        <v>8275</v>
      </c>
      <c r="P3062" t="s">
        <v>8315</v>
      </c>
      <c r="Q3062">
        <f t="shared" si="235"/>
        <v>0</v>
      </c>
      <c r="R3062" s="10">
        <f t="shared" si="236"/>
        <v>55.83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8362</v>
      </c>
      <c r="O3063" s="12" t="s">
        <v>8275</v>
      </c>
      <c r="P3063" t="s">
        <v>8315</v>
      </c>
      <c r="Q3063">
        <f t="shared" si="235"/>
        <v>0</v>
      </c>
      <c r="R3063" s="10">
        <f t="shared" si="236"/>
        <v>0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8362</v>
      </c>
      <c r="O3064" s="12" t="s">
        <v>8275</v>
      </c>
      <c r="P3064" t="s">
        <v>8315</v>
      </c>
      <c r="Q3064">
        <f t="shared" si="235"/>
        <v>67</v>
      </c>
      <c r="R3064" s="10">
        <f t="shared" si="236"/>
        <v>99.76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8362</v>
      </c>
      <c r="O3065" s="12" t="s">
        <v>8275</v>
      </c>
      <c r="P3065" t="s">
        <v>8315</v>
      </c>
      <c r="Q3065">
        <f t="shared" si="235"/>
        <v>20</v>
      </c>
      <c r="R3065" s="10">
        <f t="shared" si="236"/>
        <v>25.52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8362</v>
      </c>
      <c r="O3066" s="12" t="s">
        <v>8275</v>
      </c>
      <c r="P3066" t="s">
        <v>8315</v>
      </c>
      <c r="Q3066">
        <f t="shared" si="235"/>
        <v>11</v>
      </c>
      <c r="R3066" s="10">
        <f t="shared" si="236"/>
        <v>117.65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8362</v>
      </c>
      <c r="O3067" s="12" t="s">
        <v>8275</v>
      </c>
      <c r="P3067" t="s">
        <v>8315</v>
      </c>
      <c r="Q3067">
        <f t="shared" si="235"/>
        <v>0</v>
      </c>
      <c r="R3067" s="10">
        <f t="shared" si="236"/>
        <v>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8362</v>
      </c>
      <c r="O3068" s="12" t="s">
        <v>8275</v>
      </c>
      <c r="P3068" t="s">
        <v>8315</v>
      </c>
      <c r="Q3068">
        <f t="shared" si="235"/>
        <v>12</v>
      </c>
      <c r="R3068" s="10">
        <f t="shared" si="236"/>
        <v>2796.67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8362</v>
      </c>
      <c r="O3069" s="12" t="s">
        <v>8275</v>
      </c>
      <c r="P3069" t="s">
        <v>8315</v>
      </c>
      <c r="Q3069">
        <f t="shared" si="235"/>
        <v>3</v>
      </c>
      <c r="R3069" s="10">
        <f t="shared" si="236"/>
        <v>200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8362</v>
      </c>
      <c r="O3070" s="12" t="s">
        <v>8275</v>
      </c>
      <c r="P3070" t="s">
        <v>8315</v>
      </c>
      <c r="Q3070">
        <f t="shared" si="235"/>
        <v>0</v>
      </c>
      <c r="R3070" s="10">
        <f t="shared" si="236"/>
        <v>87.5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8362</v>
      </c>
      <c r="O3071" s="12" t="s">
        <v>8275</v>
      </c>
      <c r="P3071" t="s">
        <v>8315</v>
      </c>
      <c r="Q3071">
        <f t="shared" si="235"/>
        <v>14</v>
      </c>
      <c r="R3071" s="10">
        <f t="shared" si="236"/>
        <v>20.14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8362</v>
      </c>
      <c r="O3072" s="12" t="s">
        <v>8275</v>
      </c>
      <c r="P3072" t="s">
        <v>8315</v>
      </c>
      <c r="Q3072">
        <f t="shared" si="235"/>
        <v>3</v>
      </c>
      <c r="R3072" s="10">
        <f t="shared" si="236"/>
        <v>20.88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8362</v>
      </c>
      <c r="O3073" s="12" t="s">
        <v>8275</v>
      </c>
      <c r="P3073" t="s">
        <v>8315</v>
      </c>
      <c r="Q3073">
        <f t="shared" si="235"/>
        <v>60</v>
      </c>
      <c r="R3073" s="10">
        <f t="shared" si="236"/>
        <v>61.31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8362</v>
      </c>
      <c r="O3074" s="12" t="s">
        <v>8275</v>
      </c>
      <c r="P3074" t="s">
        <v>8315</v>
      </c>
      <c r="Q3074">
        <f t="shared" ref="Q3074:Q3137" si="240">ROUND(E3074/D3074*100,0)</f>
        <v>0</v>
      </c>
      <c r="R3074" s="10">
        <f t="shared" si="236"/>
        <v>1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8362</v>
      </c>
      <c r="O3075" s="12" t="s">
        <v>8275</v>
      </c>
      <c r="P3075" t="s">
        <v>8315</v>
      </c>
      <c r="Q3075">
        <f t="shared" si="240"/>
        <v>0</v>
      </c>
      <c r="R3075" s="10">
        <f t="shared" ref="R3075:R3138" si="241">IFERROR(ROUND(E3075/L3075,2),0)</f>
        <v>92.14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8362</v>
      </c>
      <c r="O3076" s="12" t="s">
        <v>8275</v>
      </c>
      <c r="P3076" t="s">
        <v>8315</v>
      </c>
      <c r="Q3076">
        <f t="shared" si="240"/>
        <v>0</v>
      </c>
      <c r="R3076" s="10">
        <f t="shared" si="241"/>
        <v>7.33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8362</v>
      </c>
      <c r="O3077" s="12" t="s">
        <v>8275</v>
      </c>
      <c r="P3077" t="s">
        <v>8315</v>
      </c>
      <c r="Q3077">
        <f t="shared" si="240"/>
        <v>9</v>
      </c>
      <c r="R3077" s="10">
        <f t="shared" si="241"/>
        <v>64.8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8362</v>
      </c>
      <c r="O3078" s="12" t="s">
        <v>8275</v>
      </c>
      <c r="P3078" t="s">
        <v>8315</v>
      </c>
      <c r="Q3078">
        <f t="shared" si="240"/>
        <v>15</v>
      </c>
      <c r="R3078" s="10">
        <f t="shared" si="241"/>
        <v>30.12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8362</v>
      </c>
      <c r="O3079" s="12" t="s">
        <v>8275</v>
      </c>
      <c r="P3079" t="s">
        <v>8315</v>
      </c>
      <c r="Q3079">
        <f t="shared" si="240"/>
        <v>0</v>
      </c>
      <c r="R3079" s="10">
        <f t="shared" si="241"/>
        <v>52.5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8362</v>
      </c>
      <c r="O3080" s="12" t="s">
        <v>8275</v>
      </c>
      <c r="P3080" t="s">
        <v>8315</v>
      </c>
      <c r="Q3080">
        <f t="shared" si="240"/>
        <v>0</v>
      </c>
      <c r="R3080" s="10">
        <f t="shared" si="241"/>
        <v>23.67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8362</v>
      </c>
      <c r="O3081" s="12" t="s">
        <v>8275</v>
      </c>
      <c r="P3081" t="s">
        <v>8315</v>
      </c>
      <c r="Q3081">
        <f t="shared" si="240"/>
        <v>1</v>
      </c>
      <c r="R3081" s="10">
        <f t="shared" si="241"/>
        <v>415.78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8362</v>
      </c>
      <c r="O3082" s="12" t="s">
        <v>8275</v>
      </c>
      <c r="P3082" t="s">
        <v>8315</v>
      </c>
      <c r="Q3082">
        <f t="shared" si="240"/>
        <v>0</v>
      </c>
      <c r="R3082" s="10">
        <f t="shared" si="241"/>
        <v>53.71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8362</v>
      </c>
      <c r="O3083" s="12" t="s">
        <v>8275</v>
      </c>
      <c r="P3083" t="s">
        <v>8315</v>
      </c>
      <c r="Q3083">
        <f t="shared" si="240"/>
        <v>0</v>
      </c>
      <c r="R3083" s="10">
        <f t="shared" si="241"/>
        <v>420.6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8362</v>
      </c>
      <c r="O3084" s="12" t="s">
        <v>8275</v>
      </c>
      <c r="P3084" t="s">
        <v>8315</v>
      </c>
      <c r="Q3084">
        <f t="shared" si="240"/>
        <v>0</v>
      </c>
      <c r="R3084" s="10">
        <f t="shared" si="241"/>
        <v>0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8362</v>
      </c>
      <c r="O3085" s="12" t="s">
        <v>8275</v>
      </c>
      <c r="P3085" t="s">
        <v>8315</v>
      </c>
      <c r="Q3085">
        <f t="shared" si="240"/>
        <v>0</v>
      </c>
      <c r="R3085" s="10">
        <f t="shared" si="241"/>
        <v>18.670000000000002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8362</v>
      </c>
      <c r="O3086" s="12" t="s">
        <v>8275</v>
      </c>
      <c r="P3086" t="s">
        <v>8315</v>
      </c>
      <c r="Q3086">
        <f t="shared" si="240"/>
        <v>12</v>
      </c>
      <c r="R3086" s="10">
        <f t="shared" si="241"/>
        <v>78.33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8362</v>
      </c>
      <c r="O3087" s="12" t="s">
        <v>8275</v>
      </c>
      <c r="P3087" t="s">
        <v>8315</v>
      </c>
      <c r="Q3087">
        <f t="shared" si="240"/>
        <v>2</v>
      </c>
      <c r="R3087" s="10">
        <f t="shared" si="241"/>
        <v>67.78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8362</v>
      </c>
      <c r="O3088" s="12" t="s">
        <v>8275</v>
      </c>
      <c r="P3088" t="s">
        <v>8315</v>
      </c>
      <c r="Q3088">
        <f t="shared" si="240"/>
        <v>0</v>
      </c>
      <c r="R3088" s="10">
        <f t="shared" si="241"/>
        <v>16.670000000000002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8362</v>
      </c>
      <c r="O3089" s="12" t="s">
        <v>8275</v>
      </c>
      <c r="P3089" t="s">
        <v>8315</v>
      </c>
      <c r="Q3089">
        <f t="shared" si="240"/>
        <v>1</v>
      </c>
      <c r="R3089" s="10">
        <f t="shared" si="241"/>
        <v>62.5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8362</v>
      </c>
      <c r="O3090" s="12" t="s">
        <v>8275</v>
      </c>
      <c r="P3090" t="s">
        <v>8315</v>
      </c>
      <c r="Q3090">
        <f t="shared" si="240"/>
        <v>0</v>
      </c>
      <c r="R3090" s="10">
        <f t="shared" si="241"/>
        <v>42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8362</v>
      </c>
      <c r="O3091" s="12" t="s">
        <v>8275</v>
      </c>
      <c r="P3091" t="s">
        <v>8315</v>
      </c>
      <c r="Q3091">
        <f t="shared" si="240"/>
        <v>23</v>
      </c>
      <c r="R3091" s="10">
        <f t="shared" si="241"/>
        <v>130.09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8362</v>
      </c>
      <c r="O3092" s="12" t="s">
        <v>8275</v>
      </c>
      <c r="P3092" t="s">
        <v>8315</v>
      </c>
      <c r="Q3092">
        <f t="shared" si="240"/>
        <v>5</v>
      </c>
      <c r="R3092" s="10">
        <f t="shared" si="241"/>
        <v>1270.22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8362</v>
      </c>
      <c r="O3093" s="12" t="s">
        <v>8275</v>
      </c>
      <c r="P3093" t="s">
        <v>8315</v>
      </c>
      <c r="Q3093">
        <f t="shared" si="240"/>
        <v>16</v>
      </c>
      <c r="R3093" s="10">
        <f t="shared" si="241"/>
        <v>88.44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8362</v>
      </c>
      <c r="O3094" s="12" t="s">
        <v>8275</v>
      </c>
      <c r="P3094" t="s">
        <v>8315</v>
      </c>
      <c r="Q3094">
        <f t="shared" si="240"/>
        <v>1</v>
      </c>
      <c r="R3094" s="10">
        <f t="shared" si="241"/>
        <v>56.34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8362</v>
      </c>
      <c r="O3095" s="12" t="s">
        <v>8275</v>
      </c>
      <c r="P3095" t="s">
        <v>8315</v>
      </c>
      <c r="Q3095">
        <f t="shared" si="240"/>
        <v>23</v>
      </c>
      <c r="R3095" s="10">
        <f t="shared" si="241"/>
        <v>53.53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8362</v>
      </c>
      <c r="O3096" s="12" t="s">
        <v>8275</v>
      </c>
      <c r="P3096" t="s">
        <v>8315</v>
      </c>
      <c r="Q3096">
        <f t="shared" si="240"/>
        <v>0</v>
      </c>
      <c r="R3096" s="10">
        <f t="shared" si="241"/>
        <v>25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8362</v>
      </c>
      <c r="O3097" s="12" t="s">
        <v>8275</v>
      </c>
      <c r="P3097" t="s">
        <v>8315</v>
      </c>
      <c r="Q3097">
        <f t="shared" si="240"/>
        <v>0</v>
      </c>
      <c r="R3097" s="10">
        <f t="shared" si="241"/>
        <v>50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8362</v>
      </c>
      <c r="O3098" s="12" t="s">
        <v>8275</v>
      </c>
      <c r="P3098" t="s">
        <v>8315</v>
      </c>
      <c r="Q3098">
        <f t="shared" si="240"/>
        <v>4</v>
      </c>
      <c r="R3098" s="10">
        <f t="shared" si="241"/>
        <v>56.79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8362</v>
      </c>
      <c r="O3099" s="12" t="s">
        <v>8275</v>
      </c>
      <c r="P3099" t="s">
        <v>8315</v>
      </c>
      <c r="Q3099">
        <f t="shared" si="240"/>
        <v>17</v>
      </c>
      <c r="R3099" s="10">
        <f t="shared" si="241"/>
        <v>40.83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8362</v>
      </c>
      <c r="O3100" s="12" t="s">
        <v>8275</v>
      </c>
      <c r="P3100" t="s">
        <v>8315</v>
      </c>
      <c r="Q3100">
        <f t="shared" si="240"/>
        <v>4</v>
      </c>
      <c r="R3100" s="10">
        <f t="shared" si="241"/>
        <v>65.11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8362</v>
      </c>
      <c r="O3101" s="12" t="s">
        <v>8275</v>
      </c>
      <c r="P3101" t="s">
        <v>8315</v>
      </c>
      <c r="Q3101">
        <f t="shared" si="240"/>
        <v>14</v>
      </c>
      <c r="R3101" s="10">
        <f t="shared" si="241"/>
        <v>55.6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8362</v>
      </c>
      <c r="O3102" s="12" t="s">
        <v>8275</v>
      </c>
      <c r="P3102" t="s">
        <v>8315</v>
      </c>
      <c r="Q3102">
        <f t="shared" si="240"/>
        <v>15</v>
      </c>
      <c r="R3102" s="10">
        <f t="shared" si="241"/>
        <v>140.54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8362</v>
      </c>
      <c r="O3103" s="12" t="s">
        <v>8275</v>
      </c>
      <c r="P3103" t="s">
        <v>8315</v>
      </c>
      <c r="Q3103">
        <f t="shared" si="240"/>
        <v>12</v>
      </c>
      <c r="R3103" s="10">
        <f t="shared" si="241"/>
        <v>25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8362</v>
      </c>
      <c r="O3104" s="12" t="s">
        <v>8275</v>
      </c>
      <c r="P3104" t="s">
        <v>8315</v>
      </c>
      <c r="Q3104">
        <f t="shared" si="240"/>
        <v>39</v>
      </c>
      <c r="R3104" s="10">
        <f t="shared" si="241"/>
        <v>69.53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8362</v>
      </c>
      <c r="O3105" s="12" t="s">
        <v>8275</v>
      </c>
      <c r="P3105" t="s">
        <v>8315</v>
      </c>
      <c r="Q3105">
        <f t="shared" si="240"/>
        <v>0</v>
      </c>
      <c r="R3105" s="10">
        <f t="shared" si="241"/>
        <v>5.5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8362</v>
      </c>
      <c r="O3106" s="12" t="s">
        <v>8275</v>
      </c>
      <c r="P3106" t="s">
        <v>8315</v>
      </c>
      <c r="Q3106">
        <f t="shared" si="240"/>
        <v>30</v>
      </c>
      <c r="R3106" s="10">
        <f t="shared" si="241"/>
        <v>237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8362</v>
      </c>
      <c r="O3107" s="12" t="s">
        <v>8275</v>
      </c>
      <c r="P3107" t="s">
        <v>8315</v>
      </c>
      <c r="Q3107">
        <f t="shared" si="240"/>
        <v>42</v>
      </c>
      <c r="R3107" s="10">
        <f t="shared" si="241"/>
        <v>79.87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8362</v>
      </c>
      <c r="O3108" s="12" t="s">
        <v>8275</v>
      </c>
      <c r="P3108" t="s">
        <v>8315</v>
      </c>
      <c r="Q3108">
        <f t="shared" si="240"/>
        <v>4</v>
      </c>
      <c r="R3108" s="10">
        <f t="shared" si="241"/>
        <v>10.25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8362</v>
      </c>
      <c r="O3109" s="12" t="s">
        <v>8275</v>
      </c>
      <c r="P3109" t="s">
        <v>8315</v>
      </c>
      <c r="Q3109">
        <f t="shared" si="240"/>
        <v>20</v>
      </c>
      <c r="R3109" s="10">
        <f t="shared" si="241"/>
        <v>272.58999999999997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8362</v>
      </c>
      <c r="O3110" s="12" t="s">
        <v>8275</v>
      </c>
      <c r="P3110" t="s">
        <v>8315</v>
      </c>
      <c r="Q3110">
        <f t="shared" si="240"/>
        <v>0</v>
      </c>
      <c r="R3110" s="10">
        <f t="shared" si="241"/>
        <v>13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8362</v>
      </c>
      <c r="O3111" s="12" t="s">
        <v>8275</v>
      </c>
      <c r="P3111" t="s">
        <v>8315</v>
      </c>
      <c r="Q3111">
        <f t="shared" si="240"/>
        <v>25</v>
      </c>
      <c r="R3111" s="10">
        <f t="shared" si="241"/>
        <v>58.18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8362</v>
      </c>
      <c r="O3112" s="12" t="s">
        <v>8275</v>
      </c>
      <c r="P3112" t="s">
        <v>8315</v>
      </c>
      <c r="Q3112">
        <f t="shared" si="240"/>
        <v>0</v>
      </c>
      <c r="R3112" s="10">
        <f t="shared" si="241"/>
        <v>10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8362</v>
      </c>
      <c r="O3113" s="12" t="s">
        <v>8275</v>
      </c>
      <c r="P3113" t="s">
        <v>8315</v>
      </c>
      <c r="Q3113">
        <f t="shared" si="240"/>
        <v>27</v>
      </c>
      <c r="R3113" s="10">
        <f t="shared" si="241"/>
        <v>70.11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8362</v>
      </c>
      <c r="O3114" s="12" t="s">
        <v>8275</v>
      </c>
      <c r="P3114" t="s">
        <v>8315</v>
      </c>
      <c r="Q3114">
        <f t="shared" si="240"/>
        <v>5</v>
      </c>
      <c r="R3114" s="10">
        <f t="shared" si="241"/>
        <v>57.89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8362</v>
      </c>
      <c r="O3115" s="12" t="s">
        <v>8275</v>
      </c>
      <c r="P3115" t="s">
        <v>8315</v>
      </c>
      <c r="Q3115">
        <f t="shared" si="240"/>
        <v>4</v>
      </c>
      <c r="R3115" s="10">
        <f t="shared" si="241"/>
        <v>125.27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8362</v>
      </c>
      <c r="O3116" s="12" t="s">
        <v>8275</v>
      </c>
      <c r="P3116" t="s">
        <v>8315</v>
      </c>
      <c r="Q3116">
        <f t="shared" si="240"/>
        <v>0</v>
      </c>
      <c r="R3116" s="10">
        <f t="shared" si="241"/>
        <v>0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8362</v>
      </c>
      <c r="O3117" s="12" t="s">
        <v>8275</v>
      </c>
      <c r="P3117" t="s">
        <v>8315</v>
      </c>
      <c r="Q3117">
        <f t="shared" si="240"/>
        <v>3</v>
      </c>
      <c r="R3117" s="10">
        <f t="shared" si="241"/>
        <v>300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8362</v>
      </c>
      <c r="O3118" s="12" t="s">
        <v>8275</v>
      </c>
      <c r="P3118" t="s">
        <v>8315</v>
      </c>
      <c r="Q3118">
        <f t="shared" si="240"/>
        <v>57</v>
      </c>
      <c r="R3118" s="10">
        <f t="shared" si="241"/>
        <v>43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8362</v>
      </c>
      <c r="O3119" s="12" t="s">
        <v>8275</v>
      </c>
      <c r="P3119" t="s">
        <v>8315</v>
      </c>
      <c r="Q3119">
        <f t="shared" si="240"/>
        <v>0</v>
      </c>
      <c r="R3119" s="10">
        <f t="shared" si="241"/>
        <v>1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8362</v>
      </c>
      <c r="O3120" s="12" t="s">
        <v>8275</v>
      </c>
      <c r="P3120" t="s">
        <v>8315</v>
      </c>
      <c r="Q3120">
        <f t="shared" si="240"/>
        <v>0</v>
      </c>
      <c r="R3120" s="10">
        <f t="shared" si="241"/>
        <v>775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8362</v>
      </c>
      <c r="O3121" s="12" t="s">
        <v>8275</v>
      </c>
      <c r="P3121" t="s">
        <v>8315</v>
      </c>
      <c r="Q3121">
        <f t="shared" si="240"/>
        <v>0</v>
      </c>
      <c r="R3121" s="10">
        <f t="shared" si="241"/>
        <v>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8362</v>
      </c>
      <c r="O3122" s="12" t="s">
        <v>8275</v>
      </c>
      <c r="P3122" t="s">
        <v>8315</v>
      </c>
      <c r="Q3122">
        <f t="shared" si="240"/>
        <v>0</v>
      </c>
      <c r="R3122" s="10">
        <f t="shared" si="241"/>
        <v>12.8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8362</v>
      </c>
      <c r="O3123" s="12" t="s">
        <v>8275</v>
      </c>
      <c r="P3123" t="s">
        <v>8315</v>
      </c>
      <c r="Q3123">
        <f t="shared" si="240"/>
        <v>1</v>
      </c>
      <c r="R3123" s="10">
        <f t="shared" si="241"/>
        <v>10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8362</v>
      </c>
      <c r="O3124" s="12" t="s">
        <v>8275</v>
      </c>
      <c r="P3124" t="s">
        <v>8315</v>
      </c>
      <c r="Q3124">
        <f t="shared" si="240"/>
        <v>58</v>
      </c>
      <c r="R3124" s="10">
        <f t="shared" si="241"/>
        <v>58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8362</v>
      </c>
      <c r="O3125" s="12" t="s">
        <v>8275</v>
      </c>
      <c r="P3125" t="s">
        <v>8315</v>
      </c>
      <c r="Q3125">
        <f t="shared" si="240"/>
        <v>68</v>
      </c>
      <c r="R3125" s="10">
        <f t="shared" si="241"/>
        <v>244.8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8362</v>
      </c>
      <c r="O3126" s="12" t="s">
        <v>8275</v>
      </c>
      <c r="P3126" t="s">
        <v>8315</v>
      </c>
      <c r="Q3126">
        <f t="shared" si="240"/>
        <v>0</v>
      </c>
      <c r="R3126" s="10">
        <f t="shared" si="241"/>
        <v>6.5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8362</v>
      </c>
      <c r="O3127" s="12" t="s">
        <v>8275</v>
      </c>
      <c r="P3127" t="s">
        <v>8315</v>
      </c>
      <c r="Q3127">
        <f t="shared" si="240"/>
        <v>0</v>
      </c>
      <c r="R3127" s="10">
        <f t="shared" si="241"/>
        <v>0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8362</v>
      </c>
      <c r="O3128" s="12" t="s">
        <v>8275</v>
      </c>
      <c r="P3128" t="s">
        <v>8315</v>
      </c>
      <c r="Q3128">
        <f t="shared" si="240"/>
        <v>4</v>
      </c>
      <c r="R3128" s="10">
        <f t="shared" si="241"/>
        <v>61.18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8362</v>
      </c>
      <c r="O3129" s="12" t="s">
        <v>8275</v>
      </c>
      <c r="P3129" t="s">
        <v>8315</v>
      </c>
      <c r="Q3129">
        <f t="shared" si="240"/>
        <v>0</v>
      </c>
      <c r="R3129" s="10">
        <f t="shared" si="241"/>
        <v>0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8330</v>
      </c>
      <c r="O3130" s="12" t="s">
        <v>8275</v>
      </c>
      <c r="P3130" t="s">
        <v>8276</v>
      </c>
      <c r="Q3130">
        <f t="shared" si="240"/>
        <v>109</v>
      </c>
      <c r="R3130" s="10">
        <f t="shared" si="241"/>
        <v>139.24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8330</v>
      </c>
      <c r="O3131" s="12" t="s">
        <v>8275</v>
      </c>
      <c r="P3131" t="s">
        <v>8276</v>
      </c>
      <c r="Q3131">
        <f t="shared" si="240"/>
        <v>1</v>
      </c>
      <c r="R3131" s="10">
        <f t="shared" si="241"/>
        <v>10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8330</v>
      </c>
      <c r="O3132" s="12" t="s">
        <v>8275</v>
      </c>
      <c r="P3132" t="s">
        <v>8276</v>
      </c>
      <c r="Q3132">
        <f t="shared" si="240"/>
        <v>4</v>
      </c>
      <c r="R3132" s="10">
        <f t="shared" si="241"/>
        <v>93.75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8330</v>
      </c>
      <c r="O3133" s="12" t="s">
        <v>8275</v>
      </c>
      <c r="P3133" t="s">
        <v>8276</v>
      </c>
      <c r="Q3133">
        <f t="shared" si="240"/>
        <v>16</v>
      </c>
      <c r="R3133" s="10">
        <f t="shared" si="241"/>
        <v>53.75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8330</v>
      </c>
      <c r="O3134" s="12" t="s">
        <v>8275</v>
      </c>
      <c r="P3134" t="s">
        <v>8276</v>
      </c>
      <c r="Q3134">
        <f t="shared" si="240"/>
        <v>0</v>
      </c>
      <c r="R3134" s="10">
        <f t="shared" si="241"/>
        <v>10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8330</v>
      </c>
      <c r="O3135" s="12" t="s">
        <v>8275</v>
      </c>
      <c r="P3135" t="s">
        <v>8276</v>
      </c>
      <c r="Q3135">
        <f t="shared" si="240"/>
        <v>108</v>
      </c>
      <c r="R3135" s="10">
        <f t="shared" si="241"/>
        <v>33.75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8330</v>
      </c>
      <c r="O3136" s="12" t="s">
        <v>8275</v>
      </c>
      <c r="P3136" t="s">
        <v>8276</v>
      </c>
      <c r="Q3136">
        <f t="shared" si="240"/>
        <v>23</v>
      </c>
      <c r="R3136" s="10">
        <f t="shared" si="241"/>
        <v>18.75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8330</v>
      </c>
      <c r="O3137" s="12" t="s">
        <v>8275</v>
      </c>
      <c r="P3137" t="s">
        <v>8276</v>
      </c>
      <c r="Q3137">
        <f t="shared" si="240"/>
        <v>21</v>
      </c>
      <c r="R3137" s="10">
        <f t="shared" si="241"/>
        <v>23.14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8330</v>
      </c>
      <c r="O3138" s="12" t="s">
        <v>8275</v>
      </c>
      <c r="P3138" t="s">
        <v>8276</v>
      </c>
      <c r="Q3138">
        <f t="shared" ref="Q3138:Q3201" si="245">ROUND(E3138/D3138*100,0)</f>
        <v>128</v>
      </c>
      <c r="R3138" s="10">
        <f t="shared" si="241"/>
        <v>29.05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8330</v>
      </c>
      <c r="O3139" s="12" t="s">
        <v>8275</v>
      </c>
      <c r="P3139" t="s">
        <v>8276</v>
      </c>
      <c r="Q3139">
        <f t="shared" si="245"/>
        <v>3</v>
      </c>
      <c r="R3139" s="10">
        <f t="shared" ref="R3139:R3202" si="246">IFERROR(ROUND(E3139/L3139,2),0)</f>
        <v>50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8330</v>
      </c>
      <c r="O3140" s="12" t="s">
        <v>8275</v>
      </c>
      <c r="P3140" t="s">
        <v>8276</v>
      </c>
      <c r="Q3140">
        <f t="shared" si="245"/>
        <v>0</v>
      </c>
      <c r="R3140" s="10">
        <f t="shared" si="246"/>
        <v>0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8330</v>
      </c>
      <c r="O3141" s="12" t="s">
        <v>8275</v>
      </c>
      <c r="P3141" t="s">
        <v>8276</v>
      </c>
      <c r="Q3141">
        <f t="shared" si="245"/>
        <v>5</v>
      </c>
      <c r="R3141" s="10">
        <f t="shared" si="246"/>
        <v>450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8330</v>
      </c>
      <c r="O3142" s="12" t="s">
        <v>8275</v>
      </c>
      <c r="P3142" t="s">
        <v>8276</v>
      </c>
      <c r="Q3142">
        <f t="shared" si="245"/>
        <v>1</v>
      </c>
      <c r="R3142" s="10">
        <f t="shared" si="246"/>
        <v>24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8330</v>
      </c>
      <c r="O3143" s="12" t="s">
        <v>8275</v>
      </c>
      <c r="P3143" t="s">
        <v>8276</v>
      </c>
      <c r="Q3143">
        <f t="shared" si="245"/>
        <v>52</v>
      </c>
      <c r="R3143" s="10">
        <f t="shared" si="246"/>
        <v>32.25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8330</v>
      </c>
      <c r="O3144" s="12" t="s">
        <v>8275</v>
      </c>
      <c r="P3144" t="s">
        <v>8276</v>
      </c>
      <c r="Q3144">
        <f t="shared" si="245"/>
        <v>2</v>
      </c>
      <c r="R3144" s="10">
        <f t="shared" si="246"/>
        <v>15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8330</v>
      </c>
      <c r="O3145" s="12" t="s">
        <v>8275</v>
      </c>
      <c r="P3145" t="s">
        <v>8276</v>
      </c>
      <c r="Q3145">
        <f t="shared" si="245"/>
        <v>0</v>
      </c>
      <c r="R3145" s="10">
        <f t="shared" si="246"/>
        <v>0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8330</v>
      </c>
      <c r="O3146" s="12" t="s">
        <v>8275</v>
      </c>
      <c r="P3146" t="s">
        <v>8276</v>
      </c>
      <c r="Q3146">
        <f t="shared" si="245"/>
        <v>75</v>
      </c>
      <c r="R3146" s="10">
        <f t="shared" si="246"/>
        <v>251.33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8330</v>
      </c>
      <c r="O3147" s="12" t="s">
        <v>8275</v>
      </c>
      <c r="P3147" t="s">
        <v>8276</v>
      </c>
      <c r="Q3147">
        <f t="shared" si="245"/>
        <v>0</v>
      </c>
      <c r="R3147" s="10">
        <f t="shared" si="246"/>
        <v>0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8330</v>
      </c>
      <c r="O3148" s="12" t="s">
        <v>8275</v>
      </c>
      <c r="P3148" t="s">
        <v>8276</v>
      </c>
      <c r="Q3148">
        <f t="shared" si="245"/>
        <v>11</v>
      </c>
      <c r="R3148" s="10">
        <f t="shared" si="246"/>
        <v>437.5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8330</v>
      </c>
      <c r="O3149" s="12" t="s">
        <v>8275</v>
      </c>
      <c r="P3149" t="s">
        <v>8276</v>
      </c>
      <c r="Q3149">
        <f t="shared" si="245"/>
        <v>118</v>
      </c>
      <c r="R3149" s="10">
        <f t="shared" si="246"/>
        <v>110.35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8330</v>
      </c>
      <c r="O3150" s="12" t="s">
        <v>8275</v>
      </c>
      <c r="P3150" t="s">
        <v>8276</v>
      </c>
      <c r="Q3150">
        <f t="shared" si="245"/>
        <v>131</v>
      </c>
      <c r="R3150" s="10">
        <f t="shared" si="246"/>
        <v>41.42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8330</v>
      </c>
      <c r="O3151" s="12" t="s">
        <v>8275</v>
      </c>
      <c r="P3151" t="s">
        <v>8276</v>
      </c>
      <c r="Q3151">
        <f t="shared" si="245"/>
        <v>104</v>
      </c>
      <c r="R3151" s="10">
        <f t="shared" si="246"/>
        <v>52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8330</v>
      </c>
      <c r="O3152" s="12" t="s">
        <v>8275</v>
      </c>
      <c r="P3152" t="s">
        <v>8276</v>
      </c>
      <c r="Q3152">
        <f t="shared" si="245"/>
        <v>101</v>
      </c>
      <c r="R3152" s="10">
        <f t="shared" si="246"/>
        <v>33.99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8330</v>
      </c>
      <c r="O3153" s="12" t="s">
        <v>8275</v>
      </c>
      <c r="P3153" t="s">
        <v>8276</v>
      </c>
      <c r="Q3153">
        <f t="shared" si="245"/>
        <v>100</v>
      </c>
      <c r="R3153" s="10">
        <f t="shared" si="246"/>
        <v>103.35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8330</v>
      </c>
      <c r="O3154" s="12" t="s">
        <v>8275</v>
      </c>
      <c r="P3154" t="s">
        <v>8276</v>
      </c>
      <c r="Q3154">
        <f t="shared" si="245"/>
        <v>106</v>
      </c>
      <c r="R3154" s="10">
        <f t="shared" si="246"/>
        <v>34.79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8330</v>
      </c>
      <c r="O3155" s="12" t="s">
        <v>8275</v>
      </c>
      <c r="P3155" t="s">
        <v>8276</v>
      </c>
      <c r="Q3155">
        <f t="shared" si="245"/>
        <v>336</v>
      </c>
      <c r="R3155" s="10">
        <f t="shared" si="246"/>
        <v>41.77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8330</v>
      </c>
      <c r="O3156" s="12" t="s">
        <v>8275</v>
      </c>
      <c r="P3156" t="s">
        <v>8276</v>
      </c>
      <c r="Q3156">
        <f t="shared" si="245"/>
        <v>113</v>
      </c>
      <c r="R3156" s="10">
        <f t="shared" si="246"/>
        <v>64.27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8330</v>
      </c>
      <c r="O3157" s="12" t="s">
        <v>8275</v>
      </c>
      <c r="P3157" t="s">
        <v>8276</v>
      </c>
      <c r="Q3157">
        <f t="shared" si="245"/>
        <v>189</v>
      </c>
      <c r="R3157" s="10">
        <f t="shared" si="246"/>
        <v>31.21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8330</v>
      </c>
      <c r="O3158" s="12" t="s">
        <v>8275</v>
      </c>
      <c r="P3158" t="s">
        <v>8276</v>
      </c>
      <c r="Q3158">
        <f t="shared" si="245"/>
        <v>102</v>
      </c>
      <c r="R3158" s="10">
        <f t="shared" si="246"/>
        <v>62.92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8330</v>
      </c>
      <c r="O3159" s="12" t="s">
        <v>8275</v>
      </c>
      <c r="P3159" t="s">
        <v>8276</v>
      </c>
      <c r="Q3159">
        <f t="shared" si="245"/>
        <v>101</v>
      </c>
      <c r="R3159" s="10">
        <f t="shared" si="246"/>
        <v>98.54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8330</v>
      </c>
      <c r="O3160" s="12" t="s">
        <v>8275</v>
      </c>
      <c r="P3160" t="s">
        <v>8276</v>
      </c>
      <c r="Q3160">
        <f t="shared" si="245"/>
        <v>114</v>
      </c>
      <c r="R3160" s="10">
        <f t="shared" si="246"/>
        <v>82.61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8330</v>
      </c>
      <c r="O3161" s="12" t="s">
        <v>8275</v>
      </c>
      <c r="P3161" t="s">
        <v>8276</v>
      </c>
      <c r="Q3161">
        <f t="shared" si="245"/>
        <v>133</v>
      </c>
      <c r="R3161" s="10">
        <f t="shared" si="246"/>
        <v>38.5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8330</v>
      </c>
      <c r="O3162" s="12" t="s">
        <v>8275</v>
      </c>
      <c r="P3162" t="s">
        <v>8276</v>
      </c>
      <c r="Q3162">
        <f t="shared" si="245"/>
        <v>102</v>
      </c>
      <c r="R3162" s="10">
        <f t="shared" si="246"/>
        <v>80.16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8330</v>
      </c>
      <c r="O3163" s="12" t="s">
        <v>8275</v>
      </c>
      <c r="P3163" t="s">
        <v>8276</v>
      </c>
      <c r="Q3163">
        <f t="shared" si="245"/>
        <v>105</v>
      </c>
      <c r="R3163" s="10">
        <f t="shared" si="246"/>
        <v>28.41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8330</v>
      </c>
      <c r="O3164" s="12" t="s">
        <v>8275</v>
      </c>
      <c r="P3164" t="s">
        <v>8276</v>
      </c>
      <c r="Q3164">
        <f t="shared" si="245"/>
        <v>127</v>
      </c>
      <c r="R3164" s="10">
        <f t="shared" si="246"/>
        <v>80.73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8330</v>
      </c>
      <c r="O3165" s="12" t="s">
        <v>8275</v>
      </c>
      <c r="P3165" t="s">
        <v>8276</v>
      </c>
      <c r="Q3165">
        <f t="shared" si="245"/>
        <v>111</v>
      </c>
      <c r="R3165" s="10">
        <f t="shared" si="246"/>
        <v>200.69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8330</v>
      </c>
      <c r="O3166" s="12" t="s">
        <v>8275</v>
      </c>
      <c r="P3166" t="s">
        <v>8276</v>
      </c>
      <c r="Q3166">
        <f t="shared" si="245"/>
        <v>107</v>
      </c>
      <c r="R3166" s="10">
        <f t="shared" si="246"/>
        <v>37.590000000000003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8330</v>
      </c>
      <c r="O3167" s="12" t="s">
        <v>8275</v>
      </c>
      <c r="P3167" t="s">
        <v>8276</v>
      </c>
      <c r="Q3167">
        <f t="shared" si="245"/>
        <v>163</v>
      </c>
      <c r="R3167" s="10">
        <f t="shared" si="246"/>
        <v>58.1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8330</v>
      </c>
      <c r="O3168" s="12" t="s">
        <v>8275</v>
      </c>
      <c r="P3168" t="s">
        <v>8276</v>
      </c>
      <c r="Q3168">
        <f t="shared" si="245"/>
        <v>160</v>
      </c>
      <c r="R3168" s="10">
        <f t="shared" si="246"/>
        <v>60.3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8330</v>
      </c>
      <c r="O3169" s="12" t="s">
        <v>8275</v>
      </c>
      <c r="P3169" t="s">
        <v>8276</v>
      </c>
      <c r="Q3169">
        <f t="shared" si="245"/>
        <v>116</v>
      </c>
      <c r="R3169" s="10">
        <f t="shared" si="246"/>
        <v>63.36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8330</v>
      </c>
      <c r="O3170" s="12" t="s">
        <v>8275</v>
      </c>
      <c r="P3170" t="s">
        <v>8276</v>
      </c>
      <c r="Q3170">
        <f t="shared" si="245"/>
        <v>124</v>
      </c>
      <c r="R3170" s="10">
        <f t="shared" si="246"/>
        <v>50.9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8330</v>
      </c>
      <c r="O3171" s="12" t="s">
        <v>8275</v>
      </c>
      <c r="P3171" t="s">
        <v>8276</v>
      </c>
      <c r="Q3171">
        <f t="shared" si="245"/>
        <v>103</v>
      </c>
      <c r="R3171" s="10">
        <f t="shared" si="246"/>
        <v>100.5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8330</v>
      </c>
      <c r="O3172" s="12" t="s">
        <v>8275</v>
      </c>
      <c r="P3172" t="s">
        <v>8276</v>
      </c>
      <c r="Q3172">
        <f t="shared" si="245"/>
        <v>112</v>
      </c>
      <c r="R3172" s="10">
        <f t="shared" si="246"/>
        <v>31.62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8330</v>
      </c>
      <c r="O3173" s="12" t="s">
        <v>8275</v>
      </c>
      <c r="P3173" t="s">
        <v>8276</v>
      </c>
      <c r="Q3173">
        <f t="shared" si="245"/>
        <v>109</v>
      </c>
      <c r="R3173" s="10">
        <f t="shared" si="246"/>
        <v>65.099999999999994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8330</v>
      </c>
      <c r="O3174" s="12" t="s">
        <v>8275</v>
      </c>
      <c r="P3174" t="s">
        <v>8276</v>
      </c>
      <c r="Q3174">
        <f t="shared" si="245"/>
        <v>115</v>
      </c>
      <c r="R3174" s="10">
        <f t="shared" si="246"/>
        <v>79.31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8330</v>
      </c>
      <c r="O3175" s="12" t="s">
        <v>8275</v>
      </c>
      <c r="P3175" t="s">
        <v>8276</v>
      </c>
      <c r="Q3175">
        <f t="shared" si="245"/>
        <v>103</v>
      </c>
      <c r="R3175" s="10">
        <f t="shared" si="246"/>
        <v>139.19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8330</v>
      </c>
      <c r="O3176" s="12" t="s">
        <v>8275</v>
      </c>
      <c r="P3176" t="s">
        <v>8276</v>
      </c>
      <c r="Q3176">
        <f t="shared" si="245"/>
        <v>101</v>
      </c>
      <c r="R3176" s="10">
        <f t="shared" si="246"/>
        <v>131.91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8330</v>
      </c>
      <c r="O3177" s="12" t="s">
        <v>8275</v>
      </c>
      <c r="P3177" t="s">
        <v>8276</v>
      </c>
      <c r="Q3177">
        <f t="shared" si="245"/>
        <v>110</v>
      </c>
      <c r="R3177" s="10">
        <f t="shared" si="246"/>
        <v>91.3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8330</v>
      </c>
      <c r="O3178" s="12" t="s">
        <v>8275</v>
      </c>
      <c r="P3178" t="s">
        <v>8276</v>
      </c>
      <c r="Q3178">
        <f t="shared" si="245"/>
        <v>115</v>
      </c>
      <c r="R3178" s="10">
        <f t="shared" si="246"/>
        <v>39.67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8330</v>
      </c>
      <c r="O3179" s="12" t="s">
        <v>8275</v>
      </c>
      <c r="P3179" t="s">
        <v>8276</v>
      </c>
      <c r="Q3179">
        <f t="shared" si="245"/>
        <v>117</v>
      </c>
      <c r="R3179" s="10">
        <f t="shared" si="246"/>
        <v>57.55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8330</v>
      </c>
      <c r="O3180" s="12" t="s">
        <v>8275</v>
      </c>
      <c r="P3180" t="s">
        <v>8276</v>
      </c>
      <c r="Q3180">
        <f t="shared" si="245"/>
        <v>172</v>
      </c>
      <c r="R3180" s="10">
        <f t="shared" si="246"/>
        <v>33.03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8330</v>
      </c>
      <c r="O3181" s="12" t="s">
        <v>8275</v>
      </c>
      <c r="P3181" t="s">
        <v>8276</v>
      </c>
      <c r="Q3181">
        <f t="shared" si="245"/>
        <v>114</v>
      </c>
      <c r="R3181" s="10">
        <f t="shared" si="246"/>
        <v>77.34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8330</v>
      </c>
      <c r="O3182" s="12" t="s">
        <v>8275</v>
      </c>
      <c r="P3182" t="s">
        <v>8276</v>
      </c>
      <c r="Q3182">
        <f t="shared" si="245"/>
        <v>120</v>
      </c>
      <c r="R3182" s="10">
        <f t="shared" si="246"/>
        <v>31.93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8330</v>
      </c>
      <c r="O3183" s="12" t="s">
        <v>8275</v>
      </c>
      <c r="P3183" t="s">
        <v>8276</v>
      </c>
      <c r="Q3183">
        <f t="shared" si="245"/>
        <v>109</v>
      </c>
      <c r="R3183" s="10">
        <f t="shared" si="246"/>
        <v>36.33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8330</v>
      </c>
      <c r="O3184" s="12" t="s">
        <v>8275</v>
      </c>
      <c r="P3184" t="s">
        <v>8276</v>
      </c>
      <c r="Q3184">
        <f t="shared" si="245"/>
        <v>101</v>
      </c>
      <c r="R3184" s="10">
        <f t="shared" si="246"/>
        <v>46.77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8330</v>
      </c>
      <c r="O3185" s="12" t="s">
        <v>8275</v>
      </c>
      <c r="P3185" t="s">
        <v>8276</v>
      </c>
      <c r="Q3185">
        <f t="shared" si="245"/>
        <v>109</v>
      </c>
      <c r="R3185" s="10">
        <f t="shared" si="246"/>
        <v>40.07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8330</v>
      </c>
      <c r="O3186" s="12" t="s">
        <v>8275</v>
      </c>
      <c r="P3186" t="s">
        <v>8276</v>
      </c>
      <c r="Q3186">
        <f t="shared" si="245"/>
        <v>107</v>
      </c>
      <c r="R3186" s="10">
        <f t="shared" si="246"/>
        <v>100.22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8330</v>
      </c>
      <c r="O3187" s="12" t="s">
        <v>8275</v>
      </c>
      <c r="P3187" t="s">
        <v>8276</v>
      </c>
      <c r="Q3187">
        <f t="shared" si="245"/>
        <v>100</v>
      </c>
      <c r="R3187" s="10">
        <f t="shared" si="246"/>
        <v>41.67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8330</v>
      </c>
      <c r="O3188" s="12" t="s">
        <v>8275</v>
      </c>
      <c r="P3188" t="s">
        <v>8276</v>
      </c>
      <c r="Q3188">
        <f t="shared" si="245"/>
        <v>102</v>
      </c>
      <c r="R3188" s="10">
        <f t="shared" si="246"/>
        <v>46.71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8330</v>
      </c>
      <c r="O3189" s="12" t="s">
        <v>8275</v>
      </c>
      <c r="P3189" t="s">
        <v>8276</v>
      </c>
      <c r="Q3189">
        <f t="shared" si="245"/>
        <v>116</v>
      </c>
      <c r="R3189" s="10">
        <f t="shared" si="246"/>
        <v>71.489999999999995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8364</v>
      </c>
      <c r="O3190" s="12" t="s">
        <v>8275</v>
      </c>
      <c r="P3190" t="s">
        <v>8317</v>
      </c>
      <c r="Q3190">
        <f t="shared" si="245"/>
        <v>65</v>
      </c>
      <c r="R3190" s="10">
        <f t="shared" si="246"/>
        <v>14.44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8364</v>
      </c>
      <c r="O3191" s="12" t="s">
        <v>8275</v>
      </c>
      <c r="P3191" t="s">
        <v>8317</v>
      </c>
      <c r="Q3191">
        <f t="shared" si="245"/>
        <v>12</v>
      </c>
      <c r="R3191" s="10">
        <f t="shared" si="246"/>
        <v>356.84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8364</v>
      </c>
      <c r="O3192" s="12" t="s">
        <v>8275</v>
      </c>
      <c r="P3192" t="s">
        <v>8317</v>
      </c>
      <c r="Q3192">
        <f t="shared" si="245"/>
        <v>0</v>
      </c>
      <c r="R3192" s="10">
        <f t="shared" si="246"/>
        <v>0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8364</v>
      </c>
      <c r="O3193" s="12" t="s">
        <v>8275</v>
      </c>
      <c r="P3193" t="s">
        <v>8317</v>
      </c>
      <c r="Q3193">
        <f t="shared" si="245"/>
        <v>4</v>
      </c>
      <c r="R3193" s="10">
        <f t="shared" si="246"/>
        <v>37.75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8364</v>
      </c>
      <c r="O3194" s="12" t="s">
        <v>8275</v>
      </c>
      <c r="P3194" t="s">
        <v>8317</v>
      </c>
      <c r="Q3194">
        <f t="shared" si="245"/>
        <v>1</v>
      </c>
      <c r="R3194" s="10">
        <f t="shared" si="246"/>
        <v>12.75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8364</v>
      </c>
      <c r="O3195" s="12" t="s">
        <v>8275</v>
      </c>
      <c r="P3195" t="s">
        <v>8317</v>
      </c>
      <c r="Q3195">
        <f t="shared" si="245"/>
        <v>12</v>
      </c>
      <c r="R3195" s="10">
        <f t="shared" si="246"/>
        <v>24.46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8364</v>
      </c>
      <c r="O3196" s="12" t="s">
        <v>8275</v>
      </c>
      <c r="P3196" t="s">
        <v>8317</v>
      </c>
      <c r="Q3196">
        <f t="shared" si="245"/>
        <v>0</v>
      </c>
      <c r="R3196" s="10">
        <f t="shared" si="246"/>
        <v>0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8364</v>
      </c>
      <c r="O3197" s="12" t="s">
        <v>8275</v>
      </c>
      <c r="P3197" t="s">
        <v>8317</v>
      </c>
      <c r="Q3197">
        <f t="shared" si="245"/>
        <v>59</v>
      </c>
      <c r="R3197" s="10">
        <f t="shared" si="246"/>
        <v>53.08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8364</v>
      </c>
      <c r="O3198" s="12" t="s">
        <v>8275</v>
      </c>
      <c r="P3198" t="s">
        <v>8317</v>
      </c>
      <c r="Q3198">
        <f t="shared" si="245"/>
        <v>0</v>
      </c>
      <c r="R3198" s="10">
        <f t="shared" si="246"/>
        <v>300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8364</v>
      </c>
      <c r="O3199" s="12" t="s">
        <v>8275</v>
      </c>
      <c r="P3199" t="s">
        <v>8317</v>
      </c>
      <c r="Q3199">
        <f t="shared" si="245"/>
        <v>11</v>
      </c>
      <c r="R3199" s="10">
        <f t="shared" si="246"/>
        <v>286.25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8364</v>
      </c>
      <c r="O3200" s="12" t="s">
        <v>8275</v>
      </c>
      <c r="P3200" t="s">
        <v>8317</v>
      </c>
      <c r="Q3200">
        <f t="shared" si="245"/>
        <v>0</v>
      </c>
      <c r="R3200" s="10">
        <f t="shared" si="246"/>
        <v>36.67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8364</v>
      </c>
      <c r="O3201" s="12" t="s">
        <v>8275</v>
      </c>
      <c r="P3201" t="s">
        <v>8317</v>
      </c>
      <c r="Q3201">
        <f t="shared" si="245"/>
        <v>52</v>
      </c>
      <c r="R3201" s="10">
        <f t="shared" si="246"/>
        <v>49.21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8364</v>
      </c>
      <c r="O3202" s="12" t="s">
        <v>8275</v>
      </c>
      <c r="P3202" t="s">
        <v>8317</v>
      </c>
      <c r="Q3202">
        <f t="shared" ref="Q3202:Q3265" si="250">ROUND(E3202/D3202*100,0)</f>
        <v>0</v>
      </c>
      <c r="R3202" s="10">
        <f t="shared" si="246"/>
        <v>1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8364</v>
      </c>
      <c r="O3203" s="12" t="s">
        <v>8275</v>
      </c>
      <c r="P3203" t="s">
        <v>8317</v>
      </c>
      <c r="Q3203">
        <f t="shared" si="250"/>
        <v>1</v>
      </c>
      <c r="R3203" s="10">
        <f t="shared" ref="R3203:R3266" si="251">IFERROR(ROUND(E3203/L3203,2),0)</f>
        <v>12.5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8364</v>
      </c>
      <c r="O3204" s="12" t="s">
        <v>8275</v>
      </c>
      <c r="P3204" t="s">
        <v>8317</v>
      </c>
      <c r="Q3204">
        <f t="shared" si="250"/>
        <v>55</v>
      </c>
      <c r="R3204" s="10">
        <f t="shared" si="251"/>
        <v>109.04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8364</v>
      </c>
      <c r="O3205" s="12" t="s">
        <v>8275</v>
      </c>
      <c r="P3205" t="s">
        <v>8317</v>
      </c>
      <c r="Q3205">
        <f t="shared" si="250"/>
        <v>25</v>
      </c>
      <c r="R3205" s="10">
        <f t="shared" si="251"/>
        <v>41.67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8364</v>
      </c>
      <c r="O3206" s="12" t="s">
        <v>8275</v>
      </c>
      <c r="P3206" t="s">
        <v>8317</v>
      </c>
      <c r="Q3206">
        <f t="shared" si="250"/>
        <v>0</v>
      </c>
      <c r="R3206" s="10">
        <f t="shared" si="251"/>
        <v>0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8364</v>
      </c>
      <c r="O3207" s="12" t="s">
        <v>8275</v>
      </c>
      <c r="P3207" t="s">
        <v>8317</v>
      </c>
      <c r="Q3207">
        <f t="shared" si="250"/>
        <v>3</v>
      </c>
      <c r="R3207" s="10">
        <f t="shared" si="251"/>
        <v>22.75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8364</v>
      </c>
      <c r="O3208" s="12" t="s">
        <v>8275</v>
      </c>
      <c r="P3208" t="s">
        <v>8317</v>
      </c>
      <c r="Q3208">
        <f t="shared" si="250"/>
        <v>0</v>
      </c>
      <c r="R3208" s="10">
        <f t="shared" si="251"/>
        <v>0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8364</v>
      </c>
      <c r="O3209" s="12" t="s">
        <v>8275</v>
      </c>
      <c r="P3209" t="s">
        <v>8317</v>
      </c>
      <c r="Q3209">
        <f t="shared" si="250"/>
        <v>46</v>
      </c>
      <c r="R3209" s="10">
        <f t="shared" si="251"/>
        <v>70.83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8330</v>
      </c>
      <c r="O3210" s="12" t="s">
        <v>8275</v>
      </c>
      <c r="P3210" t="s">
        <v>8276</v>
      </c>
      <c r="Q3210">
        <f t="shared" si="250"/>
        <v>104</v>
      </c>
      <c r="R3210" s="10">
        <f t="shared" si="251"/>
        <v>63.11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8330</v>
      </c>
      <c r="O3211" s="12" t="s">
        <v>8275</v>
      </c>
      <c r="P3211" t="s">
        <v>8276</v>
      </c>
      <c r="Q3211">
        <f t="shared" si="250"/>
        <v>119</v>
      </c>
      <c r="R3211" s="10">
        <f t="shared" si="251"/>
        <v>50.16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8330</v>
      </c>
      <c r="O3212" s="12" t="s">
        <v>8275</v>
      </c>
      <c r="P3212" t="s">
        <v>8276</v>
      </c>
      <c r="Q3212">
        <f t="shared" si="250"/>
        <v>126</v>
      </c>
      <c r="R3212" s="10">
        <f t="shared" si="251"/>
        <v>62.88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8330</v>
      </c>
      <c r="O3213" s="12" t="s">
        <v>8275</v>
      </c>
      <c r="P3213" t="s">
        <v>8276</v>
      </c>
      <c r="Q3213">
        <f t="shared" si="250"/>
        <v>120</v>
      </c>
      <c r="R3213" s="10">
        <f t="shared" si="251"/>
        <v>85.53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8330</v>
      </c>
      <c r="O3214" s="12" t="s">
        <v>8275</v>
      </c>
      <c r="P3214" t="s">
        <v>8276</v>
      </c>
      <c r="Q3214">
        <f t="shared" si="250"/>
        <v>126</v>
      </c>
      <c r="R3214" s="10">
        <f t="shared" si="251"/>
        <v>53.72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8330</v>
      </c>
      <c r="O3215" s="12" t="s">
        <v>8275</v>
      </c>
      <c r="P3215" t="s">
        <v>8276</v>
      </c>
      <c r="Q3215">
        <f t="shared" si="250"/>
        <v>100</v>
      </c>
      <c r="R3215" s="10">
        <f t="shared" si="251"/>
        <v>127.81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8330</v>
      </c>
      <c r="O3216" s="12" t="s">
        <v>8275</v>
      </c>
      <c r="P3216" t="s">
        <v>8276</v>
      </c>
      <c r="Q3216">
        <f t="shared" si="250"/>
        <v>102</v>
      </c>
      <c r="R3216" s="10">
        <f t="shared" si="251"/>
        <v>106.57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8330</v>
      </c>
      <c r="O3217" s="12" t="s">
        <v>8275</v>
      </c>
      <c r="P3217" t="s">
        <v>8276</v>
      </c>
      <c r="Q3217">
        <f t="shared" si="250"/>
        <v>100</v>
      </c>
      <c r="R3217" s="10">
        <f t="shared" si="251"/>
        <v>262.11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8330</v>
      </c>
      <c r="O3218" s="12" t="s">
        <v>8275</v>
      </c>
      <c r="P3218" t="s">
        <v>8276</v>
      </c>
      <c r="Q3218">
        <f t="shared" si="250"/>
        <v>100</v>
      </c>
      <c r="R3218" s="10">
        <f t="shared" si="251"/>
        <v>57.17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8330</v>
      </c>
      <c r="O3219" s="12" t="s">
        <v>8275</v>
      </c>
      <c r="P3219" t="s">
        <v>8276</v>
      </c>
      <c r="Q3219">
        <f t="shared" si="250"/>
        <v>116</v>
      </c>
      <c r="R3219" s="10">
        <f t="shared" si="251"/>
        <v>50.2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8330</v>
      </c>
      <c r="O3220" s="12" t="s">
        <v>8275</v>
      </c>
      <c r="P3220" t="s">
        <v>8276</v>
      </c>
      <c r="Q3220">
        <f t="shared" si="250"/>
        <v>102</v>
      </c>
      <c r="R3220" s="10">
        <f t="shared" si="251"/>
        <v>66.59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8330</v>
      </c>
      <c r="O3221" s="12" t="s">
        <v>8275</v>
      </c>
      <c r="P3221" t="s">
        <v>8276</v>
      </c>
      <c r="Q3221">
        <f t="shared" si="250"/>
        <v>100</v>
      </c>
      <c r="R3221" s="10">
        <f t="shared" si="251"/>
        <v>168.25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8330</v>
      </c>
      <c r="O3222" s="12" t="s">
        <v>8275</v>
      </c>
      <c r="P3222" t="s">
        <v>8276</v>
      </c>
      <c r="Q3222">
        <f t="shared" si="250"/>
        <v>101</v>
      </c>
      <c r="R3222" s="10">
        <f t="shared" si="251"/>
        <v>256.37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8330</v>
      </c>
      <c r="O3223" s="12" t="s">
        <v>8275</v>
      </c>
      <c r="P3223" t="s">
        <v>8276</v>
      </c>
      <c r="Q3223">
        <f t="shared" si="250"/>
        <v>103</v>
      </c>
      <c r="R3223" s="10">
        <f t="shared" si="251"/>
        <v>36.61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8330</v>
      </c>
      <c r="O3224" s="12" t="s">
        <v>8275</v>
      </c>
      <c r="P3224" t="s">
        <v>8276</v>
      </c>
      <c r="Q3224">
        <f t="shared" si="250"/>
        <v>125</v>
      </c>
      <c r="R3224" s="10">
        <f t="shared" si="251"/>
        <v>37.14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8330</v>
      </c>
      <c r="O3225" s="12" t="s">
        <v>8275</v>
      </c>
      <c r="P3225" t="s">
        <v>8276</v>
      </c>
      <c r="Q3225">
        <f t="shared" si="250"/>
        <v>110</v>
      </c>
      <c r="R3225" s="10">
        <f t="shared" si="251"/>
        <v>45.88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8330</v>
      </c>
      <c r="O3226" s="12" t="s">
        <v>8275</v>
      </c>
      <c r="P3226" t="s">
        <v>8276</v>
      </c>
      <c r="Q3226">
        <f t="shared" si="250"/>
        <v>102</v>
      </c>
      <c r="R3226" s="10">
        <f t="shared" si="251"/>
        <v>141.71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8330</v>
      </c>
      <c r="O3227" s="12" t="s">
        <v>8275</v>
      </c>
      <c r="P3227" t="s">
        <v>8276</v>
      </c>
      <c r="Q3227">
        <f t="shared" si="250"/>
        <v>102</v>
      </c>
      <c r="R3227" s="10">
        <f t="shared" si="251"/>
        <v>52.49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8330</v>
      </c>
      <c r="O3228" s="12" t="s">
        <v>8275</v>
      </c>
      <c r="P3228" t="s">
        <v>8276</v>
      </c>
      <c r="Q3228">
        <f t="shared" si="250"/>
        <v>104</v>
      </c>
      <c r="R3228" s="10">
        <f t="shared" si="251"/>
        <v>59.52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8330</v>
      </c>
      <c r="O3229" s="12" t="s">
        <v>8275</v>
      </c>
      <c r="P3229" t="s">
        <v>8276</v>
      </c>
      <c r="Q3229">
        <f t="shared" si="250"/>
        <v>125</v>
      </c>
      <c r="R3229" s="10">
        <f t="shared" si="251"/>
        <v>50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8330</v>
      </c>
      <c r="O3230" s="12" t="s">
        <v>8275</v>
      </c>
      <c r="P3230" t="s">
        <v>8276</v>
      </c>
      <c r="Q3230">
        <f t="shared" si="250"/>
        <v>102</v>
      </c>
      <c r="R3230" s="10">
        <f t="shared" si="251"/>
        <v>193.62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8330</v>
      </c>
      <c r="O3231" s="12" t="s">
        <v>8275</v>
      </c>
      <c r="P3231" t="s">
        <v>8276</v>
      </c>
      <c r="Q3231">
        <f t="shared" si="250"/>
        <v>108</v>
      </c>
      <c r="R3231" s="10">
        <f t="shared" si="251"/>
        <v>106.8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8330</v>
      </c>
      <c r="O3232" s="12" t="s">
        <v>8275</v>
      </c>
      <c r="P3232" t="s">
        <v>8276</v>
      </c>
      <c r="Q3232">
        <f t="shared" si="250"/>
        <v>110</v>
      </c>
      <c r="R3232" s="10">
        <f t="shared" si="251"/>
        <v>77.22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8330</v>
      </c>
      <c r="O3233" s="12" t="s">
        <v>8275</v>
      </c>
      <c r="P3233" t="s">
        <v>8276</v>
      </c>
      <c r="Q3233">
        <f t="shared" si="250"/>
        <v>161</v>
      </c>
      <c r="R3233" s="10">
        <f t="shared" si="251"/>
        <v>57.5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8330</v>
      </c>
      <c r="O3234" s="12" t="s">
        <v>8275</v>
      </c>
      <c r="P3234" t="s">
        <v>8276</v>
      </c>
      <c r="Q3234">
        <f t="shared" si="250"/>
        <v>131</v>
      </c>
      <c r="R3234" s="10">
        <f t="shared" si="251"/>
        <v>50.46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8330</v>
      </c>
      <c r="O3235" s="12" t="s">
        <v>8275</v>
      </c>
      <c r="P3235" t="s">
        <v>8276</v>
      </c>
      <c r="Q3235">
        <f t="shared" si="250"/>
        <v>119</v>
      </c>
      <c r="R3235" s="10">
        <f t="shared" si="251"/>
        <v>97.38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8330</v>
      </c>
      <c r="O3236" s="12" t="s">
        <v>8275</v>
      </c>
      <c r="P3236" t="s">
        <v>8276</v>
      </c>
      <c r="Q3236">
        <f t="shared" si="250"/>
        <v>100</v>
      </c>
      <c r="R3236" s="10">
        <f t="shared" si="251"/>
        <v>34.92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8330</v>
      </c>
      <c r="O3237" s="12" t="s">
        <v>8275</v>
      </c>
      <c r="P3237" t="s">
        <v>8276</v>
      </c>
      <c r="Q3237">
        <f t="shared" si="250"/>
        <v>103</v>
      </c>
      <c r="R3237" s="10">
        <f t="shared" si="251"/>
        <v>85.53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8330</v>
      </c>
      <c r="O3238" s="12" t="s">
        <v>8275</v>
      </c>
      <c r="P3238" t="s">
        <v>8276</v>
      </c>
      <c r="Q3238">
        <f t="shared" si="250"/>
        <v>101</v>
      </c>
      <c r="R3238" s="10">
        <f t="shared" si="251"/>
        <v>182.91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8330</v>
      </c>
      <c r="O3239" s="12" t="s">
        <v>8275</v>
      </c>
      <c r="P3239" t="s">
        <v>8276</v>
      </c>
      <c r="Q3239">
        <f t="shared" si="250"/>
        <v>101</v>
      </c>
      <c r="R3239" s="10">
        <f t="shared" si="251"/>
        <v>131.13999999999999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8330</v>
      </c>
      <c r="O3240" s="12" t="s">
        <v>8275</v>
      </c>
      <c r="P3240" t="s">
        <v>8276</v>
      </c>
      <c r="Q3240">
        <f t="shared" si="250"/>
        <v>112</v>
      </c>
      <c r="R3240" s="10">
        <f t="shared" si="251"/>
        <v>39.81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8330</v>
      </c>
      <c r="O3241" s="12" t="s">
        <v>8275</v>
      </c>
      <c r="P3241" t="s">
        <v>8276</v>
      </c>
      <c r="Q3241">
        <f t="shared" si="250"/>
        <v>106</v>
      </c>
      <c r="R3241" s="10">
        <f t="shared" si="251"/>
        <v>59.7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8330</v>
      </c>
      <c r="O3242" s="12" t="s">
        <v>8275</v>
      </c>
      <c r="P3242" t="s">
        <v>8276</v>
      </c>
      <c r="Q3242">
        <f t="shared" si="250"/>
        <v>101</v>
      </c>
      <c r="R3242" s="10">
        <f t="shared" si="251"/>
        <v>88.74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8330</v>
      </c>
      <c r="O3243" s="12" t="s">
        <v>8275</v>
      </c>
      <c r="P3243" t="s">
        <v>8276</v>
      </c>
      <c r="Q3243">
        <f t="shared" si="250"/>
        <v>115</v>
      </c>
      <c r="R3243" s="10">
        <f t="shared" si="251"/>
        <v>58.69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8330</v>
      </c>
      <c r="O3244" s="12" t="s">
        <v>8275</v>
      </c>
      <c r="P3244" t="s">
        <v>8276</v>
      </c>
      <c r="Q3244">
        <f t="shared" si="250"/>
        <v>127</v>
      </c>
      <c r="R3244" s="10">
        <f t="shared" si="251"/>
        <v>69.569999999999993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8330</v>
      </c>
      <c r="O3245" s="12" t="s">
        <v>8275</v>
      </c>
      <c r="P3245" t="s">
        <v>8276</v>
      </c>
      <c r="Q3245">
        <f t="shared" si="250"/>
        <v>103</v>
      </c>
      <c r="R3245" s="10">
        <f t="shared" si="251"/>
        <v>115.87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8330</v>
      </c>
      <c r="O3246" s="12" t="s">
        <v>8275</v>
      </c>
      <c r="P3246" t="s">
        <v>8276</v>
      </c>
      <c r="Q3246">
        <f t="shared" si="250"/>
        <v>103</v>
      </c>
      <c r="R3246" s="10">
        <f t="shared" si="251"/>
        <v>23.87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8330</v>
      </c>
      <c r="O3247" s="12" t="s">
        <v>8275</v>
      </c>
      <c r="P3247" t="s">
        <v>8276</v>
      </c>
      <c r="Q3247">
        <f t="shared" si="250"/>
        <v>104</v>
      </c>
      <c r="R3247" s="10">
        <f t="shared" si="251"/>
        <v>81.13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8330</v>
      </c>
      <c r="O3248" s="12" t="s">
        <v>8275</v>
      </c>
      <c r="P3248" t="s">
        <v>8276</v>
      </c>
      <c r="Q3248">
        <f t="shared" si="250"/>
        <v>111</v>
      </c>
      <c r="R3248" s="10">
        <f t="shared" si="251"/>
        <v>57.63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8330</v>
      </c>
      <c r="O3249" s="12" t="s">
        <v>8275</v>
      </c>
      <c r="P3249" t="s">
        <v>8276</v>
      </c>
      <c r="Q3249">
        <f t="shared" si="250"/>
        <v>106</v>
      </c>
      <c r="R3249" s="10">
        <f t="shared" si="251"/>
        <v>46.43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8330</v>
      </c>
      <c r="O3250" s="12" t="s">
        <v>8275</v>
      </c>
      <c r="P3250" t="s">
        <v>8276</v>
      </c>
      <c r="Q3250">
        <f t="shared" si="250"/>
        <v>101</v>
      </c>
      <c r="R3250" s="10">
        <f t="shared" si="251"/>
        <v>60.48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8330</v>
      </c>
      <c r="O3251" s="12" t="s">
        <v>8275</v>
      </c>
      <c r="P3251" t="s">
        <v>8276</v>
      </c>
      <c r="Q3251">
        <f t="shared" si="250"/>
        <v>105</v>
      </c>
      <c r="R3251" s="10">
        <f t="shared" si="251"/>
        <v>65.58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8330</v>
      </c>
      <c r="O3252" s="12" t="s">
        <v>8275</v>
      </c>
      <c r="P3252" t="s">
        <v>8276</v>
      </c>
      <c r="Q3252">
        <f t="shared" si="250"/>
        <v>102</v>
      </c>
      <c r="R3252" s="10">
        <f t="shared" si="251"/>
        <v>119.19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8330</v>
      </c>
      <c r="O3253" s="12" t="s">
        <v>8275</v>
      </c>
      <c r="P3253" t="s">
        <v>8276</v>
      </c>
      <c r="Q3253">
        <f t="shared" si="250"/>
        <v>111</v>
      </c>
      <c r="R3253" s="10">
        <f t="shared" si="251"/>
        <v>83.05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8330</v>
      </c>
      <c r="O3254" s="12" t="s">
        <v>8275</v>
      </c>
      <c r="P3254" t="s">
        <v>8276</v>
      </c>
      <c r="Q3254">
        <f t="shared" si="250"/>
        <v>128</v>
      </c>
      <c r="R3254" s="10">
        <f t="shared" si="251"/>
        <v>57.52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8330</v>
      </c>
      <c r="O3255" s="12" t="s">
        <v>8275</v>
      </c>
      <c r="P3255" t="s">
        <v>8276</v>
      </c>
      <c r="Q3255">
        <f t="shared" si="250"/>
        <v>102</v>
      </c>
      <c r="R3255" s="10">
        <f t="shared" si="251"/>
        <v>177.09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8330</v>
      </c>
      <c r="O3256" s="12" t="s">
        <v>8275</v>
      </c>
      <c r="P3256" t="s">
        <v>8276</v>
      </c>
      <c r="Q3256">
        <f t="shared" si="250"/>
        <v>101</v>
      </c>
      <c r="R3256" s="10">
        <f t="shared" si="251"/>
        <v>70.77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8330</v>
      </c>
      <c r="O3257" s="12" t="s">
        <v>8275</v>
      </c>
      <c r="P3257" t="s">
        <v>8276</v>
      </c>
      <c r="Q3257">
        <f t="shared" si="250"/>
        <v>175</v>
      </c>
      <c r="R3257" s="10">
        <f t="shared" si="251"/>
        <v>29.17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8330</v>
      </c>
      <c r="O3258" s="12" t="s">
        <v>8275</v>
      </c>
      <c r="P3258" t="s">
        <v>8276</v>
      </c>
      <c r="Q3258">
        <f t="shared" si="250"/>
        <v>128</v>
      </c>
      <c r="R3258" s="10">
        <f t="shared" si="251"/>
        <v>72.760000000000005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8330</v>
      </c>
      <c r="O3259" s="12" t="s">
        <v>8275</v>
      </c>
      <c r="P3259" t="s">
        <v>8276</v>
      </c>
      <c r="Q3259">
        <f t="shared" si="250"/>
        <v>106</v>
      </c>
      <c r="R3259" s="10">
        <f t="shared" si="251"/>
        <v>51.85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8330</v>
      </c>
      <c r="O3260" s="12" t="s">
        <v>8275</v>
      </c>
      <c r="P3260" t="s">
        <v>8276</v>
      </c>
      <c r="Q3260">
        <f t="shared" si="250"/>
        <v>105</v>
      </c>
      <c r="R3260" s="10">
        <f t="shared" si="251"/>
        <v>98.2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8330</v>
      </c>
      <c r="O3261" s="12" t="s">
        <v>8275</v>
      </c>
      <c r="P3261" t="s">
        <v>8276</v>
      </c>
      <c r="Q3261">
        <f t="shared" si="250"/>
        <v>106</v>
      </c>
      <c r="R3261" s="10">
        <f t="shared" si="251"/>
        <v>251.74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8330</v>
      </c>
      <c r="O3262" s="12" t="s">
        <v>8275</v>
      </c>
      <c r="P3262" t="s">
        <v>8276</v>
      </c>
      <c r="Q3262">
        <f t="shared" si="250"/>
        <v>109</v>
      </c>
      <c r="R3262" s="10">
        <f t="shared" si="251"/>
        <v>74.819999999999993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8330</v>
      </c>
      <c r="O3263" s="12" t="s">
        <v>8275</v>
      </c>
      <c r="P3263" t="s">
        <v>8276</v>
      </c>
      <c r="Q3263">
        <f t="shared" si="250"/>
        <v>100</v>
      </c>
      <c r="R3263" s="10">
        <f t="shared" si="251"/>
        <v>67.650000000000006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8330</v>
      </c>
      <c r="O3264" s="12" t="s">
        <v>8275</v>
      </c>
      <c r="P3264" t="s">
        <v>8276</v>
      </c>
      <c r="Q3264">
        <f t="shared" si="250"/>
        <v>103</v>
      </c>
      <c r="R3264" s="10">
        <f t="shared" si="251"/>
        <v>93.81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8330</v>
      </c>
      <c r="O3265" s="12" t="s">
        <v>8275</v>
      </c>
      <c r="P3265" t="s">
        <v>8276</v>
      </c>
      <c r="Q3265">
        <f t="shared" si="250"/>
        <v>112</v>
      </c>
      <c r="R3265" s="10">
        <f t="shared" si="251"/>
        <v>41.24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8330</v>
      </c>
      <c r="O3266" s="12" t="s">
        <v>8275</v>
      </c>
      <c r="P3266" t="s">
        <v>8276</v>
      </c>
      <c r="Q3266">
        <f t="shared" ref="Q3266:Q3329" si="255">ROUND(E3266/D3266*100,0)</f>
        <v>103</v>
      </c>
      <c r="R3266" s="10">
        <f t="shared" si="251"/>
        <v>52.55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8330</v>
      </c>
      <c r="O3267" s="12" t="s">
        <v>8275</v>
      </c>
      <c r="P3267" t="s">
        <v>8276</v>
      </c>
      <c r="Q3267">
        <f t="shared" si="255"/>
        <v>164</v>
      </c>
      <c r="R3267" s="10">
        <f t="shared" ref="R3267:R3330" si="256">IFERROR(ROUND(E3267/L3267,2),0)</f>
        <v>70.290000000000006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8330</v>
      </c>
      <c r="O3268" s="12" t="s">
        <v>8275</v>
      </c>
      <c r="P3268" t="s">
        <v>8276</v>
      </c>
      <c r="Q3268">
        <f t="shared" si="255"/>
        <v>131</v>
      </c>
      <c r="R3268" s="10">
        <f t="shared" si="256"/>
        <v>48.33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8330</v>
      </c>
      <c r="O3269" s="12" t="s">
        <v>8275</v>
      </c>
      <c r="P3269" t="s">
        <v>8276</v>
      </c>
      <c r="Q3269">
        <f t="shared" si="255"/>
        <v>102</v>
      </c>
      <c r="R3269" s="10">
        <f t="shared" si="256"/>
        <v>53.18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8330</v>
      </c>
      <c r="O3270" s="12" t="s">
        <v>8275</v>
      </c>
      <c r="P3270" t="s">
        <v>8276</v>
      </c>
      <c r="Q3270">
        <f t="shared" si="255"/>
        <v>128</v>
      </c>
      <c r="R3270" s="10">
        <f t="shared" si="256"/>
        <v>60.95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8330</v>
      </c>
      <c r="O3271" s="12" t="s">
        <v>8275</v>
      </c>
      <c r="P3271" t="s">
        <v>8276</v>
      </c>
      <c r="Q3271">
        <f t="shared" si="255"/>
        <v>102</v>
      </c>
      <c r="R3271" s="10">
        <f t="shared" si="256"/>
        <v>116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8330</v>
      </c>
      <c r="O3272" s="12" t="s">
        <v>8275</v>
      </c>
      <c r="P3272" t="s">
        <v>8276</v>
      </c>
      <c r="Q3272">
        <f t="shared" si="255"/>
        <v>102</v>
      </c>
      <c r="R3272" s="10">
        <f t="shared" si="256"/>
        <v>61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8330</v>
      </c>
      <c r="O3273" s="12" t="s">
        <v>8275</v>
      </c>
      <c r="P3273" t="s">
        <v>8276</v>
      </c>
      <c r="Q3273">
        <f t="shared" si="255"/>
        <v>130</v>
      </c>
      <c r="R3273" s="10">
        <f t="shared" si="256"/>
        <v>38.24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8330</v>
      </c>
      <c r="O3274" s="12" t="s">
        <v>8275</v>
      </c>
      <c r="P3274" t="s">
        <v>8276</v>
      </c>
      <c r="Q3274">
        <f t="shared" si="255"/>
        <v>154</v>
      </c>
      <c r="R3274" s="10">
        <f t="shared" si="256"/>
        <v>106.5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8330</v>
      </c>
      <c r="O3275" s="12" t="s">
        <v>8275</v>
      </c>
      <c r="P3275" t="s">
        <v>8276</v>
      </c>
      <c r="Q3275">
        <f t="shared" si="255"/>
        <v>107</v>
      </c>
      <c r="R3275" s="10">
        <f t="shared" si="256"/>
        <v>204.57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8330</v>
      </c>
      <c r="O3276" s="12" t="s">
        <v>8275</v>
      </c>
      <c r="P3276" t="s">
        <v>8276</v>
      </c>
      <c r="Q3276">
        <f t="shared" si="255"/>
        <v>101</v>
      </c>
      <c r="R3276" s="10">
        <f t="shared" si="256"/>
        <v>54.91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8330</v>
      </c>
      <c r="O3277" s="12" t="s">
        <v>8275</v>
      </c>
      <c r="P3277" t="s">
        <v>8276</v>
      </c>
      <c r="Q3277">
        <f t="shared" si="255"/>
        <v>100</v>
      </c>
      <c r="R3277" s="10">
        <f t="shared" si="256"/>
        <v>150.41999999999999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8330</v>
      </c>
      <c r="O3278" s="12" t="s">
        <v>8275</v>
      </c>
      <c r="P3278" t="s">
        <v>8276</v>
      </c>
      <c r="Q3278">
        <f t="shared" si="255"/>
        <v>117</v>
      </c>
      <c r="R3278" s="10">
        <f t="shared" si="256"/>
        <v>52.58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8330</v>
      </c>
      <c r="O3279" s="12" t="s">
        <v>8275</v>
      </c>
      <c r="P3279" t="s">
        <v>8276</v>
      </c>
      <c r="Q3279">
        <f t="shared" si="255"/>
        <v>109</v>
      </c>
      <c r="R3279" s="10">
        <f t="shared" si="256"/>
        <v>54.3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8330</v>
      </c>
      <c r="O3280" s="12" t="s">
        <v>8275</v>
      </c>
      <c r="P3280" t="s">
        <v>8276</v>
      </c>
      <c r="Q3280">
        <f t="shared" si="255"/>
        <v>103</v>
      </c>
      <c r="R3280" s="10">
        <f t="shared" si="256"/>
        <v>76.03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8330</v>
      </c>
      <c r="O3281" s="12" t="s">
        <v>8275</v>
      </c>
      <c r="P3281" t="s">
        <v>8276</v>
      </c>
      <c r="Q3281">
        <f t="shared" si="255"/>
        <v>114</v>
      </c>
      <c r="R3281" s="10">
        <f t="shared" si="256"/>
        <v>105.21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8330</v>
      </c>
      <c r="O3282" s="12" t="s">
        <v>8275</v>
      </c>
      <c r="P3282" t="s">
        <v>8276</v>
      </c>
      <c r="Q3282">
        <f t="shared" si="255"/>
        <v>103</v>
      </c>
      <c r="R3282" s="10">
        <f t="shared" si="256"/>
        <v>68.67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8330</v>
      </c>
      <c r="O3283" s="12" t="s">
        <v>8275</v>
      </c>
      <c r="P3283" t="s">
        <v>8276</v>
      </c>
      <c r="Q3283">
        <f t="shared" si="255"/>
        <v>122</v>
      </c>
      <c r="R3283" s="10">
        <f t="shared" si="256"/>
        <v>129.36000000000001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8330</v>
      </c>
      <c r="O3284" s="12" t="s">
        <v>8275</v>
      </c>
      <c r="P3284" t="s">
        <v>8276</v>
      </c>
      <c r="Q3284">
        <f t="shared" si="255"/>
        <v>103</v>
      </c>
      <c r="R3284" s="10">
        <f t="shared" si="256"/>
        <v>134.26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8330</v>
      </c>
      <c r="O3285" s="12" t="s">
        <v>8275</v>
      </c>
      <c r="P3285" t="s">
        <v>8276</v>
      </c>
      <c r="Q3285">
        <f t="shared" si="255"/>
        <v>105</v>
      </c>
      <c r="R3285" s="10">
        <f t="shared" si="256"/>
        <v>17.829999999999998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8330</v>
      </c>
      <c r="O3286" s="12" t="s">
        <v>8275</v>
      </c>
      <c r="P3286" t="s">
        <v>8276</v>
      </c>
      <c r="Q3286">
        <f t="shared" si="255"/>
        <v>102</v>
      </c>
      <c r="R3286" s="10">
        <f t="shared" si="256"/>
        <v>203.2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8330</v>
      </c>
      <c r="O3287" s="12" t="s">
        <v>8275</v>
      </c>
      <c r="P3287" t="s">
        <v>8276</v>
      </c>
      <c r="Q3287">
        <f t="shared" si="255"/>
        <v>112</v>
      </c>
      <c r="R3287" s="10">
        <f t="shared" si="256"/>
        <v>69.19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8330</v>
      </c>
      <c r="O3288" s="12" t="s">
        <v>8275</v>
      </c>
      <c r="P3288" t="s">
        <v>8276</v>
      </c>
      <c r="Q3288">
        <f t="shared" si="255"/>
        <v>102</v>
      </c>
      <c r="R3288" s="10">
        <f t="shared" si="256"/>
        <v>125.12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8330</v>
      </c>
      <c r="O3289" s="12" t="s">
        <v>8275</v>
      </c>
      <c r="P3289" t="s">
        <v>8276</v>
      </c>
      <c r="Q3289">
        <f t="shared" si="255"/>
        <v>100</v>
      </c>
      <c r="R3289" s="10">
        <f t="shared" si="256"/>
        <v>73.53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8330</v>
      </c>
      <c r="O3290" s="12" t="s">
        <v>8275</v>
      </c>
      <c r="P3290" t="s">
        <v>8276</v>
      </c>
      <c r="Q3290">
        <f t="shared" si="255"/>
        <v>100</v>
      </c>
      <c r="R3290" s="10">
        <f t="shared" si="256"/>
        <v>48.44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8330</v>
      </c>
      <c r="O3291" s="12" t="s">
        <v>8275</v>
      </c>
      <c r="P3291" t="s">
        <v>8276</v>
      </c>
      <c r="Q3291">
        <f t="shared" si="255"/>
        <v>133</v>
      </c>
      <c r="R3291" s="10">
        <f t="shared" si="256"/>
        <v>26.61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8330</v>
      </c>
      <c r="O3292" s="12" t="s">
        <v>8275</v>
      </c>
      <c r="P3292" t="s">
        <v>8276</v>
      </c>
      <c r="Q3292">
        <f t="shared" si="255"/>
        <v>121</v>
      </c>
      <c r="R3292" s="10">
        <f t="shared" si="256"/>
        <v>33.67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8330</v>
      </c>
      <c r="O3293" s="12" t="s">
        <v>8275</v>
      </c>
      <c r="P3293" t="s">
        <v>8276</v>
      </c>
      <c r="Q3293">
        <f t="shared" si="255"/>
        <v>114</v>
      </c>
      <c r="R3293" s="10">
        <f t="shared" si="256"/>
        <v>40.71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8330</v>
      </c>
      <c r="O3294" s="12" t="s">
        <v>8275</v>
      </c>
      <c r="P3294" t="s">
        <v>8276</v>
      </c>
      <c r="Q3294">
        <f t="shared" si="255"/>
        <v>286</v>
      </c>
      <c r="R3294" s="10">
        <f t="shared" si="256"/>
        <v>19.27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8330</v>
      </c>
      <c r="O3295" s="12" t="s">
        <v>8275</v>
      </c>
      <c r="P3295" t="s">
        <v>8276</v>
      </c>
      <c r="Q3295">
        <f t="shared" si="255"/>
        <v>170</v>
      </c>
      <c r="R3295" s="10">
        <f t="shared" si="256"/>
        <v>84.29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8330</v>
      </c>
      <c r="O3296" s="12" t="s">
        <v>8275</v>
      </c>
      <c r="P3296" t="s">
        <v>8276</v>
      </c>
      <c r="Q3296">
        <f t="shared" si="255"/>
        <v>118</v>
      </c>
      <c r="R3296" s="10">
        <f t="shared" si="256"/>
        <v>29.58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8330</v>
      </c>
      <c r="O3297" s="12" t="s">
        <v>8275</v>
      </c>
      <c r="P3297" t="s">
        <v>8276</v>
      </c>
      <c r="Q3297">
        <f t="shared" si="255"/>
        <v>103</v>
      </c>
      <c r="R3297" s="10">
        <f t="shared" si="256"/>
        <v>26.67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8330</v>
      </c>
      <c r="O3298" s="12" t="s">
        <v>8275</v>
      </c>
      <c r="P3298" t="s">
        <v>8276</v>
      </c>
      <c r="Q3298">
        <f t="shared" si="255"/>
        <v>144</v>
      </c>
      <c r="R3298" s="10">
        <f t="shared" si="256"/>
        <v>45.98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8330</v>
      </c>
      <c r="O3299" s="12" t="s">
        <v>8275</v>
      </c>
      <c r="P3299" t="s">
        <v>8276</v>
      </c>
      <c r="Q3299">
        <f t="shared" si="255"/>
        <v>100</v>
      </c>
      <c r="R3299" s="10">
        <f t="shared" si="256"/>
        <v>125.09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8330</v>
      </c>
      <c r="O3300" s="12" t="s">
        <v>8275</v>
      </c>
      <c r="P3300" t="s">
        <v>8276</v>
      </c>
      <c r="Q3300">
        <f t="shared" si="255"/>
        <v>102</v>
      </c>
      <c r="R3300" s="10">
        <f t="shared" si="256"/>
        <v>141.29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8330</v>
      </c>
      <c r="O3301" s="12" t="s">
        <v>8275</v>
      </c>
      <c r="P3301" t="s">
        <v>8276</v>
      </c>
      <c r="Q3301">
        <f t="shared" si="255"/>
        <v>116</v>
      </c>
      <c r="R3301" s="10">
        <f t="shared" si="256"/>
        <v>55.33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8330</v>
      </c>
      <c r="O3302" s="12" t="s">
        <v>8275</v>
      </c>
      <c r="P3302" t="s">
        <v>8276</v>
      </c>
      <c r="Q3302">
        <f t="shared" si="255"/>
        <v>136</v>
      </c>
      <c r="R3302" s="10">
        <f t="shared" si="256"/>
        <v>46.42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8330</v>
      </c>
      <c r="O3303" s="12" t="s">
        <v>8275</v>
      </c>
      <c r="P3303" t="s">
        <v>8276</v>
      </c>
      <c r="Q3303">
        <f t="shared" si="255"/>
        <v>133</v>
      </c>
      <c r="R3303" s="10">
        <f t="shared" si="256"/>
        <v>57.2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8330</v>
      </c>
      <c r="O3304" s="12" t="s">
        <v>8275</v>
      </c>
      <c r="P3304" t="s">
        <v>8276</v>
      </c>
      <c r="Q3304">
        <f t="shared" si="255"/>
        <v>103</v>
      </c>
      <c r="R3304" s="10">
        <f t="shared" si="256"/>
        <v>173.7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8330</v>
      </c>
      <c r="O3305" s="12" t="s">
        <v>8275</v>
      </c>
      <c r="P3305" t="s">
        <v>8276</v>
      </c>
      <c r="Q3305">
        <f t="shared" si="255"/>
        <v>116</v>
      </c>
      <c r="R3305" s="10">
        <f t="shared" si="256"/>
        <v>59.6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8330</v>
      </c>
      <c r="O3306" s="12" t="s">
        <v>8275</v>
      </c>
      <c r="P3306" t="s">
        <v>8276</v>
      </c>
      <c r="Q3306">
        <f t="shared" si="255"/>
        <v>105</v>
      </c>
      <c r="R3306" s="10">
        <f t="shared" si="256"/>
        <v>89.59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8330</v>
      </c>
      <c r="O3307" s="12" t="s">
        <v>8275</v>
      </c>
      <c r="P3307" t="s">
        <v>8276</v>
      </c>
      <c r="Q3307">
        <f t="shared" si="255"/>
        <v>102</v>
      </c>
      <c r="R3307" s="10">
        <f t="shared" si="256"/>
        <v>204.05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8330</v>
      </c>
      <c r="O3308" s="12" t="s">
        <v>8275</v>
      </c>
      <c r="P3308" t="s">
        <v>8276</v>
      </c>
      <c r="Q3308">
        <f t="shared" si="255"/>
        <v>175</v>
      </c>
      <c r="R3308" s="10">
        <f t="shared" si="256"/>
        <v>48.7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8330</v>
      </c>
      <c r="O3309" s="12" t="s">
        <v>8275</v>
      </c>
      <c r="P3309" t="s">
        <v>8276</v>
      </c>
      <c r="Q3309">
        <f t="shared" si="255"/>
        <v>107</v>
      </c>
      <c r="R3309" s="10">
        <f t="shared" si="256"/>
        <v>53.34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8330</v>
      </c>
      <c r="O3310" s="12" t="s">
        <v>8275</v>
      </c>
      <c r="P3310" t="s">
        <v>8276</v>
      </c>
      <c r="Q3310">
        <f t="shared" si="255"/>
        <v>122</v>
      </c>
      <c r="R3310" s="10">
        <f t="shared" si="256"/>
        <v>75.09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8330</v>
      </c>
      <c r="O3311" s="12" t="s">
        <v>8275</v>
      </c>
      <c r="P3311" t="s">
        <v>8276</v>
      </c>
      <c r="Q3311">
        <f t="shared" si="255"/>
        <v>159</v>
      </c>
      <c r="R3311" s="10">
        <f t="shared" si="256"/>
        <v>18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8330</v>
      </c>
      <c r="O3312" s="12" t="s">
        <v>8275</v>
      </c>
      <c r="P3312" t="s">
        <v>8276</v>
      </c>
      <c r="Q3312">
        <f t="shared" si="255"/>
        <v>100</v>
      </c>
      <c r="R3312" s="10">
        <f t="shared" si="256"/>
        <v>209.84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8330</v>
      </c>
      <c r="O3313" s="12" t="s">
        <v>8275</v>
      </c>
      <c r="P3313" t="s">
        <v>8276</v>
      </c>
      <c r="Q3313">
        <f t="shared" si="255"/>
        <v>110</v>
      </c>
      <c r="R3313" s="10">
        <f t="shared" si="256"/>
        <v>61.02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8330</v>
      </c>
      <c r="O3314" s="12" t="s">
        <v>8275</v>
      </c>
      <c r="P3314" t="s">
        <v>8276</v>
      </c>
      <c r="Q3314">
        <f t="shared" si="255"/>
        <v>100</v>
      </c>
      <c r="R3314" s="10">
        <f t="shared" si="256"/>
        <v>61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8330</v>
      </c>
      <c r="O3315" s="12" t="s">
        <v>8275</v>
      </c>
      <c r="P3315" t="s">
        <v>8276</v>
      </c>
      <c r="Q3315">
        <f t="shared" si="255"/>
        <v>116</v>
      </c>
      <c r="R3315" s="10">
        <f t="shared" si="256"/>
        <v>80.03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8330</v>
      </c>
      <c r="O3316" s="12" t="s">
        <v>8275</v>
      </c>
      <c r="P3316" t="s">
        <v>8276</v>
      </c>
      <c r="Q3316">
        <f t="shared" si="255"/>
        <v>211</v>
      </c>
      <c r="R3316" s="10">
        <f t="shared" si="256"/>
        <v>29.07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8330</v>
      </c>
      <c r="O3317" s="12" t="s">
        <v>8275</v>
      </c>
      <c r="P3317" t="s">
        <v>8276</v>
      </c>
      <c r="Q3317">
        <f t="shared" si="255"/>
        <v>110</v>
      </c>
      <c r="R3317" s="10">
        <f t="shared" si="256"/>
        <v>49.44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8330</v>
      </c>
      <c r="O3318" s="12" t="s">
        <v>8275</v>
      </c>
      <c r="P3318" t="s">
        <v>8276</v>
      </c>
      <c r="Q3318">
        <f t="shared" si="255"/>
        <v>100</v>
      </c>
      <c r="R3318" s="10">
        <f t="shared" si="256"/>
        <v>93.98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8330</v>
      </c>
      <c r="O3319" s="12" t="s">
        <v>8275</v>
      </c>
      <c r="P3319" t="s">
        <v>8276</v>
      </c>
      <c r="Q3319">
        <f t="shared" si="255"/>
        <v>106</v>
      </c>
      <c r="R3319" s="10">
        <f t="shared" si="256"/>
        <v>61.94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8330</v>
      </c>
      <c r="O3320" s="12" t="s">
        <v>8275</v>
      </c>
      <c r="P3320" t="s">
        <v>8276</v>
      </c>
      <c r="Q3320">
        <f t="shared" si="255"/>
        <v>126</v>
      </c>
      <c r="R3320" s="10">
        <f t="shared" si="256"/>
        <v>78.5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8330</v>
      </c>
      <c r="O3321" s="12" t="s">
        <v>8275</v>
      </c>
      <c r="P3321" t="s">
        <v>8276</v>
      </c>
      <c r="Q3321">
        <f t="shared" si="255"/>
        <v>108</v>
      </c>
      <c r="R3321" s="10">
        <f t="shared" si="256"/>
        <v>33.75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8330</v>
      </c>
      <c r="O3322" s="12" t="s">
        <v>8275</v>
      </c>
      <c r="P3322" t="s">
        <v>8276</v>
      </c>
      <c r="Q3322">
        <f t="shared" si="255"/>
        <v>101</v>
      </c>
      <c r="R3322" s="10">
        <f t="shared" si="256"/>
        <v>66.45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8330</v>
      </c>
      <c r="O3323" s="12" t="s">
        <v>8275</v>
      </c>
      <c r="P3323" t="s">
        <v>8276</v>
      </c>
      <c r="Q3323">
        <f t="shared" si="255"/>
        <v>107</v>
      </c>
      <c r="R3323" s="10">
        <f t="shared" si="256"/>
        <v>35.799999999999997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8330</v>
      </c>
      <c r="O3324" s="12" t="s">
        <v>8275</v>
      </c>
      <c r="P3324" t="s">
        <v>8276</v>
      </c>
      <c r="Q3324">
        <f t="shared" si="255"/>
        <v>102</v>
      </c>
      <c r="R3324" s="10">
        <f t="shared" si="256"/>
        <v>145.65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8330</v>
      </c>
      <c r="O3325" s="12" t="s">
        <v>8275</v>
      </c>
      <c r="P3325" t="s">
        <v>8276</v>
      </c>
      <c r="Q3325">
        <f t="shared" si="255"/>
        <v>126</v>
      </c>
      <c r="R3325" s="10">
        <f t="shared" si="256"/>
        <v>25.69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8330</v>
      </c>
      <c r="O3326" s="12" t="s">
        <v>8275</v>
      </c>
      <c r="P3326" t="s">
        <v>8276</v>
      </c>
      <c r="Q3326">
        <f t="shared" si="255"/>
        <v>102</v>
      </c>
      <c r="R3326" s="10">
        <f t="shared" si="256"/>
        <v>152.5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8330</v>
      </c>
      <c r="O3327" s="12" t="s">
        <v>8275</v>
      </c>
      <c r="P3327" t="s">
        <v>8276</v>
      </c>
      <c r="Q3327">
        <f t="shared" si="255"/>
        <v>113</v>
      </c>
      <c r="R3327" s="10">
        <f t="shared" si="256"/>
        <v>30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8330</v>
      </c>
      <c r="O3328" s="12" t="s">
        <v>8275</v>
      </c>
      <c r="P3328" t="s">
        <v>8276</v>
      </c>
      <c r="Q3328">
        <f t="shared" si="255"/>
        <v>101</v>
      </c>
      <c r="R3328" s="10">
        <f t="shared" si="256"/>
        <v>142.28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8330</v>
      </c>
      <c r="O3329" s="12" t="s">
        <v>8275</v>
      </c>
      <c r="P3329" t="s">
        <v>8276</v>
      </c>
      <c r="Q3329">
        <f t="shared" si="255"/>
        <v>101</v>
      </c>
      <c r="R3329" s="10">
        <f t="shared" si="256"/>
        <v>24.55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8330</v>
      </c>
      <c r="O3330" s="12" t="s">
        <v>8275</v>
      </c>
      <c r="P3330" t="s">
        <v>8276</v>
      </c>
      <c r="Q3330">
        <f t="shared" ref="Q3330:Q3393" si="260">ROUND(E3330/D3330*100,0)</f>
        <v>146</v>
      </c>
      <c r="R3330" s="10">
        <f t="shared" si="256"/>
        <v>292.77999999999997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8330</v>
      </c>
      <c r="O3331" s="12" t="s">
        <v>8275</v>
      </c>
      <c r="P3331" t="s">
        <v>8276</v>
      </c>
      <c r="Q3331">
        <f t="shared" si="260"/>
        <v>117</v>
      </c>
      <c r="R3331" s="10">
        <f t="shared" ref="R3331:R3394" si="261">IFERROR(ROUND(E3331/L3331,2),0)</f>
        <v>44.92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8330</v>
      </c>
      <c r="O3332" s="12" t="s">
        <v>8275</v>
      </c>
      <c r="P3332" t="s">
        <v>8276</v>
      </c>
      <c r="Q3332">
        <f t="shared" si="260"/>
        <v>106</v>
      </c>
      <c r="R3332" s="10">
        <f t="shared" si="261"/>
        <v>23.1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8330</v>
      </c>
      <c r="O3333" s="12" t="s">
        <v>8275</v>
      </c>
      <c r="P3333" t="s">
        <v>8276</v>
      </c>
      <c r="Q3333">
        <f t="shared" si="260"/>
        <v>105</v>
      </c>
      <c r="R3333" s="10">
        <f t="shared" si="261"/>
        <v>80.400000000000006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8330</v>
      </c>
      <c r="O3334" s="12" t="s">
        <v>8275</v>
      </c>
      <c r="P3334" t="s">
        <v>8276</v>
      </c>
      <c r="Q3334">
        <f t="shared" si="260"/>
        <v>100</v>
      </c>
      <c r="R3334" s="10">
        <f t="shared" si="261"/>
        <v>72.290000000000006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8330</v>
      </c>
      <c r="O3335" s="12" t="s">
        <v>8275</v>
      </c>
      <c r="P3335" t="s">
        <v>8276</v>
      </c>
      <c r="Q3335">
        <f t="shared" si="260"/>
        <v>105</v>
      </c>
      <c r="R3335" s="10">
        <f t="shared" si="261"/>
        <v>32.97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8330</v>
      </c>
      <c r="O3336" s="12" t="s">
        <v>8275</v>
      </c>
      <c r="P3336" t="s">
        <v>8276</v>
      </c>
      <c r="Q3336">
        <f t="shared" si="260"/>
        <v>139</v>
      </c>
      <c r="R3336" s="10">
        <f t="shared" si="261"/>
        <v>116.65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8330</v>
      </c>
      <c r="O3337" s="12" t="s">
        <v>8275</v>
      </c>
      <c r="P3337" t="s">
        <v>8276</v>
      </c>
      <c r="Q3337">
        <f t="shared" si="260"/>
        <v>100</v>
      </c>
      <c r="R3337" s="10">
        <f t="shared" si="261"/>
        <v>79.62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8330</v>
      </c>
      <c r="O3338" s="12" t="s">
        <v>8275</v>
      </c>
      <c r="P3338" t="s">
        <v>8276</v>
      </c>
      <c r="Q3338">
        <f t="shared" si="260"/>
        <v>100</v>
      </c>
      <c r="R3338" s="10">
        <f t="shared" si="261"/>
        <v>27.78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8330</v>
      </c>
      <c r="O3339" s="12" t="s">
        <v>8275</v>
      </c>
      <c r="P3339" t="s">
        <v>8276</v>
      </c>
      <c r="Q3339">
        <f t="shared" si="260"/>
        <v>110</v>
      </c>
      <c r="R3339" s="10">
        <f t="shared" si="261"/>
        <v>81.03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8330</v>
      </c>
      <c r="O3340" s="12" t="s">
        <v>8275</v>
      </c>
      <c r="P3340" t="s">
        <v>8276</v>
      </c>
      <c r="Q3340">
        <f t="shared" si="260"/>
        <v>102</v>
      </c>
      <c r="R3340" s="10">
        <f t="shared" si="261"/>
        <v>136.85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8330</v>
      </c>
      <c r="O3341" s="12" t="s">
        <v>8275</v>
      </c>
      <c r="P3341" t="s">
        <v>8276</v>
      </c>
      <c r="Q3341">
        <f t="shared" si="260"/>
        <v>104</v>
      </c>
      <c r="R3341" s="10">
        <f t="shared" si="261"/>
        <v>177.62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8330</v>
      </c>
      <c r="O3342" s="12" t="s">
        <v>8275</v>
      </c>
      <c r="P3342" t="s">
        <v>8276</v>
      </c>
      <c r="Q3342">
        <f t="shared" si="260"/>
        <v>138</v>
      </c>
      <c r="R3342" s="10">
        <f t="shared" si="261"/>
        <v>109.08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8330</v>
      </c>
      <c r="O3343" s="12" t="s">
        <v>8275</v>
      </c>
      <c r="P3343" t="s">
        <v>8276</v>
      </c>
      <c r="Q3343">
        <f t="shared" si="260"/>
        <v>100</v>
      </c>
      <c r="R3343" s="10">
        <f t="shared" si="261"/>
        <v>119.64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8330</v>
      </c>
      <c r="O3344" s="12" t="s">
        <v>8275</v>
      </c>
      <c r="P3344" t="s">
        <v>8276</v>
      </c>
      <c r="Q3344">
        <f t="shared" si="260"/>
        <v>102</v>
      </c>
      <c r="R3344" s="10">
        <f t="shared" si="261"/>
        <v>78.209999999999994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8330</v>
      </c>
      <c r="O3345" s="12" t="s">
        <v>8275</v>
      </c>
      <c r="P3345" t="s">
        <v>8276</v>
      </c>
      <c r="Q3345">
        <f t="shared" si="260"/>
        <v>171</v>
      </c>
      <c r="R3345" s="10">
        <f t="shared" si="261"/>
        <v>52.17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8330</v>
      </c>
      <c r="O3346" s="12" t="s">
        <v>8275</v>
      </c>
      <c r="P3346" t="s">
        <v>8276</v>
      </c>
      <c r="Q3346">
        <f t="shared" si="260"/>
        <v>101</v>
      </c>
      <c r="R3346" s="10">
        <f t="shared" si="261"/>
        <v>114.13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8330</v>
      </c>
      <c r="O3347" s="12" t="s">
        <v>8275</v>
      </c>
      <c r="P3347" t="s">
        <v>8276</v>
      </c>
      <c r="Q3347">
        <f t="shared" si="260"/>
        <v>130</v>
      </c>
      <c r="R3347" s="10">
        <f t="shared" si="261"/>
        <v>50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8330</v>
      </c>
      <c r="O3348" s="12" t="s">
        <v>8275</v>
      </c>
      <c r="P3348" t="s">
        <v>8276</v>
      </c>
      <c r="Q3348">
        <f t="shared" si="260"/>
        <v>110</v>
      </c>
      <c r="R3348" s="10">
        <f t="shared" si="261"/>
        <v>91.67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8330</v>
      </c>
      <c r="O3349" s="12" t="s">
        <v>8275</v>
      </c>
      <c r="P3349" t="s">
        <v>8276</v>
      </c>
      <c r="Q3349">
        <f t="shared" si="260"/>
        <v>119</v>
      </c>
      <c r="R3349" s="10">
        <f t="shared" si="261"/>
        <v>108.59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8330</v>
      </c>
      <c r="O3350" s="12" t="s">
        <v>8275</v>
      </c>
      <c r="P3350" t="s">
        <v>8276</v>
      </c>
      <c r="Q3350">
        <f t="shared" si="260"/>
        <v>100</v>
      </c>
      <c r="R3350" s="10">
        <f t="shared" si="261"/>
        <v>69.819999999999993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8330</v>
      </c>
      <c r="O3351" s="12" t="s">
        <v>8275</v>
      </c>
      <c r="P3351" t="s">
        <v>8276</v>
      </c>
      <c r="Q3351">
        <f t="shared" si="260"/>
        <v>153</v>
      </c>
      <c r="R3351" s="10">
        <f t="shared" si="261"/>
        <v>109.57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8330</v>
      </c>
      <c r="O3352" s="12" t="s">
        <v>8275</v>
      </c>
      <c r="P3352" t="s">
        <v>8276</v>
      </c>
      <c r="Q3352">
        <f t="shared" si="260"/>
        <v>104</v>
      </c>
      <c r="R3352" s="10">
        <f t="shared" si="261"/>
        <v>71.67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8330</v>
      </c>
      <c r="O3353" s="12" t="s">
        <v>8275</v>
      </c>
      <c r="P3353" t="s">
        <v>8276</v>
      </c>
      <c r="Q3353">
        <f t="shared" si="260"/>
        <v>101</v>
      </c>
      <c r="R3353" s="10">
        <f t="shared" si="261"/>
        <v>93.61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8330</v>
      </c>
      <c r="O3354" s="12" t="s">
        <v>8275</v>
      </c>
      <c r="P3354" t="s">
        <v>8276</v>
      </c>
      <c r="Q3354">
        <f t="shared" si="260"/>
        <v>108</v>
      </c>
      <c r="R3354" s="10">
        <f t="shared" si="261"/>
        <v>76.8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8330</v>
      </c>
      <c r="O3355" s="12" t="s">
        <v>8275</v>
      </c>
      <c r="P3355" t="s">
        <v>8276</v>
      </c>
      <c r="Q3355">
        <f t="shared" si="260"/>
        <v>315</v>
      </c>
      <c r="R3355" s="10">
        <f t="shared" si="261"/>
        <v>35.799999999999997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8330</v>
      </c>
      <c r="O3356" s="12" t="s">
        <v>8275</v>
      </c>
      <c r="P3356" t="s">
        <v>8276</v>
      </c>
      <c r="Q3356">
        <f t="shared" si="260"/>
        <v>102</v>
      </c>
      <c r="R3356" s="10">
        <f t="shared" si="261"/>
        <v>55.6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8330</v>
      </c>
      <c r="O3357" s="12" t="s">
        <v>8275</v>
      </c>
      <c r="P3357" t="s">
        <v>8276</v>
      </c>
      <c r="Q3357">
        <f t="shared" si="260"/>
        <v>126</v>
      </c>
      <c r="R3357" s="10">
        <f t="shared" si="261"/>
        <v>147.33000000000001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8330</v>
      </c>
      <c r="O3358" s="12" t="s">
        <v>8275</v>
      </c>
      <c r="P3358" t="s">
        <v>8276</v>
      </c>
      <c r="Q3358">
        <f t="shared" si="260"/>
        <v>101</v>
      </c>
      <c r="R3358" s="10">
        <f t="shared" si="261"/>
        <v>56.33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8330</v>
      </c>
      <c r="O3359" s="12" t="s">
        <v>8275</v>
      </c>
      <c r="P3359" t="s">
        <v>8276</v>
      </c>
      <c r="Q3359">
        <f t="shared" si="260"/>
        <v>101</v>
      </c>
      <c r="R3359" s="10">
        <f t="shared" si="261"/>
        <v>96.19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8330</v>
      </c>
      <c r="O3360" s="12" t="s">
        <v>8275</v>
      </c>
      <c r="P3360" t="s">
        <v>8276</v>
      </c>
      <c r="Q3360">
        <f t="shared" si="260"/>
        <v>103</v>
      </c>
      <c r="R3360" s="10">
        <f t="shared" si="261"/>
        <v>63.57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8330</v>
      </c>
      <c r="O3361" s="12" t="s">
        <v>8275</v>
      </c>
      <c r="P3361" t="s">
        <v>8276</v>
      </c>
      <c r="Q3361">
        <f t="shared" si="260"/>
        <v>106</v>
      </c>
      <c r="R3361" s="10">
        <f t="shared" si="261"/>
        <v>184.78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8330</v>
      </c>
      <c r="O3362" s="12" t="s">
        <v>8275</v>
      </c>
      <c r="P3362" t="s">
        <v>8276</v>
      </c>
      <c r="Q3362">
        <f t="shared" si="260"/>
        <v>101</v>
      </c>
      <c r="R3362" s="10">
        <f t="shared" si="261"/>
        <v>126.72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8330</v>
      </c>
      <c r="O3363" s="12" t="s">
        <v>8275</v>
      </c>
      <c r="P3363" t="s">
        <v>8276</v>
      </c>
      <c r="Q3363">
        <f t="shared" si="260"/>
        <v>113</v>
      </c>
      <c r="R3363" s="10">
        <f t="shared" si="261"/>
        <v>83.43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8330</v>
      </c>
      <c r="O3364" s="12" t="s">
        <v>8275</v>
      </c>
      <c r="P3364" t="s">
        <v>8276</v>
      </c>
      <c r="Q3364">
        <f t="shared" si="260"/>
        <v>218</v>
      </c>
      <c r="R3364" s="10">
        <f t="shared" si="261"/>
        <v>54.5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8330</v>
      </c>
      <c r="O3365" s="12" t="s">
        <v>8275</v>
      </c>
      <c r="P3365" t="s">
        <v>8276</v>
      </c>
      <c r="Q3365">
        <f t="shared" si="260"/>
        <v>101</v>
      </c>
      <c r="R3365" s="10">
        <f t="shared" si="261"/>
        <v>302.31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8330</v>
      </c>
      <c r="O3366" s="12" t="s">
        <v>8275</v>
      </c>
      <c r="P3366" t="s">
        <v>8276</v>
      </c>
      <c r="Q3366">
        <f t="shared" si="260"/>
        <v>106</v>
      </c>
      <c r="R3366" s="10">
        <f t="shared" si="261"/>
        <v>44.14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8330</v>
      </c>
      <c r="O3367" s="12" t="s">
        <v>8275</v>
      </c>
      <c r="P3367" t="s">
        <v>8276</v>
      </c>
      <c r="Q3367">
        <f t="shared" si="260"/>
        <v>104</v>
      </c>
      <c r="R3367" s="10">
        <f t="shared" si="261"/>
        <v>866.67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8330</v>
      </c>
      <c r="O3368" s="12" t="s">
        <v>8275</v>
      </c>
      <c r="P3368" t="s">
        <v>8276</v>
      </c>
      <c r="Q3368">
        <f t="shared" si="260"/>
        <v>221</v>
      </c>
      <c r="R3368" s="10">
        <f t="shared" si="261"/>
        <v>61.39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8330</v>
      </c>
      <c r="O3369" s="12" t="s">
        <v>8275</v>
      </c>
      <c r="P3369" t="s">
        <v>8276</v>
      </c>
      <c r="Q3369">
        <f t="shared" si="260"/>
        <v>119</v>
      </c>
      <c r="R3369" s="10">
        <f t="shared" si="261"/>
        <v>29.67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8330</v>
      </c>
      <c r="O3370" s="12" t="s">
        <v>8275</v>
      </c>
      <c r="P3370" t="s">
        <v>8276</v>
      </c>
      <c r="Q3370">
        <f t="shared" si="260"/>
        <v>105</v>
      </c>
      <c r="R3370" s="10">
        <f t="shared" si="261"/>
        <v>45.48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8330</v>
      </c>
      <c r="O3371" s="12" t="s">
        <v>8275</v>
      </c>
      <c r="P3371" t="s">
        <v>8276</v>
      </c>
      <c r="Q3371">
        <f t="shared" si="260"/>
        <v>104</v>
      </c>
      <c r="R3371" s="10">
        <f t="shared" si="261"/>
        <v>96.2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8330</v>
      </c>
      <c r="O3372" s="12" t="s">
        <v>8275</v>
      </c>
      <c r="P3372" t="s">
        <v>8276</v>
      </c>
      <c r="Q3372">
        <f t="shared" si="260"/>
        <v>118</v>
      </c>
      <c r="R3372" s="10">
        <f t="shared" si="261"/>
        <v>67.92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8330</v>
      </c>
      <c r="O3373" s="12" t="s">
        <v>8275</v>
      </c>
      <c r="P3373" t="s">
        <v>8276</v>
      </c>
      <c r="Q3373">
        <f t="shared" si="260"/>
        <v>139</v>
      </c>
      <c r="R3373" s="10">
        <f t="shared" si="261"/>
        <v>30.78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8330</v>
      </c>
      <c r="O3374" s="12" t="s">
        <v>8275</v>
      </c>
      <c r="P3374" t="s">
        <v>8276</v>
      </c>
      <c r="Q3374">
        <f t="shared" si="260"/>
        <v>104</v>
      </c>
      <c r="R3374" s="10">
        <f t="shared" si="261"/>
        <v>38.33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8330</v>
      </c>
      <c r="O3375" s="12" t="s">
        <v>8275</v>
      </c>
      <c r="P3375" t="s">
        <v>8276</v>
      </c>
      <c r="Q3375">
        <f t="shared" si="260"/>
        <v>100</v>
      </c>
      <c r="R3375" s="10">
        <f t="shared" si="261"/>
        <v>66.83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8330</v>
      </c>
      <c r="O3376" s="12" t="s">
        <v>8275</v>
      </c>
      <c r="P3376" t="s">
        <v>8276</v>
      </c>
      <c r="Q3376">
        <f t="shared" si="260"/>
        <v>107</v>
      </c>
      <c r="R3376" s="10">
        <f t="shared" si="261"/>
        <v>71.73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8330</v>
      </c>
      <c r="O3377" s="12" t="s">
        <v>8275</v>
      </c>
      <c r="P3377" t="s">
        <v>8276</v>
      </c>
      <c r="Q3377">
        <f t="shared" si="260"/>
        <v>100</v>
      </c>
      <c r="R3377" s="10">
        <f t="shared" si="261"/>
        <v>176.47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8330</v>
      </c>
      <c r="O3378" s="12" t="s">
        <v>8275</v>
      </c>
      <c r="P3378" t="s">
        <v>8276</v>
      </c>
      <c r="Q3378">
        <f t="shared" si="260"/>
        <v>100</v>
      </c>
      <c r="R3378" s="10">
        <f t="shared" si="261"/>
        <v>421.11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8330</v>
      </c>
      <c r="O3379" s="12" t="s">
        <v>8275</v>
      </c>
      <c r="P3379" t="s">
        <v>8276</v>
      </c>
      <c r="Q3379">
        <f t="shared" si="260"/>
        <v>101</v>
      </c>
      <c r="R3379" s="10">
        <f t="shared" si="261"/>
        <v>104.99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8330</v>
      </c>
      <c r="O3380" s="12" t="s">
        <v>8275</v>
      </c>
      <c r="P3380" t="s">
        <v>8276</v>
      </c>
      <c r="Q3380">
        <f t="shared" si="260"/>
        <v>108</v>
      </c>
      <c r="R3380" s="10">
        <f t="shared" si="261"/>
        <v>28.19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8330</v>
      </c>
      <c r="O3381" s="12" t="s">
        <v>8275</v>
      </c>
      <c r="P3381" t="s">
        <v>8276</v>
      </c>
      <c r="Q3381">
        <f t="shared" si="260"/>
        <v>104</v>
      </c>
      <c r="R3381" s="10">
        <f t="shared" si="261"/>
        <v>54.55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8330</v>
      </c>
      <c r="O3382" s="12" t="s">
        <v>8275</v>
      </c>
      <c r="P3382" t="s">
        <v>8276</v>
      </c>
      <c r="Q3382">
        <f t="shared" si="260"/>
        <v>104</v>
      </c>
      <c r="R3382" s="10">
        <f t="shared" si="261"/>
        <v>111.89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8330</v>
      </c>
      <c r="O3383" s="12" t="s">
        <v>8275</v>
      </c>
      <c r="P3383" t="s">
        <v>8276</v>
      </c>
      <c r="Q3383">
        <f t="shared" si="260"/>
        <v>102</v>
      </c>
      <c r="R3383" s="10">
        <f t="shared" si="261"/>
        <v>85.21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8330</v>
      </c>
      <c r="O3384" s="12" t="s">
        <v>8275</v>
      </c>
      <c r="P3384" t="s">
        <v>8276</v>
      </c>
      <c r="Q3384">
        <f t="shared" si="260"/>
        <v>101</v>
      </c>
      <c r="R3384" s="10">
        <f t="shared" si="261"/>
        <v>76.650000000000006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8330</v>
      </c>
      <c r="O3385" s="12" t="s">
        <v>8275</v>
      </c>
      <c r="P3385" t="s">
        <v>8276</v>
      </c>
      <c r="Q3385">
        <f t="shared" si="260"/>
        <v>112</v>
      </c>
      <c r="R3385" s="10">
        <f t="shared" si="261"/>
        <v>65.17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8330</v>
      </c>
      <c r="O3386" s="12" t="s">
        <v>8275</v>
      </c>
      <c r="P3386" t="s">
        <v>8276</v>
      </c>
      <c r="Q3386">
        <f t="shared" si="260"/>
        <v>100</v>
      </c>
      <c r="R3386" s="10">
        <f t="shared" si="261"/>
        <v>93.76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8330</v>
      </c>
      <c r="O3387" s="12" t="s">
        <v>8275</v>
      </c>
      <c r="P3387" t="s">
        <v>8276</v>
      </c>
      <c r="Q3387">
        <f t="shared" si="260"/>
        <v>100</v>
      </c>
      <c r="R3387" s="10">
        <f t="shared" si="261"/>
        <v>133.33000000000001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8330</v>
      </c>
      <c r="O3388" s="12" t="s">
        <v>8275</v>
      </c>
      <c r="P3388" t="s">
        <v>8276</v>
      </c>
      <c r="Q3388">
        <f t="shared" si="260"/>
        <v>105</v>
      </c>
      <c r="R3388" s="10">
        <f t="shared" si="261"/>
        <v>51.22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8330</v>
      </c>
      <c r="O3389" s="12" t="s">
        <v>8275</v>
      </c>
      <c r="P3389" t="s">
        <v>8276</v>
      </c>
      <c r="Q3389">
        <f t="shared" si="260"/>
        <v>117</v>
      </c>
      <c r="R3389" s="10">
        <f t="shared" si="261"/>
        <v>100.17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8330</v>
      </c>
      <c r="O3390" s="12" t="s">
        <v>8275</v>
      </c>
      <c r="P3390" t="s">
        <v>8276</v>
      </c>
      <c r="Q3390">
        <f t="shared" si="260"/>
        <v>104</v>
      </c>
      <c r="R3390" s="10">
        <f t="shared" si="261"/>
        <v>34.6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8330</v>
      </c>
      <c r="O3391" s="12" t="s">
        <v>8275</v>
      </c>
      <c r="P3391" t="s">
        <v>8276</v>
      </c>
      <c r="Q3391">
        <f t="shared" si="260"/>
        <v>115</v>
      </c>
      <c r="R3391" s="10">
        <f t="shared" si="261"/>
        <v>184.68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8330</v>
      </c>
      <c r="O3392" s="12" t="s">
        <v>8275</v>
      </c>
      <c r="P3392" t="s">
        <v>8276</v>
      </c>
      <c r="Q3392">
        <f t="shared" si="260"/>
        <v>102</v>
      </c>
      <c r="R3392" s="10">
        <f t="shared" si="261"/>
        <v>69.819999999999993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8330</v>
      </c>
      <c r="O3393" s="12" t="s">
        <v>8275</v>
      </c>
      <c r="P3393" t="s">
        <v>8276</v>
      </c>
      <c r="Q3393">
        <f t="shared" si="260"/>
        <v>223</v>
      </c>
      <c r="R3393" s="10">
        <f t="shared" si="261"/>
        <v>61.94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8330</v>
      </c>
      <c r="O3394" s="12" t="s">
        <v>8275</v>
      </c>
      <c r="P3394" t="s">
        <v>8276</v>
      </c>
      <c r="Q3394">
        <f t="shared" ref="Q3394:Q3457" si="265">ROUND(E3394/D3394*100,0)</f>
        <v>100</v>
      </c>
      <c r="R3394" s="10">
        <f t="shared" si="261"/>
        <v>41.67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8330</v>
      </c>
      <c r="O3395" s="12" t="s">
        <v>8275</v>
      </c>
      <c r="P3395" t="s">
        <v>8276</v>
      </c>
      <c r="Q3395">
        <f t="shared" si="265"/>
        <v>106</v>
      </c>
      <c r="R3395" s="10">
        <f t="shared" ref="R3395:R3458" si="266">IFERROR(ROUND(E3395/L3395,2),0)</f>
        <v>36.07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8330</v>
      </c>
      <c r="O3396" s="12" t="s">
        <v>8275</v>
      </c>
      <c r="P3396" t="s">
        <v>8276</v>
      </c>
      <c r="Q3396">
        <f t="shared" si="265"/>
        <v>142</v>
      </c>
      <c r="R3396" s="10">
        <f t="shared" si="266"/>
        <v>29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8330</v>
      </c>
      <c r="O3397" s="12" t="s">
        <v>8275</v>
      </c>
      <c r="P3397" t="s">
        <v>8276</v>
      </c>
      <c r="Q3397">
        <f t="shared" si="265"/>
        <v>184</v>
      </c>
      <c r="R3397" s="10">
        <f t="shared" si="266"/>
        <v>24.21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8330</v>
      </c>
      <c r="O3398" s="12" t="s">
        <v>8275</v>
      </c>
      <c r="P3398" t="s">
        <v>8276</v>
      </c>
      <c r="Q3398">
        <f t="shared" si="265"/>
        <v>104</v>
      </c>
      <c r="R3398" s="10">
        <f t="shared" si="266"/>
        <v>55.89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8330</v>
      </c>
      <c r="O3399" s="12" t="s">
        <v>8275</v>
      </c>
      <c r="P3399" t="s">
        <v>8276</v>
      </c>
      <c r="Q3399">
        <f t="shared" si="265"/>
        <v>112</v>
      </c>
      <c r="R3399" s="10">
        <f t="shared" si="266"/>
        <v>11.67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8330</v>
      </c>
      <c r="O3400" s="12" t="s">
        <v>8275</v>
      </c>
      <c r="P3400" t="s">
        <v>8276</v>
      </c>
      <c r="Q3400">
        <f t="shared" si="265"/>
        <v>111</v>
      </c>
      <c r="R3400" s="10">
        <f t="shared" si="266"/>
        <v>68.349999999999994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8330</v>
      </c>
      <c r="O3401" s="12" t="s">
        <v>8275</v>
      </c>
      <c r="P3401" t="s">
        <v>8276</v>
      </c>
      <c r="Q3401">
        <f t="shared" si="265"/>
        <v>104</v>
      </c>
      <c r="R3401" s="10">
        <f t="shared" si="266"/>
        <v>27.07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8330</v>
      </c>
      <c r="O3402" s="12" t="s">
        <v>8275</v>
      </c>
      <c r="P3402" t="s">
        <v>8276</v>
      </c>
      <c r="Q3402">
        <f t="shared" si="265"/>
        <v>100</v>
      </c>
      <c r="R3402" s="10">
        <f t="shared" si="266"/>
        <v>118.13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8330</v>
      </c>
      <c r="O3403" s="12" t="s">
        <v>8275</v>
      </c>
      <c r="P3403" t="s">
        <v>8276</v>
      </c>
      <c r="Q3403">
        <f t="shared" si="265"/>
        <v>102</v>
      </c>
      <c r="R3403" s="10">
        <f t="shared" si="266"/>
        <v>44.76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8330</v>
      </c>
      <c r="O3404" s="12" t="s">
        <v>8275</v>
      </c>
      <c r="P3404" t="s">
        <v>8276</v>
      </c>
      <c r="Q3404">
        <f t="shared" si="265"/>
        <v>110</v>
      </c>
      <c r="R3404" s="10">
        <f t="shared" si="266"/>
        <v>99.79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8330</v>
      </c>
      <c r="O3405" s="12" t="s">
        <v>8275</v>
      </c>
      <c r="P3405" t="s">
        <v>8276</v>
      </c>
      <c r="Q3405">
        <f t="shared" si="265"/>
        <v>100</v>
      </c>
      <c r="R3405" s="10">
        <f t="shared" si="266"/>
        <v>117.65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8330</v>
      </c>
      <c r="O3406" s="12" t="s">
        <v>8275</v>
      </c>
      <c r="P3406" t="s">
        <v>8276</v>
      </c>
      <c r="Q3406">
        <f t="shared" si="265"/>
        <v>122</v>
      </c>
      <c r="R3406" s="10">
        <f t="shared" si="266"/>
        <v>203.33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8330</v>
      </c>
      <c r="O3407" s="12" t="s">
        <v>8275</v>
      </c>
      <c r="P3407" t="s">
        <v>8276</v>
      </c>
      <c r="Q3407">
        <f t="shared" si="265"/>
        <v>138</v>
      </c>
      <c r="R3407" s="10">
        <f t="shared" si="266"/>
        <v>28.32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8330</v>
      </c>
      <c r="O3408" s="12" t="s">
        <v>8275</v>
      </c>
      <c r="P3408" t="s">
        <v>8276</v>
      </c>
      <c r="Q3408">
        <f t="shared" si="265"/>
        <v>100</v>
      </c>
      <c r="R3408" s="10">
        <f t="shared" si="266"/>
        <v>110.23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8330</v>
      </c>
      <c r="O3409" s="12" t="s">
        <v>8275</v>
      </c>
      <c r="P3409" t="s">
        <v>8276</v>
      </c>
      <c r="Q3409">
        <f t="shared" si="265"/>
        <v>107</v>
      </c>
      <c r="R3409" s="10">
        <f t="shared" si="266"/>
        <v>31.97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8330</v>
      </c>
      <c r="O3410" s="12" t="s">
        <v>8275</v>
      </c>
      <c r="P3410" t="s">
        <v>8276</v>
      </c>
      <c r="Q3410">
        <f t="shared" si="265"/>
        <v>211</v>
      </c>
      <c r="R3410" s="10">
        <f t="shared" si="266"/>
        <v>58.61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8330</v>
      </c>
      <c r="O3411" s="12" t="s">
        <v>8275</v>
      </c>
      <c r="P3411" t="s">
        <v>8276</v>
      </c>
      <c r="Q3411">
        <f t="shared" si="265"/>
        <v>124</v>
      </c>
      <c r="R3411" s="10">
        <f t="shared" si="266"/>
        <v>29.43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8330</v>
      </c>
      <c r="O3412" s="12" t="s">
        <v>8275</v>
      </c>
      <c r="P3412" t="s">
        <v>8276</v>
      </c>
      <c r="Q3412">
        <f t="shared" si="265"/>
        <v>109</v>
      </c>
      <c r="R3412" s="10">
        <f t="shared" si="266"/>
        <v>81.38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8330</v>
      </c>
      <c r="O3413" s="12" t="s">
        <v>8275</v>
      </c>
      <c r="P3413" t="s">
        <v>8276</v>
      </c>
      <c r="Q3413">
        <f t="shared" si="265"/>
        <v>104</v>
      </c>
      <c r="R3413" s="10">
        <f t="shared" si="266"/>
        <v>199.17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8330</v>
      </c>
      <c r="O3414" s="12" t="s">
        <v>8275</v>
      </c>
      <c r="P3414" t="s">
        <v>8276</v>
      </c>
      <c r="Q3414">
        <f t="shared" si="265"/>
        <v>100</v>
      </c>
      <c r="R3414" s="10">
        <f t="shared" si="266"/>
        <v>115.38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8330</v>
      </c>
      <c r="O3415" s="12" t="s">
        <v>8275</v>
      </c>
      <c r="P3415" t="s">
        <v>8276</v>
      </c>
      <c r="Q3415">
        <f t="shared" si="265"/>
        <v>130</v>
      </c>
      <c r="R3415" s="10">
        <f t="shared" si="266"/>
        <v>46.43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8330</v>
      </c>
      <c r="O3416" s="12" t="s">
        <v>8275</v>
      </c>
      <c r="P3416" t="s">
        <v>8276</v>
      </c>
      <c r="Q3416">
        <f t="shared" si="265"/>
        <v>104</v>
      </c>
      <c r="R3416" s="10">
        <f t="shared" si="266"/>
        <v>70.569999999999993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8330</v>
      </c>
      <c r="O3417" s="12" t="s">
        <v>8275</v>
      </c>
      <c r="P3417" t="s">
        <v>8276</v>
      </c>
      <c r="Q3417">
        <f t="shared" si="265"/>
        <v>100</v>
      </c>
      <c r="R3417" s="10">
        <f t="shared" si="266"/>
        <v>22.22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8330</v>
      </c>
      <c r="O3418" s="12" t="s">
        <v>8275</v>
      </c>
      <c r="P3418" t="s">
        <v>8276</v>
      </c>
      <c r="Q3418">
        <f t="shared" si="265"/>
        <v>120</v>
      </c>
      <c r="R3418" s="10">
        <f t="shared" si="266"/>
        <v>159.47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8330</v>
      </c>
      <c r="O3419" s="12" t="s">
        <v>8275</v>
      </c>
      <c r="P3419" t="s">
        <v>8276</v>
      </c>
      <c r="Q3419">
        <f t="shared" si="265"/>
        <v>100</v>
      </c>
      <c r="R3419" s="10">
        <f t="shared" si="266"/>
        <v>37.78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8330</v>
      </c>
      <c r="O3420" s="12" t="s">
        <v>8275</v>
      </c>
      <c r="P3420" t="s">
        <v>8276</v>
      </c>
      <c r="Q3420">
        <f t="shared" si="265"/>
        <v>101</v>
      </c>
      <c r="R3420" s="10">
        <f t="shared" si="266"/>
        <v>72.05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8330</v>
      </c>
      <c r="O3421" s="12" t="s">
        <v>8275</v>
      </c>
      <c r="P3421" t="s">
        <v>8276</v>
      </c>
      <c r="Q3421">
        <f t="shared" si="265"/>
        <v>107</v>
      </c>
      <c r="R3421" s="10">
        <f t="shared" si="266"/>
        <v>63.7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8330</v>
      </c>
      <c r="O3422" s="12" t="s">
        <v>8275</v>
      </c>
      <c r="P3422" t="s">
        <v>8276</v>
      </c>
      <c r="Q3422">
        <f t="shared" si="265"/>
        <v>138</v>
      </c>
      <c r="R3422" s="10">
        <f t="shared" si="266"/>
        <v>28.41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8330</v>
      </c>
      <c r="O3423" s="12" t="s">
        <v>8275</v>
      </c>
      <c r="P3423" t="s">
        <v>8276</v>
      </c>
      <c r="Q3423">
        <f t="shared" si="265"/>
        <v>101</v>
      </c>
      <c r="R3423" s="10">
        <f t="shared" si="266"/>
        <v>103.21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8330</v>
      </c>
      <c r="O3424" s="12" t="s">
        <v>8275</v>
      </c>
      <c r="P3424" t="s">
        <v>8276</v>
      </c>
      <c r="Q3424">
        <f t="shared" si="265"/>
        <v>109</v>
      </c>
      <c r="R3424" s="10">
        <f t="shared" si="266"/>
        <v>71.150000000000006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8330</v>
      </c>
      <c r="O3425" s="12" t="s">
        <v>8275</v>
      </c>
      <c r="P3425" t="s">
        <v>8276</v>
      </c>
      <c r="Q3425">
        <f t="shared" si="265"/>
        <v>140</v>
      </c>
      <c r="R3425" s="10">
        <f t="shared" si="266"/>
        <v>35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8330</v>
      </c>
      <c r="O3426" s="12" t="s">
        <v>8275</v>
      </c>
      <c r="P3426" t="s">
        <v>8276</v>
      </c>
      <c r="Q3426">
        <f t="shared" si="265"/>
        <v>104</v>
      </c>
      <c r="R3426" s="10">
        <f t="shared" si="266"/>
        <v>81.78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8330</v>
      </c>
      <c r="O3427" s="12" t="s">
        <v>8275</v>
      </c>
      <c r="P3427" t="s">
        <v>8276</v>
      </c>
      <c r="Q3427">
        <f t="shared" si="265"/>
        <v>103</v>
      </c>
      <c r="R3427" s="10">
        <f t="shared" si="266"/>
        <v>297.02999999999997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8330</v>
      </c>
      <c r="O3428" s="12" t="s">
        <v>8275</v>
      </c>
      <c r="P3428" t="s">
        <v>8276</v>
      </c>
      <c r="Q3428">
        <f t="shared" si="265"/>
        <v>108</v>
      </c>
      <c r="R3428" s="10">
        <f t="shared" si="266"/>
        <v>46.61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8330</v>
      </c>
      <c r="O3429" s="12" t="s">
        <v>8275</v>
      </c>
      <c r="P3429" t="s">
        <v>8276</v>
      </c>
      <c r="Q3429">
        <f t="shared" si="265"/>
        <v>100</v>
      </c>
      <c r="R3429" s="10">
        <f t="shared" si="266"/>
        <v>51.72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8330</v>
      </c>
      <c r="O3430" s="12" t="s">
        <v>8275</v>
      </c>
      <c r="P3430" t="s">
        <v>8276</v>
      </c>
      <c r="Q3430">
        <f t="shared" si="265"/>
        <v>103</v>
      </c>
      <c r="R3430" s="10">
        <f t="shared" si="266"/>
        <v>40.29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8330</v>
      </c>
      <c r="O3431" s="12" t="s">
        <v>8275</v>
      </c>
      <c r="P3431" t="s">
        <v>8276</v>
      </c>
      <c r="Q3431">
        <f t="shared" si="265"/>
        <v>130</v>
      </c>
      <c r="R3431" s="10">
        <f t="shared" si="266"/>
        <v>16.25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8330</v>
      </c>
      <c r="O3432" s="12" t="s">
        <v>8275</v>
      </c>
      <c r="P3432" t="s">
        <v>8276</v>
      </c>
      <c r="Q3432">
        <f t="shared" si="265"/>
        <v>109</v>
      </c>
      <c r="R3432" s="10">
        <f t="shared" si="266"/>
        <v>30.15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8330</v>
      </c>
      <c r="O3433" s="12" t="s">
        <v>8275</v>
      </c>
      <c r="P3433" t="s">
        <v>8276</v>
      </c>
      <c r="Q3433">
        <f t="shared" si="265"/>
        <v>100</v>
      </c>
      <c r="R3433" s="10">
        <f t="shared" si="266"/>
        <v>95.24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8330</v>
      </c>
      <c r="O3434" s="12" t="s">
        <v>8275</v>
      </c>
      <c r="P3434" t="s">
        <v>8276</v>
      </c>
      <c r="Q3434">
        <f t="shared" si="265"/>
        <v>110</v>
      </c>
      <c r="R3434" s="10">
        <f t="shared" si="266"/>
        <v>52.21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8330</v>
      </c>
      <c r="O3435" s="12" t="s">
        <v>8275</v>
      </c>
      <c r="P3435" t="s">
        <v>8276</v>
      </c>
      <c r="Q3435">
        <f t="shared" si="265"/>
        <v>100</v>
      </c>
      <c r="R3435" s="10">
        <f t="shared" si="266"/>
        <v>134.15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8330</v>
      </c>
      <c r="O3436" s="12" t="s">
        <v>8275</v>
      </c>
      <c r="P3436" t="s">
        <v>8276</v>
      </c>
      <c r="Q3436">
        <f t="shared" si="265"/>
        <v>106</v>
      </c>
      <c r="R3436" s="10">
        <f t="shared" si="266"/>
        <v>62.83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8330</v>
      </c>
      <c r="O3437" s="12" t="s">
        <v>8275</v>
      </c>
      <c r="P3437" t="s">
        <v>8276</v>
      </c>
      <c r="Q3437">
        <f t="shared" si="265"/>
        <v>112</v>
      </c>
      <c r="R3437" s="10">
        <f t="shared" si="266"/>
        <v>58.95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8330</v>
      </c>
      <c r="O3438" s="12" t="s">
        <v>8275</v>
      </c>
      <c r="P3438" t="s">
        <v>8276</v>
      </c>
      <c r="Q3438">
        <f t="shared" si="265"/>
        <v>106</v>
      </c>
      <c r="R3438" s="10">
        <f t="shared" si="266"/>
        <v>143.11000000000001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8330</v>
      </c>
      <c r="O3439" s="12" t="s">
        <v>8275</v>
      </c>
      <c r="P3439" t="s">
        <v>8276</v>
      </c>
      <c r="Q3439">
        <f t="shared" si="265"/>
        <v>101</v>
      </c>
      <c r="R3439" s="10">
        <f t="shared" si="266"/>
        <v>84.17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8330</v>
      </c>
      <c r="O3440" s="12" t="s">
        <v>8275</v>
      </c>
      <c r="P3440" t="s">
        <v>8276</v>
      </c>
      <c r="Q3440">
        <f t="shared" si="265"/>
        <v>104</v>
      </c>
      <c r="R3440" s="10">
        <f t="shared" si="266"/>
        <v>186.07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8330</v>
      </c>
      <c r="O3441" s="12" t="s">
        <v>8275</v>
      </c>
      <c r="P3441" t="s">
        <v>8276</v>
      </c>
      <c r="Q3441">
        <f t="shared" si="265"/>
        <v>135</v>
      </c>
      <c r="R3441" s="10">
        <f t="shared" si="266"/>
        <v>89.79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8330</v>
      </c>
      <c r="O3442" s="12" t="s">
        <v>8275</v>
      </c>
      <c r="P3442" t="s">
        <v>8276</v>
      </c>
      <c r="Q3442">
        <f t="shared" si="265"/>
        <v>105</v>
      </c>
      <c r="R3442" s="10">
        <f t="shared" si="266"/>
        <v>64.16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8330</v>
      </c>
      <c r="O3443" s="12" t="s">
        <v>8275</v>
      </c>
      <c r="P3443" t="s">
        <v>8276</v>
      </c>
      <c r="Q3443">
        <f t="shared" si="265"/>
        <v>103</v>
      </c>
      <c r="R3443" s="10">
        <f t="shared" si="266"/>
        <v>59.65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8330</v>
      </c>
      <c r="O3444" s="12" t="s">
        <v>8275</v>
      </c>
      <c r="P3444" t="s">
        <v>8276</v>
      </c>
      <c r="Q3444">
        <f t="shared" si="265"/>
        <v>100</v>
      </c>
      <c r="R3444" s="10">
        <f t="shared" si="266"/>
        <v>31.25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8330</v>
      </c>
      <c r="O3445" s="12" t="s">
        <v>8275</v>
      </c>
      <c r="P3445" t="s">
        <v>8276</v>
      </c>
      <c r="Q3445">
        <f t="shared" si="265"/>
        <v>186</v>
      </c>
      <c r="R3445" s="10">
        <f t="shared" si="266"/>
        <v>41.22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8330</v>
      </c>
      <c r="O3446" s="12" t="s">
        <v>8275</v>
      </c>
      <c r="P3446" t="s">
        <v>8276</v>
      </c>
      <c r="Q3446">
        <f t="shared" si="265"/>
        <v>289</v>
      </c>
      <c r="R3446" s="10">
        <f t="shared" si="266"/>
        <v>43.35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8330</v>
      </c>
      <c r="O3447" s="12" t="s">
        <v>8275</v>
      </c>
      <c r="P3447" t="s">
        <v>8276</v>
      </c>
      <c r="Q3447">
        <f t="shared" si="265"/>
        <v>100</v>
      </c>
      <c r="R3447" s="10">
        <f t="shared" si="266"/>
        <v>64.52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8330</v>
      </c>
      <c r="O3448" s="12" t="s">
        <v>8275</v>
      </c>
      <c r="P3448" t="s">
        <v>8276</v>
      </c>
      <c r="Q3448">
        <f t="shared" si="265"/>
        <v>108</v>
      </c>
      <c r="R3448" s="10">
        <f t="shared" si="266"/>
        <v>43.28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8330</v>
      </c>
      <c r="O3449" s="12" t="s">
        <v>8275</v>
      </c>
      <c r="P3449" t="s">
        <v>8276</v>
      </c>
      <c r="Q3449">
        <f t="shared" si="265"/>
        <v>108</v>
      </c>
      <c r="R3449" s="10">
        <f t="shared" si="266"/>
        <v>77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8330</v>
      </c>
      <c r="O3450" s="12" t="s">
        <v>8275</v>
      </c>
      <c r="P3450" t="s">
        <v>8276</v>
      </c>
      <c r="Q3450">
        <f t="shared" si="265"/>
        <v>110</v>
      </c>
      <c r="R3450" s="10">
        <f t="shared" si="266"/>
        <v>51.22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8330</v>
      </c>
      <c r="O3451" s="12" t="s">
        <v>8275</v>
      </c>
      <c r="P3451" t="s">
        <v>8276</v>
      </c>
      <c r="Q3451">
        <f t="shared" si="265"/>
        <v>171</v>
      </c>
      <c r="R3451" s="10">
        <f t="shared" si="266"/>
        <v>68.25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8330</v>
      </c>
      <c r="O3452" s="12" t="s">
        <v>8275</v>
      </c>
      <c r="P3452" t="s">
        <v>8276</v>
      </c>
      <c r="Q3452">
        <f t="shared" si="265"/>
        <v>152</v>
      </c>
      <c r="R3452" s="10">
        <f t="shared" si="266"/>
        <v>19.489999999999998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8330</v>
      </c>
      <c r="O3453" s="12" t="s">
        <v>8275</v>
      </c>
      <c r="P3453" t="s">
        <v>8276</v>
      </c>
      <c r="Q3453">
        <f t="shared" si="265"/>
        <v>101</v>
      </c>
      <c r="R3453" s="10">
        <f t="shared" si="266"/>
        <v>41.13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8330</v>
      </c>
      <c r="O3454" s="12" t="s">
        <v>8275</v>
      </c>
      <c r="P3454" t="s">
        <v>8276</v>
      </c>
      <c r="Q3454">
        <f t="shared" si="265"/>
        <v>153</v>
      </c>
      <c r="R3454" s="10">
        <f t="shared" si="266"/>
        <v>41.41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8330</v>
      </c>
      <c r="O3455" s="12" t="s">
        <v>8275</v>
      </c>
      <c r="P3455" t="s">
        <v>8276</v>
      </c>
      <c r="Q3455">
        <f t="shared" si="265"/>
        <v>128</v>
      </c>
      <c r="R3455" s="10">
        <f t="shared" si="266"/>
        <v>27.5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8330</v>
      </c>
      <c r="O3456" s="12" t="s">
        <v>8275</v>
      </c>
      <c r="P3456" t="s">
        <v>8276</v>
      </c>
      <c r="Q3456">
        <f t="shared" si="265"/>
        <v>101</v>
      </c>
      <c r="R3456" s="10">
        <f t="shared" si="266"/>
        <v>33.57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8330</v>
      </c>
      <c r="O3457" s="12" t="s">
        <v>8275</v>
      </c>
      <c r="P3457" t="s">
        <v>8276</v>
      </c>
      <c r="Q3457">
        <f t="shared" si="265"/>
        <v>101</v>
      </c>
      <c r="R3457" s="10">
        <f t="shared" si="266"/>
        <v>145.87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8330</v>
      </c>
      <c r="O3458" s="12" t="s">
        <v>8275</v>
      </c>
      <c r="P3458" t="s">
        <v>8276</v>
      </c>
      <c r="Q3458">
        <f t="shared" ref="Q3458:Q3521" si="270">ROUND(E3458/D3458*100,0)</f>
        <v>191</v>
      </c>
      <c r="R3458" s="10">
        <f t="shared" si="266"/>
        <v>358.69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8330</v>
      </c>
      <c r="O3459" s="12" t="s">
        <v>8275</v>
      </c>
      <c r="P3459" t="s">
        <v>8276</v>
      </c>
      <c r="Q3459">
        <f t="shared" si="270"/>
        <v>140</v>
      </c>
      <c r="R3459" s="10">
        <f t="shared" ref="R3459:R3522" si="271">IFERROR(ROUND(E3459/L3459,2),0)</f>
        <v>50.98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8330</v>
      </c>
      <c r="O3460" s="12" t="s">
        <v>8275</v>
      </c>
      <c r="P3460" t="s">
        <v>8276</v>
      </c>
      <c r="Q3460">
        <f t="shared" si="270"/>
        <v>124</v>
      </c>
      <c r="R3460" s="10">
        <f t="shared" si="271"/>
        <v>45.04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8330</v>
      </c>
      <c r="O3461" s="12" t="s">
        <v>8275</v>
      </c>
      <c r="P3461" t="s">
        <v>8276</v>
      </c>
      <c r="Q3461">
        <f t="shared" si="270"/>
        <v>126</v>
      </c>
      <c r="R3461" s="10">
        <f t="shared" si="271"/>
        <v>17.53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8330</v>
      </c>
      <c r="O3462" s="12" t="s">
        <v>8275</v>
      </c>
      <c r="P3462" t="s">
        <v>8276</v>
      </c>
      <c r="Q3462">
        <f t="shared" si="270"/>
        <v>190</v>
      </c>
      <c r="R3462" s="10">
        <f t="shared" si="271"/>
        <v>50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8330</v>
      </c>
      <c r="O3463" s="12" t="s">
        <v>8275</v>
      </c>
      <c r="P3463" t="s">
        <v>8276</v>
      </c>
      <c r="Q3463">
        <f t="shared" si="270"/>
        <v>139</v>
      </c>
      <c r="R3463" s="10">
        <f t="shared" si="271"/>
        <v>57.92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8330</v>
      </c>
      <c r="O3464" s="12" t="s">
        <v>8275</v>
      </c>
      <c r="P3464" t="s">
        <v>8276</v>
      </c>
      <c r="Q3464">
        <f t="shared" si="270"/>
        <v>202</v>
      </c>
      <c r="R3464" s="10">
        <f t="shared" si="271"/>
        <v>29.71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8330</v>
      </c>
      <c r="O3465" s="12" t="s">
        <v>8275</v>
      </c>
      <c r="P3465" t="s">
        <v>8276</v>
      </c>
      <c r="Q3465">
        <f t="shared" si="270"/>
        <v>103</v>
      </c>
      <c r="R3465" s="10">
        <f t="shared" si="271"/>
        <v>90.68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8330</v>
      </c>
      <c r="O3466" s="12" t="s">
        <v>8275</v>
      </c>
      <c r="P3466" t="s">
        <v>8276</v>
      </c>
      <c r="Q3466">
        <f t="shared" si="270"/>
        <v>102</v>
      </c>
      <c r="R3466" s="10">
        <f t="shared" si="271"/>
        <v>55.01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8330</v>
      </c>
      <c r="O3467" s="12" t="s">
        <v>8275</v>
      </c>
      <c r="P3467" t="s">
        <v>8276</v>
      </c>
      <c r="Q3467">
        <f t="shared" si="270"/>
        <v>103</v>
      </c>
      <c r="R3467" s="10">
        <f t="shared" si="271"/>
        <v>57.22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8330</v>
      </c>
      <c r="O3468" s="12" t="s">
        <v>8275</v>
      </c>
      <c r="P3468" t="s">
        <v>8276</v>
      </c>
      <c r="Q3468">
        <f t="shared" si="270"/>
        <v>127</v>
      </c>
      <c r="R3468" s="10">
        <f t="shared" si="271"/>
        <v>72.95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8330</v>
      </c>
      <c r="O3469" s="12" t="s">
        <v>8275</v>
      </c>
      <c r="P3469" t="s">
        <v>8276</v>
      </c>
      <c r="Q3469">
        <f t="shared" si="270"/>
        <v>101</v>
      </c>
      <c r="R3469" s="10">
        <f t="shared" si="271"/>
        <v>64.47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8330</v>
      </c>
      <c r="O3470" s="12" t="s">
        <v>8275</v>
      </c>
      <c r="P3470" t="s">
        <v>8276</v>
      </c>
      <c r="Q3470">
        <f t="shared" si="270"/>
        <v>122</v>
      </c>
      <c r="R3470" s="10">
        <f t="shared" si="271"/>
        <v>716.35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8330</v>
      </c>
      <c r="O3471" s="12" t="s">
        <v>8275</v>
      </c>
      <c r="P3471" t="s">
        <v>8276</v>
      </c>
      <c r="Q3471">
        <f t="shared" si="270"/>
        <v>113</v>
      </c>
      <c r="R3471" s="10">
        <f t="shared" si="271"/>
        <v>50.4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8330</v>
      </c>
      <c r="O3472" s="12" t="s">
        <v>8275</v>
      </c>
      <c r="P3472" t="s">
        <v>8276</v>
      </c>
      <c r="Q3472">
        <f t="shared" si="270"/>
        <v>150</v>
      </c>
      <c r="R3472" s="10">
        <f t="shared" si="271"/>
        <v>41.67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8330</v>
      </c>
      <c r="O3473" s="12" t="s">
        <v>8275</v>
      </c>
      <c r="P3473" t="s">
        <v>8276</v>
      </c>
      <c r="Q3473">
        <f t="shared" si="270"/>
        <v>215</v>
      </c>
      <c r="R3473" s="10">
        <f t="shared" si="271"/>
        <v>35.770000000000003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8330</v>
      </c>
      <c r="O3474" s="12" t="s">
        <v>8275</v>
      </c>
      <c r="P3474" t="s">
        <v>8276</v>
      </c>
      <c r="Q3474">
        <f t="shared" si="270"/>
        <v>102</v>
      </c>
      <c r="R3474" s="10">
        <f t="shared" si="271"/>
        <v>88.74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8330</v>
      </c>
      <c r="O3475" s="12" t="s">
        <v>8275</v>
      </c>
      <c r="P3475" t="s">
        <v>8276</v>
      </c>
      <c r="Q3475">
        <f t="shared" si="270"/>
        <v>100</v>
      </c>
      <c r="R3475" s="10">
        <f t="shared" si="271"/>
        <v>148.47999999999999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8330</v>
      </c>
      <c r="O3476" s="12" t="s">
        <v>8275</v>
      </c>
      <c r="P3476" t="s">
        <v>8276</v>
      </c>
      <c r="Q3476">
        <f t="shared" si="270"/>
        <v>101</v>
      </c>
      <c r="R3476" s="10">
        <f t="shared" si="271"/>
        <v>51.79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8330</v>
      </c>
      <c r="O3477" s="12" t="s">
        <v>8275</v>
      </c>
      <c r="P3477" t="s">
        <v>8276</v>
      </c>
      <c r="Q3477">
        <f t="shared" si="270"/>
        <v>113</v>
      </c>
      <c r="R3477" s="10">
        <f t="shared" si="271"/>
        <v>20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8330</v>
      </c>
      <c r="O3478" s="12" t="s">
        <v>8275</v>
      </c>
      <c r="P3478" t="s">
        <v>8276</v>
      </c>
      <c r="Q3478">
        <f t="shared" si="270"/>
        <v>104</v>
      </c>
      <c r="R3478" s="10">
        <f t="shared" si="271"/>
        <v>52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8330</v>
      </c>
      <c r="O3479" s="12" t="s">
        <v>8275</v>
      </c>
      <c r="P3479" t="s">
        <v>8276</v>
      </c>
      <c r="Q3479">
        <f t="shared" si="270"/>
        <v>115</v>
      </c>
      <c r="R3479" s="10">
        <f t="shared" si="271"/>
        <v>53.23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8330</v>
      </c>
      <c r="O3480" s="12" t="s">
        <v>8275</v>
      </c>
      <c r="P3480" t="s">
        <v>8276</v>
      </c>
      <c r="Q3480">
        <f t="shared" si="270"/>
        <v>113</v>
      </c>
      <c r="R3480" s="10">
        <f t="shared" si="271"/>
        <v>39.6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8330</v>
      </c>
      <c r="O3481" s="12" t="s">
        <v>8275</v>
      </c>
      <c r="P3481" t="s">
        <v>8276</v>
      </c>
      <c r="Q3481">
        <f t="shared" si="270"/>
        <v>128</v>
      </c>
      <c r="R3481" s="10">
        <f t="shared" si="271"/>
        <v>34.25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8330</v>
      </c>
      <c r="O3482" s="12" t="s">
        <v>8275</v>
      </c>
      <c r="P3482" t="s">
        <v>8276</v>
      </c>
      <c r="Q3482">
        <f t="shared" si="270"/>
        <v>143</v>
      </c>
      <c r="R3482" s="10">
        <f t="shared" si="271"/>
        <v>164.62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8330</v>
      </c>
      <c r="O3483" s="12" t="s">
        <v>8275</v>
      </c>
      <c r="P3483" t="s">
        <v>8276</v>
      </c>
      <c r="Q3483">
        <f t="shared" si="270"/>
        <v>119</v>
      </c>
      <c r="R3483" s="10">
        <f t="shared" si="271"/>
        <v>125.05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8330</v>
      </c>
      <c r="O3484" s="12" t="s">
        <v>8275</v>
      </c>
      <c r="P3484" t="s">
        <v>8276</v>
      </c>
      <c r="Q3484">
        <f t="shared" si="270"/>
        <v>138</v>
      </c>
      <c r="R3484" s="10">
        <f t="shared" si="271"/>
        <v>51.88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8330</v>
      </c>
      <c r="O3485" s="12" t="s">
        <v>8275</v>
      </c>
      <c r="P3485" t="s">
        <v>8276</v>
      </c>
      <c r="Q3485">
        <f t="shared" si="270"/>
        <v>160</v>
      </c>
      <c r="R3485" s="10">
        <f t="shared" si="271"/>
        <v>40.29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8330</v>
      </c>
      <c r="O3486" s="12" t="s">
        <v>8275</v>
      </c>
      <c r="P3486" t="s">
        <v>8276</v>
      </c>
      <c r="Q3486">
        <f t="shared" si="270"/>
        <v>114</v>
      </c>
      <c r="R3486" s="10">
        <f t="shared" si="271"/>
        <v>64.91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8330</v>
      </c>
      <c r="O3487" s="12" t="s">
        <v>8275</v>
      </c>
      <c r="P3487" t="s">
        <v>8276</v>
      </c>
      <c r="Q3487">
        <f t="shared" si="270"/>
        <v>101</v>
      </c>
      <c r="R3487" s="10">
        <f t="shared" si="271"/>
        <v>55.33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8330</v>
      </c>
      <c r="O3488" s="12" t="s">
        <v>8275</v>
      </c>
      <c r="P3488" t="s">
        <v>8276</v>
      </c>
      <c r="Q3488">
        <f t="shared" si="270"/>
        <v>155</v>
      </c>
      <c r="R3488" s="10">
        <f t="shared" si="271"/>
        <v>83.14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8330</v>
      </c>
      <c r="O3489" s="12" t="s">
        <v>8275</v>
      </c>
      <c r="P3489" t="s">
        <v>8276</v>
      </c>
      <c r="Q3489">
        <f t="shared" si="270"/>
        <v>128</v>
      </c>
      <c r="R3489" s="10">
        <f t="shared" si="271"/>
        <v>38.71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8330</v>
      </c>
      <c r="O3490" s="12" t="s">
        <v>8275</v>
      </c>
      <c r="P3490" t="s">
        <v>8276</v>
      </c>
      <c r="Q3490">
        <f t="shared" si="270"/>
        <v>121</v>
      </c>
      <c r="R3490" s="10">
        <f t="shared" si="271"/>
        <v>125.38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8330</v>
      </c>
      <c r="O3491" s="12" t="s">
        <v>8275</v>
      </c>
      <c r="P3491" t="s">
        <v>8276</v>
      </c>
      <c r="Q3491">
        <f t="shared" si="270"/>
        <v>113</v>
      </c>
      <c r="R3491" s="10">
        <f t="shared" si="271"/>
        <v>78.260000000000005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8330</v>
      </c>
      <c r="O3492" s="12" t="s">
        <v>8275</v>
      </c>
      <c r="P3492" t="s">
        <v>8276</v>
      </c>
      <c r="Q3492">
        <f t="shared" si="270"/>
        <v>128</v>
      </c>
      <c r="R3492" s="10">
        <f t="shared" si="271"/>
        <v>47.22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8330</v>
      </c>
      <c r="O3493" s="12" t="s">
        <v>8275</v>
      </c>
      <c r="P3493" t="s">
        <v>8276</v>
      </c>
      <c r="Q3493">
        <f t="shared" si="270"/>
        <v>158</v>
      </c>
      <c r="R3493" s="10">
        <f t="shared" si="271"/>
        <v>79.099999999999994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8330</v>
      </c>
      <c r="O3494" s="12" t="s">
        <v>8275</v>
      </c>
      <c r="P3494" t="s">
        <v>8276</v>
      </c>
      <c r="Q3494">
        <f t="shared" si="270"/>
        <v>105</v>
      </c>
      <c r="R3494" s="10">
        <f t="shared" si="271"/>
        <v>114.29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8330</v>
      </c>
      <c r="O3495" s="12" t="s">
        <v>8275</v>
      </c>
      <c r="P3495" t="s">
        <v>8276</v>
      </c>
      <c r="Q3495">
        <f t="shared" si="270"/>
        <v>100</v>
      </c>
      <c r="R3495" s="10">
        <f t="shared" si="271"/>
        <v>51.72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8330</v>
      </c>
      <c r="O3496" s="12" t="s">
        <v>8275</v>
      </c>
      <c r="P3496" t="s">
        <v>8276</v>
      </c>
      <c r="Q3496">
        <f t="shared" si="270"/>
        <v>100</v>
      </c>
      <c r="R3496" s="10">
        <f t="shared" si="271"/>
        <v>30.77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8330</v>
      </c>
      <c r="O3497" s="12" t="s">
        <v>8275</v>
      </c>
      <c r="P3497" t="s">
        <v>8276</v>
      </c>
      <c r="Q3497">
        <f t="shared" si="270"/>
        <v>107</v>
      </c>
      <c r="R3497" s="10">
        <f t="shared" si="271"/>
        <v>74.209999999999994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8330</v>
      </c>
      <c r="O3498" s="12" t="s">
        <v>8275</v>
      </c>
      <c r="P3498" t="s">
        <v>8276</v>
      </c>
      <c r="Q3498">
        <f t="shared" si="270"/>
        <v>124</v>
      </c>
      <c r="R3498" s="10">
        <f t="shared" si="271"/>
        <v>47.85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8330</v>
      </c>
      <c r="O3499" s="12" t="s">
        <v>8275</v>
      </c>
      <c r="P3499" t="s">
        <v>8276</v>
      </c>
      <c r="Q3499">
        <f t="shared" si="270"/>
        <v>109</v>
      </c>
      <c r="R3499" s="10">
        <f t="shared" si="271"/>
        <v>34.409999999999997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8330</v>
      </c>
      <c r="O3500" s="12" t="s">
        <v>8275</v>
      </c>
      <c r="P3500" t="s">
        <v>8276</v>
      </c>
      <c r="Q3500">
        <f t="shared" si="270"/>
        <v>102</v>
      </c>
      <c r="R3500" s="10">
        <f t="shared" si="271"/>
        <v>40.24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8330</v>
      </c>
      <c r="O3501" s="12" t="s">
        <v>8275</v>
      </c>
      <c r="P3501" t="s">
        <v>8276</v>
      </c>
      <c r="Q3501">
        <f t="shared" si="270"/>
        <v>106</v>
      </c>
      <c r="R3501" s="10">
        <f t="shared" si="271"/>
        <v>60.29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8330</v>
      </c>
      <c r="O3502" s="12" t="s">
        <v>8275</v>
      </c>
      <c r="P3502" t="s">
        <v>8276</v>
      </c>
      <c r="Q3502">
        <f t="shared" si="270"/>
        <v>106</v>
      </c>
      <c r="R3502" s="10">
        <f t="shared" si="271"/>
        <v>25.31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8330</v>
      </c>
      <c r="O3503" s="12" t="s">
        <v>8275</v>
      </c>
      <c r="P3503" t="s">
        <v>8276</v>
      </c>
      <c r="Q3503">
        <f t="shared" si="270"/>
        <v>101</v>
      </c>
      <c r="R3503" s="10">
        <f t="shared" si="271"/>
        <v>35.950000000000003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8330</v>
      </c>
      <c r="O3504" s="12" t="s">
        <v>8275</v>
      </c>
      <c r="P3504" t="s">
        <v>8276</v>
      </c>
      <c r="Q3504">
        <f t="shared" si="270"/>
        <v>105</v>
      </c>
      <c r="R3504" s="10">
        <f t="shared" si="271"/>
        <v>136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8330</v>
      </c>
      <c r="O3505" s="12" t="s">
        <v>8275</v>
      </c>
      <c r="P3505" t="s">
        <v>8276</v>
      </c>
      <c r="Q3505">
        <f t="shared" si="270"/>
        <v>108</v>
      </c>
      <c r="R3505" s="10">
        <f t="shared" si="271"/>
        <v>70.760000000000005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8330</v>
      </c>
      <c r="O3506" s="12" t="s">
        <v>8275</v>
      </c>
      <c r="P3506" t="s">
        <v>8276</v>
      </c>
      <c r="Q3506">
        <f t="shared" si="270"/>
        <v>100</v>
      </c>
      <c r="R3506" s="10">
        <f t="shared" si="271"/>
        <v>125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8330</v>
      </c>
      <c r="O3507" s="12" t="s">
        <v>8275</v>
      </c>
      <c r="P3507" t="s">
        <v>8276</v>
      </c>
      <c r="Q3507">
        <f t="shared" si="270"/>
        <v>104</v>
      </c>
      <c r="R3507" s="10">
        <f t="shared" si="271"/>
        <v>66.510000000000005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8330</v>
      </c>
      <c r="O3508" s="12" t="s">
        <v>8275</v>
      </c>
      <c r="P3508" t="s">
        <v>8276</v>
      </c>
      <c r="Q3508">
        <f t="shared" si="270"/>
        <v>102</v>
      </c>
      <c r="R3508" s="10">
        <f t="shared" si="271"/>
        <v>105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8330</v>
      </c>
      <c r="O3509" s="12" t="s">
        <v>8275</v>
      </c>
      <c r="P3509" t="s">
        <v>8276</v>
      </c>
      <c r="Q3509">
        <f t="shared" si="270"/>
        <v>104</v>
      </c>
      <c r="R3509" s="10">
        <f t="shared" si="271"/>
        <v>145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8330</v>
      </c>
      <c r="O3510" s="12" t="s">
        <v>8275</v>
      </c>
      <c r="P3510" t="s">
        <v>8276</v>
      </c>
      <c r="Q3510">
        <f t="shared" si="270"/>
        <v>180</v>
      </c>
      <c r="R3510" s="10">
        <f t="shared" si="271"/>
        <v>12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8330</v>
      </c>
      <c r="O3511" s="12" t="s">
        <v>8275</v>
      </c>
      <c r="P3511" t="s">
        <v>8276</v>
      </c>
      <c r="Q3511">
        <f t="shared" si="270"/>
        <v>106</v>
      </c>
      <c r="R3511" s="10">
        <f t="shared" si="271"/>
        <v>96.67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8330</v>
      </c>
      <c r="O3512" s="12" t="s">
        <v>8275</v>
      </c>
      <c r="P3512" t="s">
        <v>8276</v>
      </c>
      <c r="Q3512">
        <f t="shared" si="270"/>
        <v>101</v>
      </c>
      <c r="R3512" s="10">
        <f t="shared" si="271"/>
        <v>60.33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8330</v>
      </c>
      <c r="O3513" s="12" t="s">
        <v>8275</v>
      </c>
      <c r="P3513" t="s">
        <v>8276</v>
      </c>
      <c r="Q3513">
        <f t="shared" si="270"/>
        <v>101</v>
      </c>
      <c r="R3513" s="10">
        <f t="shared" si="271"/>
        <v>79.89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8330</v>
      </c>
      <c r="O3514" s="12" t="s">
        <v>8275</v>
      </c>
      <c r="P3514" t="s">
        <v>8276</v>
      </c>
      <c r="Q3514">
        <f t="shared" si="270"/>
        <v>100</v>
      </c>
      <c r="R3514" s="10">
        <f t="shared" si="271"/>
        <v>58.82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8330</v>
      </c>
      <c r="O3515" s="12" t="s">
        <v>8275</v>
      </c>
      <c r="P3515" t="s">
        <v>8276</v>
      </c>
      <c r="Q3515">
        <f t="shared" si="270"/>
        <v>118</v>
      </c>
      <c r="R3515" s="10">
        <f t="shared" si="271"/>
        <v>75.34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8330</v>
      </c>
      <c r="O3516" s="12" t="s">
        <v>8275</v>
      </c>
      <c r="P3516" t="s">
        <v>8276</v>
      </c>
      <c r="Q3516">
        <f t="shared" si="270"/>
        <v>110</v>
      </c>
      <c r="R3516" s="10">
        <f t="shared" si="271"/>
        <v>55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8330</v>
      </c>
      <c r="O3517" s="12" t="s">
        <v>8275</v>
      </c>
      <c r="P3517" t="s">
        <v>8276</v>
      </c>
      <c r="Q3517">
        <f t="shared" si="270"/>
        <v>103</v>
      </c>
      <c r="R3517" s="10">
        <f t="shared" si="271"/>
        <v>66.959999999999994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8330</v>
      </c>
      <c r="O3518" s="12" t="s">
        <v>8275</v>
      </c>
      <c r="P3518" t="s">
        <v>8276</v>
      </c>
      <c r="Q3518">
        <f t="shared" si="270"/>
        <v>100</v>
      </c>
      <c r="R3518" s="10">
        <f t="shared" si="271"/>
        <v>227.27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8330</v>
      </c>
      <c r="O3519" s="12" t="s">
        <v>8275</v>
      </c>
      <c r="P3519" t="s">
        <v>8276</v>
      </c>
      <c r="Q3519">
        <f t="shared" si="270"/>
        <v>100</v>
      </c>
      <c r="R3519" s="10">
        <f t="shared" si="271"/>
        <v>307.69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8330</v>
      </c>
      <c r="O3520" s="12" t="s">
        <v>8275</v>
      </c>
      <c r="P3520" t="s">
        <v>8276</v>
      </c>
      <c r="Q3520">
        <f t="shared" si="270"/>
        <v>110</v>
      </c>
      <c r="R3520" s="10">
        <f t="shared" si="271"/>
        <v>50.02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8330</v>
      </c>
      <c r="O3521" s="12" t="s">
        <v>8275</v>
      </c>
      <c r="P3521" t="s">
        <v>8276</v>
      </c>
      <c r="Q3521">
        <f t="shared" si="270"/>
        <v>101</v>
      </c>
      <c r="R3521" s="10">
        <f t="shared" si="271"/>
        <v>72.39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8330</v>
      </c>
      <c r="O3522" s="12" t="s">
        <v>8275</v>
      </c>
      <c r="P3522" t="s">
        <v>8276</v>
      </c>
      <c r="Q3522">
        <f t="shared" ref="Q3522:Q3585" si="275">ROUND(E3522/D3522*100,0)</f>
        <v>101</v>
      </c>
      <c r="R3522" s="10">
        <f t="shared" si="271"/>
        <v>95.95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8330</v>
      </c>
      <c r="O3523" s="12" t="s">
        <v>8275</v>
      </c>
      <c r="P3523" t="s">
        <v>8276</v>
      </c>
      <c r="Q3523">
        <f t="shared" si="275"/>
        <v>169</v>
      </c>
      <c r="R3523" s="10">
        <f t="shared" ref="R3523:R3586" si="276">IFERROR(ROUND(E3523/L3523,2),0)</f>
        <v>45.62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8330</v>
      </c>
      <c r="O3524" s="12" t="s">
        <v>8275</v>
      </c>
      <c r="P3524" t="s">
        <v>8276</v>
      </c>
      <c r="Q3524">
        <f t="shared" si="275"/>
        <v>100</v>
      </c>
      <c r="R3524" s="10">
        <f t="shared" si="276"/>
        <v>41.03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8330</v>
      </c>
      <c r="O3525" s="12" t="s">
        <v>8275</v>
      </c>
      <c r="P3525" t="s">
        <v>8276</v>
      </c>
      <c r="Q3525">
        <f t="shared" si="275"/>
        <v>114</v>
      </c>
      <c r="R3525" s="10">
        <f t="shared" si="276"/>
        <v>56.83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8330</v>
      </c>
      <c r="O3526" s="12" t="s">
        <v>8275</v>
      </c>
      <c r="P3526" t="s">
        <v>8276</v>
      </c>
      <c r="Q3526">
        <f t="shared" si="275"/>
        <v>102</v>
      </c>
      <c r="R3526" s="10">
        <f t="shared" si="276"/>
        <v>137.24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8330</v>
      </c>
      <c r="O3527" s="12" t="s">
        <v>8275</v>
      </c>
      <c r="P3527" t="s">
        <v>8276</v>
      </c>
      <c r="Q3527">
        <f t="shared" si="275"/>
        <v>106</v>
      </c>
      <c r="R3527" s="10">
        <f t="shared" si="276"/>
        <v>75.709999999999994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8330</v>
      </c>
      <c r="O3528" s="12" t="s">
        <v>8275</v>
      </c>
      <c r="P3528" t="s">
        <v>8276</v>
      </c>
      <c r="Q3528">
        <f t="shared" si="275"/>
        <v>102</v>
      </c>
      <c r="R3528" s="10">
        <f t="shared" si="276"/>
        <v>99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8330</v>
      </c>
      <c r="O3529" s="12" t="s">
        <v>8275</v>
      </c>
      <c r="P3529" t="s">
        <v>8276</v>
      </c>
      <c r="Q3529">
        <f t="shared" si="275"/>
        <v>117</v>
      </c>
      <c r="R3529" s="10">
        <f t="shared" si="276"/>
        <v>81.569999999999993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8330</v>
      </c>
      <c r="O3530" s="12" t="s">
        <v>8275</v>
      </c>
      <c r="P3530" t="s">
        <v>8276</v>
      </c>
      <c r="Q3530">
        <f t="shared" si="275"/>
        <v>101</v>
      </c>
      <c r="R3530" s="10">
        <f t="shared" si="276"/>
        <v>45.11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8330</v>
      </c>
      <c r="O3531" s="12" t="s">
        <v>8275</v>
      </c>
      <c r="P3531" t="s">
        <v>8276</v>
      </c>
      <c r="Q3531">
        <f t="shared" si="275"/>
        <v>132</v>
      </c>
      <c r="R3531" s="10">
        <f t="shared" si="276"/>
        <v>36.67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8330</v>
      </c>
      <c r="O3532" s="12" t="s">
        <v>8275</v>
      </c>
      <c r="P3532" t="s">
        <v>8276</v>
      </c>
      <c r="Q3532">
        <f t="shared" si="275"/>
        <v>100</v>
      </c>
      <c r="R3532" s="10">
        <f t="shared" si="276"/>
        <v>125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8330</v>
      </c>
      <c r="O3533" s="12" t="s">
        <v>8275</v>
      </c>
      <c r="P3533" t="s">
        <v>8276</v>
      </c>
      <c r="Q3533">
        <f t="shared" si="275"/>
        <v>128</v>
      </c>
      <c r="R3533" s="10">
        <f t="shared" si="276"/>
        <v>49.23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8330</v>
      </c>
      <c r="O3534" s="12" t="s">
        <v>8275</v>
      </c>
      <c r="P3534" t="s">
        <v>8276</v>
      </c>
      <c r="Q3534">
        <f t="shared" si="275"/>
        <v>119</v>
      </c>
      <c r="R3534" s="10">
        <f t="shared" si="276"/>
        <v>42.3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8330</v>
      </c>
      <c r="O3535" s="12" t="s">
        <v>8275</v>
      </c>
      <c r="P3535" t="s">
        <v>8276</v>
      </c>
      <c r="Q3535">
        <f t="shared" si="275"/>
        <v>126</v>
      </c>
      <c r="R3535" s="10">
        <f t="shared" si="276"/>
        <v>78.88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8330</v>
      </c>
      <c r="O3536" s="12" t="s">
        <v>8275</v>
      </c>
      <c r="P3536" t="s">
        <v>8276</v>
      </c>
      <c r="Q3536">
        <f t="shared" si="275"/>
        <v>156</v>
      </c>
      <c r="R3536" s="10">
        <f t="shared" si="276"/>
        <v>38.28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8330</v>
      </c>
      <c r="O3537" s="12" t="s">
        <v>8275</v>
      </c>
      <c r="P3537" t="s">
        <v>8276</v>
      </c>
      <c r="Q3537">
        <f t="shared" si="275"/>
        <v>103</v>
      </c>
      <c r="R3537" s="10">
        <f t="shared" si="276"/>
        <v>44.85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8330</v>
      </c>
      <c r="O3538" s="12" t="s">
        <v>8275</v>
      </c>
      <c r="P3538" t="s">
        <v>8276</v>
      </c>
      <c r="Q3538">
        <f t="shared" si="275"/>
        <v>153</v>
      </c>
      <c r="R3538" s="10">
        <f t="shared" si="276"/>
        <v>13.53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8330</v>
      </c>
      <c r="O3539" s="12" t="s">
        <v>8275</v>
      </c>
      <c r="P3539" t="s">
        <v>8276</v>
      </c>
      <c r="Q3539">
        <f t="shared" si="275"/>
        <v>180</v>
      </c>
      <c r="R3539" s="10">
        <f t="shared" si="276"/>
        <v>43.5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8330</v>
      </c>
      <c r="O3540" s="12" t="s">
        <v>8275</v>
      </c>
      <c r="P3540" t="s">
        <v>8276</v>
      </c>
      <c r="Q3540">
        <f t="shared" si="275"/>
        <v>128</v>
      </c>
      <c r="R3540" s="10">
        <f t="shared" si="276"/>
        <v>30.95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8330</v>
      </c>
      <c r="O3541" s="12" t="s">
        <v>8275</v>
      </c>
      <c r="P3541" t="s">
        <v>8276</v>
      </c>
      <c r="Q3541">
        <f t="shared" si="275"/>
        <v>120</v>
      </c>
      <c r="R3541" s="10">
        <f t="shared" si="276"/>
        <v>55.23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8330</v>
      </c>
      <c r="O3542" s="12" t="s">
        <v>8275</v>
      </c>
      <c r="P3542" t="s">
        <v>8276</v>
      </c>
      <c r="Q3542">
        <f t="shared" si="275"/>
        <v>123</v>
      </c>
      <c r="R3542" s="10">
        <f t="shared" si="276"/>
        <v>46.13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8330</v>
      </c>
      <c r="O3543" s="12" t="s">
        <v>8275</v>
      </c>
      <c r="P3543" t="s">
        <v>8276</v>
      </c>
      <c r="Q3543">
        <f t="shared" si="275"/>
        <v>105</v>
      </c>
      <c r="R3543" s="10">
        <f t="shared" si="276"/>
        <v>39.380000000000003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8330</v>
      </c>
      <c r="O3544" s="12" t="s">
        <v>8275</v>
      </c>
      <c r="P3544" t="s">
        <v>8276</v>
      </c>
      <c r="Q3544">
        <f t="shared" si="275"/>
        <v>102</v>
      </c>
      <c r="R3544" s="10">
        <f t="shared" si="276"/>
        <v>66.150000000000006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8330</v>
      </c>
      <c r="O3545" s="12" t="s">
        <v>8275</v>
      </c>
      <c r="P3545" t="s">
        <v>8276</v>
      </c>
      <c r="Q3545">
        <f t="shared" si="275"/>
        <v>105</v>
      </c>
      <c r="R3545" s="10">
        <f t="shared" si="276"/>
        <v>54.14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8330</v>
      </c>
      <c r="O3546" s="12" t="s">
        <v>8275</v>
      </c>
      <c r="P3546" t="s">
        <v>8276</v>
      </c>
      <c r="Q3546">
        <f t="shared" si="275"/>
        <v>100</v>
      </c>
      <c r="R3546" s="10">
        <f t="shared" si="276"/>
        <v>104.17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8330</v>
      </c>
      <c r="O3547" s="12" t="s">
        <v>8275</v>
      </c>
      <c r="P3547" t="s">
        <v>8276</v>
      </c>
      <c r="Q3547">
        <f t="shared" si="275"/>
        <v>100</v>
      </c>
      <c r="R3547" s="10">
        <f t="shared" si="276"/>
        <v>31.38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8330</v>
      </c>
      <c r="O3548" s="12" t="s">
        <v>8275</v>
      </c>
      <c r="P3548" t="s">
        <v>8276</v>
      </c>
      <c r="Q3548">
        <f t="shared" si="275"/>
        <v>102</v>
      </c>
      <c r="R3548" s="10">
        <f t="shared" si="276"/>
        <v>59.21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8330</v>
      </c>
      <c r="O3549" s="12" t="s">
        <v>8275</v>
      </c>
      <c r="P3549" t="s">
        <v>8276</v>
      </c>
      <c r="Q3549">
        <f t="shared" si="275"/>
        <v>114</v>
      </c>
      <c r="R3549" s="10">
        <f t="shared" si="276"/>
        <v>119.18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8330</v>
      </c>
      <c r="O3550" s="12" t="s">
        <v>8275</v>
      </c>
      <c r="P3550" t="s">
        <v>8276</v>
      </c>
      <c r="Q3550">
        <f t="shared" si="275"/>
        <v>102</v>
      </c>
      <c r="R3550" s="10">
        <f t="shared" si="276"/>
        <v>164.62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8330</v>
      </c>
      <c r="O3551" s="12" t="s">
        <v>8275</v>
      </c>
      <c r="P3551" t="s">
        <v>8276</v>
      </c>
      <c r="Q3551">
        <f t="shared" si="275"/>
        <v>102</v>
      </c>
      <c r="R3551" s="10">
        <f t="shared" si="276"/>
        <v>24.29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8330</v>
      </c>
      <c r="O3552" s="12" t="s">
        <v>8275</v>
      </c>
      <c r="P3552" t="s">
        <v>8276</v>
      </c>
      <c r="Q3552">
        <f t="shared" si="275"/>
        <v>105</v>
      </c>
      <c r="R3552" s="10">
        <f t="shared" si="276"/>
        <v>40.94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8330</v>
      </c>
      <c r="O3553" s="12" t="s">
        <v>8275</v>
      </c>
      <c r="P3553" t="s">
        <v>8276</v>
      </c>
      <c r="Q3553">
        <f t="shared" si="275"/>
        <v>102</v>
      </c>
      <c r="R3553" s="10">
        <f t="shared" si="276"/>
        <v>61.1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8330</v>
      </c>
      <c r="O3554" s="12" t="s">
        <v>8275</v>
      </c>
      <c r="P3554" t="s">
        <v>8276</v>
      </c>
      <c r="Q3554">
        <f t="shared" si="275"/>
        <v>100</v>
      </c>
      <c r="R3554" s="10">
        <f t="shared" si="276"/>
        <v>38.65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8330</v>
      </c>
      <c r="O3555" s="12" t="s">
        <v>8275</v>
      </c>
      <c r="P3555" t="s">
        <v>8276</v>
      </c>
      <c r="Q3555">
        <f t="shared" si="275"/>
        <v>106</v>
      </c>
      <c r="R3555" s="10">
        <f t="shared" si="276"/>
        <v>56.2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8330</v>
      </c>
      <c r="O3556" s="12" t="s">
        <v>8275</v>
      </c>
      <c r="P3556" t="s">
        <v>8276</v>
      </c>
      <c r="Q3556">
        <f t="shared" si="275"/>
        <v>113</v>
      </c>
      <c r="R3556" s="10">
        <f t="shared" si="276"/>
        <v>107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8330</v>
      </c>
      <c r="O3557" s="12" t="s">
        <v>8275</v>
      </c>
      <c r="P3557" t="s">
        <v>8276</v>
      </c>
      <c r="Q3557">
        <f t="shared" si="275"/>
        <v>100</v>
      </c>
      <c r="R3557" s="10">
        <f t="shared" si="276"/>
        <v>171.43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8330</v>
      </c>
      <c r="O3558" s="12" t="s">
        <v>8275</v>
      </c>
      <c r="P3558" t="s">
        <v>8276</v>
      </c>
      <c r="Q3558">
        <f t="shared" si="275"/>
        <v>100</v>
      </c>
      <c r="R3558" s="10">
        <f t="shared" si="276"/>
        <v>110.5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8330</v>
      </c>
      <c r="O3559" s="12" t="s">
        <v>8275</v>
      </c>
      <c r="P3559" t="s">
        <v>8276</v>
      </c>
      <c r="Q3559">
        <f t="shared" si="275"/>
        <v>100</v>
      </c>
      <c r="R3559" s="10">
        <f t="shared" si="276"/>
        <v>179.28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8330</v>
      </c>
      <c r="O3560" s="12" t="s">
        <v>8275</v>
      </c>
      <c r="P3560" t="s">
        <v>8276</v>
      </c>
      <c r="Q3560">
        <f t="shared" si="275"/>
        <v>144</v>
      </c>
      <c r="R3560" s="10">
        <f t="shared" si="276"/>
        <v>22.91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8330</v>
      </c>
      <c r="O3561" s="12" t="s">
        <v>8275</v>
      </c>
      <c r="P3561" t="s">
        <v>8276</v>
      </c>
      <c r="Q3561">
        <f t="shared" si="275"/>
        <v>104</v>
      </c>
      <c r="R3561" s="10">
        <f t="shared" si="276"/>
        <v>43.13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8330</v>
      </c>
      <c r="O3562" s="12" t="s">
        <v>8275</v>
      </c>
      <c r="P3562" t="s">
        <v>8276</v>
      </c>
      <c r="Q3562">
        <f t="shared" si="275"/>
        <v>108</v>
      </c>
      <c r="R3562" s="10">
        <f t="shared" si="276"/>
        <v>46.89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8330</v>
      </c>
      <c r="O3563" s="12" t="s">
        <v>8275</v>
      </c>
      <c r="P3563" t="s">
        <v>8276</v>
      </c>
      <c r="Q3563">
        <f t="shared" si="275"/>
        <v>102</v>
      </c>
      <c r="R3563" s="10">
        <f t="shared" si="276"/>
        <v>47.41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8330</v>
      </c>
      <c r="O3564" s="12" t="s">
        <v>8275</v>
      </c>
      <c r="P3564" t="s">
        <v>8276</v>
      </c>
      <c r="Q3564">
        <f t="shared" si="275"/>
        <v>149</v>
      </c>
      <c r="R3564" s="10">
        <f t="shared" si="276"/>
        <v>15.13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8330</v>
      </c>
      <c r="O3565" s="12" t="s">
        <v>8275</v>
      </c>
      <c r="P3565" t="s">
        <v>8276</v>
      </c>
      <c r="Q3565">
        <f t="shared" si="275"/>
        <v>105</v>
      </c>
      <c r="R3565" s="10">
        <f t="shared" si="276"/>
        <v>21.1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8330</v>
      </c>
      <c r="O3566" s="12" t="s">
        <v>8275</v>
      </c>
      <c r="P3566" t="s">
        <v>8276</v>
      </c>
      <c r="Q3566">
        <f t="shared" si="275"/>
        <v>101</v>
      </c>
      <c r="R3566" s="10">
        <f t="shared" si="276"/>
        <v>59.12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8330</v>
      </c>
      <c r="O3567" s="12" t="s">
        <v>8275</v>
      </c>
      <c r="P3567" t="s">
        <v>8276</v>
      </c>
      <c r="Q3567">
        <f t="shared" si="275"/>
        <v>131</v>
      </c>
      <c r="R3567" s="10">
        <f t="shared" si="276"/>
        <v>97.92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8330</v>
      </c>
      <c r="O3568" s="12" t="s">
        <v>8275</v>
      </c>
      <c r="P3568" t="s">
        <v>8276</v>
      </c>
      <c r="Q3568">
        <f t="shared" si="275"/>
        <v>105</v>
      </c>
      <c r="R3568" s="10">
        <f t="shared" si="276"/>
        <v>55.13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8330</v>
      </c>
      <c r="O3569" s="12" t="s">
        <v>8275</v>
      </c>
      <c r="P3569" t="s">
        <v>8276</v>
      </c>
      <c r="Q3569">
        <f t="shared" si="275"/>
        <v>109</v>
      </c>
      <c r="R3569" s="10">
        <f t="shared" si="276"/>
        <v>26.54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8330</v>
      </c>
      <c r="O3570" s="12" t="s">
        <v>8275</v>
      </c>
      <c r="P3570" t="s">
        <v>8276</v>
      </c>
      <c r="Q3570">
        <f t="shared" si="275"/>
        <v>111</v>
      </c>
      <c r="R3570" s="10">
        <f t="shared" si="276"/>
        <v>58.42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8330</v>
      </c>
      <c r="O3571" s="12" t="s">
        <v>8275</v>
      </c>
      <c r="P3571" t="s">
        <v>8276</v>
      </c>
      <c r="Q3571">
        <f t="shared" si="275"/>
        <v>100</v>
      </c>
      <c r="R3571" s="10">
        <f t="shared" si="276"/>
        <v>122.54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8330</v>
      </c>
      <c r="O3572" s="12" t="s">
        <v>8275</v>
      </c>
      <c r="P3572" t="s">
        <v>8276</v>
      </c>
      <c r="Q3572">
        <f t="shared" si="275"/>
        <v>114</v>
      </c>
      <c r="R3572" s="10">
        <f t="shared" si="276"/>
        <v>87.96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8330</v>
      </c>
      <c r="O3573" s="12" t="s">
        <v>8275</v>
      </c>
      <c r="P3573" t="s">
        <v>8276</v>
      </c>
      <c r="Q3573">
        <f t="shared" si="275"/>
        <v>122</v>
      </c>
      <c r="R3573" s="10">
        <f t="shared" si="276"/>
        <v>73.239999999999995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8330</v>
      </c>
      <c r="O3574" s="12" t="s">
        <v>8275</v>
      </c>
      <c r="P3574" t="s">
        <v>8276</v>
      </c>
      <c r="Q3574">
        <f t="shared" si="275"/>
        <v>100</v>
      </c>
      <c r="R3574" s="10">
        <f t="shared" si="276"/>
        <v>55.56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8330</v>
      </c>
      <c r="O3575" s="12" t="s">
        <v>8275</v>
      </c>
      <c r="P3575" t="s">
        <v>8276</v>
      </c>
      <c r="Q3575">
        <f t="shared" si="275"/>
        <v>103</v>
      </c>
      <c r="R3575" s="10">
        <f t="shared" si="276"/>
        <v>39.54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8330</v>
      </c>
      <c r="O3576" s="12" t="s">
        <v>8275</v>
      </c>
      <c r="P3576" t="s">
        <v>8276</v>
      </c>
      <c r="Q3576">
        <f t="shared" si="275"/>
        <v>106</v>
      </c>
      <c r="R3576" s="10">
        <f t="shared" si="276"/>
        <v>136.78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8330</v>
      </c>
      <c r="O3577" s="12" t="s">
        <v>8275</v>
      </c>
      <c r="P3577" t="s">
        <v>8276</v>
      </c>
      <c r="Q3577">
        <f t="shared" si="275"/>
        <v>101</v>
      </c>
      <c r="R3577" s="10">
        <f t="shared" si="276"/>
        <v>99.34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8330</v>
      </c>
      <c r="O3578" s="12" t="s">
        <v>8275</v>
      </c>
      <c r="P3578" t="s">
        <v>8276</v>
      </c>
      <c r="Q3578">
        <f t="shared" si="275"/>
        <v>100</v>
      </c>
      <c r="R3578" s="10">
        <f t="shared" si="276"/>
        <v>20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8330</v>
      </c>
      <c r="O3579" s="12" t="s">
        <v>8275</v>
      </c>
      <c r="P3579" t="s">
        <v>8276</v>
      </c>
      <c r="Q3579">
        <f t="shared" si="275"/>
        <v>130</v>
      </c>
      <c r="R3579" s="10">
        <f t="shared" si="276"/>
        <v>28.89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8330</v>
      </c>
      <c r="O3580" s="12" t="s">
        <v>8275</v>
      </c>
      <c r="P3580" t="s">
        <v>8276</v>
      </c>
      <c r="Q3580">
        <f t="shared" si="275"/>
        <v>100</v>
      </c>
      <c r="R3580" s="10">
        <f t="shared" si="276"/>
        <v>40.549999999999997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8330</v>
      </c>
      <c r="O3581" s="12" t="s">
        <v>8275</v>
      </c>
      <c r="P3581" t="s">
        <v>8276</v>
      </c>
      <c r="Q3581">
        <f t="shared" si="275"/>
        <v>100</v>
      </c>
      <c r="R3581" s="10">
        <f t="shared" si="276"/>
        <v>35.71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8330</v>
      </c>
      <c r="O3582" s="12" t="s">
        <v>8275</v>
      </c>
      <c r="P3582" t="s">
        <v>8276</v>
      </c>
      <c r="Q3582">
        <f t="shared" si="275"/>
        <v>114</v>
      </c>
      <c r="R3582" s="10">
        <f t="shared" si="276"/>
        <v>37.96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8330</v>
      </c>
      <c r="O3583" s="12" t="s">
        <v>8275</v>
      </c>
      <c r="P3583" t="s">
        <v>8276</v>
      </c>
      <c r="Q3583">
        <f t="shared" si="275"/>
        <v>100</v>
      </c>
      <c r="R3583" s="10">
        <f t="shared" si="276"/>
        <v>33.33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8330</v>
      </c>
      <c r="O3584" s="12" t="s">
        <v>8275</v>
      </c>
      <c r="P3584" t="s">
        <v>8276</v>
      </c>
      <c r="Q3584">
        <f t="shared" si="275"/>
        <v>287</v>
      </c>
      <c r="R3584" s="10">
        <f t="shared" si="276"/>
        <v>58.57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8330</v>
      </c>
      <c r="O3585" s="12" t="s">
        <v>8275</v>
      </c>
      <c r="P3585" t="s">
        <v>8276</v>
      </c>
      <c r="Q3585">
        <f t="shared" si="275"/>
        <v>109</v>
      </c>
      <c r="R3585" s="10">
        <f t="shared" si="276"/>
        <v>135.63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8330</v>
      </c>
      <c r="O3586" s="12" t="s">
        <v>8275</v>
      </c>
      <c r="P3586" t="s">
        <v>8276</v>
      </c>
      <c r="Q3586">
        <f t="shared" ref="Q3586:Q3649" si="280">ROUND(E3586/D3586*100,0)</f>
        <v>116</v>
      </c>
      <c r="R3586" s="10">
        <f t="shared" si="276"/>
        <v>30.94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8330</v>
      </c>
      <c r="O3587" s="12" t="s">
        <v>8275</v>
      </c>
      <c r="P3587" t="s">
        <v>8276</v>
      </c>
      <c r="Q3587">
        <f t="shared" si="280"/>
        <v>119</v>
      </c>
      <c r="R3587" s="10">
        <f t="shared" ref="R3587:R3650" si="281">IFERROR(ROUND(E3587/L3587,2),0)</f>
        <v>176.09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8330</v>
      </c>
      <c r="O3588" s="12" t="s">
        <v>8275</v>
      </c>
      <c r="P3588" t="s">
        <v>8276</v>
      </c>
      <c r="Q3588">
        <f t="shared" si="280"/>
        <v>109</v>
      </c>
      <c r="R3588" s="10">
        <f t="shared" si="281"/>
        <v>151.97999999999999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8330</v>
      </c>
      <c r="O3589" s="12" t="s">
        <v>8275</v>
      </c>
      <c r="P3589" t="s">
        <v>8276</v>
      </c>
      <c r="Q3589">
        <f t="shared" si="280"/>
        <v>127</v>
      </c>
      <c r="R3589" s="10">
        <f t="shared" si="281"/>
        <v>22.61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8330</v>
      </c>
      <c r="O3590" s="12" t="s">
        <v>8275</v>
      </c>
      <c r="P3590" t="s">
        <v>8276</v>
      </c>
      <c r="Q3590">
        <f t="shared" si="280"/>
        <v>101</v>
      </c>
      <c r="R3590" s="10">
        <f t="shared" si="281"/>
        <v>18.27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8330</v>
      </c>
      <c r="O3591" s="12" t="s">
        <v>8275</v>
      </c>
      <c r="P3591" t="s">
        <v>8276</v>
      </c>
      <c r="Q3591">
        <f t="shared" si="280"/>
        <v>128</v>
      </c>
      <c r="R3591" s="10">
        <f t="shared" si="281"/>
        <v>82.26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8330</v>
      </c>
      <c r="O3592" s="12" t="s">
        <v>8275</v>
      </c>
      <c r="P3592" t="s">
        <v>8276</v>
      </c>
      <c r="Q3592">
        <f t="shared" si="280"/>
        <v>100</v>
      </c>
      <c r="R3592" s="10">
        <f t="shared" si="281"/>
        <v>68.53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8330</v>
      </c>
      <c r="O3593" s="12" t="s">
        <v>8275</v>
      </c>
      <c r="P3593" t="s">
        <v>8276</v>
      </c>
      <c r="Q3593">
        <f t="shared" si="280"/>
        <v>175</v>
      </c>
      <c r="R3593" s="10">
        <f t="shared" si="281"/>
        <v>68.06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8330</v>
      </c>
      <c r="O3594" s="12" t="s">
        <v>8275</v>
      </c>
      <c r="P3594" t="s">
        <v>8276</v>
      </c>
      <c r="Q3594">
        <f t="shared" si="280"/>
        <v>127</v>
      </c>
      <c r="R3594" s="10">
        <f t="shared" si="281"/>
        <v>72.709999999999994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8330</v>
      </c>
      <c r="O3595" s="12" t="s">
        <v>8275</v>
      </c>
      <c r="P3595" t="s">
        <v>8276</v>
      </c>
      <c r="Q3595">
        <f t="shared" si="280"/>
        <v>111</v>
      </c>
      <c r="R3595" s="10">
        <f t="shared" si="281"/>
        <v>77.19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8330</v>
      </c>
      <c r="O3596" s="12" t="s">
        <v>8275</v>
      </c>
      <c r="P3596" t="s">
        <v>8276</v>
      </c>
      <c r="Q3596">
        <f t="shared" si="280"/>
        <v>126</v>
      </c>
      <c r="R3596" s="10">
        <f t="shared" si="281"/>
        <v>55.97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8330</v>
      </c>
      <c r="O3597" s="12" t="s">
        <v>8275</v>
      </c>
      <c r="P3597" t="s">
        <v>8276</v>
      </c>
      <c r="Q3597">
        <f t="shared" si="280"/>
        <v>119</v>
      </c>
      <c r="R3597" s="10">
        <f t="shared" si="281"/>
        <v>49.69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8330</v>
      </c>
      <c r="O3598" s="12" t="s">
        <v>8275</v>
      </c>
      <c r="P3598" t="s">
        <v>8276</v>
      </c>
      <c r="Q3598">
        <f t="shared" si="280"/>
        <v>108</v>
      </c>
      <c r="R3598" s="10">
        <f t="shared" si="281"/>
        <v>79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8330</v>
      </c>
      <c r="O3599" s="12" t="s">
        <v>8275</v>
      </c>
      <c r="P3599" t="s">
        <v>8276</v>
      </c>
      <c r="Q3599">
        <f t="shared" si="280"/>
        <v>103</v>
      </c>
      <c r="R3599" s="10">
        <f t="shared" si="281"/>
        <v>77.73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8330</v>
      </c>
      <c r="O3600" s="12" t="s">
        <v>8275</v>
      </c>
      <c r="P3600" t="s">
        <v>8276</v>
      </c>
      <c r="Q3600">
        <f t="shared" si="280"/>
        <v>110</v>
      </c>
      <c r="R3600" s="10">
        <f t="shared" si="281"/>
        <v>40.78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8330</v>
      </c>
      <c r="O3601" s="12" t="s">
        <v>8275</v>
      </c>
      <c r="P3601" t="s">
        <v>8276</v>
      </c>
      <c r="Q3601">
        <f t="shared" si="280"/>
        <v>202</v>
      </c>
      <c r="R3601" s="10">
        <f t="shared" si="281"/>
        <v>59.41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8330</v>
      </c>
      <c r="O3602" s="12" t="s">
        <v>8275</v>
      </c>
      <c r="P3602" t="s">
        <v>8276</v>
      </c>
      <c r="Q3602">
        <f t="shared" si="280"/>
        <v>130</v>
      </c>
      <c r="R3602" s="10">
        <f t="shared" si="281"/>
        <v>3.25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8330</v>
      </c>
      <c r="O3603" s="12" t="s">
        <v>8275</v>
      </c>
      <c r="P3603" t="s">
        <v>8276</v>
      </c>
      <c r="Q3603">
        <f t="shared" si="280"/>
        <v>104</v>
      </c>
      <c r="R3603" s="10">
        <f t="shared" si="281"/>
        <v>39.380000000000003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8330</v>
      </c>
      <c r="O3604" s="12" t="s">
        <v>8275</v>
      </c>
      <c r="P3604" t="s">
        <v>8276</v>
      </c>
      <c r="Q3604">
        <f t="shared" si="280"/>
        <v>100</v>
      </c>
      <c r="R3604" s="10">
        <f t="shared" si="281"/>
        <v>81.67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8330</v>
      </c>
      <c r="O3605" s="12" t="s">
        <v>8275</v>
      </c>
      <c r="P3605" t="s">
        <v>8276</v>
      </c>
      <c r="Q3605">
        <f t="shared" si="280"/>
        <v>171</v>
      </c>
      <c r="R3605" s="10">
        <f t="shared" si="281"/>
        <v>44.91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8330</v>
      </c>
      <c r="O3606" s="12" t="s">
        <v>8275</v>
      </c>
      <c r="P3606" t="s">
        <v>8276</v>
      </c>
      <c r="Q3606">
        <f t="shared" si="280"/>
        <v>113</v>
      </c>
      <c r="R3606" s="10">
        <f t="shared" si="281"/>
        <v>49.06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8330</v>
      </c>
      <c r="O3607" s="12" t="s">
        <v>8275</v>
      </c>
      <c r="P3607" t="s">
        <v>8276</v>
      </c>
      <c r="Q3607">
        <f t="shared" si="280"/>
        <v>184</v>
      </c>
      <c r="R3607" s="10">
        <f t="shared" si="281"/>
        <v>30.67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8330</v>
      </c>
      <c r="O3608" s="12" t="s">
        <v>8275</v>
      </c>
      <c r="P3608" t="s">
        <v>8276</v>
      </c>
      <c r="Q3608">
        <f t="shared" si="280"/>
        <v>130</v>
      </c>
      <c r="R3608" s="10">
        <f t="shared" si="281"/>
        <v>61.06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8330</v>
      </c>
      <c r="O3609" s="12" t="s">
        <v>8275</v>
      </c>
      <c r="P3609" t="s">
        <v>8276</v>
      </c>
      <c r="Q3609">
        <f t="shared" si="280"/>
        <v>105</v>
      </c>
      <c r="R3609" s="10">
        <f t="shared" si="281"/>
        <v>29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8330</v>
      </c>
      <c r="O3610" s="12" t="s">
        <v>8275</v>
      </c>
      <c r="P3610" t="s">
        <v>8276</v>
      </c>
      <c r="Q3610">
        <f t="shared" si="280"/>
        <v>100</v>
      </c>
      <c r="R3610" s="10">
        <f t="shared" si="281"/>
        <v>29.63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8330</v>
      </c>
      <c r="O3611" s="12" t="s">
        <v>8275</v>
      </c>
      <c r="P3611" t="s">
        <v>8276</v>
      </c>
      <c r="Q3611">
        <f t="shared" si="280"/>
        <v>153</v>
      </c>
      <c r="R3611" s="10">
        <f t="shared" si="281"/>
        <v>143.1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8330</v>
      </c>
      <c r="O3612" s="12" t="s">
        <v>8275</v>
      </c>
      <c r="P3612" t="s">
        <v>8276</v>
      </c>
      <c r="Q3612">
        <f t="shared" si="280"/>
        <v>162</v>
      </c>
      <c r="R3612" s="10">
        <f t="shared" si="281"/>
        <v>52.35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8330</v>
      </c>
      <c r="O3613" s="12" t="s">
        <v>8275</v>
      </c>
      <c r="P3613" t="s">
        <v>8276</v>
      </c>
      <c r="Q3613">
        <f t="shared" si="280"/>
        <v>136</v>
      </c>
      <c r="R3613" s="10">
        <f t="shared" si="281"/>
        <v>66.67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8330</v>
      </c>
      <c r="O3614" s="12" t="s">
        <v>8275</v>
      </c>
      <c r="P3614" t="s">
        <v>8276</v>
      </c>
      <c r="Q3614">
        <f t="shared" si="280"/>
        <v>144</v>
      </c>
      <c r="R3614" s="10">
        <f t="shared" si="281"/>
        <v>126.67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8330</v>
      </c>
      <c r="O3615" s="12" t="s">
        <v>8275</v>
      </c>
      <c r="P3615" t="s">
        <v>8276</v>
      </c>
      <c r="Q3615">
        <f t="shared" si="280"/>
        <v>100</v>
      </c>
      <c r="R3615" s="10">
        <f t="shared" si="281"/>
        <v>62.5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8330</v>
      </c>
      <c r="O3616" s="12" t="s">
        <v>8275</v>
      </c>
      <c r="P3616" t="s">
        <v>8276</v>
      </c>
      <c r="Q3616">
        <f t="shared" si="280"/>
        <v>101</v>
      </c>
      <c r="R3616" s="10">
        <f t="shared" si="281"/>
        <v>35.49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8330</v>
      </c>
      <c r="O3617" s="12" t="s">
        <v>8275</v>
      </c>
      <c r="P3617" t="s">
        <v>8276</v>
      </c>
      <c r="Q3617">
        <f t="shared" si="280"/>
        <v>107</v>
      </c>
      <c r="R3617" s="10">
        <f t="shared" si="281"/>
        <v>37.08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8330</v>
      </c>
      <c r="O3618" s="12" t="s">
        <v>8275</v>
      </c>
      <c r="P3618" t="s">
        <v>8276</v>
      </c>
      <c r="Q3618">
        <f t="shared" si="280"/>
        <v>125</v>
      </c>
      <c r="R3618" s="10">
        <f t="shared" si="281"/>
        <v>69.33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8330</v>
      </c>
      <c r="O3619" s="12" t="s">
        <v>8275</v>
      </c>
      <c r="P3619" t="s">
        <v>8276</v>
      </c>
      <c r="Q3619">
        <f t="shared" si="280"/>
        <v>119</v>
      </c>
      <c r="R3619" s="10">
        <f t="shared" si="281"/>
        <v>17.25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8330</v>
      </c>
      <c r="O3620" s="12" t="s">
        <v>8275</v>
      </c>
      <c r="P3620" t="s">
        <v>8276</v>
      </c>
      <c r="Q3620">
        <f t="shared" si="280"/>
        <v>101</v>
      </c>
      <c r="R3620" s="10">
        <f t="shared" si="281"/>
        <v>36.07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8330</v>
      </c>
      <c r="O3621" s="12" t="s">
        <v>8275</v>
      </c>
      <c r="P3621" t="s">
        <v>8276</v>
      </c>
      <c r="Q3621">
        <f t="shared" si="280"/>
        <v>113</v>
      </c>
      <c r="R3621" s="10">
        <f t="shared" si="281"/>
        <v>66.47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8330</v>
      </c>
      <c r="O3622" s="12" t="s">
        <v>8275</v>
      </c>
      <c r="P3622" t="s">
        <v>8276</v>
      </c>
      <c r="Q3622">
        <f t="shared" si="280"/>
        <v>105</v>
      </c>
      <c r="R3622" s="10">
        <f t="shared" si="281"/>
        <v>56.07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8330</v>
      </c>
      <c r="O3623" s="12" t="s">
        <v>8275</v>
      </c>
      <c r="P3623" t="s">
        <v>8276</v>
      </c>
      <c r="Q3623">
        <f t="shared" si="280"/>
        <v>110</v>
      </c>
      <c r="R3623" s="10">
        <f t="shared" si="281"/>
        <v>47.03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8330</v>
      </c>
      <c r="O3624" s="12" t="s">
        <v>8275</v>
      </c>
      <c r="P3624" t="s">
        <v>8276</v>
      </c>
      <c r="Q3624">
        <f t="shared" si="280"/>
        <v>100</v>
      </c>
      <c r="R3624" s="10">
        <f t="shared" si="281"/>
        <v>47.67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8330</v>
      </c>
      <c r="O3625" s="12" t="s">
        <v>8275</v>
      </c>
      <c r="P3625" t="s">
        <v>8276</v>
      </c>
      <c r="Q3625">
        <f t="shared" si="280"/>
        <v>120</v>
      </c>
      <c r="R3625" s="10">
        <f t="shared" si="281"/>
        <v>88.24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8330</v>
      </c>
      <c r="O3626" s="12" t="s">
        <v>8275</v>
      </c>
      <c r="P3626" t="s">
        <v>8276</v>
      </c>
      <c r="Q3626">
        <f t="shared" si="280"/>
        <v>105</v>
      </c>
      <c r="R3626" s="10">
        <f t="shared" si="281"/>
        <v>80.72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8330</v>
      </c>
      <c r="O3627" s="12" t="s">
        <v>8275</v>
      </c>
      <c r="P3627" t="s">
        <v>8276</v>
      </c>
      <c r="Q3627">
        <f t="shared" si="280"/>
        <v>103</v>
      </c>
      <c r="R3627" s="10">
        <f t="shared" si="281"/>
        <v>39.49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8330</v>
      </c>
      <c r="O3628" s="12" t="s">
        <v>8275</v>
      </c>
      <c r="P3628" t="s">
        <v>8276</v>
      </c>
      <c r="Q3628">
        <f t="shared" si="280"/>
        <v>102</v>
      </c>
      <c r="R3628" s="10">
        <f t="shared" si="281"/>
        <v>84.85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8330</v>
      </c>
      <c r="O3629" s="12" t="s">
        <v>8275</v>
      </c>
      <c r="P3629" t="s">
        <v>8276</v>
      </c>
      <c r="Q3629">
        <f t="shared" si="280"/>
        <v>100</v>
      </c>
      <c r="R3629" s="10">
        <f t="shared" si="281"/>
        <v>68.97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8364</v>
      </c>
      <c r="O3630" s="12" t="s">
        <v>8275</v>
      </c>
      <c r="P3630" t="s">
        <v>8317</v>
      </c>
      <c r="Q3630">
        <f t="shared" si="280"/>
        <v>0</v>
      </c>
      <c r="R3630" s="10">
        <f t="shared" si="281"/>
        <v>0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8364</v>
      </c>
      <c r="O3631" s="12" t="s">
        <v>8275</v>
      </c>
      <c r="P3631" t="s">
        <v>8317</v>
      </c>
      <c r="Q3631">
        <f t="shared" si="280"/>
        <v>0</v>
      </c>
      <c r="R3631" s="10">
        <f t="shared" si="281"/>
        <v>1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8364</v>
      </c>
      <c r="O3632" s="12" t="s">
        <v>8275</v>
      </c>
      <c r="P3632" t="s">
        <v>8317</v>
      </c>
      <c r="Q3632">
        <f t="shared" si="280"/>
        <v>0</v>
      </c>
      <c r="R3632" s="10">
        <f t="shared" si="281"/>
        <v>1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8364</v>
      </c>
      <c r="O3633" s="12" t="s">
        <v>8275</v>
      </c>
      <c r="P3633" t="s">
        <v>8317</v>
      </c>
      <c r="Q3633">
        <f t="shared" si="280"/>
        <v>51</v>
      </c>
      <c r="R3633" s="10">
        <f t="shared" si="281"/>
        <v>147.88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8364</v>
      </c>
      <c r="O3634" s="12" t="s">
        <v>8275</v>
      </c>
      <c r="P3634" t="s">
        <v>8317</v>
      </c>
      <c r="Q3634">
        <f t="shared" si="280"/>
        <v>20</v>
      </c>
      <c r="R3634" s="10">
        <f t="shared" si="281"/>
        <v>100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8364</v>
      </c>
      <c r="O3635" s="12" t="s">
        <v>8275</v>
      </c>
      <c r="P3635" t="s">
        <v>8317</v>
      </c>
      <c r="Q3635">
        <f t="shared" si="280"/>
        <v>35</v>
      </c>
      <c r="R3635" s="10">
        <f t="shared" si="281"/>
        <v>56.84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8364</v>
      </c>
      <c r="O3636" s="12" t="s">
        <v>8275</v>
      </c>
      <c r="P3636" t="s">
        <v>8317</v>
      </c>
      <c r="Q3636">
        <f t="shared" si="280"/>
        <v>4</v>
      </c>
      <c r="R3636" s="10">
        <f t="shared" si="281"/>
        <v>176.94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8364</v>
      </c>
      <c r="O3637" s="12" t="s">
        <v>8275</v>
      </c>
      <c r="P3637" t="s">
        <v>8317</v>
      </c>
      <c r="Q3637">
        <f t="shared" si="280"/>
        <v>36</v>
      </c>
      <c r="R3637" s="10">
        <f t="shared" si="281"/>
        <v>127.6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8364</v>
      </c>
      <c r="O3638" s="12" t="s">
        <v>8275</v>
      </c>
      <c r="P3638" t="s">
        <v>8317</v>
      </c>
      <c r="Q3638">
        <f t="shared" si="280"/>
        <v>0</v>
      </c>
      <c r="R3638" s="10">
        <f t="shared" si="281"/>
        <v>0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8364</v>
      </c>
      <c r="O3639" s="12" t="s">
        <v>8275</v>
      </c>
      <c r="P3639" t="s">
        <v>8317</v>
      </c>
      <c r="Q3639">
        <f t="shared" si="280"/>
        <v>31</v>
      </c>
      <c r="R3639" s="10">
        <f t="shared" si="281"/>
        <v>66.14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8364</v>
      </c>
      <c r="O3640" s="12" t="s">
        <v>8275</v>
      </c>
      <c r="P3640" t="s">
        <v>8317</v>
      </c>
      <c r="Q3640">
        <f t="shared" si="280"/>
        <v>7</v>
      </c>
      <c r="R3640" s="10">
        <f t="shared" si="281"/>
        <v>108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8364</v>
      </c>
      <c r="O3641" s="12" t="s">
        <v>8275</v>
      </c>
      <c r="P3641" t="s">
        <v>8317</v>
      </c>
      <c r="Q3641">
        <f t="shared" si="280"/>
        <v>0</v>
      </c>
      <c r="R3641" s="10">
        <f t="shared" si="281"/>
        <v>1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8364</v>
      </c>
      <c r="O3642" s="12" t="s">
        <v>8275</v>
      </c>
      <c r="P3642" t="s">
        <v>8317</v>
      </c>
      <c r="Q3642">
        <f t="shared" si="280"/>
        <v>6</v>
      </c>
      <c r="R3642" s="10">
        <f t="shared" si="281"/>
        <v>18.329999999999998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8364</v>
      </c>
      <c r="O3643" s="12" t="s">
        <v>8275</v>
      </c>
      <c r="P3643" t="s">
        <v>8317</v>
      </c>
      <c r="Q3643">
        <f t="shared" si="280"/>
        <v>0</v>
      </c>
      <c r="R3643" s="10">
        <f t="shared" si="281"/>
        <v>0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8364</v>
      </c>
      <c r="O3644" s="12" t="s">
        <v>8275</v>
      </c>
      <c r="P3644" t="s">
        <v>8317</v>
      </c>
      <c r="Q3644">
        <f t="shared" si="280"/>
        <v>2</v>
      </c>
      <c r="R3644" s="10">
        <f t="shared" si="281"/>
        <v>7.5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8364</v>
      </c>
      <c r="O3645" s="12" t="s">
        <v>8275</v>
      </c>
      <c r="P3645" t="s">
        <v>8317</v>
      </c>
      <c r="Q3645">
        <f t="shared" si="280"/>
        <v>0</v>
      </c>
      <c r="R3645" s="10">
        <f t="shared" si="281"/>
        <v>0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8364</v>
      </c>
      <c r="O3646" s="12" t="s">
        <v>8275</v>
      </c>
      <c r="P3646" t="s">
        <v>8317</v>
      </c>
      <c r="Q3646">
        <f t="shared" si="280"/>
        <v>16</v>
      </c>
      <c r="R3646" s="10">
        <f t="shared" si="281"/>
        <v>68.42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8364</v>
      </c>
      <c r="O3647" s="12" t="s">
        <v>8275</v>
      </c>
      <c r="P3647" t="s">
        <v>8317</v>
      </c>
      <c r="Q3647">
        <f t="shared" si="280"/>
        <v>0</v>
      </c>
      <c r="R3647" s="10">
        <f t="shared" si="281"/>
        <v>1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8364</v>
      </c>
      <c r="O3648" s="12" t="s">
        <v>8275</v>
      </c>
      <c r="P3648" t="s">
        <v>8317</v>
      </c>
      <c r="Q3648">
        <f t="shared" si="280"/>
        <v>5</v>
      </c>
      <c r="R3648" s="10">
        <f t="shared" si="281"/>
        <v>60.13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8364</v>
      </c>
      <c r="O3649" s="12" t="s">
        <v>8275</v>
      </c>
      <c r="P3649" t="s">
        <v>8317</v>
      </c>
      <c r="Q3649">
        <f t="shared" si="280"/>
        <v>6</v>
      </c>
      <c r="R3649" s="10">
        <f t="shared" si="281"/>
        <v>15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8330</v>
      </c>
      <c r="O3650" s="12" t="s">
        <v>8275</v>
      </c>
      <c r="P3650" t="s">
        <v>8276</v>
      </c>
      <c r="Q3650">
        <f t="shared" ref="Q3650:Q3713" si="285">ROUND(E3650/D3650*100,0)</f>
        <v>100</v>
      </c>
      <c r="R3650" s="10">
        <f t="shared" si="281"/>
        <v>550.04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8330</v>
      </c>
      <c r="O3651" s="12" t="s">
        <v>8275</v>
      </c>
      <c r="P3651" t="s">
        <v>8276</v>
      </c>
      <c r="Q3651">
        <f t="shared" si="285"/>
        <v>104</v>
      </c>
      <c r="R3651" s="10">
        <f t="shared" ref="R3651:R3714" si="286">IFERROR(ROUND(E3651/L3651,2),0)</f>
        <v>97.5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8330</v>
      </c>
      <c r="O3652" s="12" t="s">
        <v>8275</v>
      </c>
      <c r="P3652" t="s">
        <v>8276</v>
      </c>
      <c r="Q3652">
        <f t="shared" si="285"/>
        <v>100</v>
      </c>
      <c r="R3652" s="10">
        <f t="shared" si="286"/>
        <v>29.41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8330</v>
      </c>
      <c r="O3653" s="12" t="s">
        <v>8275</v>
      </c>
      <c r="P3653" t="s">
        <v>8276</v>
      </c>
      <c r="Q3653">
        <f t="shared" si="285"/>
        <v>104</v>
      </c>
      <c r="R3653" s="10">
        <f t="shared" si="286"/>
        <v>57.78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8330</v>
      </c>
      <c r="O3654" s="12" t="s">
        <v>8275</v>
      </c>
      <c r="P3654" t="s">
        <v>8276</v>
      </c>
      <c r="Q3654">
        <f t="shared" si="285"/>
        <v>251</v>
      </c>
      <c r="R3654" s="10">
        <f t="shared" si="286"/>
        <v>44.24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8330</v>
      </c>
      <c r="O3655" s="12" t="s">
        <v>8275</v>
      </c>
      <c r="P3655" t="s">
        <v>8276</v>
      </c>
      <c r="Q3655">
        <f t="shared" si="285"/>
        <v>101</v>
      </c>
      <c r="R3655" s="10">
        <f t="shared" si="286"/>
        <v>60.91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8330</v>
      </c>
      <c r="O3656" s="12" t="s">
        <v>8275</v>
      </c>
      <c r="P3656" t="s">
        <v>8276</v>
      </c>
      <c r="Q3656">
        <f t="shared" si="285"/>
        <v>174</v>
      </c>
      <c r="R3656" s="10">
        <f t="shared" si="286"/>
        <v>68.84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8330</v>
      </c>
      <c r="O3657" s="12" t="s">
        <v>8275</v>
      </c>
      <c r="P3657" t="s">
        <v>8276</v>
      </c>
      <c r="Q3657">
        <f t="shared" si="285"/>
        <v>116</v>
      </c>
      <c r="R3657" s="10">
        <f t="shared" si="286"/>
        <v>73.58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8330</v>
      </c>
      <c r="O3658" s="12" t="s">
        <v>8275</v>
      </c>
      <c r="P3658" t="s">
        <v>8276</v>
      </c>
      <c r="Q3658">
        <f t="shared" si="285"/>
        <v>106</v>
      </c>
      <c r="R3658" s="10">
        <f t="shared" si="286"/>
        <v>115.02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8330</v>
      </c>
      <c r="O3659" s="12" t="s">
        <v>8275</v>
      </c>
      <c r="P3659" t="s">
        <v>8276</v>
      </c>
      <c r="Q3659">
        <f t="shared" si="285"/>
        <v>111</v>
      </c>
      <c r="R3659" s="10">
        <f t="shared" si="286"/>
        <v>110.75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8330</v>
      </c>
      <c r="O3660" s="12" t="s">
        <v>8275</v>
      </c>
      <c r="P3660" t="s">
        <v>8276</v>
      </c>
      <c r="Q3660">
        <f t="shared" si="285"/>
        <v>101</v>
      </c>
      <c r="R3660" s="10">
        <f t="shared" si="286"/>
        <v>75.5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8330</v>
      </c>
      <c r="O3661" s="12" t="s">
        <v>8275</v>
      </c>
      <c r="P3661" t="s">
        <v>8276</v>
      </c>
      <c r="Q3661">
        <f t="shared" si="285"/>
        <v>102</v>
      </c>
      <c r="R3661" s="10">
        <f t="shared" si="286"/>
        <v>235.46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8330</v>
      </c>
      <c r="O3662" s="12" t="s">
        <v>8275</v>
      </c>
      <c r="P3662" t="s">
        <v>8276</v>
      </c>
      <c r="Q3662">
        <f t="shared" si="285"/>
        <v>100</v>
      </c>
      <c r="R3662" s="10">
        <f t="shared" si="286"/>
        <v>11.36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8330</v>
      </c>
      <c r="O3663" s="12" t="s">
        <v>8275</v>
      </c>
      <c r="P3663" t="s">
        <v>8276</v>
      </c>
      <c r="Q3663">
        <f t="shared" si="285"/>
        <v>111</v>
      </c>
      <c r="R3663" s="10">
        <f t="shared" si="286"/>
        <v>92.5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8330</v>
      </c>
      <c r="O3664" s="12" t="s">
        <v>8275</v>
      </c>
      <c r="P3664" t="s">
        <v>8276</v>
      </c>
      <c r="Q3664">
        <f t="shared" si="285"/>
        <v>101</v>
      </c>
      <c r="R3664" s="10">
        <f t="shared" si="286"/>
        <v>202.85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8330</v>
      </c>
      <c r="O3665" s="12" t="s">
        <v>8275</v>
      </c>
      <c r="P3665" t="s">
        <v>8276</v>
      </c>
      <c r="Q3665">
        <f t="shared" si="285"/>
        <v>104</v>
      </c>
      <c r="R3665" s="10">
        <f t="shared" si="286"/>
        <v>26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8330</v>
      </c>
      <c r="O3666" s="12" t="s">
        <v>8275</v>
      </c>
      <c r="P3666" t="s">
        <v>8276</v>
      </c>
      <c r="Q3666">
        <f t="shared" si="285"/>
        <v>109</v>
      </c>
      <c r="R3666" s="10">
        <f t="shared" si="286"/>
        <v>46.05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8330</v>
      </c>
      <c r="O3667" s="12" t="s">
        <v>8275</v>
      </c>
      <c r="P3667" t="s">
        <v>8276</v>
      </c>
      <c r="Q3667">
        <f t="shared" si="285"/>
        <v>115</v>
      </c>
      <c r="R3667" s="10">
        <f t="shared" si="286"/>
        <v>51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8330</v>
      </c>
      <c r="O3668" s="12" t="s">
        <v>8275</v>
      </c>
      <c r="P3668" t="s">
        <v>8276</v>
      </c>
      <c r="Q3668">
        <f t="shared" si="285"/>
        <v>100</v>
      </c>
      <c r="R3668" s="10">
        <f t="shared" si="286"/>
        <v>31.58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8330</v>
      </c>
      <c r="O3669" s="12" t="s">
        <v>8275</v>
      </c>
      <c r="P3669" t="s">
        <v>8276</v>
      </c>
      <c r="Q3669">
        <f t="shared" si="285"/>
        <v>103</v>
      </c>
      <c r="R3669" s="10">
        <f t="shared" si="286"/>
        <v>53.36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8330</v>
      </c>
      <c r="O3670" s="12" t="s">
        <v>8275</v>
      </c>
      <c r="P3670" t="s">
        <v>8276</v>
      </c>
      <c r="Q3670">
        <f t="shared" si="285"/>
        <v>104</v>
      </c>
      <c r="R3670" s="10">
        <f t="shared" si="286"/>
        <v>36.96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8330</v>
      </c>
      <c r="O3671" s="12" t="s">
        <v>8275</v>
      </c>
      <c r="P3671" t="s">
        <v>8276</v>
      </c>
      <c r="Q3671">
        <f t="shared" si="285"/>
        <v>138</v>
      </c>
      <c r="R3671" s="10">
        <f t="shared" si="286"/>
        <v>81.290000000000006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8330</v>
      </c>
      <c r="O3672" s="12" t="s">
        <v>8275</v>
      </c>
      <c r="P3672" t="s">
        <v>8276</v>
      </c>
      <c r="Q3672">
        <f t="shared" si="285"/>
        <v>110</v>
      </c>
      <c r="R3672" s="10">
        <f t="shared" si="286"/>
        <v>20.079999999999998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8330</v>
      </c>
      <c r="O3673" s="12" t="s">
        <v>8275</v>
      </c>
      <c r="P3673" t="s">
        <v>8276</v>
      </c>
      <c r="Q3673">
        <f t="shared" si="285"/>
        <v>101</v>
      </c>
      <c r="R3673" s="10">
        <f t="shared" si="286"/>
        <v>88.25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8330</v>
      </c>
      <c r="O3674" s="12" t="s">
        <v>8275</v>
      </c>
      <c r="P3674" t="s">
        <v>8276</v>
      </c>
      <c r="Q3674">
        <f t="shared" si="285"/>
        <v>102</v>
      </c>
      <c r="R3674" s="10">
        <f t="shared" si="286"/>
        <v>53.44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8330</v>
      </c>
      <c r="O3675" s="12" t="s">
        <v>8275</v>
      </c>
      <c r="P3675" t="s">
        <v>8276</v>
      </c>
      <c r="Q3675">
        <f t="shared" si="285"/>
        <v>114</v>
      </c>
      <c r="R3675" s="10">
        <f t="shared" si="286"/>
        <v>39.869999999999997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8330</v>
      </c>
      <c r="O3676" s="12" t="s">
        <v>8275</v>
      </c>
      <c r="P3676" t="s">
        <v>8276</v>
      </c>
      <c r="Q3676">
        <f t="shared" si="285"/>
        <v>100</v>
      </c>
      <c r="R3676" s="10">
        <f t="shared" si="286"/>
        <v>145.16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8330</v>
      </c>
      <c r="O3677" s="12" t="s">
        <v>8275</v>
      </c>
      <c r="P3677" t="s">
        <v>8276</v>
      </c>
      <c r="Q3677">
        <f t="shared" si="285"/>
        <v>140</v>
      </c>
      <c r="R3677" s="10">
        <f t="shared" si="286"/>
        <v>23.33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8330</v>
      </c>
      <c r="O3678" s="12" t="s">
        <v>8275</v>
      </c>
      <c r="P3678" t="s">
        <v>8276</v>
      </c>
      <c r="Q3678">
        <f t="shared" si="285"/>
        <v>129</v>
      </c>
      <c r="R3678" s="10">
        <f t="shared" si="286"/>
        <v>64.38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8330</v>
      </c>
      <c r="O3679" s="12" t="s">
        <v>8275</v>
      </c>
      <c r="P3679" t="s">
        <v>8276</v>
      </c>
      <c r="Q3679">
        <f t="shared" si="285"/>
        <v>103</v>
      </c>
      <c r="R3679" s="10">
        <f t="shared" si="286"/>
        <v>62.05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8330</v>
      </c>
      <c r="O3680" s="12" t="s">
        <v>8275</v>
      </c>
      <c r="P3680" t="s">
        <v>8276</v>
      </c>
      <c r="Q3680">
        <f t="shared" si="285"/>
        <v>103</v>
      </c>
      <c r="R3680" s="10">
        <f t="shared" si="286"/>
        <v>66.13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8330</v>
      </c>
      <c r="O3681" s="12" t="s">
        <v>8275</v>
      </c>
      <c r="P3681" t="s">
        <v>8276</v>
      </c>
      <c r="Q3681">
        <f t="shared" si="285"/>
        <v>110</v>
      </c>
      <c r="R3681" s="10">
        <f t="shared" si="286"/>
        <v>73.400000000000006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8330</v>
      </c>
      <c r="O3682" s="12" t="s">
        <v>8275</v>
      </c>
      <c r="P3682" t="s">
        <v>8276</v>
      </c>
      <c r="Q3682">
        <f t="shared" si="285"/>
        <v>113</v>
      </c>
      <c r="R3682" s="10">
        <f t="shared" si="286"/>
        <v>99.5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8330</v>
      </c>
      <c r="O3683" s="12" t="s">
        <v>8275</v>
      </c>
      <c r="P3683" t="s">
        <v>8276</v>
      </c>
      <c r="Q3683">
        <f t="shared" si="285"/>
        <v>112</v>
      </c>
      <c r="R3683" s="10">
        <f t="shared" si="286"/>
        <v>62.17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8330</v>
      </c>
      <c r="O3684" s="12" t="s">
        <v>8275</v>
      </c>
      <c r="P3684" t="s">
        <v>8276</v>
      </c>
      <c r="Q3684">
        <f t="shared" si="285"/>
        <v>139</v>
      </c>
      <c r="R3684" s="10">
        <f t="shared" si="286"/>
        <v>62.33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8330</v>
      </c>
      <c r="O3685" s="12" t="s">
        <v>8275</v>
      </c>
      <c r="P3685" t="s">
        <v>8276</v>
      </c>
      <c r="Q3685">
        <f t="shared" si="285"/>
        <v>111</v>
      </c>
      <c r="R3685" s="10">
        <f t="shared" si="286"/>
        <v>58.79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8330</v>
      </c>
      <c r="O3686" s="12" t="s">
        <v>8275</v>
      </c>
      <c r="P3686" t="s">
        <v>8276</v>
      </c>
      <c r="Q3686">
        <f t="shared" si="285"/>
        <v>139</v>
      </c>
      <c r="R3686" s="10">
        <f t="shared" si="286"/>
        <v>45.35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8330</v>
      </c>
      <c r="O3687" s="12" t="s">
        <v>8275</v>
      </c>
      <c r="P3687" t="s">
        <v>8276</v>
      </c>
      <c r="Q3687">
        <f t="shared" si="285"/>
        <v>106</v>
      </c>
      <c r="R3687" s="10">
        <f t="shared" si="286"/>
        <v>41.94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8330</v>
      </c>
      <c r="O3688" s="12" t="s">
        <v>8275</v>
      </c>
      <c r="P3688" t="s">
        <v>8276</v>
      </c>
      <c r="Q3688">
        <f t="shared" si="285"/>
        <v>101</v>
      </c>
      <c r="R3688" s="10">
        <f t="shared" si="286"/>
        <v>59.17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8330</v>
      </c>
      <c r="O3689" s="12" t="s">
        <v>8275</v>
      </c>
      <c r="P3689" t="s">
        <v>8276</v>
      </c>
      <c r="Q3689">
        <f t="shared" si="285"/>
        <v>100</v>
      </c>
      <c r="R3689" s="10">
        <f t="shared" si="286"/>
        <v>200.49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8330</v>
      </c>
      <c r="O3690" s="12" t="s">
        <v>8275</v>
      </c>
      <c r="P3690" t="s">
        <v>8276</v>
      </c>
      <c r="Q3690">
        <f t="shared" si="285"/>
        <v>109</v>
      </c>
      <c r="R3690" s="10">
        <f t="shared" si="286"/>
        <v>83.97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8330</v>
      </c>
      <c r="O3691" s="12" t="s">
        <v>8275</v>
      </c>
      <c r="P3691" t="s">
        <v>8276</v>
      </c>
      <c r="Q3691">
        <f t="shared" si="285"/>
        <v>118</v>
      </c>
      <c r="R3691" s="10">
        <f t="shared" si="286"/>
        <v>57.26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8330</v>
      </c>
      <c r="O3692" s="12" t="s">
        <v>8275</v>
      </c>
      <c r="P3692" t="s">
        <v>8276</v>
      </c>
      <c r="Q3692">
        <f t="shared" si="285"/>
        <v>120</v>
      </c>
      <c r="R3692" s="10">
        <f t="shared" si="286"/>
        <v>58.06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8330</v>
      </c>
      <c r="O3693" s="12" t="s">
        <v>8275</v>
      </c>
      <c r="P3693" t="s">
        <v>8276</v>
      </c>
      <c r="Q3693">
        <f t="shared" si="285"/>
        <v>128</v>
      </c>
      <c r="R3693" s="10">
        <f t="shared" si="286"/>
        <v>186.8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8330</v>
      </c>
      <c r="O3694" s="12" t="s">
        <v>8275</v>
      </c>
      <c r="P3694" t="s">
        <v>8276</v>
      </c>
      <c r="Q3694">
        <f t="shared" si="285"/>
        <v>126</v>
      </c>
      <c r="R3694" s="10">
        <f t="shared" si="286"/>
        <v>74.12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8330</v>
      </c>
      <c r="O3695" s="12" t="s">
        <v>8275</v>
      </c>
      <c r="P3695" t="s">
        <v>8276</v>
      </c>
      <c r="Q3695">
        <f t="shared" si="285"/>
        <v>129</v>
      </c>
      <c r="R3695" s="10">
        <f t="shared" si="286"/>
        <v>30.71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8330</v>
      </c>
      <c r="O3696" s="12" t="s">
        <v>8275</v>
      </c>
      <c r="P3696" t="s">
        <v>8276</v>
      </c>
      <c r="Q3696">
        <f t="shared" si="285"/>
        <v>107</v>
      </c>
      <c r="R3696" s="10">
        <f t="shared" si="286"/>
        <v>62.67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8330</v>
      </c>
      <c r="O3697" s="12" t="s">
        <v>8275</v>
      </c>
      <c r="P3697" t="s">
        <v>8276</v>
      </c>
      <c r="Q3697">
        <f t="shared" si="285"/>
        <v>100</v>
      </c>
      <c r="R3697" s="10">
        <f t="shared" si="286"/>
        <v>121.36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8330</v>
      </c>
      <c r="O3698" s="12" t="s">
        <v>8275</v>
      </c>
      <c r="P3698" t="s">
        <v>8276</v>
      </c>
      <c r="Q3698">
        <f t="shared" si="285"/>
        <v>155</v>
      </c>
      <c r="R3698" s="10">
        <f t="shared" si="286"/>
        <v>39.74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8330</v>
      </c>
      <c r="O3699" s="12" t="s">
        <v>8275</v>
      </c>
      <c r="P3699" t="s">
        <v>8276</v>
      </c>
      <c r="Q3699">
        <f t="shared" si="285"/>
        <v>108</v>
      </c>
      <c r="R3699" s="10">
        <f t="shared" si="286"/>
        <v>72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8330</v>
      </c>
      <c r="O3700" s="12" t="s">
        <v>8275</v>
      </c>
      <c r="P3700" t="s">
        <v>8276</v>
      </c>
      <c r="Q3700">
        <f t="shared" si="285"/>
        <v>111</v>
      </c>
      <c r="R3700" s="10">
        <f t="shared" si="286"/>
        <v>40.630000000000003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8330</v>
      </c>
      <c r="O3701" s="12" t="s">
        <v>8275</v>
      </c>
      <c r="P3701" t="s">
        <v>8276</v>
      </c>
      <c r="Q3701">
        <f t="shared" si="285"/>
        <v>101</v>
      </c>
      <c r="R3701" s="10">
        <f t="shared" si="286"/>
        <v>63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8330</v>
      </c>
      <c r="O3702" s="12" t="s">
        <v>8275</v>
      </c>
      <c r="P3702" t="s">
        <v>8276</v>
      </c>
      <c r="Q3702">
        <f t="shared" si="285"/>
        <v>121</v>
      </c>
      <c r="R3702" s="10">
        <f t="shared" si="286"/>
        <v>33.67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8330</v>
      </c>
      <c r="O3703" s="12" t="s">
        <v>8275</v>
      </c>
      <c r="P3703" t="s">
        <v>8276</v>
      </c>
      <c r="Q3703">
        <f t="shared" si="285"/>
        <v>100</v>
      </c>
      <c r="R3703" s="10">
        <f t="shared" si="286"/>
        <v>38.590000000000003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8330</v>
      </c>
      <c r="O3704" s="12" t="s">
        <v>8275</v>
      </c>
      <c r="P3704" t="s">
        <v>8276</v>
      </c>
      <c r="Q3704">
        <f t="shared" si="285"/>
        <v>109</v>
      </c>
      <c r="R3704" s="10">
        <f t="shared" si="286"/>
        <v>155.94999999999999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8330</v>
      </c>
      <c r="O3705" s="12" t="s">
        <v>8275</v>
      </c>
      <c r="P3705" t="s">
        <v>8276</v>
      </c>
      <c r="Q3705">
        <f t="shared" si="285"/>
        <v>123</v>
      </c>
      <c r="R3705" s="10">
        <f t="shared" si="286"/>
        <v>43.2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8330</v>
      </c>
      <c r="O3706" s="12" t="s">
        <v>8275</v>
      </c>
      <c r="P3706" t="s">
        <v>8276</v>
      </c>
      <c r="Q3706">
        <f t="shared" si="285"/>
        <v>136</v>
      </c>
      <c r="R3706" s="10">
        <f t="shared" si="286"/>
        <v>15.15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8330</v>
      </c>
      <c r="O3707" s="12" t="s">
        <v>8275</v>
      </c>
      <c r="P3707" t="s">
        <v>8276</v>
      </c>
      <c r="Q3707">
        <f t="shared" si="285"/>
        <v>103</v>
      </c>
      <c r="R3707" s="10">
        <f t="shared" si="286"/>
        <v>83.57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8330</v>
      </c>
      <c r="O3708" s="12" t="s">
        <v>8275</v>
      </c>
      <c r="P3708" t="s">
        <v>8276</v>
      </c>
      <c r="Q3708">
        <f t="shared" si="285"/>
        <v>121</v>
      </c>
      <c r="R3708" s="10">
        <f t="shared" si="286"/>
        <v>140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8330</v>
      </c>
      <c r="O3709" s="12" t="s">
        <v>8275</v>
      </c>
      <c r="P3709" t="s">
        <v>8276</v>
      </c>
      <c r="Q3709">
        <f t="shared" si="285"/>
        <v>186</v>
      </c>
      <c r="R3709" s="10">
        <f t="shared" si="286"/>
        <v>80.87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8330</v>
      </c>
      <c r="O3710" s="12" t="s">
        <v>8275</v>
      </c>
      <c r="P3710" t="s">
        <v>8276</v>
      </c>
      <c r="Q3710">
        <f t="shared" si="285"/>
        <v>300</v>
      </c>
      <c r="R3710" s="10">
        <f t="shared" si="286"/>
        <v>53.85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8330</v>
      </c>
      <c r="O3711" s="12" t="s">
        <v>8275</v>
      </c>
      <c r="P3711" t="s">
        <v>8276</v>
      </c>
      <c r="Q3711">
        <f t="shared" si="285"/>
        <v>108</v>
      </c>
      <c r="R3711" s="10">
        <f t="shared" si="286"/>
        <v>30.93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8330</v>
      </c>
      <c r="O3712" s="12" t="s">
        <v>8275</v>
      </c>
      <c r="P3712" t="s">
        <v>8276</v>
      </c>
      <c r="Q3712">
        <f t="shared" si="285"/>
        <v>141</v>
      </c>
      <c r="R3712" s="10">
        <f t="shared" si="286"/>
        <v>67.959999999999994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8330</v>
      </c>
      <c r="O3713" s="12" t="s">
        <v>8275</v>
      </c>
      <c r="P3713" t="s">
        <v>8276</v>
      </c>
      <c r="Q3713">
        <f t="shared" si="285"/>
        <v>114</v>
      </c>
      <c r="R3713" s="10">
        <f t="shared" si="286"/>
        <v>27.14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8330</v>
      </c>
      <c r="O3714" s="12" t="s">
        <v>8275</v>
      </c>
      <c r="P3714" t="s">
        <v>8276</v>
      </c>
      <c r="Q3714">
        <f t="shared" ref="Q3714:Q3777" si="290">ROUND(E3714/D3714*100,0)</f>
        <v>154</v>
      </c>
      <c r="R3714" s="10">
        <f t="shared" si="286"/>
        <v>110.87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8330</v>
      </c>
      <c r="O3715" s="12" t="s">
        <v>8275</v>
      </c>
      <c r="P3715" t="s">
        <v>8276</v>
      </c>
      <c r="Q3715">
        <f t="shared" si="290"/>
        <v>102</v>
      </c>
      <c r="R3715" s="10">
        <f t="shared" ref="R3715:R3778" si="291">IFERROR(ROUND(E3715/L3715,2),0)</f>
        <v>106.84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8330</v>
      </c>
      <c r="O3716" s="12" t="s">
        <v>8275</v>
      </c>
      <c r="P3716" t="s">
        <v>8276</v>
      </c>
      <c r="Q3716">
        <f t="shared" si="290"/>
        <v>102</v>
      </c>
      <c r="R3716" s="10">
        <f t="shared" si="291"/>
        <v>105.52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8330</v>
      </c>
      <c r="O3717" s="12" t="s">
        <v>8275</v>
      </c>
      <c r="P3717" t="s">
        <v>8276</v>
      </c>
      <c r="Q3717">
        <f t="shared" si="290"/>
        <v>103</v>
      </c>
      <c r="R3717" s="10">
        <f t="shared" si="291"/>
        <v>132.96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8330</v>
      </c>
      <c r="O3718" s="12" t="s">
        <v>8275</v>
      </c>
      <c r="P3718" t="s">
        <v>8276</v>
      </c>
      <c r="Q3718">
        <f t="shared" si="290"/>
        <v>156</v>
      </c>
      <c r="R3718" s="10">
        <f t="shared" si="291"/>
        <v>51.92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8330</v>
      </c>
      <c r="O3719" s="12" t="s">
        <v>8275</v>
      </c>
      <c r="P3719" t="s">
        <v>8276</v>
      </c>
      <c r="Q3719">
        <f t="shared" si="290"/>
        <v>101</v>
      </c>
      <c r="R3719" s="10">
        <f t="shared" si="291"/>
        <v>310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8330</v>
      </c>
      <c r="O3720" s="12" t="s">
        <v>8275</v>
      </c>
      <c r="P3720" t="s">
        <v>8276</v>
      </c>
      <c r="Q3720">
        <f t="shared" si="290"/>
        <v>239</v>
      </c>
      <c r="R3720" s="10">
        <f t="shared" si="291"/>
        <v>26.02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8330</v>
      </c>
      <c r="O3721" s="12" t="s">
        <v>8275</v>
      </c>
      <c r="P3721" t="s">
        <v>8276</v>
      </c>
      <c r="Q3721">
        <f t="shared" si="290"/>
        <v>210</v>
      </c>
      <c r="R3721" s="10">
        <f t="shared" si="291"/>
        <v>105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8330</v>
      </c>
      <c r="O3722" s="12" t="s">
        <v>8275</v>
      </c>
      <c r="P3722" t="s">
        <v>8276</v>
      </c>
      <c r="Q3722">
        <f t="shared" si="290"/>
        <v>105</v>
      </c>
      <c r="R3722" s="10">
        <f t="shared" si="291"/>
        <v>86.23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8330</v>
      </c>
      <c r="O3723" s="12" t="s">
        <v>8275</v>
      </c>
      <c r="P3723" t="s">
        <v>8276</v>
      </c>
      <c r="Q3723">
        <f t="shared" si="290"/>
        <v>101</v>
      </c>
      <c r="R3723" s="10">
        <f t="shared" si="291"/>
        <v>114.55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8330</v>
      </c>
      <c r="O3724" s="12" t="s">
        <v>8275</v>
      </c>
      <c r="P3724" t="s">
        <v>8276</v>
      </c>
      <c r="Q3724">
        <f t="shared" si="290"/>
        <v>111</v>
      </c>
      <c r="R3724" s="10">
        <f t="shared" si="291"/>
        <v>47.66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8330</v>
      </c>
      <c r="O3725" s="12" t="s">
        <v>8275</v>
      </c>
      <c r="P3725" t="s">
        <v>8276</v>
      </c>
      <c r="Q3725">
        <f t="shared" si="290"/>
        <v>102</v>
      </c>
      <c r="R3725" s="10">
        <f t="shared" si="291"/>
        <v>72.89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8330</v>
      </c>
      <c r="O3726" s="12" t="s">
        <v>8275</v>
      </c>
      <c r="P3726" t="s">
        <v>8276</v>
      </c>
      <c r="Q3726">
        <f t="shared" si="290"/>
        <v>103</v>
      </c>
      <c r="R3726" s="10">
        <f t="shared" si="291"/>
        <v>49.55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8330</v>
      </c>
      <c r="O3727" s="12" t="s">
        <v>8275</v>
      </c>
      <c r="P3727" t="s">
        <v>8276</v>
      </c>
      <c r="Q3727">
        <f t="shared" si="290"/>
        <v>127</v>
      </c>
      <c r="R3727" s="10">
        <f t="shared" si="291"/>
        <v>25.4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8330</v>
      </c>
      <c r="O3728" s="12" t="s">
        <v>8275</v>
      </c>
      <c r="P3728" t="s">
        <v>8276</v>
      </c>
      <c r="Q3728">
        <f t="shared" si="290"/>
        <v>339</v>
      </c>
      <c r="R3728" s="10">
        <f t="shared" si="291"/>
        <v>62.59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8330</v>
      </c>
      <c r="O3729" s="12" t="s">
        <v>8275</v>
      </c>
      <c r="P3729" t="s">
        <v>8276</v>
      </c>
      <c r="Q3729">
        <f t="shared" si="290"/>
        <v>101</v>
      </c>
      <c r="R3729" s="10">
        <f t="shared" si="291"/>
        <v>61.06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8330</v>
      </c>
      <c r="O3730" s="12" t="s">
        <v>8275</v>
      </c>
      <c r="P3730" t="s">
        <v>8276</v>
      </c>
      <c r="Q3730">
        <f t="shared" si="290"/>
        <v>9</v>
      </c>
      <c r="R3730" s="10">
        <f t="shared" si="291"/>
        <v>60.06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8330</v>
      </c>
      <c r="O3731" s="12" t="s">
        <v>8275</v>
      </c>
      <c r="P3731" t="s">
        <v>8276</v>
      </c>
      <c r="Q3731">
        <f t="shared" si="290"/>
        <v>7</v>
      </c>
      <c r="R3731" s="10">
        <f t="shared" si="291"/>
        <v>72.400000000000006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8330</v>
      </c>
      <c r="O3732" s="12" t="s">
        <v>8275</v>
      </c>
      <c r="P3732" t="s">
        <v>8276</v>
      </c>
      <c r="Q3732">
        <f t="shared" si="290"/>
        <v>10</v>
      </c>
      <c r="R3732" s="10">
        <f t="shared" si="291"/>
        <v>100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8330</v>
      </c>
      <c r="O3733" s="12" t="s">
        <v>8275</v>
      </c>
      <c r="P3733" t="s">
        <v>8276</v>
      </c>
      <c r="Q3733">
        <f t="shared" si="290"/>
        <v>11</v>
      </c>
      <c r="R3733" s="10">
        <f t="shared" si="291"/>
        <v>51.67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8330</v>
      </c>
      <c r="O3734" s="12" t="s">
        <v>8275</v>
      </c>
      <c r="P3734" t="s">
        <v>8276</v>
      </c>
      <c r="Q3734">
        <f t="shared" si="290"/>
        <v>15</v>
      </c>
      <c r="R3734" s="10">
        <f t="shared" si="291"/>
        <v>32.75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8330</v>
      </c>
      <c r="O3735" s="12" t="s">
        <v>8275</v>
      </c>
      <c r="P3735" t="s">
        <v>8276</v>
      </c>
      <c r="Q3735">
        <f t="shared" si="290"/>
        <v>0</v>
      </c>
      <c r="R3735" s="10">
        <f t="shared" si="291"/>
        <v>0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8330</v>
      </c>
      <c r="O3736" s="12" t="s">
        <v>8275</v>
      </c>
      <c r="P3736" t="s">
        <v>8276</v>
      </c>
      <c r="Q3736">
        <f t="shared" si="290"/>
        <v>28</v>
      </c>
      <c r="R3736" s="10">
        <f t="shared" si="291"/>
        <v>61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8330</v>
      </c>
      <c r="O3737" s="12" t="s">
        <v>8275</v>
      </c>
      <c r="P3737" t="s">
        <v>8276</v>
      </c>
      <c r="Q3737">
        <f t="shared" si="290"/>
        <v>13</v>
      </c>
      <c r="R3737" s="10">
        <f t="shared" si="291"/>
        <v>10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8330</v>
      </c>
      <c r="O3738" s="12" t="s">
        <v>8275</v>
      </c>
      <c r="P3738" t="s">
        <v>8276</v>
      </c>
      <c r="Q3738">
        <f t="shared" si="290"/>
        <v>1</v>
      </c>
      <c r="R3738" s="10">
        <f t="shared" si="291"/>
        <v>10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8330</v>
      </c>
      <c r="O3739" s="12" t="s">
        <v>8275</v>
      </c>
      <c r="P3739" t="s">
        <v>8276</v>
      </c>
      <c r="Q3739">
        <f t="shared" si="290"/>
        <v>21</v>
      </c>
      <c r="R3739" s="10">
        <f t="shared" si="291"/>
        <v>37.5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8330</v>
      </c>
      <c r="O3740" s="12" t="s">
        <v>8275</v>
      </c>
      <c r="P3740" t="s">
        <v>8276</v>
      </c>
      <c r="Q3740">
        <f t="shared" si="290"/>
        <v>18</v>
      </c>
      <c r="R3740" s="10">
        <f t="shared" si="291"/>
        <v>45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8330</v>
      </c>
      <c r="O3741" s="12" t="s">
        <v>8275</v>
      </c>
      <c r="P3741" t="s">
        <v>8276</v>
      </c>
      <c r="Q3741">
        <f t="shared" si="290"/>
        <v>20</v>
      </c>
      <c r="R3741" s="10">
        <f t="shared" si="291"/>
        <v>100.63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8330</v>
      </c>
      <c r="O3742" s="12" t="s">
        <v>8275</v>
      </c>
      <c r="P3742" t="s">
        <v>8276</v>
      </c>
      <c r="Q3742">
        <f t="shared" si="290"/>
        <v>18</v>
      </c>
      <c r="R3742" s="10">
        <f t="shared" si="291"/>
        <v>25.57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8330</v>
      </c>
      <c r="O3743" s="12" t="s">
        <v>8275</v>
      </c>
      <c r="P3743" t="s">
        <v>8276</v>
      </c>
      <c r="Q3743">
        <f t="shared" si="290"/>
        <v>0</v>
      </c>
      <c r="R3743" s="10">
        <f t="shared" si="291"/>
        <v>0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8330</v>
      </c>
      <c r="O3744" s="12" t="s">
        <v>8275</v>
      </c>
      <c r="P3744" t="s">
        <v>8276</v>
      </c>
      <c r="Q3744">
        <f t="shared" si="290"/>
        <v>2</v>
      </c>
      <c r="R3744" s="10">
        <f t="shared" si="291"/>
        <v>25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8330</v>
      </c>
      <c r="O3745" s="12" t="s">
        <v>8275</v>
      </c>
      <c r="P3745" t="s">
        <v>8276</v>
      </c>
      <c r="Q3745">
        <f t="shared" si="290"/>
        <v>0</v>
      </c>
      <c r="R3745" s="10">
        <f t="shared" si="291"/>
        <v>0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8330</v>
      </c>
      <c r="O3746" s="12" t="s">
        <v>8275</v>
      </c>
      <c r="P3746" t="s">
        <v>8276</v>
      </c>
      <c r="Q3746">
        <f t="shared" si="290"/>
        <v>0</v>
      </c>
      <c r="R3746" s="10">
        <f t="shared" si="291"/>
        <v>0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8330</v>
      </c>
      <c r="O3747" s="12" t="s">
        <v>8275</v>
      </c>
      <c r="P3747" t="s">
        <v>8276</v>
      </c>
      <c r="Q3747">
        <f t="shared" si="290"/>
        <v>10</v>
      </c>
      <c r="R3747" s="10">
        <f t="shared" si="291"/>
        <v>10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8330</v>
      </c>
      <c r="O3748" s="12" t="s">
        <v>8275</v>
      </c>
      <c r="P3748" t="s">
        <v>8276</v>
      </c>
      <c r="Q3748">
        <f t="shared" si="290"/>
        <v>2</v>
      </c>
      <c r="R3748" s="10">
        <f t="shared" si="291"/>
        <v>202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8330</v>
      </c>
      <c r="O3749" s="12" t="s">
        <v>8275</v>
      </c>
      <c r="P3749" t="s">
        <v>8276</v>
      </c>
      <c r="Q3749">
        <f t="shared" si="290"/>
        <v>1</v>
      </c>
      <c r="R3749" s="10">
        <f t="shared" si="291"/>
        <v>25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8364</v>
      </c>
      <c r="O3750" s="12" t="s">
        <v>8275</v>
      </c>
      <c r="P3750" t="s">
        <v>8317</v>
      </c>
      <c r="Q3750">
        <f t="shared" si="290"/>
        <v>104</v>
      </c>
      <c r="R3750" s="10">
        <f t="shared" si="291"/>
        <v>99.54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8364</v>
      </c>
      <c r="O3751" s="12" t="s">
        <v>8275</v>
      </c>
      <c r="P3751" t="s">
        <v>8317</v>
      </c>
      <c r="Q3751">
        <f t="shared" si="290"/>
        <v>105</v>
      </c>
      <c r="R3751" s="10">
        <f t="shared" si="291"/>
        <v>75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8364</v>
      </c>
      <c r="O3752" s="12" t="s">
        <v>8275</v>
      </c>
      <c r="P3752" t="s">
        <v>8317</v>
      </c>
      <c r="Q3752">
        <f t="shared" si="290"/>
        <v>100</v>
      </c>
      <c r="R3752" s="10">
        <f t="shared" si="291"/>
        <v>215.25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8364</v>
      </c>
      <c r="O3753" s="12" t="s">
        <v>8275</v>
      </c>
      <c r="P3753" t="s">
        <v>8317</v>
      </c>
      <c r="Q3753">
        <f t="shared" si="290"/>
        <v>133</v>
      </c>
      <c r="R3753" s="10">
        <f t="shared" si="291"/>
        <v>120.55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8364</v>
      </c>
      <c r="O3754" s="12" t="s">
        <v>8275</v>
      </c>
      <c r="P3754" t="s">
        <v>8317</v>
      </c>
      <c r="Q3754">
        <f t="shared" si="290"/>
        <v>113</v>
      </c>
      <c r="R3754" s="10">
        <f t="shared" si="291"/>
        <v>37.67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8364</v>
      </c>
      <c r="O3755" s="12" t="s">
        <v>8275</v>
      </c>
      <c r="P3755" t="s">
        <v>8317</v>
      </c>
      <c r="Q3755">
        <f t="shared" si="290"/>
        <v>103</v>
      </c>
      <c r="R3755" s="10">
        <f t="shared" si="291"/>
        <v>172.23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8364</v>
      </c>
      <c r="O3756" s="12" t="s">
        <v>8275</v>
      </c>
      <c r="P3756" t="s">
        <v>8317</v>
      </c>
      <c r="Q3756">
        <f t="shared" si="290"/>
        <v>120</v>
      </c>
      <c r="R3756" s="10">
        <f t="shared" si="291"/>
        <v>111.11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8364</v>
      </c>
      <c r="O3757" s="12" t="s">
        <v>8275</v>
      </c>
      <c r="P3757" t="s">
        <v>8317</v>
      </c>
      <c r="Q3757">
        <f t="shared" si="290"/>
        <v>130</v>
      </c>
      <c r="R3757" s="10">
        <f t="shared" si="291"/>
        <v>25.46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8364</v>
      </c>
      <c r="O3758" s="12" t="s">
        <v>8275</v>
      </c>
      <c r="P3758" t="s">
        <v>8317</v>
      </c>
      <c r="Q3758">
        <f t="shared" si="290"/>
        <v>101</v>
      </c>
      <c r="R3758" s="10">
        <f t="shared" si="291"/>
        <v>267.64999999999998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8364</v>
      </c>
      <c r="O3759" s="12" t="s">
        <v>8275</v>
      </c>
      <c r="P3759" t="s">
        <v>8317</v>
      </c>
      <c r="Q3759">
        <f t="shared" si="290"/>
        <v>109</v>
      </c>
      <c r="R3759" s="10">
        <f t="shared" si="291"/>
        <v>75.959999999999994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8364</v>
      </c>
      <c r="O3760" s="12" t="s">
        <v>8275</v>
      </c>
      <c r="P3760" t="s">
        <v>8317</v>
      </c>
      <c r="Q3760">
        <f t="shared" si="290"/>
        <v>102</v>
      </c>
      <c r="R3760" s="10">
        <f t="shared" si="291"/>
        <v>59.04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8364</v>
      </c>
      <c r="O3761" s="12" t="s">
        <v>8275</v>
      </c>
      <c r="P3761" t="s">
        <v>8317</v>
      </c>
      <c r="Q3761">
        <f t="shared" si="290"/>
        <v>110</v>
      </c>
      <c r="R3761" s="10">
        <f t="shared" si="291"/>
        <v>50.11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8364</v>
      </c>
      <c r="O3762" s="12" t="s">
        <v>8275</v>
      </c>
      <c r="P3762" t="s">
        <v>8317</v>
      </c>
      <c r="Q3762">
        <f t="shared" si="290"/>
        <v>101</v>
      </c>
      <c r="R3762" s="10">
        <f t="shared" si="291"/>
        <v>55.5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8364</v>
      </c>
      <c r="O3763" s="12" t="s">
        <v>8275</v>
      </c>
      <c r="P3763" t="s">
        <v>8317</v>
      </c>
      <c r="Q3763">
        <f t="shared" si="290"/>
        <v>100</v>
      </c>
      <c r="R3763" s="10">
        <f t="shared" si="291"/>
        <v>166.67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8364</v>
      </c>
      <c r="O3764" s="12" t="s">
        <v>8275</v>
      </c>
      <c r="P3764" t="s">
        <v>8317</v>
      </c>
      <c r="Q3764">
        <f t="shared" si="290"/>
        <v>106</v>
      </c>
      <c r="R3764" s="10">
        <f t="shared" si="291"/>
        <v>47.43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8364</v>
      </c>
      <c r="O3765" s="12" t="s">
        <v>8275</v>
      </c>
      <c r="P3765" t="s">
        <v>8317</v>
      </c>
      <c r="Q3765">
        <f t="shared" si="290"/>
        <v>100</v>
      </c>
      <c r="R3765" s="10">
        <f t="shared" si="291"/>
        <v>64.94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8364</v>
      </c>
      <c r="O3766" s="12" t="s">
        <v>8275</v>
      </c>
      <c r="P3766" t="s">
        <v>8317</v>
      </c>
      <c r="Q3766">
        <f t="shared" si="290"/>
        <v>100</v>
      </c>
      <c r="R3766" s="10">
        <f t="shared" si="291"/>
        <v>55.56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8364</v>
      </c>
      <c r="O3767" s="12" t="s">
        <v>8275</v>
      </c>
      <c r="P3767" t="s">
        <v>8317</v>
      </c>
      <c r="Q3767">
        <f t="shared" si="290"/>
        <v>113</v>
      </c>
      <c r="R3767" s="10">
        <f t="shared" si="291"/>
        <v>74.22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8364</v>
      </c>
      <c r="O3768" s="12" t="s">
        <v>8275</v>
      </c>
      <c r="P3768" t="s">
        <v>8317</v>
      </c>
      <c r="Q3768">
        <f t="shared" si="290"/>
        <v>103</v>
      </c>
      <c r="R3768" s="10">
        <f t="shared" si="291"/>
        <v>106.93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8364</v>
      </c>
      <c r="O3769" s="12" t="s">
        <v>8275</v>
      </c>
      <c r="P3769" t="s">
        <v>8317</v>
      </c>
      <c r="Q3769">
        <f t="shared" si="290"/>
        <v>117</v>
      </c>
      <c r="R3769" s="10">
        <f t="shared" si="291"/>
        <v>41.7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8364</v>
      </c>
      <c r="O3770" s="12" t="s">
        <v>8275</v>
      </c>
      <c r="P3770" t="s">
        <v>8317</v>
      </c>
      <c r="Q3770">
        <f t="shared" si="290"/>
        <v>108</v>
      </c>
      <c r="R3770" s="10">
        <f t="shared" si="291"/>
        <v>74.239999999999995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8364</v>
      </c>
      <c r="O3771" s="12" t="s">
        <v>8275</v>
      </c>
      <c r="P3771" t="s">
        <v>8317</v>
      </c>
      <c r="Q3771">
        <f t="shared" si="290"/>
        <v>100</v>
      </c>
      <c r="R3771" s="10">
        <f t="shared" si="291"/>
        <v>73.33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8364</v>
      </c>
      <c r="O3772" s="12" t="s">
        <v>8275</v>
      </c>
      <c r="P3772" t="s">
        <v>8317</v>
      </c>
      <c r="Q3772">
        <f t="shared" si="290"/>
        <v>100</v>
      </c>
      <c r="R3772" s="10">
        <f t="shared" si="291"/>
        <v>100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8364</v>
      </c>
      <c r="O3773" s="12" t="s">
        <v>8275</v>
      </c>
      <c r="P3773" t="s">
        <v>8317</v>
      </c>
      <c r="Q3773">
        <f t="shared" si="290"/>
        <v>146</v>
      </c>
      <c r="R3773" s="10">
        <f t="shared" si="291"/>
        <v>38.42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8364</v>
      </c>
      <c r="O3774" s="12" t="s">
        <v>8275</v>
      </c>
      <c r="P3774" t="s">
        <v>8317</v>
      </c>
      <c r="Q3774">
        <f t="shared" si="290"/>
        <v>110</v>
      </c>
      <c r="R3774" s="10">
        <f t="shared" si="291"/>
        <v>166.97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8364</v>
      </c>
      <c r="O3775" s="12" t="s">
        <v>8275</v>
      </c>
      <c r="P3775" t="s">
        <v>8317</v>
      </c>
      <c r="Q3775">
        <f t="shared" si="290"/>
        <v>108</v>
      </c>
      <c r="R3775" s="10">
        <f t="shared" si="291"/>
        <v>94.91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8364</v>
      </c>
      <c r="O3776" s="12" t="s">
        <v>8275</v>
      </c>
      <c r="P3776" t="s">
        <v>8317</v>
      </c>
      <c r="Q3776">
        <f t="shared" si="290"/>
        <v>100</v>
      </c>
      <c r="R3776" s="10">
        <f t="shared" si="291"/>
        <v>100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8364</v>
      </c>
      <c r="O3777" s="12" t="s">
        <v>8275</v>
      </c>
      <c r="P3777" t="s">
        <v>8317</v>
      </c>
      <c r="Q3777">
        <f t="shared" si="290"/>
        <v>100</v>
      </c>
      <c r="R3777" s="10">
        <f t="shared" si="291"/>
        <v>143.21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8364</v>
      </c>
      <c r="O3778" s="12" t="s">
        <v>8275</v>
      </c>
      <c r="P3778" t="s">
        <v>8317</v>
      </c>
      <c r="Q3778">
        <f t="shared" ref="Q3778:Q3841" si="295">ROUND(E3778/D3778*100,0)</f>
        <v>107</v>
      </c>
      <c r="R3778" s="10">
        <f t="shared" si="291"/>
        <v>90.82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8364</v>
      </c>
      <c r="O3779" s="12" t="s">
        <v>8275</v>
      </c>
      <c r="P3779" t="s">
        <v>8317</v>
      </c>
      <c r="Q3779">
        <f t="shared" si="295"/>
        <v>143</v>
      </c>
      <c r="R3779" s="10">
        <f t="shared" ref="R3779:R3842" si="296">IFERROR(ROUND(E3779/L3779,2),0)</f>
        <v>48.54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8364</v>
      </c>
      <c r="O3780" s="12" t="s">
        <v>8275</v>
      </c>
      <c r="P3780" t="s">
        <v>8317</v>
      </c>
      <c r="Q3780">
        <f t="shared" si="295"/>
        <v>105</v>
      </c>
      <c r="R3780" s="10">
        <f t="shared" si="296"/>
        <v>70.03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8364</v>
      </c>
      <c r="O3781" s="12" t="s">
        <v>8275</v>
      </c>
      <c r="P3781" t="s">
        <v>8317</v>
      </c>
      <c r="Q3781">
        <f t="shared" si="295"/>
        <v>104</v>
      </c>
      <c r="R3781" s="10">
        <f t="shared" si="296"/>
        <v>135.63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8364</v>
      </c>
      <c r="O3782" s="12" t="s">
        <v>8275</v>
      </c>
      <c r="P3782" t="s">
        <v>8317</v>
      </c>
      <c r="Q3782">
        <f t="shared" si="295"/>
        <v>120</v>
      </c>
      <c r="R3782" s="10">
        <f t="shared" si="296"/>
        <v>100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8364</v>
      </c>
      <c r="O3783" s="12" t="s">
        <v>8275</v>
      </c>
      <c r="P3783" t="s">
        <v>8317</v>
      </c>
      <c r="Q3783">
        <f t="shared" si="295"/>
        <v>110</v>
      </c>
      <c r="R3783" s="10">
        <f t="shared" si="296"/>
        <v>94.9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8364</v>
      </c>
      <c r="O3784" s="12" t="s">
        <v>8275</v>
      </c>
      <c r="P3784" t="s">
        <v>8317</v>
      </c>
      <c r="Q3784">
        <f t="shared" si="295"/>
        <v>102</v>
      </c>
      <c r="R3784" s="10">
        <f t="shared" si="296"/>
        <v>75.37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8364</v>
      </c>
      <c r="O3785" s="12" t="s">
        <v>8275</v>
      </c>
      <c r="P3785" t="s">
        <v>8317</v>
      </c>
      <c r="Q3785">
        <f t="shared" si="295"/>
        <v>129</v>
      </c>
      <c r="R3785" s="10">
        <f t="shared" si="296"/>
        <v>64.459999999999994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8364</v>
      </c>
      <c r="O3786" s="12" t="s">
        <v>8275</v>
      </c>
      <c r="P3786" t="s">
        <v>8317</v>
      </c>
      <c r="Q3786">
        <f t="shared" si="295"/>
        <v>115</v>
      </c>
      <c r="R3786" s="10">
        <f t="shared" si="296"/>
        <v>115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8364</v>
      </c>
      <c r="O3787" s="12" t="s">
        <v>8275</v>
      </c>
      <c r="P3787" t="s">
        <v>8317</v>
      </c>
      <c r="Q3787">
        <f t="shared" si="295"/>
        <v>151</v>
      </c>
      <c r="R3787" s="10">
        <f t="shared" si="296"/>
        <v>100.5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8364</v>
      </c>
      <c r="O3788" s="12" t="s">
        <v>8275</v>
      </c>
      <c r="P3788" t="s">
        <v>8317</v>
      </c>
      <c r="Q3788">
        <f t="shared" si="295"/>
        <v>111</v>
      </c>
      <c r="R3788" s="10">
        <f t="shared" si="296"/>
        <v>93.77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8364</v>
      </c>
      <c r="O3789" s="12" t="s">
        <v>8275</v>
      </c>
      <c r="P3789" t="s">
        <v>8317</v>
      </c>
      <c r="Q3789">
        <f t="shared" si="295"/>
        <v>100</v>
      </c>
      <c r="R3789" s="10">
        <f t="shared" si="296"/>
        <v>35.1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8364</v>
      </c>
      <c r="O3790" s="12" t="s">
        <v>8275</v>
      </c>
      <c r="P3790" t="s">
        <v>8317</v>
      </c>
      <c r="Q3790">
        <f t="shared" si="295"/>
        <v>1</v>
      </c>
      <c r="R3790" s="10">
        <f t="shared" si="296"/>
        <v>500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8364</v>
      </c>
      <c r="O3791" s="12" t="s">
        <v>8275</v>
      </c>
      <c r="P3791" t="s">
        <v>8317</v>
      </c>
      <c r="Q3791">
        <f t="shared" si="295"/>
        <v>3</v>
      </c>
      <c r="R3791" s="10">
        <f t="shared" si="296"/>
        <v>29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8364</v>
      </c>
      <c r="O3792" s="12" t="s">
        <v>8275</v>
      </c>
      <c r="P3792" t="s">
        <v>8317</v>
      </c>
      <c r="Q3792">
        <f t="shared" si="295"/>
        <v>0</v>
      </c>
      <c r="R3792" s="10">
        <f t="shared" si="296"/>
        <v>0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8364</v>
      </c>
      <c r="O3793" s="12" t="s">
        <v>8275</v>
      </c>
      <c r="P3793" t="s">
        <v>8317</v>
      </c>
      <c r="Q3793">
        <f t="shared" si="295"/>
        <v>0</v>
      </c>
      <c r="R3793" s="10">
        <f t="shared" si="296"/>
        <v>0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8364</v>
      </c>
      <c r="O3794" s="12" t="s">
        <v>8275</v>
      </c>
      <c r="P3794" t="s">
        <v>8317</v>
      </c>
      <c r="Q3794">
        <f t="shared" si="295"/>
        <v>0</v>
      </c>
      <c r="R3794" s="10">
        <f t="shared" si="296"/>
        <v>17.5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8364</v>
      </c>
      <c r="O3795" s="12" t="s">
        <v>8275</v>
      </c>
      <c r="P3795" t="s">
        <v>8317</v>
      </c>
      <c r="Q3795">
        <f t="shared" si="295"/>
        <v>60</v>
      </c>
      <c r="R3795" s="10">
        <f t="shared" si="296"/>
        <v>174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8364</v>
      </c>
      <c r="O3796" s="12" t="s">
        <v>8275</v>
      </c>
      <c r="P3796" t="s">
        <v>8317</v>
      </c>
      <c r="Q3796">
        <f t="shared" si="295"/>
        <v>1</v>
      </c>
      <c r="R3796" s="10">
        <f t="shared" si="296"/>
        <v>50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8364</v>
      </c>
      <c r="O3797" s="12" t="s">
        <v>8275</v>
      </c>
      <c r="P3797" t="s">
        <v>8317</v>
      </c>
      <c r="Q3797">
        <f t="shared" si="295"/>
        <v>2</v>
      </c>
      <c r="R3797" s="10">
        <f t="shared" si="296"/>
        <v>5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8364</v>
      </c>
      <c r="O3798" s="12" t="s">
        <v>8275</v>
      </c>
      <c r="P3798" t="s">
        <v>8317</v>
      </c>
      <c r="Q3798">
        <f t="shared" si="295"/>
        <v>0</v>
      </c>
      <c r="R3798" s="10">
        <f t="shared" si="296"/>
        <v>1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8364</v>
      </c>
      <c r="O3799" s="12" t="s">
        <v>8275</v>
      </c>
      <c r="P3799" t="s">
        <v>8317</v>
      </c>
      <c r="Q3799">
        <f t="shared" si="295"/>
        <v>90</v>
      </c>
      <c r="R3799" s="10">
        <f t="shared" si="296"/>
        <v>145.41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8364</v>
      </c>
      <c r="O3800" s="12" t="s">
        <v>8275</v>
      </c>
      <c r="P3800" t="s">
        <v>8317</v>
      </c>
      <c r="Q3800">
        <f t="shared" si="295"/>
        <v>1</v>
      </c>
      <c r="R3800" s="10">
        <f t="shared" si="296"/>
        <v>205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8364</v>
      </c>
      <c r="O3801" s="12" t="s">
        <v>8275</v>
      </c>
      <c r="P3801" t="s">
        <v>8317</v>
      </c>
      <c r="Q3801">
        <f t="shared" si="295"/>
        <v>4</v>
      </c>
      <c r="R3801" s="10">
        <f t="shared" si="296"/>
        <v>100.5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8364</v>
      </c>
      <c r="O3802" s="12" t="s">
        <v>8275</v>
      </c>
      <c r="P3802" t="s">
        <v>8317</v>
      </c>
      <c r="Q3802">
        <f t="shared" si="295"/>
        <v>4</v>
      </c>
      <c r="R3802" s="10">
        <f t="shared" si="296"/>
        <v>55.06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8364</v>
      </c>
      <c r="O3803" s="12" t="s">
        <v>8275</v>
      </c>
      <c r="P3803" t="s">
        <v>8317</v>
      </c>
      <c r="Q3803">
        <f t="shared" si="295"/>
        <v>9</v>
      </c>
      <c r="R3803" s="10">
        <f t="shared" si="296"/>
        <v>47.33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8364</v>
      </c>
      <c r="O3804" s="12" t="s">
        <v>8275</v>
      </c>
      <c r="P3804" t="s">
        <v>8317</v>
      </c>
      <c r="Q3804">
        <f t="shared" si="295"/>
        <v>0</v>
      </c>
      <c r="R3804" s="10">
        <f t="shared" si="296"/>
        <v>0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8364</v>
      </c>
      <c r="O3805" s="12" t="s">
        <v>8275</v>
      </c>
      <c r="P3805" t="s">
        <v>8317</v>
      </c>
      <c r="Q3805">
        <f t="shared" si="295"/>
        <v>20</v>
      </c>
      <c r="R3805" s="10">
        <f t="shared" si="296"/>
        <v>58.95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8364</v>
      </c>
      <c r="O3806" s="12" t="s">
        <v>8275</v>
      </c>
      <c r="P3806" t="s">
        <v>8317</v>
      </c>
      <c r="Q3806">
        <f t="shared" si="295"/>
        <v>0</v>
      </c>
      <c r="R3806" s="10">
        <f t="shared" si="296"/>
        <v>0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8364</v>
      </c>
      <c r="O3807" s="12" t="s">
        <v>8275</v>
      </c>
      <c r="P3807" t="s">
        <v>8317</v>
      </c>
      <c r="Q3807">
        <f t="shared" si="295"/>
        <v>0</v>
      </c>
      <c r="R3807" s="10">
        <f t="shared" si="296"/>
        <v>1.5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8364</v>
      </c>
      <c r="O3808" s="12" t="s">
        <v>8275</v>
      </c>
      <c r="P3808" t="s">
        <v>8317</v>
      </c>
      <c r="Q3808">
        <f t="shared" si="295"/>
        <v>0</v>
      </c>
      <c r="R3808" s="10">
        <f t="shared" si="296"/>
        <v>5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8364</v>
      </c>
      <c r="O3809" s="12" t="s">
        <v>8275</v>
      </c>
      <c r="P3809" t="s">
        <v>8317</v>
      </c>
      <c r="Q3809">
        <f t="shared" si="295"/>
        <v>30</v>
      </c>
      <c r="R3809" s="10">
        <f t="shared" si="296"/>
        <v>50.56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8330</v>
      </c>
      <c r="O3810" s="12" t="s">
        <v>8275</v>
      </c>
      <c r="P3810" t="s">
        <v>8276</v>
      </c>
      <c r="Q3810">
        <f t="shared" si="295"/>
        <v>100</v>
      </c>
      <c r="R3810" s="10">
        <f t="shared" si="296"/>
        <v>41.67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8330</v>
      </c>
      <c r="O3811" s="12" t="s">
        <v>8275</v>
      </c>
      <c r="P3811" t="s">
        <v>8276</v>
      </c>
      <c r="Q3811">
        <f t="shared" si="295"/>
        <v>101</v>
      </c>
      <c r="R3811" s="10">
        <f t="shared" si="296"/>
        <v>53.29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8330</v>
      </c>
      <c r="O3812" s="12" t="s">
        <v>8275</v>
      </c>
      <c r="P3812" t="s">
        <v>8276</v>
      </c>
      <c r="Q3812">
        <f t="shared" si="295"/>
        <v>122</v>
      </c>
      <c r="R3812" s="10">
        <f t="shared" si="296"/>
        <v>70.23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8330</v>
      </c>
      <c r="O3813" s="12" t="s">
        <v>8275</v>
      </c>
      <c r="P3813" t="s">
        <v>8276</v>
      </c>
      <c r="Q3813">
        <f t="shared" si="295"/>
        <v>330</v>
      </c>
      <c r="R3813" s="10">
        <f t="shared" si="296"/>
        <v>43.42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8330</v>
      </c>
      <c r="O3814" s="12" t="s">
        <v>8275</v>
      </c>
      <c r="P3814" t="s">
        <v>8276</v>
      </c>
      <c r="Q3814">
        <f t="shared" si="295"/>
        <v>110</v>
      </c>
      <c r="R3814" s="10">
        <f t="shared" si="296"/>
        <v>199.18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8330</v>
      </c>
      <c r="O3815" s="12" t="s">
        <v>8275</v>
      </c>
      <c r="P3815" t="s">
        <v>8276</v>
      </c>
      <c r="Q3815">
        <f t="shared" si="295"/>
        <v>101</v>
      </c>
      <c r="R3815" s="10">
        <f t="shared" si="296"/>
        <v>78.52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8330</v>
      </c>
      <c r="O3816" s="12" t="s">
        <v>8275</v>
      </c>
      <c r="P3816" t="s">
        <v>8276</v>
      </c>
      <c r="Q3816">
        <f t="shared" si="295"/>
        <v>140</v>
      </c>
      <c r="R3816" s="10">
        <f t="shared" si="296"/>
        <v>61.82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8330</v>
      </c>
      <c r="O3817" s="12" t="s">
        <v>8275</v>
      </c>
      <c r="P3817" t="s">
        <v>8276</v>
      </c>
      <c r="Q3817">
        <f t="shared" si="295"/>
        <v>100</v>
      </c>
      <c r="R3817" s="10">
        <f t="shared" si="296"/>
        <v>50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8330</v>
      </c>
      <c r="O3818" s="12" t="s">
        <v>8275</v>
      </c>
      <c r="P3818" t="s">
        <v>8276</v>
      </c>
      <c r="Q3818">
        <f t="shared" si="295"/>
        <v>119</v>
      </c>
      <c r="R3818" s="10">
        <f t="shared" si="296"/>
        <v>48.34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8330</v>
      </c>
      <c r="O3819" s="12" t="s">
        <v>8275</v>
      </c>
      <c r="P3819" t="s">
        <v>8276</v>
      </c>
      <c r="Q3819">
        <f t="shared" si="295"/>
        <v>107</v>
      </c>
      <c r="R3819" s="10">
        <f t="shared" si="296"/>
        <v>107.25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8330</v>
      </c>
      <c r="O3820" s="12" t="s">
        <v>8275</v>
      </c>
      <c r="P3820" t="s">
        <v>8276</v>
      </c>
      <c r="Q3820">
        <f t="shared" si="295"/>
        <v>228</v>
      </c>
      <c r="R3820" s="10">
        <f t="shared" si="296"/>
        <v>57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8330</v>
      </c>
      <c r="O3821" s="12" t="s">
        <v>8275</v>
      </c>
      <c r="P3821" t="s">
        <v>8276</v>
      </c>
      <c r="Q3821">
        <f t="shared" si="295"/>
        <v>106</v>
      </c>
      <c r="R3821" s="10">
        <f t="shared" si="296"/>
        <v>40.92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8330</v>
      </c>
      <c r="O3822" s="12" t="s">
        <v>8275</v>
      </c>
      <c r="P3822" t="s">
        <v>8276</v>
      </c>
      <c r="Q3822">
        <f t="shared" si="295"/>
        <v>143</v>
      </c>
      <c r="R3822" s="10">
        <f t="shared" si="296"/>
        <v>21.5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8330</v>
      </c>
      <c r="O3823" s="12" t="s">
        <v>8275</v>
      </c>
      <c r="P3823" t="s">
        <v>8276</v>
      </c>
      <c r="Q3823">
        <f t="shared" si="295"/>
        <v>105</v>
      </c>
      <c r="R3823" s="10">
        <f t="shared" si="296"/>
        <v>79.540000000000006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8330</v>
      </c>
      <c r="O3824" s="12" t="s">
        <v>8275</v>
      </c>
      <c r="P3824" t="s">
        <v>8276</v>
      </c>
      <c r="Q3824">
        <f t="shared" si="295"/>
        <v>110</v>
      </c>
      <c r="R3824" s="10">
        <f t="shared" si="296"/>
        <v>72.38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8330</v>
      </c>
      <c r="O3825" s="12" t="s">
        <v>8275</v>
      </c>
      <c r="P3825" t="s">
        <v>8276</v>
      </c>
      <c r="Q3825">
        <f t="shared" si="295"/>
        <v>106</v>
      </c>
      <c r="R3825" s="10">
        <f t="shared" si="296"/>
        <v>64.63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8330</v>
      </c>
      <c r="O3826" s="12" t="s">
        <v>8275</v>
      </c>
      <c r="P3826" t="s">
        <v>8276</v>
      </c>
      <c r="Q3826">
        <f t="shared" si="295"/>
        <v>108</v>
      </c>
      <c r="R3826" s="10">
        <f t="shared" si="296"/>
        <v>38.57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8330</v>
      </c>
      <c r="O3827" s="12" t="s">
        <v>8275</v>
      </c>
      <c r="P3827" t="s">
        <v>8276</v>
      </c>
      <c r="Q3827">
        <f t="shared" si="295"/>
        <v>105</v>
      </c>
      <c r="R3827" s="10">
        <f t="shared" si="296"/>
        <v>107.57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8330</v>
      </c>
      <c r="O3828" s="12" t="s">
        <v>8275</v>
      </c>
      <c r="P3828" t="s">
        <v>8276</v>
      </c>
      <c r="Q3828">
        <f t="shared" si="295"/>
        <v>119</v>
      </c>
      <c r="R3828" s="10">
        <f t="shared" si="296"/>
        <v>27.5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8330</v>
      </c>
      <c r="O3829" s="12" t="s">
        <v>8275</v>
      </c>
      <c r="P3829" t="s">
        <v>8276</v>
      </c>
      <c r="Q3829">
        <f t="shared" si="295"/>
        <v>153</v>
      </c>
      <c r="R3829" s="10">
        <f t="shared" si="296"/>
        <v>70.459999999999994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8330</v>
      </c>
      <c r="O3830" s="12" t="s">
        <v>8275</v>
      </c>
      <c r="P3830" t="s">
        <v>8276</v>
      </c>
      <c r="Q3830">
        <f t="shared" si="295"/>
        <v>100</v>
      </c>
      <c r="R3830" s="10">
        <f t="shared" si="296"/>
        <v>178.57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8330</v>
      </c>
      <c r="O3831" s="12" t="s">
        <v>8275</v>
      </c>
      <c r="P3831" t="s">
        <v>8276</v>
      </c>
      <c r="Q3831">
        <f t="shared" si="295"/>
        <v>100</v>
      </c>
      <c r="R3831" s="10">
        <f t="shared" si="296"/>
        <v>62.63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8330</v>
      </c>
      <c r="O3832" s="12" t="s">
        <v>8275</v>
      </c>
      <c r="P3832" t="s">
        <v>8276</v>
      </c>
      <c r="Q3832">
        <f t="shared" si="295"/>
        <v>225</v>
      </c>
      <c r="R3832" s="10">
        <f t="shared" si="296"/>
        <v>75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8330</v>
      </c>
      <c r="O3833" s="12" t="s">
        <v>8275</v>
      </c>
      <c r="P3833" t="s">
        <v>8276</v>
      </c>
      <c r="Q3833">
        <f t="shared" si="295"/>
        <v>106</v>
      </c>
      <c r="R3833" s="10">
        <f t="shared" si="296"/>
        <v>58.9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8330</v>
      </c>
      <c r="O3834" s="12" t="s">
        <v>8275</v>
      </c>
      <c r="P3834" t="s">
        <v>8276</v>
      </c>
      <c r="Q3834">
        <f t="shared" si="295"/>
        <v>105</v>
      </c>
      <c r="R3834" s="10">
        <f t="shared" si="296"/>
        <v>139.56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8330</v>
      </c>
      <c r="O3835" s="12" t="s">
        <v>8275</v>
      </c>
      <c r="P3835" t="s">
        <v>8276</v>
      </c>
      <c r="Q3835">
        <f t="shared" si="295"/>
        <v>117</v>
      </c>
      <c r="R3835" s="10">
        <f t="shared" si="296"/>
        <v>70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8330</v>
      </c>
      <c r="O3836" s="12" t="s">
        <v>8275</v>
      </c>
      <c r="P3836" t="s">
        <v>8276</v>
      </c>
      <c r="Q3836">
        <f t="shared" si="295"/>
        <v>109</v>
      </c>
      <c r="R3836" s="10">
        <f t="shared" si="296"/>
        <v>57.39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8330</v>
      </c>
      <c r="O3837" s="12" t="s">
        <v>8275</v>
      </c>
      <c r="P3837" t="s">
        <v>8276</v>
      </c>
      <c r="Q3837">
        <f t="shared" si="295"/>
        <v>160</v>
      </c>
      <c r="R3837" s="10">
        <f t="shared" si="296"/>
        <v>40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8330</v>
      </c>
      <c r="O3838" s="12" t="s">
        <v>8275</v>
      </c>
      <c r="P3838" t="s">
        <v>8276</v>
      </c>
      <c r="Q3838">
        <f t="shared" si="295"/>
        <v>113</v>
      </c>
      <c r="R3838" s="10">
        <f t="shared" si="296"/>
        <v>64.290000000000006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8330</v>
      </c>
      <c r="O3839" s="12" t="s">
        <v>8275</v>
      </c>
      <c r="P3839" t="s">
        <v>8276</v>
      </c>
      <c r="Q3839">
        <f t="shared" si="295"/>
        <v>102</v>
      </c>
      <c r="R3839" s="10">
        <f t="shared" si="296"/>
        <v>120.12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8330</v>
      </c>
      <c r="O3840" s="12" t="s">
        <v>8275</v>
      </c>
      <c r="P3840" t="s">
        <v>8276</v>
      </c>
      <c r="Q3840">
        <f t="shared" si="295"/>
        <v>101</v>
      </c>
      <c r="R3840" s="10">
        <f t="shared" si="296"/>
        <v>1008.24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8330</v>
      </c>
      <c r="O3841" s="12" t="s">
        <v>8275</v>
      </c>
      <c r="P3841" t="s">
        <v>8276</v>
      </c>
      <c r="Q3841">
        <f t="shared" si="295"/>
        <v>101</v>
      </c>
      <c r="R3841" s="10">
        <f t="shared" si="296"/>
        <v>63.28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8330</v>
      </c>
      <c r="O3842" s="12" t="s">
        <v>8275</v>
      </c>
      <c r="P3842" t="s">
        <v>8276</v>
      </c>
      <c r="Q3842">
        <f t="shared" ref="Q3842:Q3905" si="300">ROUND(E3842/D3842*100,0)</f>
        <v>6500</v>
      </c>
      <c r="R3842" s="10">
        <f t="shared" si="296"/>
        <v>21.67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8330</v>
      </c>
      <c r="O3843" s="12" t="s">
        <v>8275</v>
      </c>
      <c r="P3843" t="s">
        <v>8276</v>
      </c>
      <c r="Q3843">
        <f t="shared" si="300"/>
        <v>9</v>
      </c>
      <c r="R3843" s="10">
        <f t="shared" ref="R3843:R3906" si="301">IFERROR(ROUND(E3843/L3843,2),0)</f>
        <v>25.65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8330</v>
      </c>
      <c r="O3844" s="12" t="s">
        <v>8275</v>
      </c>
      <c r="P3844" t="s">
        <v>8276</v>
      </c>
      <c r="Q3844">
        <f t="shared" si="300"/>
        <v>22</v>
      </c>
      <c r="R3844" s="10">
        <f t="shared" si="301"/>
        <v>47.7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8330</v>
      </c>
      <c r="O3845" s="12" t="s">
        <v>8275</v>
      </c>
      <c r="P3845" t="s">
        <v>8276</v>
      </c>
      <c r="Q3845">
        <f t="shared" si="300"/>
        <v>21</v>
      </c>
      <c r="R3845" s="10">
        <f t="shared" si="301"/>
        <v>56.05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8330</v>
      </c>
      <c r="O3846" s="12" t="s">
        <v>8275</v>
      </c>
      <c r="P3846" t="s">
        <v>8276</v>
      </c>
      <c r="Q3846">
        <f t="shared" si="300"/>
        <v>41</v>
      </c>
      <c r="R3846" s="10">
        <f t="shared" si="301"/>
        <v>81.319999999999993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8330</v>
      </c>
      <c r="O3847" s="12" t="s">
        <v>8275</v>
      </c>
      <c r="P3847" t="s">
        <v>8276</v>
      </c>
      <c r="Q3847">
        <f t="shared" si="300"/>
        <v>2</v>
      </c>
      <c r="R3847" s="10">
        <f t="shared" si="301"/>
        <v>70.17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8330</v>
      </c>
      <c r="O3848" s="12" t="s">
        <v>8275</v>
      </c>
      <c r="P3848" t="s">
        <v>8276</v>
      </c>
      <c r="Q3848">
        <f t="shared" si="300"/>
        <v>3</v>
      </c>
      <c r="R3848" s="10">
        <f t="shared" si="301"/>
        <v>23.63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8330</v>
      </c>
      <c r="O3849" s="12" t="s">
        <v>8275</v>
      </c>
      <c r="P3849" t="s">
        <v>8276</v>
      </c>
      <c r="Q3849">
        <f t="shared" si="300"/>
        <v>16</v>
      </c>
      <c r="R3849" s="10">
        <f t="shared" si="301"/>
        <v>188.56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8330</v>
      </c>
      <c r="O3850" s="12" t="s">
        <v>8275</v>
      </c>
      <c r="P3850" t="s">
        <v>8276</v>
      </c>
      <c r="Q3850">
        <f t="shared" si="300"/>
        <v>16</v>
      </c>
      <c r="R3850" s="10">
        <f t="shared" si="301"/>
        <v>49.51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8330</v>
      </c>
      <c r="O3851" s="12" t="s">
        <v>8275</v>
      </c>
      <c r="P3851" t="s">
        <v>8276</v>
      </c>
      <c r="Q3851">
        <f t="shared" si="300"/>
        <v>7</v>
      </c>
      <c r="R3851" s="10">
        <f t="shared" si="301"/>
        <v>75.459999999999994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8330</v>
      </c>
      <c r="O3852" s="12" t="s">
        <v>8275</v>
      </c>
      <c r="P3852" t="s">
        <v>8276</v>
      </c>
      <c r="Q3852">
        <f t="shared" si="300"/>
        <v>4</v>
      </c>
      <c r="R3852" s="10">
        <f t="shared" si="301"/>
        <v>9.5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8330</v>
      </c>
      <c r="O3853" s="12" t="s">
        <v>8275</v>
      </c>
      <c r="P3853" t="s">
        <v>8276</v>
      </c>
      <c r="Q3853">
        <f t="shared" si="300"/>
        <v>34</v>
      </c>
      <c r="R3853" s="10">
        <f t="shared" si="301"/>
        <v>35.5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8330</v>
      </c>
      <c r="O3854" s="12" t="s">
        <v>8275</v>
      </c>
      <c r="P3854" t="s">
        <v>8276</v>
      </c>
      <c r="Q3854">
        <f t="shared" si="300"/>
        <v>0</v>
      </c>
      <c r="R3854" s="10">
        <f t="shared" si="301"/>
        <v>10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8330</v>
      </c>
      <c r="O3855" s="12" t="s">
        <v>8275</v>
      </c>
      <c r="P3855" t="s">
        <v>8276</v>
      </c>
      <c r="Q3855">
        <f t="shared" si="300"/>
        <v>0</v>
      </c>
      <c r="R3855" s="10">
        <f t="shared" si="301"/>
        <v>13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8330</v>
      </c>
      <c r="O3856" s="12" t="s">
        <v>8275</v>
      </c>
      <c r="P3856" t="s">
        <v>8276</v>
      </c>
      <c r="Q3856">
        <f t="shared" si="300"/>
        <v>16</v>
      </c>
      <c r="R3856" s="10">
        <f t="shared" si="301"/>
        <v>89.4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8330</v>
      </c>
      <c r="O3857" s="12" t="s">
        <v>8275</v>
      </c>
      <c r="P3857" t="s">
        <v>8276</v>
      </c>
      <c r="Q3857">
        <f t="shared" si="300"/>
        <v>3</v>
      </c>
      <c r="R3857" s="10">
        <f t="shared" si="301"/>
        <v>25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8330</v>
      </c>
      <c r="O3858" s="12" t="s">
        <v>8275</v>
      </c>
      <c r="P3858" t="s">
        <v>8276</v>
      </c>
      <c r="Q3858">
        <f t="shared" si="300"/>
        <v>0</v>
      </c>
      <c r="R3858" s="10">
        <f t="shared" si="301"/>
        <v>1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8330</v>
      </c>
      <c r="O3859" s="12" t="s">
        <v>8275</v>
      </c>
      <c r="P3859" t="s">
        <v>8276</v>
      </c>
      <c r="Q3859">
        <f t="shared" si="300"/>
        <v>5</v>
      </c>
      <c r="R3859" s="10">
        <f t="shared" si="301"/>
        <v>65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8330</v>
      </c>
      <c r="O3860" s="12" t="s">
        <v>8275</v>
      </c>
      <c r="P3860" t="s">
        <v>8276</v>
      </c>
      <c r="Q3860">
        <f t="shared" si="300"/>
        <v>2</v>
      </c>
      <c r="R3860" s="10">
        <f t="shared" si="301"/>
        <v>10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8330</v>
      </c>
      <c r="O3861" s="12" t="s">
        <v>8275</v>
      </c>
      <c r="P3861" t="s">
        <v>8276</v>
      </c>
      <c r="Q3861">
        <f t="shared" si="300"/>
        <v>0</v>
      </c>
      <c r="R3861" s="10">
        <f t="shared" si="301"/>
        <v>1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8330</v>
      </c>
      <c r="O3862" s="12" t="s">
        <v>8275</v>
      </c>
      <c r="P3862" t="s">
        <v>8276</v>
      </c>
      <c r="Q3862">
        <f t="shared" si="300"/>
        <v>18</v>
      </c>
      <c r="R3862" s="10">
        <f t="shared" si="301"/>
        <v>81.540000000000006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8330</v>
      </c>
      <c r="O3863" s="12" t="s">
        <v>8275</v>
      </c>
      <c r="P3863" t="s">
        <v>8276</v>
      </c>
      <c r="Q3863">
        <f t="shared" si="300"/>
        <v>5</v>
      </c>
      <c r="R3863" s="10">
        <f t="shared" si="301"/>
        <v>100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8330</v>
      </c>
      <c r="O3864" s="12" t="s">
        <v>8275</v>
      </c>
      <c r="P3864" t="s">
        <v>8276</v>
      </c>
      <c r="Q3864">
        <f t="shared" si="300"/>
        <v>0</v>
      </c>
      <c r="R3864" s="10">
        <f t="shared" si="301"/>
        <v>1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8330</v>
      </c>
      <c r="O3865" s="12" t="s">
        <v>8275</v>
      </c>
      <c r="P3865" t="s">
        <v>8276</v>
      </c>
      <c r="Q3865">
        <f t="shared" si="300"/>
        <v>0</v>
      </c>
      <c r="R3865" s="10">
        <f t="shared" si="301"/>
        <v>0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8330</v>
      </c>
      <c r="O3866" s="12" t="s">
        <v>8275</v>
      </c>
      <c r="P3866" t="s">
        <v>8276</v>
      </c>
      <c r="Q3866">
        <f t="shared" si="300"/>
        <v>1</v>
      </c>
      <c r="R3866" s="10">
        <f t="shared" si="301"/>
        <v>20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8330</v>
      </c>
      <c r="O3867" s="12" t="s">
        <v>8275</v>
      </c>
      <c r="P3867" t="s">
        <v>8276</v>
      </c>
      <c r="Q3867">
        <f t="shared" si="300"/>
        <v>27</v>
      </c>
      <c r="R3867" s="10">
        <f t="shared" si="301"/>
        <v>46.43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8330</v>
      </c>
      <c r="O3868" s="12" t="s">
        <v>8275</v>
      </c>
      <c r="P3868" t="s">
        <v>8276</v>
      </c>
      <c r="Q3868">
        <f t="shared" si="300"/>
        <v>1</v>
      </c>
      <c r="R3868" s="10">
        <f t="shared" si="301"/>
        <v>5.5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8330</v>
      </c>
      <c r="O3869" s="12" t="s">
        <v>8275</v>
      </c>
      <c r="P3869" t="s">
        <v>8276</v>
      </c>
      <c r="Q3869">
        <f t="shared" si="300"/>
        <v>13</v>
      </c>
      <c r="R3869" s="10">
        <f t="shared" si="301"/>
        <v>50.2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8364</v>
      </c>
      <c r="O3870" s="12" t="s">
        <v>8275</v>
      </c>
      <c r="P3870" t="s">
        <v>8317</v>
      </c>
      <c r="Q3870">
        <f t="shared" si="300"/>
        <v>0</v>
      </c>
      <c r="R3870" s="10">
        <f t="shared" si="301"/>
        <v>10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8364</v>
      </c>
      <c r="O3871" s="12" t="s">
        <v>8275</v>
      </c>
      <c r="P3871" t="s">
        <v>8317</v>
      </c>
      <c r="Q3871">
        <f t="shared" si="300"/>
        <v>3</v>
      </c>
      <c r="R3871" s="10">
        <f t="shared" si="301"/>
        <v>30.13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8364</v>
      </c>
      <c r="O3872" s="12" t="s">
        <v>8275</v>
      </c>
      <c r="P3872" t="s">
        <v>8317</v>
      </c>
      <c r="Q3872">
        <f t="shared" si="300"/>
        <v>15</v>
      </c>
      <c r="R3872" s="10">
        <f t="shared" si="301"/>
        <v>150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8364</v>
      </c>
      <c r="O3873" s="12" t="s">
        <v>8275</v>
      </c>
      <c r="P3873" t="s">
        <v>8317</v>
      </c>
      <c r="Q3873">
        <f t="shared" si="300"/>
        <v>3</v>
      </c>
      <c r="R3873" s="10">
        <f t="shared" si="301"/>
        <v>13.33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8364</v>
      </c>
      <c r="O3874" s="12" t="s">
        <v>8275</v>
      </c>
      <c r="P3874" t="s">
        <v>8317</v>
      </c>
      <c r="Q3874">
        <f t="shared" si="300"/>
        <v>0</v>
      </c>
      <c r="R3874" s="10">
        <f t="shared" si="301"/>
        <v>0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8364</v>
      </c>
      <c r="O3875" s="12" t="s">
        <v>8275</v>
      </c>
      <c r="P3875" t="s">
        <v>8317</v>
      </c>
      <c r="Q3875">
        <f t="shared" si="300"/>
        <v>0</v>
      </c>
      <c r="R3875" s="10">
        <f t="shared" si="301"/>
        <v>0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8364</v>
      </c>
      <c r="O3876" s="12" t="s">
        <v>8275</v>
      </c>
      <c r="P3876" t="s">
        <v>8317</v>
      </c>
      <c r="Q3876">
        <f t="shared" si="300"/>
        <v>0</v>
      </c>
      <c r="R3876" s="10">
        <f t="shared" si="301"/>
        <v>0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8364</v>
      </c>
      <c r="O3877" s="12" t="s">
        <v>8275</v>
      </c>
      <c r="P3877" t="s">
        <v>8317</v>
      </c>
      <c r="Q3877">
        <f t="shared" si="300"/>
        <v>0</v>
      </c>
      <c r="R3877" s="10">
        <f t="shared" si="301"/>
        <v>0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8364</v>
      </c>
      <c r="O3878" s="12" t="s">
        <v>8275</v>
      </c>
      <c r="P3878" t="s">
        <v>8317</v>
      </c>
      <c r="Q3878">
        <f t="shared" si="300"/>
        <v>53</v>
      </c>
      <c r="R3878" s="10">
        <f t="shared" si="301"/>
        <v>44.76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8364</v>
      </c>
      <c r="O3879" s="12" t="s">
        <v>8275</v>
      </c>
      <c r="P3879" t="s">
        <v>8317</v>
      </c>
      <c r="Q3879">
        <f t="shared" si="300"/>
        <v>5</v>
      </c>
      <c r="R3879" s="10">
        <f t="shared" si="301"/>
        <v>88.64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8364</v>
      </c>
      <c r="O3880" s="12" t="s">
        <v>8275</v>
      </c>
      <c r="P3880" t="s">
        <v>8317</v>
      </c>
      <c r="Q3880">
        <f t="shared" si="300"/>
        <v>0</v>
      </c>
      <c r="R3880" s="10">
        <f t="shared" si="301"/>
        <v>10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8364</v>
      </c>
      <c r="O3881" s="12" t="s">
        <v>8275</v>
      </c>
      <c r="P3881" t="s">
        <v>8317</v>
      </c>
      <c r="Q3881">
        <f t="shared" si="300"/>
        <v>0</v>
      </c>
      <c r="R3881" s="10">
        <f t="shared" si="301"/>
        <v>0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8364</v>
      </c>
      <c r="O3882" s="12" t="s">
        <v>8275</v>
      </c>
      <c r="P3882" t="s">
        <v>8317</v>
      </c>
      <c r="Q3882">
        <f t="shared" si="300"/>
        <v>13</v>
      </c>
      <c r="R3882" s="10">
        <f t="shared" si="301"/>
        <v>57.65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8364</v>
      </c>
      <c r="O3883" s="12" t="s">
        <v>8275</v>
      </c>
      <c r="P3883" t="s">
        <v>8317</v>
      </c>
      <c r="Q3883">
        <f t="shared" si="300"/>
        <v>5</v>
      </c>
      <c r="R3883" s="10">
        <f t="shared" si="301"/>
        <v>25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8364</v>
      </c>
      <c r="O3884" s="12" t="s">
        <v>8275</v>
      </c>
      <c r="P3884" t="s">
        <v>8317</v>
      </c>
      <c r="Q3884">
        <f t="shared" si="300"/>
        <v>0</v>
      </c>
      <c r="R3884" s="10">
        <f t="shared" si="301"/>
        <v>0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8364</v>
      </c>
      <c r="O3885" s="12" t="s">
        <v>8275</v>
      </c>
      <c r="P3885" t="s">
        <v>8317</v>
      </c>
      <c r="Q3885">
        <f t="shared" si="300"/>
        <v>0</v>
      </c>
      <c r="R3885" s="10">
        <f t="shared" si="301"/>
        <v>0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8364</v>
      </c>
      <c r="O3886" s="12" t="s">
        <v>8275</v>
      </c>
      <c r="P3886" t="s">
        <v>8317</v>
      </c>
      <c r="Q3886">
        <f t="shared" si="300"/>
        <v>0</v>
      </c>
      <c r="R3886" s="10">
        <f t="shared" si="301"/>
        <v>0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8364</v>
      </c>
      <c r="O3887" s="12" t="s">
        <v>8275</v>
      </c>
      <c r="P3887" t="s">
        <v>8317</v>
      </c>
      <c r="Q3887">
        <f t="shared" si="300"/>
        <v>0</v>
      </c>
      <c r="R3887" s="10">
        <f t="shared" si="301"/>
        <v>0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8364</v>
      </c>
      <c r="O3888" s="12" t="s">
        <v>8275</v>
      </c>
      <c r="P3888" t="s">
        <v>8317</v>
      </c>
      <c r="Q3888">
        <f t="shared" si="300"/>
        <v>0</v>
      </c>
      <c r="R3888" s="10">
        <f t="shared" si="301"/>
        <v>0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8364</v>
      </c>
      <c r="O3889" s="12" t="s">
        <v>8275</v>
      </c>
      <c r="P3889" t="s">
        <v>8317</v>
      </c>
      <c r="Q3889">
        <f t="shared" si="300"/>
        <v>2</v>
      </c>
      <c r="R3889" s="10">
        <f t="shared" si="301"/>
        <v>17.5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8330</v>
      </c>
      <c r="O3890" s="12" t="s">
        <v>8275</v>
      </c>
      <c r="P3890" t="s">
        <v>8276</v>
      </c>
      <c r="Q3890">
        <f t="shared" si="300"/>
        <v>27</v>
      </c>
      <c r="R3890" s="10">
        <f t="shared" si="301"/>
        <v>38.71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8330</v>
      </c>
      <c r="O3891" s="12" t="s">
        <v>8275</v>
      </c>
      <c r="P3891" t="s">
        <v>8276</v>
      </c>
      <c r="Q3891">
        <f t="shared" si="300"/>
        <v>1</v>
      </c>
      <c r="R3891" s="10">
        <f t="shared" si="301"/>
        <v>13.11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8330</v>
      </c>
      <c r="O3892" s="12" t="s">
        <v>8275</v>
      </c>
      <c r="P3892" t="s">
        <v>8276</v>
      </c>
      <c r="Q3892">
        <f t="shared" si="300"/>
        <v>17</v>
      </c>
      <c r="R3892" s="10">
        <f t="shared" si="301"/>
        <v>315.5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8330</v>
      </c>
      <c r="O3893" s="12" t="s">
        <v>8275</v>
      </c>
      <c r="P3893" t="s">
        <v>8276</v>
      </c>
      <c r="Q3893">
        <f t="shared" si="300"/>
        <v>33</v>
      </c>
      <c r="R3893" s="10">
        <f t="shared" si="301"/>
        <v>37.14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8330</v>
      </c>
      <c r="O3894" s="12" t="s">
        <v>8275</v>
      </c>
      <c r="P3894" t="s">
        <v>8276</v>
      </c>
      <c r="Q3894">
        <f t="shared" si="300"/>
        <v>0</v>
      </c>
      <c r="R3894" s="10">
        <f t="shared" si="301"/>
        <v>0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8330</v>
      </c>
      <c r="O3895" s="12" t="s">
        <v>8275</v>
      </c>
      <c r="P3895" t="s">
        <v>8276</v>
      </c>
      <c r="Q3895">
        <f t="shared" si="300"/>
        <v>22</v>
      </c>
      <c r="R3895" s="10">
        <f t="shared" si="301"/>
        <v>128.27000000000001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8330</v>
      </c>
      <c r="O3896" s="12" t="s">
        <v>8275</v>
      </c>
      <c r="P3896" t="s">
        <v>8276</v>
      </c>
      <c r="Q3896">
        <f t="shared" si="300"/>
        <v>3</v>
      </c>
      <c r="R3896" s="10">
        <f t="shared" si="301"/>
        <v>47.27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8330</v>
      </c>
      <c r="O3897" s="12" t="s">
        <v>8275</v>
      </c>
      <c r="P3897" t="s">
        <v>8276</v>
      </c>
      <c r="Q3897">
        <f t="shared" si="300"/>
        <v>5</v>
      </c>
      <c r="R3897" s="10">
        <f t="shared" si="301"/>
        <v>50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8330</v>
      </c>
      <c r="O3898" s="12" t="s">
        <v>8275</v>
      </c>
      <c r="P3898" t="s">
        <v>8276</v>
      </c>
      <c r="Q3898">
        <f t="shared" si="300"/>
        <v>11</v>
      </c>
      <c r="R3898" s="10">
        <f t="shared" si="301"/>
        <v>42.5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8330</v>
      </c>
      <c r="O3899" s="12" t="s">
        <v>8275</v>
      </c>
      <c r="P3899" t="s">
        <v>8276</v>
      </c>
      <c r="Q3899">
        <f t="shared" si="300"/>
        <v>18</v>
      </c>
      <c r="R3899" s="10">
        <f t="shared" si="301"/>
        <v>44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8330</v>
      </c>
      <c r="O3900" s="12" t="s">
        <v>8275</v>
      </c>
      <c r="P3900" t="s">
        <v>8276</v>
      </c>
      <c r="Q3900">
        <f t="shared" si="300"/>
        <v>33</v>
      </c>
      <c r="R3900" s="10">
        <f t="shared" si="301"/>
        <v>50.88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8330</v>
      </c>
      <c r="O3901" s="12" t="s">
        <v>8275</v>
      </c>
      <c r="P3901" t="s">
        <v>8276</v>
      </c>
      <c r="Q3901">
        <f t="shared" si="300"/>
        <v>1</v>
      </c>
      <c r="R3901" s="10">
        <f t="shared" si="301"/>
        <v>62.5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8330</v>
      </c>
      <c r="O3902" s="12" t="s">
        <v>8275</v>
      </c>
      <c r="P3902" t="s">
        <v>8276</v>
      </c>
      <c r="Q3902">
        <f t="shared" si="300"/>
        <v>5</v>
      </c>
      <c r="R3902" s="10">
        <f t="shared" si="301"/>
        <v>27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8330</v>
      </c>
      <c r="O3903" s="12" t="s">
        <v>8275</v>
      </c>
      <c r="P3903" t="s">
        <v>8276</v>
      </c>
      <c r="Q3903">
        <f t="shared" si="300"/>
        <v>1</v>
      </c>
      <c r="R3903" s="10">
        <f t="shared" si="301"/>
        <v>25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8330</v>
      </c>
      <c r="O3904" s="12" t="s">
        <v>8275</v>
      </c>
      <c r="P3904" t="s">
        <v>8276</v>
      </c>
      <c r="Q3904">
        <f t="shared" si="300"/>
        <v>49</v>
      </c>
      <c r="R3904" s="10">
        <f t="shared" si="301"/>
        <v>47.26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8330</v>
      </c>
      <c r="O3905" s="12" t="s">
        <v>8275</v>
      </c>
      <c r="P3905" t="s">
        <v>8276</v>
      </c>
      <c r="Q3905">
        <f t="shared" si="300"/>
        <v>0</v>
      </c>
      <c r="R3905" s="10">
        <f t="shared" si="301"/>
        <v>0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8330</v>
      </c>
      <c r="O3906" s="12" t="s">
        <v>8275</v>
      </c>
      <c r="P3906" t="s">
        <v>8276</v>
      </c>
      <c r="Q3906">
        <f t="shared" ref="Q3906:Q3969" si="305">ROUND(E3906/D3906*100,0)</f>
        <v>0</v>
      </c>
      <c r="R3906" s="10">
        <f t="shared" si="301"/>
        <v>1.5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8330</v>
      </c>
      <c r="O3907" s="12" t="s">
        <v>8275</v>
      </c>
      <c r="P3907" t="s">
        <v>8276</v>
      </c>
      <c r="Q3907">
        <f t="shared" si="305"/>
        <v>12</v>
      </c>
      <c r="R3907" s="10">
        <f t="shared" ref="R3907:R3970" si="306">IFERROR(ROUND(E3907/L3907,2),0)</f>
        <v>24.71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8330</v>
      </c>
      <c r="O3908" s="12" t="s">
        <v>8275</v>
      </c>
      <c r="P3908" t="s">
        <v>8276</v>
      </c>
      <c r="Q3908">
        <f t="shared" si="305"/>
        <v>67</v>
      </c>
      <c r="R3908" s="10">
        <f t="shared" si="306"/>
        <v>63.13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8330</v>
      </c>
      <c r="O3909" s="12" t="s">
        <v>8275</v>
      </c>
      <c r="P3909" t="s">
        <v>8276</v>
      </c>
      <c r="Q3909">
        <f t="shared" si="305"/>
        <v>15</v>
      </c>
      <c r="R3909" s="10">
        <f t="shared" si="306"/>
        <v>38.25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8330</v>
      </c>
      <c r="O3910" s="12" t="s">
        <v>8275</v>
      </c>
      <c r="P3910" t="s">
        <v>8276</v>
      </c>
      <c r="Q3910">
        <f t="shared" si="305"/>
        <v>9</v>
      </c>
      <c r="R3910" s="10">
        <f t="shared" si="306"/>
        <v>16.25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8330</v>
      </c>
      <c r="O3911" s="12" t="s">
        <v>8275</v>
      </c>
      <c r="P3911" t="s">
        <v>8276</v>
      </c>
      <c r="Q3911">
        <f t="shared" si="305"/>
        <v>0</v>
      </c>
      <c r="R3911" s="10">
        <f t="shared" si="306"/>
        <v>33.75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8330</v>
      </c>
      <c r="O3912" s="12" t="s">
        <v>8275</v>
      </c>
      <c r="P3912" t="s">
        <v>8276</v>
      </c>
      <c r="Q3912">
        <f t="shared" si="305"/>
        <v>3</v>
      </c>
      <c r="R3912" s="10">
        <f t="shared" si="306"/>
        <v>61.67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8330</v>
      </c>
      <c r="O3913" s="12" t="s">
        <v>8275</v>
      </c>
      <c r="P3913" t="s">
        <v>8276</v>
      </c>
      <c r="Q3913">
        <f t="shared" si="305"/>
        <v>37</v>
      </c>
      <c r="R3913" s="10">
        <f t="shared" si="306"/>
        <v>83.14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8330</v>
      </c>
      <c r="O3914" s="12" t="s">
        <v>8275</v>
      </c>
      <c r="P3914" t="s">
        <v>8276</v>
      </c>
      <c r="Q3914">
        <f t="shared" si="305"/>
        <v>0</v>
      </c>
      <c r="R3914" s="10">
        <f t="shared" si="306"/>
        <v>1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8330</v>
      </c>
      <c r="O3915" s="12" t="s">
        <v>8275</v>
      </c>
      <c r="P3915" t="s">
        <v>8276</v>
      </c>
      <c r="Q3915">
        <f t="shared" si="305"/>
        <v>10</v>
      </c>
      <c r="R3915" s="10">
        <f t="shared" si="306"/>
        <v>142.86000000000001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8330</v>
      </c>
      <c r="O3916" s="12" t="s">
        <v>8275</v>
      </c>
      <c r="P3916" t="s">
        <v>8276</v>
      </c>
      <c r="Q3916">
        <f t="shared" si="305"/>
        <v>36</v>
      </c>
      <c r="R3916" s="10">
        <f t="shared" si="306"/>
        <v>33.67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8330</v>
      </c>
      <c r="O3917" s="12" t="s">
        <v>8275</v>
      </c>
      <c r="P3917" t="s">
        <v>8276</v>
      </c>
      <c r="Q3917">
        <f t="shared" si="305"/>
        <v>0</v>
      </c>
      <c r="R3917" s="10">
        <f t="shared" si="306"/>
        <v>5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8330</v>
      </c>
      <c r="O3918" s="12" t="s">
        <v>8275</v>
      </c>
      <c r="P3918" t="s">
        <v>8276</v>
      </c>
      <c r="Q3918">
        <f t="shared" si="305"/>
        <v>0</v>
      </c>
      <c r="R3918" s="10">
        <f t="shared" si="306"/>
        <v>0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8330</v>
      </c>
      <c r="O3919" s="12" t="s">
        <v>8275</v>
      </c>
      <c r="P3919" t="s">
        <v>8276</v>
      </c>
      <c r="Q3919">
        <f t="shared" si="305"/>
        <v>0</v>
      </c>
      <c r="R3919" s="10">
        <f t="shared" si="306"/>
        <v>10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8330</v>
      </c>
      <c r="O3920" s="12" t="s">
        <v>8275</v>
      </c>
      <c r="P3920" t="s">
        <v>8276</v>
      </c>
      <c r="Q3920">
        <f t="shared" si="305"/>
        <v>0</v>
      </c>
      <c r="R3920" s="10">
        <f t="shared" si="306"/>
        <v>40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8330</v>
      </c>
      <c r="O3921" s="12" t="s">
        <v>8275</v>
      </c>
      <c r="P3921" t="s">
        <v>8276</v>
      </c>
      <c r="Q3921">
        <f t="shared" si="305"/>
        <v>2</v>
      </c>
      <c r="R3921" s="10">
        <f t="shared" si="306"/>
        <v>30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8330</v>
      </c>
      <c r="O3922" s="12" t="s">
        <v>8275</v>
      </c>
      <c r="P3922" t="s">
        <v>8276</v>
      </c>
      <c r="Q3922">
        <f t="shared" si="305"/>
        <v>5</v>
      </c>
      <c r="R3922" s="10">
        <f t="shared" si="306"/>
        <v>45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8330</v>
      </c>
      <c r="O3923" s="12" t="s">
        <v>8275</v>
      </c>
      <c r="P3923" t="s">
        <v>8276</v>
      </c>
      <c r="Q3923">
        <f t="shared" si="305"/>
        <v>0</v>
      </c>
      <c r="R3923" s="10">
        <f t="shared" si="306"/>
        <v>0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8330</v>
      </c>
      <c r="O3924" s="12" t="s">
        <v>8275</v>
      </c>
      <c r="P3924" t="s">
        <v>8276</v>
      </c>
      <c r="Q3924">
        <f t="shared" si="305"/>
        <v>8</v>
      </c>
      <c r="R3924" s="10">
        <f t="shared" si="306"/>
        <v>10.17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8330</v>
      </c>
      <c r="O3925" s="12" t="s">
        <v>8275</v>
      </c>
      <c r="P3925" t="s">
        <v>8276</v>
      </c>
      <c r="Q3925">
        <f t="shared" si="305"/>
        <v>12</v>
      </c>
      <c r="R3925" s="10">
        <f t="shared" si="306"/>
        <v>81.41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8330</v>
      </c>
      <c r="O3926" s="12" t="s">
        <v>8275</v>
      </c>
      <c r="P3926" t="s">
        <v>8276</v>
      </c>
      <c r="Q3926">
        <f t="shared" si="305"/>
        <v>15</v>
      </c>
      <c r="R3926" s="10">
        <f t="shared" si="306"/>
        <v>57.25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8330</v>
      </c>
      <c r="O3927" s="12" t="s">
        <v>8275</v>
      </c>
      <c r="P3927" t="s">
        <v>8276</v>
      </c>
      <c r="Q3927">
        <f t="shared" si="305"/>
        <v>10</v>
      </c>
      <c r="R3927" s="10">
        <f t="shared" si="306"/>
        <v>5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8330</v>
      </c>
      <c r="O3928" s="12" t="s">
        <v>8275</v>
      </c>
      <c r="P3928" t="s">
        <v>8276</v>
      </c>
      <c r="Q3928">
        <f t="shared" si="305"/>
        <v>0</v>
      </c>
      <c r="R3928" s="10">
        <f t="shared" si="306"/>
        <v>15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8330</v>
      </c>
      <c r="O3929" s="12" t="s">
        <v>8275</v>
      </c>
      <c r="P3929" t="s">
        <v>8276</v>
      </c>
      <c r="Q3929">
        <f t="shared" si="305"/>
        <v>1</v>
      </c>
      <c r="R3929" s="10">
        <f t="shared" si="306"/>
        <v>12.5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8330</v>
      </c>
      <c r="O3930" s="12" t="s">
        <v>8275</v>
      </c>
      <c r="P3930" t="s">
        <v>8276</v>
      </c>
      <c r="Q3930">
        <f t="shared" si="305"/>
        <v>13</v>
      </c>
      <c r="R3930" s="10">
        <f t="shared" si="306"/>
        <v>93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8330</v>
      </c>
      <c r="O3931" s="12" t="s">
        <v>8275</v>
      </c>
      <c r="P3931" t="s">
        <v>8276</v>
      </c>
      <c r="Q3931">
        <f t="shared" si="305"/>
        <v>2</v>
      </c>
      <c r="R3931" s="10">
        <f t="shared" si="306"/>
        <v>32.36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8330</v>
      </c>
      <c r="O3932" s="12" t="s">
        <v>8275</v>
      </c>
      <c r="P3932" t="s">
        <v>8276</v>
      </c>
      <c r="Q3932">
        <f t="shared" si="305"/>
        <v>0</v>
      </c>
      <c r="R3932" s="10">
        <f t="shared" si="306"/>
        <v>0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8330</v>
      </c>
      <c r="O3933" s="12" t="s">
        <v>8275</v>
      </c>
      <c r="P3933" t="s">
        <v>8276</v>
      </c>
      <c r="Q3933">
        <f t="shared" si="305"/>
        <v>0</v>
      </c>
      <c r="R3933" s="10">
        <f t="shared" si="306"/>
        <v>0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8330</v>
      </c>
      <c r="O3934" s="12" t="s">
        <v>8275</v>
      </c>
      <c r="P3934" t="s">
        <v>8276</v>
      </c>
      <c r="Q3934">
        <f t="shared" si="305"/>
        <v>0</v>
      </c>
      <c r="R3934" s="10">
        <f t="shared" si="306"/>
        <v>1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8330</v>
      </c>
      <c r="O3935" s="12" t="s">
        <v>8275</v>
      </c>
      <c r="P3935" t="s">
        <v>8276</v>
      </c>
      <c r="Q3935">
        <f t="shared" si="305"/>
        <v>16</v>
      </c>
      <c r="R3935" s="10">
        <f t="shared" si="306"/>
        <v>91.83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8330</v>
      </c>
      <c r="O3936" s="12" t="s">
        <v>8275</v>
      </c>
      <c r="P3936" t="s">
        <v>8276</v>
      </c>
      <c r="Q3936">
        <f t="shared" si="305"/>
        <v>11</v>
      </c>
      <c r="R3936" s="10">
        <f t="shared" si="306"/>
        <v>45.83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8330</v>
      </c>
      <c r="O3937" s="12" t="s">
        <v>8275</v>
      </c>
      <c r="P3937" t="s">
        <v>8276</v>
      </c>
      <c r="Q3937">
        <f t="shared" si="305"/>
        <v>44</v>
      </c>
      <c r="R3937" s="10">
        <f t="shared" si="306"/>
        <v>57.17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8330</v>
      </c>
      <c r="O3938" s="12" t="s">
        <v>8275</v>
      </c>
      <c r="P3938" t="s">
        <v>8276</v>
      </c>
      <c r="Q3938">
        <f t="shared" si="305"/>
        <v>0</v>
      </c>
      <c r="R3938" s="10">
        <f t="shared" si="306"/>
        <v>0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8330</v>
      </c>
      <c r="O3939" s="12" t="s">
        <v>8275</v>
      </c>
      <c r="P3939" t="s">
        <v>8276</v>
      </c>
      <c r="Q3939">
        <f t="shared" si="305"/>
        <v>86</v>
      </c>
      <c r="R3939" s="10">
        <f t="shared" si="306"/>
        <v>248.5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8330</v>
      </c>
      <c r="O3940" s="12" t="s">
        <v>8275</v>
      </c>
      <c r="P3940" t="s">
        <v>8276</v>
      </c>
      <c r="Q3940">
        <f t="shared" si="305"/>
        <v>12</v>
      </c>
      <c r="R3940" s="10">
        <f t="shared" si="306"/>
        <v>79.400000000000006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8330</v>
      </c>
      <c r="O3941" s="12" t="s">
        <v>8275</v>
      </c>
      <c r="P3941" t="s">
        <v>8276</v>
      </c>
      <c r="Q3941">
        <f t="shared" si="305"/>
        <v>0</v>
      </c>
      <c r="R3941" s="10">
        <f t="shared" si="306"/>
        <v>5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8330</v>
      </c>
      <c r="O3942" s="12" t="s">
        <v>8275</v>
      </c>
      <c r="P3942" t="s">
        <v>8276</v>
      </c>
      <c r="Q3942">
        <f t="shared" si="305"/>
        <v>0</v>
      </c>
      <c r="R3942" s="10">
        <f t="shared" si="306"/>
        <v>5.5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8330</v>
      </c>
      <c r="O3943" s="12" t="s">
        <v>8275</v>
      </c>
      <c r="P3943" t="s">
        <v>8276</v>
      </c>
      <c r="Q3943">
        <f t="shared" si="305"/>
        <v>1</v>
      </c>
      <c r="R3943" s="10">
        <f t="shared" si="306"/>
        <v>25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8330</v>
      </c>
      <c r="O3944" s="12" t="s">
        <v>8275</v>
      </c>
      <c r="P3944" t="s">
        <v>8276</v>
      </c>
      <c r="Q3944">
        <f t="shared" si="305"/>
        <v>0</v>
      </c>
      <c r="R3944" s="10">
        <f t="shared" si="306"/>
        <v>0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8330</v>
      </c>
      <c r="O3945" s="12" t="s">
        <v>8275</v>
      </c>
      <c r="P3945" t="s">
        <v>8276</v>
      </c>
      <c r="Q3945">
        <f t="shared" si="305"/>
        <v>36</v>
      </c>
      <c r="R3945" s="10">
        <f t="shared" si="306"/>
        <v>137.08000000000001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8330</v>
      </c>
      <c r="O3946" s="12" t="s">
        <v>8275</v>
      </c>
      <c r="P3946" t="s">
        <v>8276</v>
      </c>
      <c r="Q3946">
        <f t="shared" si="305"/>
        <v>0</v>
      </c>
      <c r="R3946" s="10">
        <f t="shared" si="306"/>
        <v>0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8330</v>
      </c>
      <c r="O3947" s="12" t="s">
        <v>8275</v>
      </c>
      <c r="P3947" t="s">
        <v>8276</v>
      </c>
      <c r="Q3947">
        <f t="shared" si="305"/>
        <v>0</v>
      </c>
      <c r="R3947" s="10">
        <f t="shared" si="306"/>
        <v>5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8330</v>
      </c>
      <c r="O3948" s="12" t="s">
        <v>8275</v>
      </c>
      <c r="P3948" t="s">
        <v>8276</v>
      </c>
      <c r="Q3948">
        <f t="shared" si="305"/>
        <v>3</v>
      </c>
      <c r="R3948" s="10">
        <f t="shared" si="306"/>
        <v>39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8330</v>
      </c>
      <c r="O3949" s="12" t="s">
        <v>8275</v>
      </c>
      <c r="P3949" t="s">
        <v>8276</v>
      </c>
      <c r="Q3949">
        <f t="shared" si="305"/>
        <v>3</v>
      </c>
      <c r="R3949" s="10">
        <f t="shared" si="306"/>
        <v>50.5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8330</v>
      </c>
      <c r="O3950" s="12" t="s">
        <v>8275</v>
      </c>
      <c r="P3950" t="s">
        <v>8276</v>
      </c>
      <c r="Q3950">
        <f t="shared" si="305"/>
        <v>0</v>
      </c>
      <c r="R3950" s="10">
        <f t="shared" si="306"/>
        <v>0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8330</v>
      </c>
      <c r="O3951" s="12" t="s">
        <v>8275</v>
      </c>
      <c r="P3951" t="s">
        <v>8276</v>
      </c>
      <c r="Q3951">
        <f t="shared" si="305"/>
        <v>16</v>
      </c>
      <c r="R3951" s="10">
        <f t="shared" si="306"/>
        <v>49.28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8330</v>
      </c>
      <c r="O3952" s="12" t="s">
        <v>8275</v>
      </c>
      <c r="P3952" t="s">
        <v>8276</v>
      </c>
      <c r="Q3952">
        <f t="shared" si="305"/>
        <v>1</v>
      </c>
      <c r="R3952" s="10">
        <f t="shared" si="306"/>
        <v>25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8330</v>
      </c>
      <c r="O3953" s="12" t="s">
        <v>8275</v>
      </c>
      <c r="P3953" t="s">
        <v>8276</v>
      </c>
      <c r="Q3953">
        <f t="shared" si="305"/>
        <v>0</v>
      </c>
      <c r="R3953" s="10">
        <f t="shared" si="306"/>
        <v>1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8330</v>
      </c>
      <c r="O3954" s="12" t="s">
        <v>8275</v>
      </c>
      <c r="P3954" t="s">
        <v>8276</v>
      </c>
      <c r="Q3954">
        <f t="shared" si="305"/>
        <v>0</v>
      </c>
      <c r="R3954" s="10">
        <f t="shared" si="306"/>
        <v>25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8330</v>
      </c>
      <c r="O3955" s="12" t="s">
        <v>8275</v>
      </c>
      <c r="P3955" t="s">
        <v>8276</v>
      </c>
      <c r="Q3955">
        <f t="shared" si="305"/>
        <v>0</v>
      </c>
      <c r="R3955" s="10">
        <f t="shared" si="306"/>
        <v>0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8330</v>
      </c>
      <c r="O3956" s="12" t="s">
        <v>8275</v>
      </c>
      <c r="P3956" t="s">
        <v>8276</v>
      </c>
      <c r="Q3956">
        <f t="shared" si="305"/>
        <v>0</v>
      </c>
      <c r="R3956" s="10">
        <f t="shared" si="306"/>
        <v>0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8330</v>
      </c>
      <c r="O3957" s="12" t="s">
        <v>8275</v>
      </c>
      <c r="P3957" t="s">
        <v>8276</v>
      </c>
      <c r="Q3957">
        <f t="shared" si="305"/>
        <v>24</v>
      </c>
      <c r="R3957" s="10">
        <f t="shared" si="306"/>
        <v>53.13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8330</v>
      </c>
      <c r="O3958" s="12" t="s">
        <v>8275</v>
      </c>
      <c r="P3958" t="s">
        <v>8276</v>
      </c>
      <c r="Q3958">
        <f t="shared" si="305"/>
        <v>0</v>
      </c>
      <c r="R3958" s="10">
        <f t="shared" si="306"/>
        <v>0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8330</v>
      </c>
      <c r="O3959" s="12" t="s">
        <v>8275</v>
      </c>
      <c r="P3959" t="s">
        <v>8276</v>
      </c>
      <c r="Q3959">
        <f t="shared" si="305"/>
        <v>0</v>
      </c>
      <c r="R3959" s="10">
        <f t="shared" si="306"/>
        <v>7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8330</v>
      </c>
      <c r="O3960" s="12" t="s">
        <v>8275</v>
      </c>
      <c r="P3960" t="s">
        <v>8276</v>
      </c>
      <c r="Q3960">
        <f t="shared" si="305"/>
        <v>32</v>
      </c>
      <c r="R3960" s="10">
        <f t="shared" si="306"/>
        <v>40.06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8330</v>
      </c>
      <c r="O3961" s="12" t="s">
        <v>8275</v>
      </c>
      <c r="P3961" t="s">
        <v>8276</v>
      </c>
      <c r="Q3961">
        <f t="shared" si="305"/>
        <v>24</v>
      </c>
      <c r="R3961" s="10">
        <f t="shared" si="306"/>
        <v>24.33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8330</v>
      </c>
      <c r="O3962" s="12" t="s">
        <v>8275</v>
      </c>
      <c r="P3962" t="s">
        <v>8276</v>
      </c>
      <c r="Q3962">
        <f t="shared" si="305"/>
        <v>2</v>
      </c>
      <c r="R3962" s="10">
        <f t="shared" si="306"/>
        <v>11.25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8330</v>
      </c>
      <c r="O3963" s="12" t="s">
        <v>8275</v>
      </c>
      <c r="P3963" t="s">
        <v>8276</v>
      </c>
      <c r="Q3963">
        <f t="shared" si="305"/>
        <v>0</v>
      </c>
      <c r="R3963" s="10">
        <f t="shared" si="306"/>
        <v>10.5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8330</v>
      </c>
      <c r="O3964" s="12" t="s">
        <v>8275</v>
      </c>
      <c r="P3964" t="s">
        <v>8276</v>
      </c>
      <c r="Q3964">
        <f t="shared" si="305"/>
        <v>3</v>
      </c>
      <c r="R3964" s="10">
        <f t="shared" si="306"/>
        <v>15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8330</v>
      </c>
      <c r="O3965" s="12" t="s">
        <v>8275</v>
      </c>
      <c r="P3965" t="s">
        <v>8276</v>
      </c>
      <c r="Q3965">
        <f t="shared" si="305"/>
        <v>0</v>
      </c>
      <c r="R3965" s="10">
        <f t="shared" si="306"/>
        <v>0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8330</v>
      </c>
      <c r="O3966" s="12" t="s">
        <v>8275</v>
      </c>
      <c r="P3966" t="s">
        <v>8276</v>
      </c>
      <c r="Q3966">
        <f t="shared" si="305"/>
        <v>6</v>
      </c>
      <c r="R3966" s="10">
        <f t="shared" si="306"/>
        <v>42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8330</v>
      </c>
      <c r="O3967" s="12" t="s">
        <v>8275</v>
      </c>
      <c r="P3967" t="s">
        <v>8276</v>
      </c>
      <c r="Q3967">
        <f t="shared" si="305"/>
        <v>14</v>
      </c>
      <c r="R3967" s="10">
        <f t="shared" si="306"/>
        <v>71.25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8330</v>
      </c>
      <c r="O3968" s="12" t="s">
        <v>8275</v>
      </c>
      <c r="P3968" t="s">
        <v>8276</v>
      </c>
      <c r="Q3968">
        <f t="shared" si="305"/>
        <v>1</v>
      </c>
      <c r="R3968" s="10">
        <f t="shared" si="306"/>
        <v>22.5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8330</v>
      </c>
      <c r="O3969" s="12" t="s">
        <v>8275</v>
      </c>
      <c r="P3969" t="s">
        <v>8276</v>
      </c>
      <c r="Q3969">
        <f t="shared" si="305"/>
        <v>24</v>
      </c>
      <c r="R3969" s="10">
        <f t="shared" si="306"/>
        <v>41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8330</v>
      </c>
      <c r="O3970" s="12" t="s">
        <v>8275</v>
      </c>
      <c r="P3970" t="s">
        <v>8276</v>
      </c>
      <c r="Q3970">
        <f t="shared" ref="Q3970:Q4033" si="310">ROUND(E3970/D3970*100,0)</f>
        <v>11</v>
      </c>
      <c r="R3970" s="10">
        <f t="shared" si="306"/>
        <v>47.91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8330</v>
      </c>
      <c r="O3971" s="12" t="s">
        <v>8275</v>
      </c>
      <c r="P3971" t="s">
        <v>8276</v>
      </c>
      <c r="Q3971">
        <f t="shared" si="310"/>
        <v>7</v>
      </c>
      <c r="R3971" s="10">
        <f t="shared" ref="R3971:R4034" si="311">IFERROR(ROUND(E3971/L3971,2),0)</f>
        <v>35.17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8330</v>
      </c>
      <c r="O3972" s="12" t="s">
        <v>8275</v>
      </c>
      <c r="P3972" t="s">
        <v>8276</v>
      </c>
      <c r="Q3972">
        <f t="shared" si="310"/>
        <v>0</v>
      </c>
      <c r="R3972" s="10">
        <f t="shared" si="311"/>
        <v>5.5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8330</v>
      </c>
      <c r="O3973" s="12" t="s">
        <v>8275</v>
      </c>
      <c r="P3973" t="s">
        <v>8276</v>
      </c>
      <c r="Q3973">
        <f t="shared" si="310"/>
        <v>1</v>
      </c>
      <c r="R3973" s="10">
        <f t="shared" si="311"/>
        <v>22.67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8330</v>
      </c>
      <c r="O3974" s="12" t="s">
        <v>8275</v>
      </c>
      <c r="P3974" t="s">
        <v>8276</v>
      </c>
      <c r="Q3974">
        <f t="shared" si="310"/>
        <v>21</v>
      </c>
      <c r="R3974" s="10">
        <f t="shared" si="311"/>
        <v>26.38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8330</v>
      </c>
      <c r="O3975" s="12" t="s">
        <v>8275</v>
      </c>
      <c r="P3975" t="s">
        <v>8276</v>
      </c>
      <c r="Q3975">
        <f t="shared" si="310"/>
        <v>78</v>
      </c>
      <c r="R3975" s="10">
        <f t="shared" si="311"/>
        <v>105.54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8330</v>
      </c>
      <c r="O3976" s="12" t="s">
        <v>8275</v>
      </c>
      <c r="P3976" t="s">
        <v>8276</v>
      </c>
      <c r="Q3976">
        <f t="shared" si="310"/>
        <v>32</v>
      </c>
      <c r="R3976" s="10">
        <f t="shared" si="311"/>
        <v>29.09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8330</v>
      </c>
      <c r="O3977" s="12" t="s">
        <v>8275</v>
      </c>
      <c r="P3977" t="s">
        <v>8276</v>
      </c>
      <c r="Q3977">
        <f t="shared" si="310"/>
        <v>0</v>
      </c>
      <c r="R3977" s="10">
        <f t="shared" si="311"/>
        <v>0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8330</v>
      </c>
      <c r="O3978" s="12" t="s">
        <v>8275</v>
      </c>
      <c r="P3978" t="s">
        <v>8276</v>
      </c>
      <c r="Q3978">
        <f t="shared" si="310"/>
        <v>48</v>
      </c>
      <c r="R3978" s="10">
        <f t="shared" si="311"/>
        <v>62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8330</v>
      </c>
      <c r="O3979" s="12" t="s">
        <v>8275</v>
      </c>
      <c r="P3979" t="s">
        <v>8276</v>
      </c>
      <c r="Q3979">
        <f t="shared" si="310"/>
        <v>1</v>
      </c>
      <c r="R3979" s="10">
        <f t="shared" si="311"/>
        <v>217.5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8330</v>
      </c>
      <c r="O3980" s="12" t="s">
        <v>8275</v>
      </c>
      <c r="P3980" t="s">
        <v>8276</v>
      </c>
      <c r="Q3980">
        <f t="shared" si="310"/>
        <v>11</v>
      </c>
      <c r="R3980" s="10">
        <f t="shared" si="311"/>
        <v>26.75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8330</v>
      </c>
      <c r="O3981" s="12" t="s">
        <v>8275</v>
      </c>
      <c r="P3981" t="s">
        <v>8276</v>
      </c>
      <c r="Q3981">
        <f t="shared" si="310"/>
        <v>2</v>
      </c>
      <c r="R3981" s="10">
        <f t="shared" si="311"/>
        <v>18.329999999999998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8330</v>
      </c>
      <c r="O3982" s="12" t="s">
        <v>8275</v>
      </c>
      <c r="P3982" t="s">
        <v>8276</v>
      </c>
      <c r="Q3982">
        <f t="shared" si="310"/>
        <v>18</v>
      </c>
      <c r="R3982" s="10">
        <f t="shared" si="311"/>
        <v>64.290000000000006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8330</v>
      </c>
      <c r="O3983" s="12" t="s">
        <v>8275</v>
      </c>
      <c r="P3983" t="s">
        <v>8276</v>
      </c>
      <c r="Q3983">
        <f t="shared" si="310"/>
        <v>4</v>
      </c>
      <c r="R3983" s="10">
        <f t="shared" si="311"/>
        <v>175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8330</v>
      </c>
      <c r="O3984" s="12" t="s">
        <v>8275</v>
      </c>
      <c r="P3984" t="s">
        <v>8276</v>
      </c>
      <c r="Q3984">
        <f t="shared" si="310"/>
        <v>20</v>
      </c>
      <c r="R3984" s="10">
        <f t="shared" si="311"/>
        <v>34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8330</v>
      </c>
      <c r="O3985" s="12" t="s">
        <v>8275</v>
      </c>
      <c r="P3985" t="s">
        <v>8276</v>
      </c>
      <c r="Q3985">
        <f t="shared" si="310"/>
        <v>35</v>
      </c>
      <c r="R3985" s="10">
        <f t="shared" si="311"/>
        <v>84.28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8330</v>
      </c>
      <c r="O3986" s="12" t="s">
        <v>8275</v>
      </c>
      <c r="P3986" t="s">
        <v>8276</v>
      </c>
      <c r="Q3986">
        <f t="shared" si="310"/>
        <v>6</v>
      </c>
      <c r="R3986" s="10">
        <f t="shared" si="311"/>
        <v>9.5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8330</v>
      </c>
      <c r="O3987" s="12" t="s">
        <v>8275</v>
      </c>
      <c r="P3987" t="s">
        <v>8276</v>
      </c>
      <c r="Q3987">
        <f t="shared" si="310"/>
        <v>32</v>
      </c>
      <c r="R3987" s="10">
        <f t="shared" si="311"/>
        <v>33.74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8330</v>
      </c>
      <c r="O3988" s="12" t="s">
        <v>8275</v>
      </c>
      <c r="P3988" t="s">
        <v>8276</v>
      </c>
      <c r="Q3988">
        <f t="shared" si="310"/>
        <v>10</v>
      </c>
      <c r="R3988" s="10">
        <f t="shared" si="311"/>
        <v>37.54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8330</v>
      </c>
      <c r="O3989" s="12" t="s">
        <v>8275</v>
      </c>
      <c r="P3989" t="s">
        <v>8276</v>
      </c>
      <c r="Q3989">
        <f t="shared" si="310"/>
        <v>38</v>
      </c>
      <c r="R3989" s="10">
        <f t="shared" si="311"/>
        <v>11.62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8330</v>
      </c>
      <c r="O3990" s="12" t="s">
        <v>8275</v>
      </c>
      <c r="P3990" t="s">
        <v>8276</v>
      </c>
      <c r="Q3990">
        <f t="shared" si="310"/>
        <v>2</v>
      </c>
      <c r="R3990" s="10">
        <f t="shared" si="311"/>
        <v>8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8330</v>
      </c>
      <c r="O3991" s="12" t="s">
        <v>8275</v>
      </c>
      <c r="P3991" t="s">
        <v>8276</v>
      </c>
      <c r="Q3991">
        <f t="shared" si="310"/>
        <v>0</v>
      </c>
      <c r="R3991" s="10">
        <f t="shared" si="311"/>
        <v>0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8330</v>
      </c>
      <c r="O3992" s="12" t="s">
        <v>8275</v>
      </c>
      <c r="P3992" t="s">
        <v>8276</v>
      </c>
      <c r="Q3992">
        <f t="shared" si="310"/>
        <v>4</v>
      </c>
      <c r="R3992" s="10">
        <f t="shared" si="311"/>
        <v>23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8330</v>
      </c>
      <c r="O3993" s="12" t="s">
        <v>8275</v>
      </c>
      <c r="P3993" t="s">
        <v>8276</v>
      </c>
      <c r="Q3993">
        <f t="shared" si="310"/>
        <v>20</v>
      </c>
      <c r="R3993" s="10">
        <f t="shared" si="311"/>
        <v>100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8330</v>
      </c>
      <c r="O3994" s="12" t="s">
        <v>8275</v>
      </c>
      <c r="P3994" t="s">
        <v>8276</v>
      </c>
      <c r="Q3994">
        <f t="shared" si="310"/>
        <v>5</v>
      </c>
      <c r="R3994" s="10">
        <f t="shared" si="311"/>
        <v>60.11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8330</v>
      </c>
      <c r="O3995" s="12" t="s">
        <v>8275</v>
      </c>
      <c r="P3995" t="s">
        <v>8276</v>
      </c>
      <c r="Q3995">
        <f t="shared" si="310"/>
        <v>0</v>
      </c>
      <c r="R3995" s="10">
        <f t="shared" si="311"/>
        <v>3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8330</v>
      </c>
      <c r="O3996" s="12" t="s">
        <v>8275</v>
      </c>
      <c r="P3996" t="s">
        <v>8276</v>
      </c>
      <c r="Q3996">
        <f t="shared" si="310"/>
        <v>0</v>
      </c>
      <c r="R3996" s="10">
        <f t="shared" si="311"/>
        <v>5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8330</v>
      </c>
      <c r="O3997" s="12" t="s">
        <v>8275</v>
      </c>
      <c r="P3997" t="s">
        <v>8276</v>
      </c>
      <c r="Q3997">
        <f t="shared" si="310"/>
        <v>35</v>
      </c>
      <c r="R3997" s="10">
        <f t="shared" si="311"/>
        <v>17.5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8330</v>
      </c>
      <c r="O3998" s="12" t="s">
        <v>8275</v>
      </c>
      <c r="P3998" t="s">
        <v>8276</v>
      </c>
      <c r="Q3998">
        <f t="shared" si="310"/>
        <v>17</v>
      </c>
      <c r="R3998" s="10">
        <f t="shared" si="311"/>
        <v>29.24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8330</v>
      </c>
      <c r="O3999" s="12" t="s">
        <v>8275</v>
      </c>
      <c r="P3999" t="s">
        <v>8276</v>
      </c>
      <c r="Q3999">
        <f t="shared" si="310"/>
        <v>0</v>
      </c>
      <c r="R3999" s="10">
        <f t="shared" si="311"/>
        <v>0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8330</v>
      </c>
      <c r="O4000" s="12" t="s">
        <v>8275</v>
      </c>
      <c r="P4000" t="s">
        <v>8276</v>
      </c>
      <c r="Q4000">
        <f t="shared" si="310"/>
        <v>57</v>
      </c>
      <c r="R4000" s="10">
        <f t="shared" si="311"/>
        <v>59.58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8330</v>
      </c>
      <c r="O4001" s="12" t="s">
        <v>8275</v>
      </c>
      <c r="P4001" t="s">
        <v>8276</v>
      </c>
      <c r="Q4001">
        <f t="shared" si="310"/>
        <v>17</v>
      </c>
      <c r="R4001" s="10">
        <f t="shared" si="311"/>
        <v>82.57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8330</v>
      </c>
      <c r="O4002" s="12" t="s">
        <v>8275</v>
      </c>
      <c r="P4002" t="s">
        <v>8276</v>
      </c>
      <c r="Q4002">
        <f t="shared" si="310"/>
        <v>0</v>
      </c>
      <c r="R4002" s="10">
        <f t="shared" si="311"/>
        <v>10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8330</v>
      </c>
      <c r="O4003" s="12" t="s">
        <v>8275</v>
      </c>
      <c r="P4003" t="s">
        <v>8276</v>
      </c>
      <c r="Q4003">
        <f t="shared" si="310"/>
        <v>38</v>
      </c>
      <c r="R4003" s="10">
        <f t="shared" si="311"/>
        <v>32.36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8330</v>
      </c>
      <c r="O4004" s="12" t="s">
        <v>8275</v>
      </c>
      <c r="P4004" t="s">
        <v>8276</v>
      </c>
      <c r="Q4004">
        <f t="shared" si="310"/>
        <v>2</v>
      </c>
      <c r="R4004" s="10">
        <f t="shared" si="311"/>
        <v>5.75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8330</v>
      </c>
      <c r="O4005" s="12" t="s">
        <v>8275</v>
      </c>
      <c r="P4005" t="s">
        <v>8276</v>
      </c>
      <c r="Q4005">
        <f t="shared" si="310"/>
        <v>10</v>
      </c>
      <c r="R4005" s="10">
        <f t="shared" si="311"/>
        <v>100.5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8330</v>
      </c>
      <c r="O4006" s="12" t="s">
        <v>8275</v>
      </c>
      <c r="P4006" t="s">
        <v>8276</v>
      </c>
      <c r="Q4006">
        <f t="shared" si="310"/>
        <v>0</v>
      </c>
      <c r="R4006" s="10">
        <f t="shared" si="311"/>
        <v>1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8330</v>
      </c>
      <c r="O4007" s="12" t="s">
        <v>8275</v>
      </c>
      <c r="P4007" t="s">
        <v>8276</v>
      </c>
      <c r="Q4007">
        <f t="shared" si="310"/>
        <v>1</v>
      </c>
      <c r="R4007" s="10">
        <f t="shared" si="311"/>
        <v>20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8330</v>
      </c>
      <c r="O4008" s="12" t="s">
        <v>8275</v>
      </c>
      <c r="P4008" t="s">
        <v>8276</v>
      </c>
      <c r="Q4008">
        <f t="shared" si="310"/>
        <v>0</v>
      </c>
      <c r="R4008" s="10">
        <f t="shared" si="311"/>
        <v>2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8330</v>
      </c>
      <c r="O4009" s="12" t="s">
        <v>8275</v>
      </c>
      <c r="P4009" t="s">
        <v>8276</v>
      </c>
      <c r="Q4009">
        <f t="shared" si="310"/>
        <v>0</v>
      </c>
      <c r="R4009" s="10">
        <f t="shared" si="311"/>
        <v>5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8330</v>
      </c>
      <c r="O4010" s="12" t="s">
        <v>8275</v>
      </c>
      <c r="P4010" t="s">
        <v>8276</v>
      </c>
      <c r="Q4010">
        <f t="shared" si="310"/>
        <v>6</v>
      </c>
      <c r="R4010" s="10">
        <f t="shared" si="311"/>
        <v>15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8330</v>
      </c>
      <c r="O4011" s="12" t="s">
        <v>8275</v>
      </c>
      <c r="P4011" t="s">
        <v>8276</v>
      </c>
      <c r="Q4011">
        <f t="shared" si="310"/>
        <v>4</v>
      </c>
      <c r="R4011" s="10">
        <f t="shared" si="311"/>
        <v>25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8330</v>
      </c>
      <c r="O4012" s="12" t="s">
        <v>8275</v>
      </c>
      <c r="P4012" t="s">
        <v>8276</v>
      </c>
      <c r="Q4012">
        <f t="shared" si="310"/>
        <v>24</v>
      </c>
      <c r="R4012" s="10">
        <f t="shared" si="311"/>
        <v>45.84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8330</v>
      </c>
      <c r="O4013" s="12" t="s">
        <v>8275</v>
      </c>
      <c r="P4013" t="s">
        <v>8276</v>
      </c>
      <c r="Q4013">
        <f t="shared" si="310"/>
        <v>8</v>
      </c>
      <c r="R4013" s="10">
        <f t="shared" si="311"/>
        <v>4.75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8330</v>
      </c>
      <c r="O4014" s="12" t="s">
        <v>8275</v>
      </c>
      <c r="P4014" t="s">
        <v>8276</v>
      </c>
      <c r="Q4014">
        <f t="shared" si="310"/>
        <v>0</v>
      </c>
      <c r="R4014" s="10">
        <f t="shared" si="311"/>
        <v>0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8330</v>
      </c>
      <c r="O4015" s="12" t="s">
        <v>8275</v>
      </c>
      <c r="P4015" t="s">
        <v>8276</v>
      </c>
      <c r="Q4015">
        <f t="shared" si="310"/>
        <v>1</v>
      </c>
      <c r="R4015" s="10">
        <f t="shared" si="311"/>
        <v>13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8330</v>
      </c>
      <c r="O4016" s="12" t="s">
        <v>8275</v>
      </c>
      <c r="P4016" t="s">
        <v>8276</v>
      </c>
      <c r="Q4016">
        <f t="shared" si="310"/>
        <v>0</v>
      </c>
      <c r="R4016" s="10">
        <f t="shared" si="311"/>
        <v>0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8330</v>
      </c>
      <c r="O4017" s="12" t="s">
        <v>8275</v>
      </c>
      <c r="P4017" t="s">
        <v>8276</v>
      </c>
      <c r="Q4017">
        <f t="shared" si="310"/>
        <v>0</v>
      </c>
      <c r="R4017" s="10">
        <f t="shared" si="311"/>
        <v>1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8330</v>
      </c>
      <c r="O4018" s="12" t="s">
        <v>8275</v>
      </c>
      <c r="P4018" t="s">
        <v>8276</v>
      </c>
      <c r="Q4018">
        <f t="shared" si="310"/>
        <v>14</v>
      </c>
      <c r="R4018" s="10">
        <f t="shared" si="311"/>
        <v>10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8330</v>
      </c>
      <c r="O4019" s="12" t="s">
        <v>8275</v>
      </c>
      <c r="P4019" t="s">
        <v>8276</v>
      </c>
      <c r="Q4019">
        <f t="shared" si="310"/>
        <v>1</v>
      </c>
      <c r="R4019" s="10">
        <f t="shared" si="311"/>
        <v>52.5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8330</v>
      </c>
      <c r="O4020" s="12" t="s">
        <v>8275</v>
      </c>
      <c r="P4020" t="s">
        <v>8276</v>
      </c>
      <c r="Q4020">
        <f t="shared" si="310"/>
        <v>9</v>
      </c>
      <c r="R4020" s="10">
        <f t="shared" si="311"/>
        <v>32.5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8330</v>
      </c>
      <c r="O4021" s="12" t="s">
        <v>8275</v>
      </c>
      <c r="P4021" t="s">
        <v>8276</v>
      </c>
      <c r="Q4021">
        <f t="shared" si="310"/>
        <v>1</v>
      </c>
      <c r="R4021" s="10">
        <f t="shared" si="311"/>
        <v>7.25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8330</v>
      </c>
      <c r="O4022" s="12" t="s">
        <v>8275</v>
      </c>
      <c r="P4022" t="s">
        <v>8276</v>
      </c>
      <c r="Q4022">
        <f t="shared" si="310"/>
        <v>17</v>
      </c>
      <c r="R4022" s="10">
        <f t="shared" si="311"/>
        <v>33.33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8330</v>
      </c>
      <c r="O4023" s="12" t="s">
        <v>8275</v>
      </c>
      <c r="P4023" t="s">
        <v>8276</v>
      </c>
      <c r="Q4023">
        <f t="shared" si="310"/>
        <v>1</v>
      </c>
      <c r="R4023" s="10">
        <f t="shared" si="311"/>
        <v>62.5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8330</v>
      </c>
      <c r="O4024" s="12" t="s">
        <v>8275</v>
      </c>
      <c r="P4024" t="s">
        <v>8276</v>
      </c>
      <c r="Q4024">
        <f t="shared" si="310"/>
        <v>70</v>
      </c>
      <c r="R4024" s="10">
        <f t="shared" si="311"/>
        <v>63.56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8330</v>
      </c>
      <c r="O4025" s="12" t="s">
        <v>8275</v>
      </c>
      <c r="P4025" t="s">
        <v>8276</v>
      </c>
      <c r="Q4025">
        <f t="shared" si="310"/>
        <v>0</v>
      </c>
      <c r="R4025" s="10">
        <f t="shared" si="311"/>
        <v>0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8330</v>
      </c>
      <c r="O4026" s="12" t="s">
        <v>8275</v>
      </c>
      <c r="P4026" t="s">
        <v>8276</v>
      </c>
      <c r="Q4026">
        <f t="shared" si="310"/>
        <v>1</v>
      </c>
      <c r="R4026" s="10">
        <f t="shared" si="311"/>
        <v>10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8330</v>
      </c>
      <c r="O4027" s="12" t="s">
        <v>8275</v>
      </c>
      <c r="P4027" t="s">
        <v>8276</v>
      </c>
      <c r="Q4027">
        <f t="shared" si="310"/>
        <v>5</v>
      </c>
      <c r="R4027" s="10">
        <f t="shared" si="311"/>
        <v>62.5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8330</v>
      </c>
      <c r="O4028" s="12" t="s">
        <v>8275</v>
      </c>
      <c r="P4028" t="s">
        <v>8276</v>
      </c>
      <c r="Q4028">
        <f t="shared" si="310"/>
        <v>0</v>
      </c>
      <c r="R4028" s="10">
        <f t="shared" si="311"/>
        <v>0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8330</v>
      </c>
      <c r="O4029" s="12" t="s">
        <v>8275</v>
      </c>
      <c r="P4029" t="s">
        <v>8276</v>
      </c>
      <c r="Q4029">
        <f t="shared" si="310"/>
        <v>7</v>
      </c>
      <c r="R4029" s="10">
        <f t="shared" si="311"/>
        <v>30.71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8330</v>
      </c>
      <c r="O4030" s="12" t="s">
        <v>8275</v>
      </c>
      <c r="P4030" t="s">
        <v>8276</v>
      </c>
      <c r="Q4030">
        <f t="shared" si="310"/>
        <v>28</v>
      </c>
      <c r="R4030" s="10">
        <f t="shared" si="311"/>
        <v>51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8330</v>
      </c>
      <c r="O4031" s="12" t="s">
        <v>8275</v>
      </c>
      <c r="P4031" t="s">
        <v>8276</v>
      </c>
      <c r="Q4031">
        <f t="shared" si="310"/>
        <v>0</v>
      </c>
      <c r="R4031" s="10">
        <f t="shared" si="311"/>
        <v>0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8330</v>
      </c>
      <c r="O4032" s="12" t="s">
        <v>8275</v>
      </c>
      <c r="P4032" t="s">
        <v>8276</v>
      </c>
      <c r="Q4032">
        <f t="shared" si="310"/>
        <v>16</v>
      </c>
      <c r="R4032" s="10">
        <f t="shared" si="311"/>
        <v>66.67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8330</v>
      </c>
      <c r="O4033" s="12" t="s">
        <v>8275</v>
      </c>
      <c r="P4033" t="s">
        <v>8276</v>
      </c>
      <c r="Q4033">
        <f t="shared" si="310"/>
        <v>0</v>
      </c>
      <c r="R4033" s="10">
        <f t="shared" si="311"/>
        <v>0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8330</v>
      </c>
      <c r="O4034" s="12" t="s">
        <v>8275</v>
      </c>
      <c r="P4034" t="s">
        <v>8276</v>
      </c>
      <c r="Q4034">
        <f t="shared" ref="Q4034:Q4097" si="315">ROUND(E4034/D4034*100,0)</f>
        <v>7</v>
      </c>
      <c r="R4034" s="10">
        <f t="shared" si="311"/>
        <v>59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8330</v>
      </c>
      <c r="O4035" s="12" t="s">
        <v>8275</v>
      </c>
      <c r="P4035" t="s">
        <v>8276</v>
      </c>
      <c r="Q4035">
        <f t="shared" si="315"/>
        <v>26</v>
      </c>
      <c r="R4035" s="10">
        <f t="shared" ref="R4035:R4098" si="316">IFERROR(ROUND(E4035/L4035,2),0)</f>
        <v>65.34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8330</v>
      </c>
      <c r="O4036" s="12" t="s">
        <v>8275</v>
      </c>
      <c r="P4036" t="s">
        <v>8276</v>
      </c>
      <c r="Q4036">
        <f t="shared" si="315"/>
        <v>1</v>
      </c>
      <c r="R4036" s="10">
        <f t="shared" si="316"/>
        <v>100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8330</v>
      </c>
      <c r="O4037" s="12" t="s">
        <v>8275</v>
      </c>
      <c r="P4037" t="s">
        <v>8276</v>
      </c>
      <c r="Q4037">
        <f t="shared" si="315"/>
        <v>37</v>
      </c>
      <c r="R4037" s="10">
        <f t="shared" si="316"/>
        <v>147.4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8330</v>
      </c>
      <c r="O4038" s="12" t="s">
        <v>8275</v>
      </c>
      <c r="P4038" t="s">
        <v>8276</v>
      </c>
      <c r="Q4038">
        <f t="shared" si="315"/>
        <v>47</v>
      </c>
      <c r="R4038" s="10">
        <f t="shared" si="316"/>
        <v>166.06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8330</v>
      </c>
      <c r="O4039" s="12" t="s">
        <v>8275</v>
      </c>
      <c r="P4039" t="s">
        <v>8276</v>
      </c>
      <c r="Q4039">
        <f t="shared" si="315"/>
        <v>11</v>
      </c>
      <c r="R4039" s="10">
        <f t="shared" si="316"/>
        <v>40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8330</v>
      </c>
      <c r="O4040" s="12" t="s">
        <v>8275</v>
      </c>
      <c r="P4040" t="s">
        <v>8276</v>
      </c>
      <c r="Q4040">
        <f t="shared" si="315"/>
        <v>12</v>
      </c>
      <c r="R4040" s="10">
        <f t="shared" si="316"/>
        <v>75.25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8330</v>
      </c>
      <c r="O4041" s="12" t="s">
        <v>8275</v>
      </c>
      <c r="P4041" t="s">
        <v>8276</v>
      </c>
      <c r="Q4041">
        <f t="shared" si="315"/>
        <v>60</v>
      </c>
      <c r="R4041" s="10">
        <f t="shared" si="316"/>
        <v>60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8330</v>
      </c>
      <c r="O4042" s="12" t="s">
        <v>8275</v>
      </c>
      <c r="P4042" t="s">
        <v>8276</v>
      </c>
      <c r="Q4042">
        <f t="shared" si="315"/>
        <v>31</v>
      </c>
      <c r="R4042" s="10">
        <f t="shared" si="316"/>
        <v>1250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8330</v>
      </c>
      <c r="O4043" s="12" t="s">
        <v>8275</v>
      </c>
      <c r="P4043" t="s">
        <v>8276</v>
      </c>
      <c r="Q4043">
        <f t="shared" si="315"/>
        <v>0</v>
      </c>
      <c r="R4043" s="10">
        <f t="shared" si="316"/>
        <v>10.5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8330</v>
      </c>
      <c r="O4044" s="12" t="s">
        <v>8275</v>
      </c>
      <c r="P4044" t="s">
        <v>8276</v>
      </c>
      <c r="Q4044">
        <f t="shared" si="315"/>
        <v>0</v>
      </c>
      <c r="R4044" s="10">
        <f t="shared" si="316"/>
        <v>7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8330</v>
      </c>
      <c r="O4045" s="12" t="s">
        <v>8275</v>
      </c>
      <c r="P4045" t="s">
        <v>8276</v>
      </c>
      <c r="Q4045">
        <f t="shared" si="315"/>
        <v>0</v>
      </c>
      <c r="R4045" s="10">
        <f t="shared" si="316"/>
        <v>0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8330</v>
      </c>
      <c r="O4046" s="12" t="s">
        <v>8275</v>
      </c>
      <c r="P4046" t="s">
        <v>8276</v>
      </c>
      <c r="Q4046">
        <f t="shared" si="315"/>
        <v>38</v>
      </c>
      <c r="R4046" s="10">
        <f t="shared" si="316"/>
        <v>56.25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8330</v>
      </c>
      <c r="O4047" s="12" t="s">
        <v>8275</v>
      </c>
      <c r="P4047" t="s">
        <v>8276</v>
      </c>
      <c r="Q4047">
        <f t="shared" si="315"/>
        <v>0</v>
      </c>
      <c r="R4047" s="10">
        <f t="shared" si="316"/>
        <v>1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8330</v>
      </c>
      <c r="O4048" s="12" t="s">
        <v>8275</v>
      </c>
      <c r="P4048" t="s">
        <v>8276</v>
      </c>
      <c r="Q4048">
        <f t="shared" si="315"/>
        <v>8</v>
      </c>
      <c r="R4048" s="10">
        <f t="shared" si="316"/>
        <v>38.33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8330</v>
      </c>
      <c r="O4049" s="12" t="s">
        <v>8275</v>
      </c>
      <c r="P4049" t="s">
        <v>8276</v>
      </c>
      <c r="Q4049">
        <f t="shared" si="315"/>
        <v>2</v>
      </c>
      <c r="R4049" s="10">
        <f t="shared" si="316"/>
        <v>27.5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8330</v>
      </c>
      <c r="O4050" s="12" t="s">
        <v>8275</v>
      </c>
      <c r="P4050" t="s">
        <v>8276</v>
      </c>
      <c r="Q4050">
        <f t="shared" si="315"/>
        <v>18</v>
      </c>
      <c r="R4050" s="10">
        <f t="shared" si="316"/>
        <v>32.979999999999997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8330</v>
      </c>
      <c r="O4051" s="12" t="s">
        <v>8275</v>
      </c>
      <c r="P4051" t="s">
        <v>8276</v>
      </c>
      <c r="Q4051">
        <f t="shared" si="315"/>
        <v>0</v>
      </c>
      <c r="R4051" s="10">
        <f t="shared" si="316"/>
        <v>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8330</v>
      </c>
      <c r="O4052" s="12" t="s">
        <v>8275</v>
      </c>
      <c r="P4052" t="s">
        <v>8276</v>
      </c>
      <c r="Q4052">
        <f t="shared" si="315"/>
        <v>0</v>
      </c>
      <c r="R4052" s="10">
        <f t="shared" si="316"/>
        <v>1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8330</v>
      </c>
      <c r="O4053" s="12" t="s">
        <v>8275</v>
      </c>
      <c r="P4053" t="s">
        <v>8276</v>
      </c>
      <c r="Q4053">
        <f t="shared" si="315"/>
        <v>0</v>
      </c>
      <c r="R4053" s="10">
        <f t="shared" si="316"/>
        <v>0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8330</v>
      </c>
      <c r="O4054" s="12" t="s">
        <v>8275</v>
      </c>
      <c r="P4054" t="s">
        <v>8276</v>
      </c>
      <c r="Q4054">
        <f t="shared" si="315"/>
        <v>38</v>
      </c>
      <c r="R4054" s="10">
        <f t="shared" si="316"/>
        <v>86.62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8330</v>
      </c>
      <c r="O4055" s="12" t="s">
        <v>8275</v>
      </c>
      <c r="P4055" t="s">
        <v>8276</v>
      </c>
      <c r="Q4055">
        <f t="shared" si="315"/>
        <v>22</v>
      </c>
      <c r="R4055" s="10">
        <f t="shared" si="316"/>
        <v>55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8330</v>
      </c>
      <c r="O4056" s="12" t="s">
        <v>8275</v>
      </c>
      <c r="P4056" t="s">
        <v>8276</v>
      </c>
      <c r="Q4056">
        <f t="shared" si="315"/>
        <v>0</v>
      </c>
      <c r="R4056" s="10">
        <f t="shared" si="316"/>
        <v>0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8330</v>
      </c>
      <c r="O4057" s="12" t="s">
        <v>8275</v>
      </c>
      <c r="P4057" t="s">
        <v>8276</v>
      </c>
      <c r="Q4057">
        <f t="shared" si="315"/>
        <v>18</v>
      </c>
      <c r="R4057" s="10">
        <f t="shared" si="316"/>
        <v>41.95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8330</v>
      </c>
      <c r="O4058" s="12" t="s">
        <v>8275</v>
      </c>
      <c r="P4058" t="s">
        <v>8276</v>
      </c>
      <c r="Q4058">
        <f t="shared" si="315"/>
        <v>53</v>
      </c>
      <c r="R4058" s="10">
        <f t="shared" si="316"/>
        <v>88.33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8330</v>
      </c>
      <c r="O4059" s="12" t="s">
        <v>8275</v>
      </c>
      <c r="P4059" t="s">
        <v>8276</v>
      </c>
      <c r="Q4059">
        <f t="shared" si="315"/>
        <v>22</v>
      </c>
      <c r="R4059" s="10">
        <f t="shared" si="316"/>
        <v>129.16999999999999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8330</v>
      </c>
      <c r="O4060" s="12" t="s">
        <v>8275</v>
      </c>
      <c r="P4060" t="s">
        <v>8276</v>
      </c>
      <c r="Q4060">
        <f t="shared" si="315"/>
        <v>3</v>
      </c>
      <c r="R4060" s="10">
        <f t="shared" si="316"/>
        <v>23.75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8330</v>
      </c>
      <c r="O4061" s="12" t="s">
        <v>8275</v>
      </c>
      <c r="P4061" t="s">
        <v>8276</v>
      </c>
      <c r="Q4061">
        <f t="shared" si="315"/>
        <v>3</v>
      </c>
      <c r="R4061" s="10">
        <f t="shared" si="316"/>
        <v>35.71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8330</v>
      </c>
      <c r="O4062" s="12" t="s">
        <v>8275</v>
      </c>
      <c r="P4062" t="s">
        <v>8276</v>
      </c>
      <c r="Q4062">
        <f t="shared" si="315"/>
        <v>3</v>
      </c>
      <c r="R4062" s="10">
        <f t="shared" si="316"/>
        <v>57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8330</v>
      </c>
      <c r="O4063" s="12" t="s">
        <v>8275</v>
      </c>
      <c r="P4063" t="s">
        <v>8276</v>
      </c>
      <c r="Q4063">
        <f t="shared" si="315"/>
        <v>0</v>
      </c>
      <c r="R4063" s="10">
        <f t="shared" si="316"/>
        <v>0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8330</v>
      </c>
      <c r="O4064" s="12" t="s">
        <v>8275</v>
      </c>
      <c r="P4064" t="s">
        <v>8276</v>
      </c>
      <c r="Q4064">
        <f t="shared" si="315"/>
        <v>2</v>
      </c>
      <c r="R4064" s="10">
        <f t="shared" si="316"/>
        <v>163.33000000000001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8330</v>
      </c>
      <c r="O4065" s="12" t="s">
        <v>8275</v>
      </c>
      <c r="P4065" t="s">
        <v>8276</v>
      </c>
      <c r="Q4065">
        <f t="shared" si="315"/>
        <v>1</v>
      </c>
      <c r="R4065" s="10">
        <f t="shared" si="316"/>
        <v>15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8330</v>
      </c>
      <c r="O4066" s="12" t="s">
        <v>8275</v>
      </c>
      <c r="P4066" t="s">
        <v>8276</v>
      </c>
      <c r="Q4066">
        <f t="shared" si="315"/>
        <v>19</v>
      </c>
      <c r="R4066" s="10">
        <f t="shared" si="316"/>
        <v>64.17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8330</v>
      </c>
      <c r="O4067" s="12" t="s">
        <v>8275</v>
      </c>
      <c r="P4067" t="s">
        <v>8276</v>
      </c>
      <c r="Q4067">
        <f t="shared" si="315"/>
        <v>1</v>
      </c>
      <c r="R4067" s="10">
        <f t="shared" si="316"/>
        <v>6.75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8330</v>
      </c>
      <c r="O4068" s="12" t="s">
        <v>8275</v>
      </c>
      <c r="P4068" t="s">
        <v>8276</v>
      </c>
      <c r="Q4068">
        <f t="shared" si="315"/>
        <v>0</v>
      </c>
      <c r="R4068" s="10">
        <f t="shared" si="316"/>
        <v>25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8330</v>
      </c>
      <c r="O4069" s="12" t="s">
        <v>8275</v>
      </c>
      <c r="P4069" t="s">
        <v>8276</v>
      </c>
      <c r="Q4069">
        <f t="shared" si="315"/>
        <v>61</v>
      </c>
      <c r="R4069" s="10">
        <f t="shared" si="316"/>
        <v>179.12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8330</v>
      </c>
      <c r="O4070" s="12" t="s">
        <v>8275</v>
      </c>
      <c r="P4070" t="s">
        <v>8276</v>
      </c>
      <c r="Q4070">
        <f t="shared" si="315"/>
        <v>1</v>
      </c>
      <c r="R4070" s="10">
        <f t="shared" si="316"/>
        <v>34.950000000000003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8330</v>
      </c>
      <c r="O4071" s="12" t="s">
        <v>8275</v>
      </c>
      <c r="P4071" t="s">
        <v>8276</v>
      </c>
      <c r="Q4071">
        <f t="shared" si="315"/>
        <v>34</v>
      </c>
      <c r="R4071" s="10">
        <f t="shared" si="316"/>
        <v>33.08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8330</v>
      </c>
      <c r="O4072" s="12" t="s">
        <v>8275</v>
      </c>
      <c r="P4072" t="s">
        <v>8276</v>
      </c>
      <c r="Q4072">
        <f t="shared" si="315"/>
        <v>17</v>
      </c>
      <c r="R4072" s="10">
        <f t="shared" si="316"/>
        <v>27.5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8330</v>
      </c>
      <c r="O4073" s="12" t="s">
        <v>8275</v>
      </c>
      <c r="P4073" t="s">
        <v>8276</v>
      </c>
      <c r="Q4073">
        <f t="shared" si="315"/>
        <v>0</v>
      </c>
      <c r="R4073" s="10">
        <f t="shared" si="316"/>
        <v>0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8330</v>
      </c>
      <c r="O4074" s="12" t="s">
        <v>8275</v>
      </c>
      <c r="P4074" t="s">
        <v>8276</v>
      </c>
      <c r="Q4074">
        <f t="shared" si="315"/>
        <v>0</v>
      </c>
      <c r="R4074" s="10">
        <f t="shared" si="316"/>
        <v>2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8330</v>
      </c>
      <c r="O4075" s="12" t="s">
        <v>8275</v>
      </c>
      <c r="P4075" t="s">
        <v>8276</v>
      </c>
      <c r="Q4075">
        <f t="shared" si="315"/>
        <v>1</v>
      </c>
      <c r="R4075" s="10">
        <f t="shared" si="316"/>
        <v>18.5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8330</v>
      </c>
      <c r="O4076" s="12" t="s">
        <v>8275</v>
      </c>
      <c r="P4076" t="s">
        <v>8276</v>
      </c>
      <c r="Q4076">
        <f t="shared" si="315"/>
        <v>27</v>
      </c>
      <c r="R4076" s="10">
        <f t="shared" si="316"/>
        <v>35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8330</v>
      </c>
      <c r="O4077" s="12" t="s">
        <v>8275</v>
      </c>
      <c r="P4077" t="s">
        <v>8276</v>
      </c>
      <c r="Q4077">
        <f t="shared" si="315"/>
        <v>29</v>
      </c>
      <c r="R4077" s="10">
        <f t="shared" si="316"/>
        <v>44.31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8330</v>
      </c>
      <c r="O4078" s="12" t="s">
        <v>8275</v>
      </c>
      <c r="P4078" t="s">
        <v>8276</v>
      </c>
      <c r="Q4078">
        <f t="shared" si="315"/>
        <v>0</v>
      </c>
      <c r="R4078" s="10">
        <f t="shared" si="316"/>
        <v>0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8330</v>
      </c>
      <c r="O4079" s="12" t="s">
        <v>8275</v>
      </c>
      <c r="P4079" t="s">
        <v>8276</v>
      </c>
      <c r="Q4079">
        <f t="shared" si="315"/>
        <v>9</v>
      </c>
      <c r="R4079" s="10">
        <f t="shared" si="316"/>
        <v>222.5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8330</v>
      </c>
      <c r="O4080" s="12" t="s">
        <v>8275</v>
      </c>
      <c r="P4080" t="s">
        <v>8276</v>
      </c>
      <c r="Q4080">
        <f t="shared" si="315"/>
        <v>0</v>
      </c>
      <c r="R4080" s="10">
        <f t="shared" si="316"/>
        <v>0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8330</v>
      </c>
      <c r="O4081" s="12" t="s">
        <v>8275</v>
      </c>
      <c r="P4081" t="s">
        <v>8276</v>
      </c>
      <c r="Q4081">
        <f t="shared" si="315"/>
        <v>0</v>
      </c>
      <c r="R4081" s="10">
        <f t="shared" si="316"/>
        <v>5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8330</v>
      </c>
      <c r="O4082" s="12" t="s">
        <v>8275</v>
      </c>
      <c r="P4082" t="s">
        <v>8276</v>
      </c>
      <c r="Q4082">
        <f t="shared" si="315"/>
        <v>0</v>
      </c>
      <c r="R4082" s="10">
        <f t="shared" si="316"/>
        <v>0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8330</v>
      </c>
      <c r="O4083" s="12" t="s">
        <v>8275</v>
      </c>
      <c r="P4083" t="s">
        <v>8276</v>
      </c>
      <c r="Q4083">
        <f t="shared" si="315"/>
        <v>16</v>
      </c>
      <c r="R4083" s="10">
        <f t="shared" si="316"/>
        <v>29.17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8330</v>
      </c>
      <c r="O4084" s="12" t="s">
        <v>8275</v>
      </c>
      <c r="P4084" t="s">
        <v>8276</v>
      </c>
      <c r="Q4084">
        <f t="shared" si="315"/>
        <v>2</v>
      </c>
      <c r="R4084" s="10">
        <f t="shared" si="316"/>
        <v>1.5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8330</v>
      </c>
      <c r="O4085" s="12" t="s">
        <v>8275</v>
      </c>
      <c r="P4085" t="s">
        <v>8276</v>
      </c>
      <c r="Q4085">
        <f t="shared" si="315"/>
        <v>22</v>
      </c>
      <c r="R4085" s="10">
        <f t="shared" si="316"/>
        <v>126.5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8330</v>
      </c>
      <c r="O4086" s="12" t="s">
        <v>8275</v>
      </c>
      <c r="P4086" t="s">
        <v>8276</v>
      </c>
      <c r="Q4086">
        <f t="shared" si="315"/>
        <v>0</v>
      </c>
      <c r="R4086" s="10">
        <f t="shared" si="316"/>
        <v>10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8330</v>
      </c>
      <c r="O4087" s="12" t="s">
        <v>8275</v>
      </c>
      <c r="P4087" t="s">
        <v>8276</v>
      </c>
      <c r="Q4087">
        <f t="shared" si="315"/>
        <v>0</v>
      </c>
      <c r="R4087" s="10">
        <f t="shared" si="316"/>
        <v>10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8330</v>
      </c>
      <c r="O4088" s="12" t="s">
        <v>8275</v>
      </c>
      <c r="P4088" t="s">
        <v>8276</v>
      </c>
      <c r="Q4088">
        <f t="shared" si="315"/>
        <v>5</v>
      </c>
      <c r="R4088" s="10">
        <f t="shared" si="316"/>
        <v>9.4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8330</v>
      </c>
      <c r="O4089" s="12" t="s">
        <v>8275</v>
      </c>
      <c r="P4089" t="s">
        <v>8276</v>
      </c>
      <c r="Q4089">
        <f t="shared" si="315"/>
        <v>0</v>
      </c>
      <c r="R4089" s="10">
        <f t="shared" si="316"/>
        <v>0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8330</v>
      </c>
      <c r="O4090" s="12" t="s">
        <v>8275</v>
      </c>
      <c r="P4090" t="s">
        <v>8276</v>
      </c>
      <c r="Q4090">
        <f t="shared" si="315"/>
        <v>11</v>
      </c>
      <c r="R4090" s="10">
        <f t="shared" si="316"/>
        <v>72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8330</v>
      </c>
      <c r="O4091" s="12" t="s">
        <v>8275</v>
      </c>
      <c r="P4091" t="s">
        <v>8276</v>
      </c>
      <c r="Q4091">
        <f t="shared" si="315"/>
        <v>5</v>
      </c>
      <c r="R4091" s="10">
        <f t="shared" si="316"/>
        <v>30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8330</v>
      </c>
      <c r="O4092" s="12" t="s">
        <v>8275</v>
      </c>
      <c r="P4092" t="s">
        <v>8276</v>
      </c>
      <c r="Q4092">
        <f t="shared" si="315"/>
        <v>3</v>
      </c>
      <c r="R4092" s="10">
        <f t="shared" si="316"/>
        <v>10.67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8330</v>
      </c>
      <c r="O4093" s="12" t="s">
        <v>8275</v>
      </c>
      <c r="P4093" t="s">
        <v>8276</v>
      </c>
      <c r="Q4093">
        <f t="shared" si="315"/>
        <v>13</v>
      </c>
      <c r="R4093" s="10">
        <f t="shared" si="316"/>
        <v>25.5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8330</v>
      </c>
      <c r="O4094" s="12" t="s">
        <v>8275</v>
      </c>
      <c r="P4094" t="s">
        <v>8276</v>
      </c>
      <c r="Q4094">
        <f t="shared" si="315"/>
        <v>0</v>
      </c>
      <c r="R4094" s="10">
        <f t="shared" si="316"/>
        <v>20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8330</v>
      </c>
      <c r="O4095" s="12" t="s">
        <v>8275</v>
      </c>
      <c r="P4095" t="s">
        <v>8276</v>
      </c>
      <c r="Q4095">
        <f t="shared" si="315"/>
        <v>2</v>
      </c>
      <c r="R4095" s="10">
        <f t="shared" si="316"/>
        <v>15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8330</v>
      </c>
      <c r="O4096" s="12" t="s">
        <v>8275</v>
      </c>
      <c r="P4096" t="s">
        <v>8276</v>
      </c>
      <c r="Q4096">
        <f t="shared" si="315"/>
        <v>37</v>
      </c>
      <c r="R4096" s="10">
        <f t="shared" si="316"/>
        <v>91.25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8330</v>
      </c>
      <c r="O4097" s="12" t="s">
        <v>8275</v>
      </c>
      <c r="P4097" t="s">
        <v>8276</v>
      </c>
      <c r="Q4097">
        <f t="shared" si="315"/>
        <v>3</v>
      </c>
      <c r="R4097" s="10">
        <f t="shared" si="316"/>
        <v>800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8330</v>
      </c>
      <c r="O4098" s="12" t="s">
        <v>8275</v>
      </c>
      <c r="P4098" t="s">
        <v>8276</v>
      </c>
      <c r="Q4098">
        <f t="shared" ref="Q4098:Q4115" si="320">ROUND(E4098/D4098*100,0)</f>
        <v>11</v>
      </c>
      <c r="R4098" s="10">
        <f t="shared" si="316"/>
        <v>80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8330</v>
      </c>
      <c r="O4099" s="12" t="s">
        <v>8275</v>
      </c>
      <c r="P4099" t="s">
        <v>8276</v>
      </c>
      <c r="Q4099">
        <f t="shared" si="320"/>
        <v>0</v>
      </c>
      <c r="R4099" s="10">
        <f t="shared" ref="R4099:R4115" si="321">IFERROR(ROUND(E4099/L4099,2),0)</f>
        <v>0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8330</v>
      </c>
      <c r="O4100" s="12" t="s">
        <v>8275</v>
      </c>
      <c r="P4100" t="s">
        <v>8276</v>
      </c>
      <c r="Q4100">
        <f t="shared" si="320"/>
        <v>0</v>
      </c>
      <c r="R4100" s="10">
        <f t="shared" si="321"/>
        <v>0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8330</v>
      </c>
      <c r="O4101" s="12" t="s">
        <v>8275</v>
      </c>
      <c r="P4101" t="s">
        <v>8276</v>
      </c>
      <c r="Q4101">
        <f t="shared" si="320"/>
        <v>1</v>
      </c>
      <c r="R4101" s="10">
        <f t="shared" si="321"/>
        <v>50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8330</v>
      </c>
      <c r="O4102" s="12" t="s">
        <v>8275</v>
      </c>
      <c r="P4102" t="s">
        <v>8276</v>
      </c>
      <c r="Q4102">
        <f t="shared" si="320"/>
        <v>0</v>
      </c>
      <c r="R4102" s="10">
        <f t="shared" si="321"/>
        <v>0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8330</v>
      </c>
      <c r="O4103" s="12" t="s">
        <v>8275</v>
      </c>
      <c r="P4103" t="s">
        <v>8276</v>
      </c>
      <c r="Q4103">
        <f t="shared" si="320"/>
        <v>0</v>
      </c>
      <c r="R4103" s="10">
        <f t="shared" si="321"/>
        <v>0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8330</v>
      </c>
      <c r="O4104" s="12" t="s">
        <v>8275</v>
      </c>
      <c r="P4104" t="s">
        <v>8276</v>
      </c>
      <c r="Q4104">
        <f t="shared" si="320"/>
        <v>27</v>
      </c>
      <c r="R4104" s="10">
        <f t="shared" si="321"/>
        <v>22.83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8330</v>
      </c>
      <c r="O4105" s="12" t="s">
        <v>8275</v>
      </c>
      <c r="P4105" t="s">
        <v>8276</v>
      </c>
      <c r="Q4105">
        <f t="shared" si="320"/>
        <v>10</v>
      </c>
      <c r="R4105" s="10">
        <f t="shared" si="321"/>
        <v>16.670000000000002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8330</v>
      </c>
      <c r="O4106" s="12" t="s">
        <v>8275</v>
      </c>
      <c r="P4106" t="s">
        <v>8276</v>
      </c>
      <c r="Q4106">
        <f t="shared" si="320"/>
        <v>21</v>
      </c>
      <c r="R4106" s="10">
        <f t="shared" si="321"/>
        <v>45.79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8330</v>
      </c>
      <c r="O4107" s="12" t="s">
        <v>8275</v>
      </c>
      <c r="P4107" t="s">
        <v>8276</v>
      </c>
      <c r="Q4107">
        <f t="shared" si="320"/>
        <v>7</v>
      </c>
      <c r="R4107" s="10">
        <f t="shared" si="321"/>
        <v>383.33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8330</v>
      </c>
      <c r="O4108" s="12" t="s">
        <v>8275</v>
      </c>
      <c r="P4108" t="s">
        <v>8276</v>
      </c>
      <c r="Q4108">
        <f t="shared" si="320"/>
        <v>71</v>
      </c>
      <c r="R4108" s="10">
        <f t="shared" si="321"/>
        <v>106.97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8330</v>
      </c>
      <c r="O4109" s="12" t="s">
        <v>8275</v>
      </c>
      <c r="P4109" t="s">
        <v>8276</v>
      </c>
      <c r="Q4109">
        <f t="shared" si="320"/>
        <v>2</v>
      </c>
      <c r="R4109" s="10">
        <f t="shared" si="321"/>
        <v>10.25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8330</v>
      </c>
      <c r="O4110" s="12" t="s">
        <v>8275</v>
      </c>
      <c r="P4110" t="s">
        <v>8276</v>
      </c>
      <c r="Q4110">
        <f t="shared" si="320"/>
        <v>2</v>
      </c>
      <c r="R4110" s="10">
        <f t="shared" si="321"/>
        <v>59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8330</v>
      </c>
      <c r="O4111" s="12" t="s">
        <v>8275</v>
      </c>
      <c r="P4111" t="s">
        <v>8276</v>
      </c>
      <c r="Q4111">
        <f t="shared" si="320"/>
        <v>0</v>
      </c>
      <c r="R4111" s="10">
        <f t="shared" si="321"/>
        <v>0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8330</v>
      </c>
      <c r="O4112" s="12" t="s">
        <v>8275</v>
      </c>
      <c r="P4112" t="s">
        <v>8276</v>
      </c>
      <c r="Q4112">
        <f t="shared" si="320"/>
        <v>29</v>
      </c>
      <c r="R4112" s="10">
        <f t="shared" si="321"/>
        <v>14.33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8330</v>
      </c>
      <c r="O4113" s="12" t="s">
        <v>8275</v>
      </c>
      <c r="P4113" t="s">
        <v>8276</v>
      </c>
      <c r="Q4113">
        <f t="shared" si="320"/>
        <v>3</v>
      </c>
      <c r="R4113" s="10">
        <f t="shared" si="321"/>
        <v>15.67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8330</v>
      </c>
      <c r="O4114" s="12" t="s">
        <v>8275</v>
      </c>
      <c r="P4114" t="s">
        <v>8276</v>
      </c>
      <c r="Q4114">
        <f t="shared" si="320"/>
        <v>0</v>
      </c>
      <c r="R4114" s="10">
        <f t="shared" si="321"/>
        <v>1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8330</v>
      </c>
      <c r="O4115" s="12" t="s">
        <v>8275</v>
      </c>
      <c r="P4115" t="s">
        <v>8276</v>
      </c>
      <c r="Q4115">
        <f t="shared" si="320"/>
        <v>0</v>
      </c>
      <c r="R4115" s="10">
        <f t="shared" si="321"/>
        <v>1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5">
      <filters>
        <filter val="successful"/>
      </filters>
    </filterColumn>
    <filterColumn colId="15">
      <filters>
        <filter val="plays"/>
      </filters>
    </filterColumn>
  </autoFilter>
  <sortState xmlns:xlrd2="http://schemas.microsoft.com/office/spreadsheetml/2017/richdata2" ref="A2:Q4116">
    <sortCondition ref="A1:A4116"/>
  </sortState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Q2:Q4115">
    <cfRule type="colorScale" priority="1">
      <colorScale>
        <cfvo type="min"/>
        <cfvo type="percentile" val="90"/>
        <color rgb="FFFF7C8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BC807-4667-4278-A61B-AB60CAAB7196}">
  <dimension ref="A1:F6"/>
  <sheetViews>
    <sheetView workbookViewId="0">
      <selection activeCell="F29" sqref="F2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8222</v>
      </c>
      <c r="B1" t="s">
        <v>8320</v>
      </c>
    </row>
    <row r="3" spans="1:6" x14ac:dyDescent="0.3">
      <c r="A3" s="13" t="s">
        <v>8321</v>
      </c>
      <c r="B3" s="13" t="s">
        <v>8318</v>
      </c>
    </row>
    <row r="4" spans="1:6" x14ac:dyDescent="0.3">
      <c r="A4" s="13" t="s">
        <v>8322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">
      <c r="A5" s="15" t="s">
        <v>8275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3">
      <c r="A6" s="15" t="s">
        <v>8319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48DFB-362B-4B7D-8DE8-905587733D7E}">
  <dimension ref="A1:E7"/>
  <sheetViews>
    <sheetView topLeftCell="F1" workbookViewId="0">
      <selection activeCell="O31" sqref="O3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3" t="s">
        <v>8222</v>
      </c>
      <c r="B1" t="s">
        <v>8320</v>
      </c>
    </row>
    <row r="2" spans="1:5" x14ac:dyDescent="0.3">
      <c r="A2" s="13" t="s">
        <v>8267</v>
      </c>
      <c r="B2" t="s">
        <v>8320</v>
      </c>
    </row>
    <row r="4" spans="1:5" x14ac:dyDescent="0.3">
      <c r="A4" s="13" t="s">
        <v>8321</v>
      </c>
      <c r="B4" s="13" t="s">
        <v>8318</v>
      </c>
    </row>
    <row r="5" spans="1:5" x14ac:dyDescent="0.3">
      <c r="A5" s="13" t="s">
        <v>8322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3">
      <c r="A6" s="15" t="s">
        <v>8276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">
      <c r="A7" s="15" t="s">
        <v>8319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032C6-358D-4217-A32A-64F93E48D8D0}">
  <dimension ref="A1:F18"/>
  <sheetViews>
    <sheetView topLeftCell="F1" workbookViewId="0">
      <selection activeCell="C25" sqref="C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8267</v>
      </c>
      <c r="B1" t="s">
        <v>8275</v>
      </c>
    </row>
    <row r="2" spans="1:6" x14ac:dyDescent="0.3">
      <c r="A2" s="13" t="s">
        <v>8378</v>
      </c>
      <c r="B2" t="s">
        <v>8320</v>
      </c>
    </row>
    <row r="4" spans="1:6" x14ac:dyDescent="0.3">
      <c r="A4" s="13" t="s">
        <v>8321</v>
      </c>
      <c r="B4" s="13" t="s">
        <v>8318</v>
      </c>
    </row>
    <row r="5" spans="1:6" x14ac:dyDescent="0.3">
      <c r="A5" s="13" t="s">
        <v>8322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">
      <c r="A6" s="18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8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8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8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8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8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8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8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8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8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8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8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8" t="s">
        <v>8319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4E140-AF07-45B8-AD79-817DC4A0B475}">
  <dimension ref="A1:F6"/>
  <sheetViews>
    <sheetView workbookViewId="0">
      <selection activeCell="I4" sqref="I4"/>
    </sheetView>
  </sheetViews>
  <sheetFormatPr defaultRowHeight="14.4" x14ac:dyDescent="0.3"/>
  <cols>
    <col min="1" max="1" width="30.5546875" bestFit="1" customWidth="1"/>
    <col min="2" max="2" width="26" customWidth="1"/>
    <col min="6" max="6" width="16.5546875" customWidth="1"/>
  </cols>
  <sheetData>
    <row r="1" spans="1:6" s="19" customFormat="1" x14ac:dyDescent="0.3">
      <c r="A1" s="19" t="s">
        <v>8379</v>
      </c>
      <c r="B1" s="19" t="s">
        <v>8380</v>
      </c>
      <c r="C1" s="19" t="s">
        <v>8381</v>
      </c>
      <c r="D1" s="19" t="s">
        <v>8382</v>
      </c>
      <c r="E1" s="19" t="s">
        <v>8383</v>
      </c>
      <c r="F1" s="19" t="s">
        <v>8384</v>
      </c>
    </row>
    <row r="2" spans="1:6" s="3" customFormat="1" ht="72" x14ac:dyDescent="0.3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  <c r="E2" s="3">
        <f>VLOOKUP(A2, Kickstarter!B:R,17,FALSE)</f>
        <v>51.79</v>
      </c>
      <c r="F2" s="3">
        <f>VLOOKUP(A2, Kickstarter!B:L,11,FALSE)</f>
        <v>39</v>
      </c>
    </row>
    <row r="3" spans="1:6" s="3" customFormat="1" ht="72" x14ac:dyDescent="0.3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  <c r="E3" s="3">
        <f>VLOOKUP(A3, Kickstarter!B:R,17,FALSE)</f>
        <v>36.07</v>
      </c>
      <c r="F3" s="3">
        <f>VLOOKUP(A3, Kickstarter!B:L,11,FALSE)</f>
        <v>56</v>
      </c>
    </row>
    <row r="4" spans="1:6" s="3" customFormat="1" ht="72" x14ac:dyDescent="0.3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  <c r="E4" s="3">
        <f>VLOOKUP(A4, Kickstarter!B:R,17,FALSE)</f>
        <v>33.03</v>
      </c>
      <c r="F4" s="3">
        <f>VLOOKUP(A4, Kickstarter!B:L,11,FALSE)</f>
        <v>78</v>
      </c>
    </row>
    <row r="5" spans="1:6" s="3" customFormat="1" ht="57.6" x14ac:dyDescent="0.3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  <c r="E5" s="3">
        <f>VLOOKUP(A5, Kickstarter!B:R,17,FALSE)</f>
        <v>44.92</v>
      </c>
      <c r="F5" s="3">
        <f>VLOOKUP(A5, Kickstarter!B:L,11,FALSE)</f>
        <v>26</v>
      </c>
    </row>
    <row r="6" spans="1:6" s="3" customFormat="1" ht="72" x14ac:dyDescent="0.3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  <c r="E6" s="3">
        <f>VLOOKUP(A6, Kickstarter!B:R,17,FALSE)</f>
        <v>36.61</v>
      </c>
      <c r="F6" s="3">
        <f>VLOOKUP(A6, Kickstarter!B:L,11,FALSE)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F37B0-5361-4FC0-82F2-447F9C3A1BC2}">
  <dimension ref="A1:T413"/>
  <sheetViews>
    <sheetView workbookViewId="0">
      <selection activeCell="C55" sqref="C55"/>
    </sheetView>
  </sheetViews>
  <sheetFormatPr defaultColWidth="25.6640625" defaultRowHeight="14.4" x14ac:dyDescent="0.3"/>
  <cols>
    <col min="1" max="1" width="5" style="3" bestFit="1" customWidth="1"/>
    <col min="2" max="2" width="22.109375" style="3" customWidth="1"/>
    <col min="3" max="3" width="26.77734375" style="3" customWidth="1"/>
    <col min="4" max="4" width="11.88671875" style="3" bestFit="1" customWidth="1"/>
    <col min="5" max="5" width="11" style="3" bestFit="1" customWidth="1"/>
    <col min="6" max="6" width="9.33203125" style="3" bestFit="1" customWidth="1"/>
    <col min="7" max="7" width="7.5546875" style="3" bestFit="1" customWidth="1"/>
    <col min="8" max="8" width="8.33203125" style="3" bestFit="1" customWidth="1"/>
    <col min="9" max="9" width="11" style="3" bestFit="1" customWidth="1"/>
    <col min="10" max="10" width="11.44140625" style="3" bestFit="1" customWidth="1"/>
    <col min="11" max="11" width="9.21875" style="3" bestFit="1" customWidth="1"/>
    <col min="12" max="12" width="13.44140625" style="3" bestFit="1" customWidth="1"/>
    <col min="13" max="13" width="8.33203125" style="3" bestFit="1" customWidth="1"/>
    <col min="14" max="14" width="23.5546875" style="3" bestFit="1" customWidth="1"/>
    <col min="15" max="15" width="15.33203125" style="3" bestFit="1" customWidth="1"/>
    <col min="16" max="16" width="11.5546875" style="3" bestFit="1" customWidth="1"/>
    <col min="17" max="17" width="17.44140625" style="3" bestFit="1" customWidth="1"/>
    <col min="18" max="18" width="16.21875" style="3" bestFit="1" customWidth="1"/>
    <col min="19" max="20" width="22.109375" style="3" bestFit="1" customWidth="1"/>
    <col min="21" max="16384" width="25.6640625" style="3"/>
  </cols>
  <sheetData>
    <row r="1" spans="1:20" x14ac:dyDescent="0.3">
      <c r="A1" s="20" t="s">
        <v>0</v>
      </c>
      <c r="B1" s="20" t="s">
        <v>1</v>
      </c>
      <c r="C1" s="20" t="s">
        <v>4110</v>
      </c>
      <c r="D1" s="21" t="s">
        <v>8216</v>
      </c>
      <c r="E1" s="22" t="s">
        <v>8217</v>
      </c>
      <c r="F1" s="20" t="s">
        <v>8263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8323</v>
      </c>
      <c r="O1" s="20" t="s">
        <v>8267</v>
      </c>
      <c r="P1" s="23" t="s">
        <v>8266</v>
      </c>
      <c r="Q1" s="20" t="s">
        <v>8264</v>
      </c>
      <c r="R1" s="24" t="s">
        <v>8265</v>
      </c>
      <c r="S1" s="25" t="s">
        <v>8365</v>
      </c>
      <c r="T1" s="25" t="s">
        <v>8365</v>
      </c>
    </row>
    <row r="2" spans="1:20" ht="86.4" x14ac:dyDescent="0.3">
      <c r="A2" s="26">
        <v>521</v>
      </c>
      <c r="B2" s="26" t="s">
        <v>522</v>
      </c>
      <c r="C2" s="26" t="s">
        <v>4631</v>
      </c>
      <c r="D2" s="27">
        <v>5000</v>
      </c>
      <c r="E2" s="28">
        <v>5232</v>
      </c>
      <c r="F2" s="26" t="s">
        <v>8218</v>
      </c>
      <c r="G2" s="26" t="s">
        <v>8223</v>
      </c>
      <c r="H2" s="26" t="s">
        <v>8245</v>
      </c>
      <c r="I2" s="26">
        <v>1477976340</v>
      </c>
      <c r="J2" s="26">
        <v>1475460819</v>
      </c>
      <c r="K2" s="26" t="b">
        <v>0</v>
      </c>
      <c r="L2" s="26">
        <v>56</v>
      </c>
      <c r="M2" s="26" t="b">
        <v>1</v>
      </c>
      <c r="N2" s="26" t="s">
        <v>8330</v>
      </c>
      <c r="O2" s="29" t="s">
        <v>8275</v>
      </c>
      <c r="P2" s="26" t="s">
        <v>8276</v>
      </c>
      <c r="Q2" s="26">
        <v>105</v>
      </c>
      <c r="R2" s="30">
        <v>93.43</v>
      </c>
      <c r="S2" s="31">
        <v>42646.092812499999</v>
      </c>
      <c r="T2" s="31">
        <v>42675.207638888889</v>
      </c>
    </row>
    <row r="3" spans="1:20" ht="72" x14ac:dyDescent="0.3">
      <c r="A3" s="26">
        <v>522</v>
      </c>
      <c r="B3" s="26" t="s">
        <v>523</v>
      </c>
      <c r="C3" s="26" t="s">
        <v>4632</v>
      </c>
      <c r="D3" s="27">
        <v>3000</v>
      </c>
      <c r="E3" s="28">
        <v>3440</v>
      </c>
      <c r="F3" s="26" t="s">
        <v>8218</v>
      </c>
      <c r="G3" s="26" t="s">
        <v>8223</v>
      </c>
      <c r="H3" s="26" t="s">
        <v>8245</v>
      </c>
      <c r="I3" s="26">
        <v>1458518325</v>
      </c>
      <c r="J3" s="26">
        <v>1456793925</v>
      </c>
      <c r="K3" s="26" t="b">
        <v>0</v>
      </c>
      <c r="L3" s="26">
        <v>31</v>
      </c>
      <c r="M3" s="26" t="b">
        <v>1</v>
      </c>
      <c r="N3" s="26" t="s">
        <v>8330</v>
      </c>
      <c r="O3" s="29" t="s">
        <v>8275</v>
      </c>
      <c r="P3" s="26" t="s">
        <v>8276</v>
      </c>
      <c r="Q3" s="26">
        <v>115</v>
      </c>
      <c r="R3" s="30">
        <v>110.97</v>
      </c>
      <c r="S3" s="31">
        <v>42430.040798611109</v>
      </c>
      <c r="T3" s="31">
        <v>42449.999131944445</v>
      </c>
    </row>
    <row r="4" spans="1:20" ht="86.4" x14ac:dyDescent="0.3">
      <c r="A4" s="26">
        <v>523</v>
      </c>
      <c r="B4" s="26" t="s">
        <v>524</v>
      </c>
      <c r="C4" s="26" t="s">
        <v>4633</v>
      </c>
      <c r="D4" s="27">
        <v>5000</v>
      </c>
      <c r="E4" s="28">
        <v>6030</v>
      </c>
      <c r="F4" s="26" t="s">
        <v>8218</v>
      </c>
      <c r="G4" s="26" t="s">
        <v>8223</v>
      </c>
      <c r="H4" s="26" t="s">
        <v>8245</v>
      </c>
      <c r="I4" s="26">
        <v>1442805076</v>
      </c>
      <c r="J4" s="26">
        <v>1440213076</v>
      </c>
      <c r="K4" s="26" t="b">
        <v>0</v>
      </c>
      <c r="L4" s="26">
        <v>84</v>
      </c>
      <c r="M4" s="26" t="b">
        <v>1</v>
      </c>
      <c r="N4" s="26" t="s">
        <v>8330</v>
      </c>
      <c r="O4" s="29" t="s">
        <v>8275</v>
      </c>
      <c r="P4" s="26" t="s">
        <v>8276</v>
      </c>
      <c r="Q4" s="26">
        <v>121</v>
      </c>
      <c r="R4" s="30">
        <v>71.790000000000006</v>
      </c>
      <c r="S4" s="31">
        <v>42238.13282407407</v>
      </c>
      <c r="T4" s="31">
        <v>42268.13282407407</v>
      </c>
    </row>
    <row r="5" spans="1:20" ht="72" x14ac:dyDescent="0.3">
      <c r="A5" s="26">
        <v>525</v>
      </c>
      <c r="B5" s="26" t="s">
        <v>526</v>
      </c>
      <c r="C5" s="26" t="s">
        <v>4635</v>
      </c>
      <c r="D5" s="27">
        <v>12000</v>
      </c>
      <c r="E5" s="28">
        <v>12000</v>
      </c>
      <c r="F5" s="26" t="s">
        <v>8218</v>
      </c>
      <c r="G5" s="26" t="s">
        <v>8223</v>
      </c>
      <c r="H5" s="26" t="s">
        <v>8245</v>
      </c>
      <c r="I5" s="26">
        <v>1410601041</v>
      </c>
      <c r="J5" s="26">
        <v>1406713041</v>
      </c>
      <c r="K5" s="26" t="b">
        <v>0</v>
      </c>
      <c r="L5" s="26">
        <v>12</v>
      </c>
      <c r="M5" s="26" t="b">
        <v>1</v>
      </c>
      <c r="N5" s="26" t="s">
        <v>8330</v>
      </c>
      <c r="O5" s="29" t="s">
        <v>8275</v>
      </c>
      <c r="P5" s="26" t="s">
        <v>8276</v>
      </c>
      <c r="Q5" s="26">
        <v>100</v>
      </c>
      <c r="R5" s="30">
        <v>1000</v>
      </c>
      <c r="S5" s="31">
        <v>41850.400937500002</v>
      </c>
      <c r="T5" s="31">
        <v>41895.400937500002</v>
      </c>
    </row>
    <row r="6" spans="1:20" ht="72" x14ac:dyDescent="0.3">
      <c r="A6" s="26">
        <v>527</v>
      </c>
      <c r="B6" s="26" t="s">
        <v>528</v>
      </c>
      <c r="C6" s="26" t="s">
        <v>4637</v>
      </c>
      <c r="D6" s="27">
        <v>10000</v>
      </c>
      <c r="E6" s="28">
        <v>10085</v>
      </c>
      <c r="F6" s="26" t="s">
        <v>8218</v>
      </c>
      <c r="G6" s="26" t="s">
        <v>8223</v>
      </c>
      <c r="H6" s="26" t="s">
        <v>8245</v>
      </c>
      <c r="I6" s="26">
        <v>1487347500</v>
      </c>
      <c r="J6" s="26">
        <v>1484715366</v>
      </c>
      <c r="K6" s="26" t="b">
        <v>0</v>
      </c>
      <c r="L6" s="26">
        <v>158</v>
      </c>
      <c r="M6" s="26" t="b">
        <v>1</v>
      </c>
      <c r="N6" s="26" t="s">
        <v>8330</v>
      </c>
      <c r="O6" s="29" t="s">
        <v>8275</v>
      </c>
      <c r="P6" s="26" t="s">
        <v>8276</v>
      </c>
      <c r="Q6" s="26">
        <v>101</v>
      </c>
      <c r="R6" s="30">
        <v>63.83</v>
      </c>
      <c r="S6" s="31">
        <v>42753.205625000002</v>
      </c>
      <c r="T6" s="31">
        <v>42783.670138888891</v>
      </c>
    </row>
    <row r="7" spans="1:20" ht="28.8" x14ac:dyDescent="0.3">
      <c r="A7" s="26">
        <v>528</v>
      </c>
      <c r="B7" s="26" t="s">
        <v>529</v>
      </c>
      <c r="C7" s="26" t="s">
        <v>4638</v>
      </c>
      <c r="D7" s="27">
        <v>1150</v>
      </c>
      <c r="E7" s="28">
        <v>1330</v>
      </c>
      <c r="F7" s="26" t="s">
        <v>8218</v>
      </c>
      <c r="G7" s="26" t="s">
        <v>8223</v>
      </c>
      <c r="H7" s="26" t="s">
        <v>8245</v>
      </c>
      <c r="I7" s="26">
        <v>1434921600</v>
      </c>
      <c r="J7" s="26">
        <v>1433109907</v>
      </c>
      <c r="K7" s="26" t="b">
        <v>0</v>
      </c>
      <c r="L7" s="26">
        <v>30</v>
      </c>
      <c r="M7" s="26" t="b">
        <v>1</v>
      </c>
      <c r="N7" s="26" t="s">
        <v>8330</v>
      </c>
      <c r="O7" s="29" t="s">
        <v>8275</v>
      </c>
      <c r="P7" s="26" t="s">
        <v>8276</v>
      </c>
      <c r="Q7" s="26">
        <v>116</v>
      </c>
      <c r="R7" s="30">
        <v>44.33</v>
      </c>
      <c r="S7" s="31">
        <v>42155.920219907406</v>
      </c>
      <c r="T7" s="31">
        <v>42176.888888888891</v>
      </c>
    </row>
    <row r="8" spans="1:20" ht="72" x14ac:dyDescent="0.3">
      <c r="A8" s="26">
        <v>530</v>
      </c>
      <c r="B8" s="26" t="s">
        <v>531</v>
      </c>
      <c r="C8" s="26" t="s">
        <v>4640</v>
      </c>
      <c r="D8" s="27">
        <v>3405</v>
      </c>
      <c r="E8" s="28">
        <v>3670</v>
      </c>
      <c r="F8" s="26" t="s">
        <v>8218</v>
      </c>
      <c r="G8" s="26" t="s">
        <v>8223</v>
      </c>
      <c r="H8" s="26" t="s">
        <v>8245</v>
      </c>
      <c r="I8" s="26">
        <v>1435111200</v>
      </c>
      <c r="J8" s="26">
        <v>1433254268</v>
      </c>
      <c r="K8" s="26" t="b">
        <v>0</v>
      </c>
      <c r="L8" s="26">
        <v>29</v>
      </c>
      <c r="M8" s="26" t="b">
        <v>1</v>
      </c>
      <c r="N8" s="26" t="s">
        <v>8330</v>
      </c>
      <c r="O8" s="29" t="s">
        <v>8275</v>
      </c>
      <c r="P8" s="26" t="s">
        <v>8276</v>
      </c>
      <c r="Q8" s="26">
        <v>108</v>
      </c>
      <c r="R8" s="30">
        <v>126.55</v>
      </c>
      <c r="S8" s="31">
        <v>42157.591064814813</v>
      </c>
      <c r="T8" s="31">
        <v>42179.083333333328</v>
      </c>
    </row>
    <row r="9" spans="1:20" ht="72" x14ac:dyDescent="0.3">
      <c r="A9" s="26">
        <v>531</v>
      </c>
      <c r="B9" s="26" t="s">
        <v>532</v>
      </c>
      <c r="C9" s="26" t="s">
        <v>4641</v>
      </c>
      <c r="D9" s="27">
        <v>4000</v>
      </c>
      <c r="E9" s="28">
        <v>4000</v>
      </c>
      <c r="F9" s="26" t="s">
        <v>8218</v>
      </c>
      <c r="G9" s="26" t="s">
        <v>8223</v>
      </c>
      <c r="H9" s="26" t="s">
        <v>8245</v>
      </c>
      <c r="I9" s="26">
        <v>1481957940</v>
      </c>
      <c r="J9" s="26">
        <v>1478050429</v>
      </c>
      <c r="K9" s="26" t="b">
        <v>0</v>
      </c>
      <c r="L9" s="26">
        <v>31</v>
      </c>
      <c r="M9" s="26" t="b">
        <v>1</v>
      </c>
      <c r="N9" s="26" t="s">
        <v>8330</v>
      </c>
      <c r="O9" s="29" t="s">
        <v>8275</v>
      </c>
      <c r="P9" s="26" t="s">
        <v>8276</v>
      </c>
      <c r="Q9" s="26">
        <v>100</v>
      </c>
      <c r="R9" s="30">
        <v>129.03</v>
      </c>
      <c r="S9" s="31">
        <v>42676.065150462964</v>
      </c>
      <c r="T9" s="31">
        <v>42721.290972222225</v>
      </c>
    </row>
    <row r="10" spans="1:20" ht="72" x14ac:dyDescent="0.3">
      <c r="A10" s="26">
        <v>532</v>
      </c>
      <c r="B10" s="26" t="s">
        <v>533</v>
      </c>
      <c r="C10" s="26" t="s">
        <v>4642</v>
      </c>
      <c r="D10" s="27">
        <v>10000</v>
      </c>
      <c r="E10" s="28">
        <v>12325</v>
      </c>
      <c r="F10" s="26" t="s">
        <v>8218</v>
      </c>
      <c r="G10" s="26" t="s">
        <v>8223</v>
      </c>
      <c r="H10" s="26" t="s">
        <v>8245</v>
      </c>
      <c r="I10" s="26">
        <v>1463098208</v>
      </c>
      <c r="J10" s="26">
        <v>1460506208</v>
      </c>
      <c r="K10" s="26" t="b">
        <v>0</v>
      </c>
      <c r="L10" s="26">
        <v>173</v>
      </c>
      <c r="M10" s="26" t="b">
        <v>1</v>
      </c>
      <c r="N10" s="26" t="s">
        <v>8330</v>
      </c>
      <c r="O10" s="29" t="s">
        <v>8275</v>
      </c>
      <c r="P10" s="26" t="s">
        <v>8276</v>
      </c>
      <c r="Q10" s="26">
        <v>123</v>
      </c>
      <c r="R10" s="30">
        <v>71.239999999999995</v>
      </c>
      <c r="S10" s="31">
        <v>42473.007037037038</v>
      </c>
      <c r="T10" s="31">
        <v>42503.007037037038</v>
      </c>
    </row>
    <row r="11" spans="1:20" ht="72" x14ac:dyDescent="0.3">
      <c r="A11" s="26">
        <v>537</v>
      </c>
      <c r="B11" s="26" t="s">
        <v>538</v>
      </c>
      <c r="C11" s="26" t="s">
        <v>4647</v>
      </c>
      <c r="D11" s="27">
        <v>2000</v>
      </c>
      <c r="E11" s="28">
        <v>2410</v>
      </c>
      <c r="F11" s="26" t="s">
        <v>8218</v>
      </c>
      <c r="G11" s="26" t="s">
        <v>8223</v>
      </c>
      <c r="H11" s="26" t="s">
        <v>8245</v>
      </c>
      <c r="I11" s="26">
        <v>1446665191</v>
      </c>
      <c r="J11" s="26">
        <v>1444069591</v>
      </c>
      <c r="K11" s="26" t="b">
        <v>0</v>
      </c>
      <c r="L11" s="26">
        <v>59</v>
      </c>
      <c r="M11" s="26" t="b">
        <v>1</v>
      </c>
      <c r="N11" s="26" t="s">
        <v>8330</v>
      </c>
      <c r="O11" s="29" t="s">
        <v>8275</v>
      </c>
      <c r="P11" s="26" t="s">
        <v>8276</v>
      </c>
      <c r="Q11" s="26">
        <v>121</v>
      </c>
      <c r="R11" s="30">
        <v>40.85</v>
      </c>
      <c r="S11" s="31">
        <v>42282.768414351856</v>
      </c>
      <c r="T11" s="31">
        <v>42312.810081018513</v>
      </c>
    </row>
    <row r="12" spans="1:20" ht="72" x14ac:dyDescent="0.3">
      <c r="A12" s="26">
        <v>538</v>
      </c>
      <c r="B12" s="26" t="s">
        <v>539</v>
      </c>
      <c r="C12" s="26" t="s">
        <v>4648</v>
      </c>
      <c r="D12" s="27">
        <v>5000</v>
      </c>
      <c r="E12" s="28">
        <v>15121</v>
      </c>
      <c r="F12" s="26" t="s">
        <v>8218</v>
      </c>
      <c r="G12" s="26" t="s">
        <v>8223</v>
      </c>
      <c r="H12" s="26" t="s">
        <v>8245</v>
      </c>
      <c r="I12" s="26">
        <v>1463166263</v>
      </c>
      <c r="J12" s="26">
        <v>1460574263</v>
      </c>
      <c r="K12" s="26" t="b">
        <v>0</v>
      </c>
      <c r="L12" s="26">
        <v>60</v>
      </c>
      <c r="M12" s="26" t="b">
        <v>1</v>
      </c>
      <c r="N12" s="26" t="s">
        <v>8330</v>
      </c>
      <c r="O12" s="29" t="s">
        <v>8275</v>
      </c>
      <c r="P12" s="26" t="s">
        <v>8276</v>
      </c>
      <c r="Q12" s="26">
        <v>302</v>
      </c>
      <c r="R12" s="30">
        <v>252.02</v>
      </c>
      <c r="S12" s="31">
        <v>42473.794710648144</v>
      </c>
      <c r="T12" s="31">
        <v>42503.794710648144</v>
      </c>
    </row>
    <row r="13" spans="1:20" ht="72" x14ac:dyDescent="0.3">
      <c r="A13" s="26">
        <v>1284</v>
      </c>
      <c r="B13" s="26" t="s">
        <v>1285</v>
      </c>
      <c r="C13" s="26" t="s">
        <v>5394</v>
      </c>
      <c r="D13" s="27">
        <v>2000</v>
      </c>
      <c r="E13" s="28">
        <v>2020</v>
      </c>
      <c r="F13" s="26" t="s">
        <v>8218</v>
      </c>
      <c r="G13" s="26" t="s">
        <v>8223</v>
      </c>
      <c r="H13" s="26" t="s">
        <v>8245</v>
      </c>
      <c r="I13" s="26">
        <v>1483203540</v>
      </c>
      <c r="J13" s="26">
        <v>1481175482</v>
      </c>
      <c r="K13" s="26" t="b">
        <v>0</v>
      </c>
      <c r="L13" s="26">
        <v>31</v>
      </c>
      <c r="M13" s="26" t="b">
        <v>1</v>
      </c>
      <c r="N13" s="26" t="s">
        <v>8330</v>
      </c>
      <c r="O13" s="29" t="s">
        <v>8275</v>
      </c>
      <c r="P13" s="26" t="s">
        <v>8276</v>
      </c>
      <c r="Q13" s="26">
        <v>101</v>
      </c>
      <c r="R13" s="30">
        <v>65.16</v>
      </c>
      <c r="S13" s="31">
        <v>42712.23474537037</v>
      </c>
      <c r="T13" s="31">
        <v>42735.707638888889</v>
      </c>
    </row>
    <row r="14" spans="1:20" ht="86.4" x14ac:dyDescent="0.3">
      <c r="A14" s="26">
        <v>1288</v>
      </c>
      <c r="B14" s="26" t="s">
        <v>1289</v>
      </c>
      <c r="C14" s="26" t="s">
        <v>5398</v>
      </c>
      <c r="D14" s="27">
        <v>4000</v>
      </c>
      <c r="E14" s="28">
        <v>4018</v>
      </c>
      <c r="F14" s="26" t="s">
        <v>8218</v>
      </c>
      <c r="G14" s="26" t="s">
        <v>8223</v>
      </c>
      <c r="H14" s="26" t="s">
        <v>8245</v>
      </c>
      <c r="I14" s="26">
        <v>1470801600</v>
      </c>
      <c r="J14" s="26">
        <v>1468122163</v>
      </c>
      <c r="K14" s="26" t="b">
        <v>0</v>
      </c>
      <c r="L14" s="26">
        <v>61</v>
      </c>
      <c r="M14" s="26" t="b">
        <v>1</v>
      </c>
      <c r="N14" s="26" t="s">
        <v>8330</v>
      </c>
      <c r="O14" s="29" t="s">
        <v>8275</v>
      </c>
      <c r="P14" s="26" t="s">
        <v>8276</v>
      </c>
      <c r="Q14" s="26">
        <v>100</v>
      </c>
      <c r="R14" s="30">
        <v>65.87</v>
      </c>
      <c r="S14" s="31">
        <v>42561.154664351852</v>
      </c>
      <c r="T14" s="31">
        <v>42592.166666666672</v>
      </c>
    </row>
    <row r="15" spans="1:20" ht="57.6" x14ac:dyDescent="0.3">
      <c r="A15" s="26">
        <v>1289</v>
      </c>
      <c r="B15" s="26" t="s">
        <v>1290</v>
      </c>
      <c r="C15" s="26" t="s">
        <v>5399</v>
      </c>
      <c r="D15" s="27">
        <v>1500</v>
      </c>
      <c r="E15" s="28">
        <v>1876</v>
      </c>
      <c r="F15" s="26" t="s">
        <v>8218</v>
      </c>
      <c r="G15" s="26" t="s">
        <v>8223</v>
      </c>
      <c r="H15" s="26" t="s">
        <v>8245</v>
      </c>
      <c r="I15" s="26">
        <v>1483499645</v>
      </c>
      <c r="J15" s="26">
        <v>1480907645</v>
      </c>
      <c r="K15" s="26" t="b">
        <v>0</v>
      </c>
      <c r="L15" s="26">
        <v>52</v>
      </c>
      <c r="M15" s="26" t="b">
        <v>1</v>
      </c>
      <c r="N15" s="26" t="s">
        <v>8330</v>
      </c>
      <c r="O15" s="29" t="s">
        <v>8275</v>
      </c>
      <c r="P15" s="26" t="s">
        <v>8276</v>
      </c>
      <c r="Q15" s="26">
        <v>125</v>
      </c>
      <c r="R15" s="30">
        <v>36.08</v>
      </c>
      <c r="S15" s="31">
        <v>42709.134780092587</v>
      </c>
      <c r="T15" s="31">
        <v>42739.134780092587</v>
      </c>
    </row>
    <row r="16" spans="1:20" ht="28.8" x14ac:dyDescent="0.3">
      <c r="A16" s="26">
        <v>1290</v>
      </c>
      <c r="B16" s="26" t="s">
        <v>1291</v>
      </c>
      <c r="C16" s="26" t="s">
        <v>5400</v>
      </c>
      <c r="D16" s="27">
        <v>3500</v>
      </c>
      <c r="E16" s="28">
        <v>3800</v>
      </c>
      <c r="F16" s="26" t="s">
        <v>8218</v>
      </c>
      <c r="G16" s="26" t="s">
        <v>8223</v>
      </c>
      <c r="H16" s="26" t="s">
        <v>8245</v>
      </c>
      <c r="I16" s="26">
        <v>1429772340</v>
      </c>
      <c r="J16" s="26">
        <v>1427121931</v>
      </c>
      <c r="K16" s="26" t="b">
        <v>0</v>
      </c>
      <c r="L16" s="26">
        <v>86</v>
      </c>
      <c r="M16" s="26" t="b">
        <v>1</v>
      </c>
      <c r="N16" s="26" t="s">
        <v>8330</v>
      </c>
      <c r="O16" s="29" t="s">
        <v>8275</v>
      </c>
      <c r="P16" s="26" t="s">
        <v>8276</v>
      </c>
      <c r="Q16" s="26">
        <v>109</v>
      </c>
      <c r="R16" s="30">
        <v>44.19</v>
      </c>
      <c r="S16" s="31">
        <v>42086.614942129629</v>
      </c>
      <c r="T16" s="31">
        <v>42117.290972222225</v>
      </c>
    </row>
    <row r="17" spans="1:20" ht="72" x14ac:dyDescent="0.3">
      <c r="A17" s="26">
        <v>1291</v>
      </c>
      <c r="B17" s="26" t="s">
        <v>1292</v>
      </c>
      <c r="C17" s="26" t="s">
        <v>5401</v>
      </c>
      <c r="D17" s="27">
        <v>3000</v>
      </c>
      <c r="E17" s="28">
        <v>4371</v>
      </c>
      <c r="F17" s="26" t="s">
        <v>8218</v>
      </c>
      <c r="G17" s="26" t="s">
        <v>8223</v>
      </c>
      <c r="H17" s="26" t="s">
        <v>8245</v>
      </c>
      <c r="I17" s="26">
        <v>1428390000</v>
      </c>
      <c r="J17" s="26">
        <v>1425224391</v>
      </c>
      <c r="K17" s="26" t="b">
        <v>0</v>
      </c>
      <c r="L17" s="26">
        <v>42</v>
      </c>
      <c r="M17" s="26" t="b">
        <v>1</v>
      </c>
      <c r="N17" s="26" t="s">
        <v>8330</v>
      </c>
      <c r="O17" s="29" t="s">
        <v>8275</v>
      </c>
      <c r="P17" s="26" t="s">
        <v>8276</v>
      </c>
      <c r="Q17" s="26">
        <v>146</v>
      </c>
      <c r="R17" s="30">
        <v>104.07</v>
      </c>
      <c r="S17" s="31">
        <v>42064.652673611112</v>
      </c>
      <c r="T17" s="31">
        <v>42101.291666666672</v>
      </c>
    </row>
    <row r="18" spans="1:20" ht="72" x14ac:dyDescent="0.3">
      <c r="A18" s="26">
        <v>1293</v>
      </c>
      <c r="B18" s="26" t="s">
        <v>1294</v>
      </c>
      <c r="C18" s="26" t="s">
        <v>5403</v>
      </c>
      <c r="D18" s="27">
        <v>15000</v>
      </c>
      <c r="E18" s="28">
        <v>15335</v>
      </c>
      <c r="F18" s="26" t="s">
        <v>8218</v>
      </c>
      <c r="G18" s="26" t="s">
        <v>8223</v>
      </c>
      <c r="H18" s="26" t="s">
        <v>8245</v>
      </c>
      <c r="I18" s="26">
        <v>1447523371</v>
      </c>
      <c r="J18" s="26">
        <v>1444927771</v>
      </c>
      <c r="K18" s="26" t="b">
        <v>0</v>
      </c>
      <c r="L18" s="26">
        <v>120</v>
      </c>
      <c r="M18" s="26" t="b">
        <v>1</v>
      </c>
      <c r="N18" s="26" t="s">
        <v>8330</v>
      </c>
      <c r="O18" s="29" t="s">
        <v>8275</v>
      </c>
      <c r="P18" s="26" t="s">
        <v>8276</v>
      </c>
      <c r="Q18" s="26">
        <v>102</v>
      </c>
      <c r="R18" s="30">
        <v>127.79</v>
      </c>
      <c r="S18" s="31">
        <v>42292.701053240744</v>
      </c>
      <c r="T18" s="31">
        <v>42322.742719907401</v>
      </c>
    </row>
    <row r="19" spans="1:20" ht="72" x14ac:dyDescent="0.3">
      <c r="A19" s="26">
        <v>1297</v>
      </c>
      <c r="B19" s="26" t="s">
        <v>1298</v>
      </c>
      <c r="C19" s="26" t="s">
        <v>5407</v>
      </c>
      <c r="D19" s="27">
        <v>20000</v>
      </c>
      <c r="E19" s="28">
        <v>21905</v>
      </c>
      <c r="F19" s="26" t="s">
        <v>8218</v>
      </c>
      <c r="G19" s="26" t="s">
        <v>8223</v>
      </c>
      <c r="H19" s="26" t="s">
        <v>8245</v>
      </c>
      <c r="I19" s="26">
        <v>1462125358</v>
      </c>
      <c r="J19" s="26">
        <v>1459533358</v>
      </c>
      <c r="K19" s="26" t="b">
        <v>0</v>
      </c>
      <c r="L19" s="26">
        <v>238</v>
      </c>
      <c r="M19" s="26" t="b">
        <v>1</v>
      </c>
      <c r="N19" s="26" t="s">
        <v>8330</v>
      </c>
      <c r="O19" s="29" t="s">
        <v>8275</v>
      </c>
      <c r="P19" s="26" t="s">
        <v>8276</v>
      </c>
      <c r="Q19" s="26">
        <v>110</v>
      </c>
      <c r="R19" s="30">
        <v>92.04</v>
      </c>
      <c r="S19" s="31">
        <v>42461.747199074074</v>
      </c>
      <c r="T19" s="31">
        <v>42491.747199074074</v>
      </c>
    </row>
    <row r="20" spans="1:20" ht="72" x14ac:dyDescent="0.3">
      <c r="A20" s="26">
        <v>1299</v>
      </c>
      <c r="B20" s="26" t="s">
        <v>1300</v>
      </c>
      <c r="C20" s="26" t="s">
        <v>5409</v>
      </c>
      <c r="D20" s="27">
        <v>3500</v>
      </c>
      <c r="E20" s="28">
        <v>4340</v>
      </c>
      <c r="F20" s="26" t="s">
        <v>8218</v>
      </c>
      <c r="G20" s="26" t="s">
        <v>8223</v>
      </c>
      <c r="H20" s="26" t="s">
        <v>8245</v>
      </c>
      <c r="I20" s="26">
        <v>1436902359</v>
      </c>
      <c r="J20" s="26">
        <v>1434310359</v>
      </c>
      <c r="K20" s="26" t="b">
        <v>0</v>
      </c>
      <c r="L20" s="26">
        <v>32</v>
      </c>
      <c r="M20" s="26" t="b">
        <v>1</v>
      </c>
      <c r="N20" s="26" t="s">
        <v>8330</v>
      </c>
      <c r="O20" s="29" t="s">
        <v>8275</v>
      </c>
      <c r="P20" s="26" t="s">
        <v>8276</v>
      </c>
      <c r="Q20" s="26">
        <v>124</v>
      </c>
      <c r="R20" s="30">
        <v>135.63</v>
      </c>
      <c r="S20" s="31">
        <v>42169.814340277779</v>
      </c>
      <c r="T20" s="31">
        <v>42199.814340277779</v>
      </c>
    </row>
    <row r="21" spans="1:20" ht="72" x14ac:dyDescent="0.3">
      <c r="A21" s="26">
        <v>1300</v>
      </c>
      <c r="B21" s="26" t="s">
        <v>1301</v>
      </c>
      <c r="C21" s="26" t="s">
        <v>5410</v>
      </c>
      <c r="D21" s="27">
        <v>3000</v>
      </c>
      <c r="E21" s="28">
        <v>4050</v>
      </c>
      <c r="F21" s="26" t="s">
        <v>8218</v>
      </c>
      <c r="G21" s="26" t="s">
        <v>8223</v>
      </c>
      <c r="H21" s="26" t="s">
        <v>8245</v>
      </c>
      <c r="I21" s="26">
        <v>1464807420</v>
      </c>
      <c r="J21" s="26">
        <v>1461427938</v>
      </c>
      <c r="K21" s="26" t="b">
        <v>0</v>
      </c>
      <c r="L21" s="26">
        <v>24</v>
      </c>
      <c r="M21" s="26" t="b">
        <v>1</v>
      </c>
      <c r="N21" s="26" t="s">
        <v>8330</v>
      </c>
      <c r="O21" s="29" t="s">
        <v>8275</v>
      </c>
      <c r="P21" s="26" t="s">
        <v>8276</v>
      </c>
      <c r="Q21" s="26">
        <v>135</v>
      </c>
      <c r="R21" s="30">
        <v>168.75</v>
      </c>
      <c r="S21" s="31">
        <v>42483.675208333334</v>
      </c>
      <c r="T21" s="31">
        <v>42522.789583333331</v>
      </c>
    </row>
    <row r="22" spans="1:20" ht="72" x14ac:dyDescent="0.3">
      <c r="A22" s="26">
        <v>1301</v>
      </c>
      <c r="B22" s="26" t="s">
        <v>1302</v>
      </c>
      <c r="C22" s="26" t="s">
        <v>5411</v>
      </c>
      <c r="D22" s="27">
        <v>2000</v>
      </c>
      <c r="E22" s="28">
        <v>2055</v>
      </c>
      <c r="F22" s="26" t="s">
        <v>8218</v>
      </c>
      <c r="G22" s="26" t="s">
        <v>8223</v>
      </c>
      <c r="H22" s="26" t="s">
        <v>8245</v>
      </c>
      <c r="I22" s="26">
        <v>1437447600</v>
      </c>
      <c r="J22" s="26">
        <v>1436551178</v>
      </c>
      <c r="K22" s="26" t="b">
        <v>0</v>
      </c>
      <c r="L22" s="26">
        <v>29</v>
      </c>
      <c r="M22" s="26" t="b">
        <v>1</v>
      </c>
      <c r="N22" s="26" t="s">
        <v>8330</v>
      </c>
      <c r="O22" s="29" t="s">
        <v>8275</v>
      </c>
      <c r="P22" s="26" t="s">
        <v>8276</v>
      </c>
      <c r="Q22" s="26">
        <v>103</v>
      </c>
      <c r="R22" s="30">
        <v>70.86</v>
      </c>
      <c r="S22" s="31">
        <v>42195.749745370369</v>
      </c>
      <c r="T22" s="31">
        <v>42206.125</v>
      </c>
    </row>
    <row r="23" spans="1:20" ht="57.6" x14ac:dyDescent="0.3">
      <c r="A23" s="26">
        <v>1302</v>
      </c>
      <c r="B23" s="26" t="s">
        <v>1303</v>
      </c>
      <c r="C23" s="26" t="s">
        <v>5412</v>
      </c>
      <c r="D23" s="27">
        <v>2500</v>
      </c>
      <c r="E23" s="28">
        <v>2500</v>
      </c>
      <c r="F23" s="26" t="s">
        <v>8218</v>
      </c>
      <c r="G23" s="26" t="s">
        <v>8223</v>
      </c>
      <c r="H23" s="26" t="s">
        <v>8245</v>
      </c>
      <c r="I23" s="26">
        <v>1480559011</v>
      </c>
      <c r="J23" s="26">
        <v>1477963411</v>
      </c>
      <c r="K23" s="26" t="b">
        <v>0</v>
      </c>
      <c r="L23" s="26">
        <v>50</v>
      </c>
      <c r="M23" s="26" t="b">
        <v>1</v>
      </c>
      <c r="N23" s="26" t="s">
        <v>8330</v>
      </c>
      <c r="O23" s="29" t="s">
        <v>8275</v>
      </c>
      <c r="P23" s="26" t="s">
        <v>8276</v>
      </c>
      <c r="Q23" s="26">
        <v>100</v>
      </c>
      <c r="R23" s="30">
        <v>50</v>
      </c>
      <c r="S23" s="31">
        <v>42675.057997685188</v>
      </c>
      <c r="T23" s="31">
        <v>42705.099664351852</v>
      </c>
    </row>
    <row r="24" spans="1:20" ht="57.6" x14ac:dyDescent="0.3">
      <c r="A24" s="26">
        <v>2781</v>
      </c>
      <c r="B24" s="26" t="s">
        <v>2781</v>
      </c>
      <c r="C24" s="26" t="s">
        <v>6891</v>
      </c>
      <c r="D24" s="27">
        <v>1250</v>
      </c>
      <c r="E24" s="28">
        <v>1316</v>
      </c>
      <c r="F24" s="26" t="s">
        <v>8218</v>
      </c>
      <c r="G24" s="26" t="s">
        <v>8223</v>
      </c>
      <c r="H24" s="26" t="s">
        <v>8245</v>
      </c>
      <c r="I24" s="26">
        <v>1423724400</v>
      </c>
      <c r="J24" s="26">
        <v>1421274954</v>
      </c>
      <c r="K24" s="26" t="b">
        <v>0</v>
      </c>
      <c r="L24" s="26">
        <v>28</v>
      </c>
      <c r="M24" s="26" t="b">
        <v>1</v>
      </c>
      <c r="N24" s="26" t="s">
        <v>8330</v>
      </c>
      <c r="O24" s="29" t="s">
        <v>8275</v>
      </c>
      <c r="P24" s="26" t="s">
        <v>8276</v>
      </c>
      <c r="Q24" s="26">
        <v>105</v>
      </c>
      <c r="R24" s="30">
        <v>47</v>
      </c>
      <c r="S24" s="31">
        <v>42018.94159722222</v>
      </c>
      <c r="T24" s="31">
        <v>42047.291666666672</v>
      </c>
    </row>
    <row r="25" spans="1:20" ht="57.6" x14ac:dyDescent="0.3">
      <c r="A25" s="26">
        <v>2782</v>
      </c>
      <c r="B25" s="26" t="s">
        <v>2782</v>
      </c>
      <c r="C25" s="26" t="s">
        <v>6892</v>
      </c>
      <c r="D25" s="27">
        <v>1000</v>
      </c>
      <c r="E25" s="28">
        <v>1200</v>
      </c>
      <c r="F25" s="26" t="s">
        <v>8218</v>
      </c>
      <c r="G25" s="26" t="s">
        <v>8223</v>
      </c>
      <c r="H25" s="26" t="s">
        <v>8245</v>
      </c>
      <c r="I25" s="26">
        <v>1424149140</v>
      </c>
      <c r="J25" s="26">
        <v>1421964718</v>
      </c>
      <c r="K25" s="26" t="b">
        <v>0</v>
      </c>
      <c r="L25" s="26">
        <v>18</v>
      </c>
      <c r="M25" s="26" t="b">
        <v>1</v>
      </c>
      <c r="N25" s="26" t="s">
        <v>8330</v>
      </c>
      <c r="O25" s="29" t="s">
        <v>8275</v>
      </c>
      <c r="P25" s="26" t="s">
        <v>8276</v>
      </c>
      <c r="Q25" s="26">
        <v>120</v>
      </c>
      <c r="R25" s="30">
        <v>66.67</v>
      </c>
      <c r="S25" s="31">
        <v>42026.924976851849</v>
      </c>
      <c r="T25" s="31">
        <v>42052.207638888889</v>
      </c>
    </row>
    <row r="26" spans="1:20" ht="57.6" x14ac:dyDescent="0.3">
      <c r="A26" s="26">
        <v>2784</v>
      </c>
      <c r="B26" s="26" t="s">
        <v>2784</v>
      </c>
      <c r="C26" s="26" t="s">
        <v>6894</v>
      </c>
      <c r="D26" s="27">
        <v>6000</v>
      </c>
      <c r="E26" s="28">
        <v>7140</v>
      </c>
      <c r="F26" s="26" t="s">
        <v>8218</v>
      </c>
      <c r="G26" s="26" t="s">
        <v>8223</v>
      </c>
      <c r="H26" s="26" t="s">
        <v>8245</v>
      </c>
      <c r="I26" s="26">
        <v>1414608843</v>
      </c>
      <c r="J26" s="26">
        <v>1412794443</v>
      </c>
      <c r="K26" s="26" t="b">
        <v>0</v>
      </c>
      <c r="L26" s="26">
        <v>108</v>
      </c>
      <c r="M26" s="26" t="b">
        <v>1</v>
      </c>
      <c r="N26" s="26" t="s">
        <v>8330</v>
      </c>
      <c r="O26" s="29" t="s">
        <v>8275</v>
      </c>
      <c r="P26" s="26" t="s">
        <v>8276</v>
      </c>
      <c r="Q26" s="26">
        <v>119</v>
      </c>
      <c r="R26" s="30">
        <v>66.11</v>
      </c>
      <c r="S26" s="31">
        <v>41920.787534722222</v>
      </c>
      <c r="T26" s="31">
        <v>41941.787534722222</v>
      </c>
    </row>
    <row r="27" spans="1:20" ht="57.6" x14ac:dyDescent="0.3">
      <c r="A27" s="26">
        <v>2785</v>
      </c>
      <c r="B27" s="26" t="s">
        <v>2785</v>
      </c>
      <c r="C27" s="26" t="s">
        <v>6895</v>
      </c>
      <c r="D27" s="27">
        <v>5000</v>
      </c>
      <c r="E27" s="28">
        <v>5234</v>
      </c>
      <c r="F27" s="26" t="s">
        <v>8218</v>
      </c>
      <c r="G27" s="26" t="s">
        <v>8223</v>
      </c>
      <c r="H27" s="26" t="s">
        <v>8245</v>
      </c>
      <c r="I27" s="26">
        <v>1470430800</v>
      </c>
      <c r="J27" s="26">
        <v>1467865967</v>
      </c>
      <c r="K27" s="26" t="b">
        <v>0</v>
      </c>
      <c r="L27" s="26">
        <v>142</v>
      </c>
      <c r="M27" s="26" t="b">
        <v>1</v>
      </c>
      <c r="N27" s="26" t="s">
        <v>8330</v>
      </c>
      <c r="O27" s="29" t="s">
        <v>8275</v>
      </c>
      <c r="P27" s="26" t="s">
        <v>8276</v>
      </c>
      <c r="Q27" s="26">
        <v>105</v>
      </c>
      <c r="R27" s="30">
        <v>36.86</v>
      </c>
      <c r="S27" s="31">
        <v>42558.189432870371</v>
      </c>
      <c r="T27" s="31">
        <v>42587.875</v>
      </c>
    </row>
    <row r="28" spans="1:20" ht="72" x14ac:dyDescent="0.3">
      <c r="A28" s="26">
        <v>2787</v>
      </c>
      <c r="B28" s="26" t="s">
        <v>2787</v>
      </c>
      <c r="C28" s="26" t="s">
        <v>6897</v>
      </c>
      <c r="D28" s="27">
        <v>1000</v>
      </c>
      <c r="E28" s="28">
        <v>1197</v>
      </c>
      <c r="F28" s="26" t="s">
        <v>8218</v>
      </c>
      <c r="G28" s="26" t="s">
        <v>8223</v>
      </c>
      <c r="H28" s="26" t="s">
        <v>8245</v>
      </c>
      <c r="I28" s="26">
        <v>1405658752</v>
      </c>
      <c r="J28" s="26">
        <v>1403066752</v>
      </c>
      <c r="K28" s="26" t="b">
        <v>0</v>
      </c>
      <c r="L28" s="26">
        <v>38</v>
      </c>
      <c r="M28" s="26" t="b">
        <v>1</v>
      </c>
      <c r="N28" s="26" t="s">
        <v>8330</v>
      </c>
      <c r="O28" s="29" t="s">
        <v>8275</v>
      </c>
      <c r="P28" s="26" t="s">
        <v>8276</v>
      </c>
      <c r="Q28" s="26">
        <v>120</v>
      </c>
      <c r="R28" s="30">
        <v>31.5</v>
      </c>
      <c r="S28" s="31">
        <v>41808.198518518519</v>
      </c>
      <c r="T28" s="31">
        <v>41838.198518518519</v>
      </c>
    </row>
    <row r="29" spans="1:20" ht="57.6" x14ac:dyDescent="0.3">
      <c r="A29" s="26">
        <v>2788</v>
      </c>
      <c r="B29" s="26" t="s">
        <v>2788</v>
      </c>
      <c r="C29" s="26" t="s">
        <v>6898</v>
      </c>
      <c r="D29" s="27">
        <v>2000</v>
      </c>
      <c r="E29" s="28">
        <v>2050</v>
      </c>
      <c r="F29" s="26" t="s">
        <v>8218</v>
      </c>
      <c r="G29" s="26" t="s">
        <v>8223</v>
      </c>
      <c r="H29" s="26" t="s">
        <v>8245</v>
      </c>
      <c r="I29" s="26">
        <v>1469811043</v>
      </c>
      <c r="J29" s="26">
        <v>1467219043</v>
      </c>
      <c r="K29" s="26" t="b">
        <v>0</v>
      </c>
      <c r="L29" s="26">
        <v>20</v>
      </c>
      <c r="M29" s="26" t="b">
        <v>1</v>
      </c>
      <c r="N29" s="26" t="s">
        <v>8330</v>
      </c>
      <c r="O29" s="29" t="s">
        <v>8275</v>
      </c>
      <c r="P29" s="26" t="s">
        <v>8276</v>
      </c>
      <c r="Q29" s="26">
        <v>103</v>
      </c>
      <c r="R29" s="30">
        <v>102.5</v>
      </c>
      <c r="S29" s="31">
        <v>42550.701886574068</v>
      </c>
      <c r="T29" s="31">
        <v>42580.701886574068</v>
      </c>
    </row>
    <row r="30" spans="1:20" ht="43.2" x14ac:dyDescent="0.3">
      <c r="A30" s="26">
        <v>2789</v>
      </c>
      <c r="B30" s="26" t="s">
        <v>2789</v>
      </c>
      <c r="C30" s="26" t="s">
        <v>6899</v>
      </c>
      <c r="D30" s="27">
        <v>3000</v>
      </c>
      <c r="E30" s="28">
        <v>3035</v>
      </c>
      <c r="F30" s="26" t="s">
        <v>8218</v>
      </c>
      <c r="G30" s="26" t="s">
        <v>8223</v>
      </c>
      <c r="H30" s="26" t="s">
        <v>8245</v>
      </c>
      <c r="I30" s="26">
        <v>1426132800</v>
      </c>
      <c r="J30" s="26">
        <v>1424477934</v>
      </c>
      <c r="K30" s="26" t="b">
        <v>0</v>
      </c>
      <c r="L30" s="26">
        <v>24</v>
      </c>
      <c r="M30" s="26" t="b">
        <v>1</v>
      </c>
      <c r="N30" s="26" t="s">
        <v>8330</v>
      </c>
      <c r="O30" s="29" t="s">
        <v>8275</v>
      </c>
      <c r="P30" s="26" t="s">
        <v>8276</v>
      </c>
      <c r="Q30" s="26">
        <v>101</v>
      </c>
      <c r="R30" s="30">
        <v>126.46</v>
      </c>
      <c r="S30" s="31">
        <v>42056.013124999998</v>
      </c>
      <c r="T30" s="31">
        <v>42075.166666666672</v>
      </c>
    </row>
    <row r="31" spans="1:20" ht="72" x14ac:dyDescent="0.3">
      <c r="A31" s="26">
        <v>2790</v>
      </c>
      <c r="B31" s="26" t="s">
        <v>2790</v>
      </c>
      <c r="C31" s="26" t="s">
        <v>6900</v>
      </c>
      <c r="D31" s="27">
        <v>3000</v>
      </c>
      <c r="E31" s="28">
        <v>3160</v>
      </c>
      <c r="F31" s="26" t="s">
        <v>8218</v>
      </c>
      <c r="G31" s="26" t="s">
        <v>8223</v>
      </c>
      <c r="H31" s="26" t="s">
        <v>8245</v>
      </c>
      <c r="I31" s="26">
        <v>1423693903</v>
      </c>
      <c r="J31" s="26">
        <v>1421101903</v>
      </c>
      <c r="K31" s="26" t="b">
        <v>0</v>
      </c>
      <c r="L31" s="26">
        <v>66</v>
      </c>
      <c r="M31" s="26" t="b">
        <v>1</v>
      </c>
      <c r="N31" s="26" t="s">
        <v>8330</v>
      </c>
      <c r="O31" s="29" t="s">
        <v>8275</v>
      </c>
      <c r="P31" s="26" t="s">
        <v>8276</v>
      </c>
      <c r="Q31" s="26">
        <v>105</v>
      </c>
      <c r="R31" s="30">
        <v>47.88</v>
      </c>
      <c r="S31" s="31">
        <v>42016.938692129625</v>
      </c>
      <c r="T31" s="31">
        <v>42046.938692129625</v>
      </c>
    </row>
    <row r="32" spans="1:20" ht="72" x14ac:dyDescent="0.3">
      <c r="A32" s="26">
        <v>2791</v>
      </c>
      <c r="B32" s="26" t="s">
        <v>2791</v>
      </c>
      <c r="C32" s="26" t="s">
        <v>6901</v>
      </c>
      <c r="D32" s="27">
        <v>2000</v>
      </c>
      <c r="E32" s="28">
        <v>2050</v>
      </c>
      <c r="F32" s="26" t="s">
        <v>8218</v>
      </c>
      <c r="G32" s="26" t="s">
        <v>8223</v>
      </c>
      <c r="H32" s="26" t="s">
        <v>8245</v>
      </c>
      <c r="I32" s="26">
        <v>1473393600</v>
      </c>
      <c r="J32" s="26">
        <v>1470778559</v>
      </c>
      <c r="K32" s="26" t="b">
        <v>0</v>
      </c>
      <c r="L32" s="26">
        <v>28</v>
      </c>
      <c r="M32" s="26" t="b">
        <v>1</v>
      </c>
      <c r="N32" s="26" t="s">
        <v>8330</v>
      </c>
      <c r="O32" s="29" t="s">
        <v>8275</v>
      </c>
      <c r="P32" s="26" t="s">
        <v>8276</v>
      </c>
      <c r="Q32" s="26">
        <v>103</v>
      </c>
      <c r="R32" s="30">
        <v>73.209999999999994</v>
      </c>
      <c r="S32" s="31">
        <v>42591.899988425925</v>
      </c>
      <c r="T32" s="31">
        <v>42622.166666666672</v>
      </c>
    </row>
    <row r="33" spans="1:20" ht="72" x14ac:dyDescent="0.3">
      <c r="A33" s="26">
        <v>2792</v>
      </c>
      <c r="B33" s="26" t="s">
        <v>2792</v>
      </c>
      <c r="C33" s="26" t="s">
        <v>6902</v>
      </c>
      <c r="D33" s="27">
        <v>2000</v>
      </c>
      <c r="E33" s="28">
        <v>2152</v>
      </c>
      <c r="F33" s="26" t="s">
        <v>8218</v>
      </c>
      <c r="G33" s="26" t="s">
        <v>8223</v>
      </c>
      <c r="H33" s="26" t="s">
        <v>8245</v>
      </c>
      <c r="I33" s="26">
        <v>1439357559</v>
      </c>
      <c r="J33" s="26">
        <v>1435469559</v>
      </c>
      <c r="K33" s="26" t="b">
        <v>0</v>
      </c>
      <c r="L33" s="26">
        <v>24</v>
      </c>
      <c r="M33" s="26" t="b">
        <v>1</v>
      </c>
      <c r="N33" s="26" t="s">
        <v>8330</v>
      </c>
      <c r="O33" s="29" t="s">
        <v>8275</v>
      </c>
      <c r="P33" s="26" t="s">
        <v>8276</v>
      </c>
      <c r="Q33" s="26">
        <v>108</v>
      </c>
      <c r="R33" s="30">
        <v>89.67</v>
      </c>
      <c r="S33" s="31">
        <v>42183.231006944443</v>
      </c>
      <c r="T33" s="31">
        <v>42228.231006944443</v>
      </c>
    </row>
    <row r="34" spans="1:20" ht="72" x14ac:dyDescent="0.3">
      <c r="A34" s="26">
        <v>2795</v>
      </c>
      <c r="B34" s="26" t="s">
        <v>2795</v>
      </c>
      <c r="C34" s="26" t="s">
        <v>6905</v>
      </c>
      <c r="D34" s="27">
        <v>700</v>
      </c>
      <c r="E34" s="28">
        <v>730</v>
      </c>
      <c r="F34" s="26" t="s">
        <v>8218</v>
      </c>
      <c r="G34" s="26" t="s">
        <v>8223</v>
      </c>
      <c r="H34" s="26" t="s">
        <v>8245</v>
      </c>
      <c r="I34" s="26">
        <v>1402095600</v>
      </c>
      <c r="J34" s="26">
        <v>1400675841</v>
      </c>
      <c r="K34" s="26" t="b">
        <v>0</v>
      </c>
      <c r="L34" s="26">
        <v>20</v>
      </c>
      <c r="M34" s="26" t="b">
        <v>1</v>
      </c>
      <c r="N34" s="26" t="s">
        <v>8330</v>
      </c>
      <c r="O34" s="29" t="s">
        <v>8275</v>
      </c>
      <c r="P34" s="26" t="s">
        <v>8276</v>
      </c>
      <c r="Q34" s="26">
        <v>104</v>
      </c>
      <c r="R34" s="30">
        <v>36.5</v>
      </c>
      <c r="S34" s="31">
        <v>41780.525937500002</v>
      </c>
      <c r="T34" s="31">
        <v>41796.958333333336</v>
      </c>
    </row>
    <row r="35" spans="1:20" ht="72" x14ac:dyDescent="0.3">
      <c r="A35" s="26">
        <v>2803</v>
      </c>
      <c r="B35" s="26" t="s">
        <v>2803</v>
      </c>
      <c r="C35" s="26" t="s">
        <v>6913</v>
      </c>
      <c r="D35" s="27">
        <v>10000</v>
      </c>
      <c r="E35" s="28">
        <v>12795</v>
      </c>
      <c r="F35" s="26" t="s">
        <v>8218</v>
      </c>
      <c r="G35" s="26" t="s">
        <v>8223</v>
      </c>
      <c r="H35" s="26" t="s">
        <v>8245</v>
      </c>
      <c r="I35" s="26">
        <v>1437004800</v>
      </c>
      <c r="J35" s="26">
        <v>1433295276</v>
      </c>
      <c r="K35" s="26" t="b">
        <v>0</v>
      </c>
      <c r="L35" s="26">
        <v>141</v>
      </c>
      <c r="M35" s="26" t="b">
        <v>1</v>
      </c>
      <c r="N35" s="26" t="s">
        <v>8330</v>
      </c>
      <c r="O35" s="29" t="s">
        <v>8275</v>
      </c>
      <c r="P35" s="26" t="s">
        <v>8276</v>
      </c>
      <c r="Q35" s="26">
        <v>128</v>
      </c>
      <c r="R35" s="30">
        <v>90.74</v>
      </c>
      <c r="S35" s="31">
        <v>42158.065694444449</v>
      </c>
      <c r="T35" s="31">
        <v>42201</v>
      </c>
    </row>
    <row r="36" spans="1:20" ht="28.8" x14ac:dyDescent="0.3">
      <c r="A36" s="26">
        <v>2807</v>
      </c>
      <c r="B36" s="26" t="s">
        <v>2807</v>
      </c>
      <c r="C36" s="26" t="s">
        <v>6917</v>
      </c>
      <c r="D36" s="27">
        <v>5000</v>
      </c>
      <c r="E36" s="28">
        <v>6300</v>
      </c>
      <c r="F36" s="26" t="s">
        <v>8218</v>
      </c>
      <c r="G36" s="26" t="s">
        <v>8223</v>
      </c>
      <c r="H36" s="26" t="s">
        <v>8245</v>
      </c>
      <c r="I36" s="26">
        <v>1435611438</v>
      </c>
      <c r="J36" s="26">
        <v>1433019438</v>
      </c>
      <c r="K36" s="26" t="b">
        <v>0</v>
      </c>
      <c r="L36" s="26">
        <v>93</v>
      </c>
      <c r="M36" s="26" t="b">
        <v>1</v>
      </c>
      <c r="N36" s="26" t="s">
        <v>8330</v>
      </c>
      <c r="O36" s="29" t="s">
        <v>8275</v>
      </c>
      <c r="P36" s="26" t="s">
        <v>8276</v>
      </c>
      <c r="Q36" s="26">
        <v>126</v>
      </c>
      <c r="R36" s="30">
        <v>67.739999999999995</v>
      </c>
      <c r="S36" s="31">
        <v>42154.873124999998</v>
      </c>
      <c r="T36" s="31">
        <v>42184.873124999998</v>
      </c>
    </row>
    <row r="37" spans="1:20" ht="72" x14ac:dyDescent="0.3">
      <c r="A37" s="26">
        <v>2808</v>
      </c>
      <c r="B37" s="26" t="s">
        <v>2808</v>
      </c>
      <c r="C37" s="26" t="s">
        <v>6918</v>
      </c>
      <c r="D37" s="27">
        <v>4500</v>
      </c>
      <c r="E37" s="28">
        <v>4511</v>
      </c>
      <c r="F37" s="26" t="s">
        <v>8218</v>
      </c>
      <c r="G37" s="26" t="s">
        <v>8223</v>
      </c>
      <c r="H37" s="26" t="s">
        <v>8245</v>
      </c>
      <c r="I37" s="26">
        <v>1440274735</v>
      </c>
      <c r="J37" s="26">
        <v>1437682735</v>
      </c>
      <c r="K37" s="26" t="b">
        <v>0</v>
      </c>
      <c r="L37" s="26">
        <v>69</v>
      </c>
      <c r="M37" s="26" t="b">
        <v>1</v>
      </c>
      <c r="N37" s="26" t="s">
        <v>8330</v>
      </c>
      <c r="O37" s="29" t="s">
        <v>8275</v>
      </c>
      <c r="P37" s="26" t="s">
        <v>8276</v>
      </c>
      <c r="Q37" s="26">
        <v>100</v>
      </c>
      <c r="R37" s="30">
        <v>65.38</v>
      </c>
      <c r="S37" s="31">
        <v>42208.84646990741</v>
      </c>
      <c r="T37" s="31">
        <v>42238.84646990741</v>
      </c>
    </row>
    <row r="38" spans="1:20" ht="72" x14ac:dyDescent="0.3">
      <c r="A38" s="26">
        <v>2809</v>
      </c>
      <c r="B38" s="26" t="s">
        <v>2809</v>
      </c>
      <c r="C38" s="26" t="s">
        <v>6919</v>
      </c>
      <c r="D38" s="27">
        <v>2500</v>
      </c>
      <c r="E38" s="28">
        <v>2560</v>
      </c>
      <c r="F38" s="26" t="s">
        <v>8218</v>
      </c>
      <c r="G38" s="26" t="s">
        <v>8223</v>
      </c>
      <c r="H38" s="26" t="s">
        <v>8245</v>
      </c>
      <c r="I38" s="26">
        <v>1459348740</v>
      </c>
      <c r="J38" s="26">
        <v>1458647725</v>
      </c>
      <c r="K38" s="26" t="b">
        <v>0</v>
      </c>
      <c r="L38" s="26">
        <v>21</v>
      </c>
      <c r="M38" s="26" t="b">
        <v>1</v>
      </c>
      <c r="N38" s="26" t="s">
        <v>8330</v>
      </c>
      <c r="O38" s="29" t="s">
        <v>8275</v>
      </c>
      <c r="P38" s="26" t="s">
        <v>8276</v>
      </c>
      <c r="Q38" s="26">
        <v>102</v>
      </c>
      <c r="R38" s="30">
        <v>121.9</v>
      </c>
      <c r="S38" s="31">
        <v>42451.496817129635</v>
      </c>
      <c r="T38" s="31">
        <v>42459.610416666663</v>
      </c>
    </row>
    <row r="39" spans="1:20" ht="72" x14ac:dyDescent="0.3">
      <c r="A39" s="26">
        <v>2810</v>
      </c>
      <c r="B39" s="26" t="s">
        <v>2810</v>
      </c>
      <c r="C39" s="26" t="s">
        <v>6920</v>
      </c>
      <c r="D39" s="27">
        <v>2500</v>
      </c>
      <c r="E39" s="28">
        <v>2705</v>
      </c>
      <c r="F39" s="26" t="s">
        <v>8218</v>
      </c>
      <c r="G39" s="26" t="s">
        <v>8223</v>
      </c>
      <c r="H39" s="26" t="s">
        <v>8245</v>
      </c>
      <c r="I39" s="26">
        <v>1401595140</v>
      </c>
      <c r="J39" s="26">
        <v>1398828064</v>
      </c>
      <c r="K39" s="26" t="b">
        <v>0</v>
      </c>
      <c r="L39" s="26">
        <v>57</v>
      </c>
      <c r="M39" s="26" t="b">
        <v>1</v>
      </c>
      <c r="N39" s="26" t="s">
        <v>8330</v>
      </c>
      <c r="O39" s="29" t="s">
        <v>8275</v>
      </c>
      <c r="P39" s="26" t="s">
        <v>8276</v>
      </c>
      <c r="Q39" s="26">
        <v>108</v>
      </c>
      <c r="R39" s="30">
        <v>47.46</v>
      </c>
      <c r="S39" s="31">
        <v>41759.13962962963</v>
      </c>
      <c r="T39" s="31">
        <v>41791.165972222225</v>
      </c>
    </row>
    <row r="40" spans="1:20" ht="57.6" x14ac:dyDescent="0.3">
      <c r="A40" s="26">
        <v>2813</v>
      </c>
      <c r="B40" s="26" t="s">
        <v>2813</v>
      </c>
      <c r="C40" s="26" t="s">
        <v>6923</v>
      </c>
      <c r="D40" s="27">
        <v>2800</v>
      </c>
      <c r="E40" s="28">
        <v>3572.12</v>
      </c>
      <c r="F40" s="26" t="s">
        <v>8218</v>
      </c>
      <c r="G40" s="26" t="s">
        <v>8223</v>
      </c>
      <c r="H40" s="26" t="s">
        <v>8245</v>
      </c>
      <c r="I40" s="26">
        <v>1481737761</v>
      </c>
      <c r="J40" s="26">
        <v>1479577761</v>
      </c>
      <c r="K40" s="26" t="b">
        <v>0</v>
      </c>
      <c r="L40" s="26">
        <v>96</v>
      </c>
      <c r="M40" s="26" t="b">
        <v>1</v>
      </c>
      <c r="N40" s="26" t="s">
        <v>8330</v>
      </c>
      <c r="O40" s="29" t="s">
        <v>8275</v>
      </c>
      <c r="P40" s="26" t="s">
        <v>8276</v>
      </c>
      <c r="Q40" s="26">
        <v>128</v>
      </c>
      <c r="R40" s="30">
        <v>37.21</v>
      </c>
      <c r="S40" s="31">
        <v>42693.742604166662</v>
      </c>
      <c r="T40" s="31">
        <v>42718.742604166662</v>
      </c>
    </row>
    <row r="41" spans="1:20" ht="57.6" x14ac:dyDescent="0.3">
      <c r="A41" s="26">
        <v>2818</v>
      </c>
      <c r="B41" s="26" t="s">
        <v>2818</v>
      </c>
      <c r="C41" s="26" t="s">
        <v>6928</v>
      </c>
      <c r="D41" s="27">
        <v>10000</v>
      </c>
      <c r="E41" s="28">
        <v>10603</v>
      </c>
      <c r="F41" s="26" t="s">
        <v>8218</v>
      </c>
      <c r="G41" s="26" t="s">
        <v>8223</v>
      </c>
      <c r="H41" s="26" t="s">
        <v>8245</v>
      </c>
      <c r="I41" s="26">
        <v>1443018086</v>
      </c>
      <c r="J41" s="26">
        <v>1441290086</v>
      </c>
      <c r="K41" s="26" t="b">
        <v>0</v>
      </c>
      <c r="L41" s="26">
        <v>102</v>
      </c>
      <c r="M41" s="26" t="b">
        <v>1</v>
      </c>
      <c r="N41" s="26" t="s">
        <v>8330</v>
      </c>
      <c r="O41" s="29" t="s">
        <v>8275</v>
      </c>
      <c r="P41" s="26" t="s">
        <v>8276</v>
      </c>
      <c r="Q41" s="26">
        <v>106</v>
      </c>
      <c r="R41" s="30">
        <v>103.95</v>
      </c>
      <c r="S41" s="31">
        <v>42250.598217592589</v>
      </c>
      <c r="T41" s="31">
        <v>42270.598217592589</v>
      </c>
    </row>
    <row r="42" spans="1:20" ht="72" x14ac:dyDescent="0.3">
      <c r="A42" s="26">
        <v>2822</v>
      </c>
      <c r="B42" s="26" t="s">
        <v>2822</v>
      </c>
      <c r="C42" s="26" t="s">
        <v>6932</v>
      </c>
      <c r="D42" s="27">
        <v>6000</v>
      </c>
      <c r="E42" s="28">
        <v>6000</v>
      </c>
      <c r="F42" s="26" t="s">
        <v>8218</v>
      </c>
      <c r="G42" s="26" t="s">
        <v>8223</v>
      </c>
      <c r="H42" s="26" t="s">
        <v>8245</v>
      </c>
      <c r="I42" s="26">
        <v>1427469892</v>
      </c>
      <c r="J42" s="26">
        <v>1424881492</v>
      </c>
      <c r="K42" s="26" t="b">
        <v>0</v>
      </c>
      <c r="L42" s="26">
        <v>94</v>
      </c>
      <c r="M42" s="26" t="b">
        <v>1</v>
      </c>
      <c r="N42" s="26" t="s">
        <v>8330</v>
      </c>
      <c r="O42" s="29" t="s">
        <v>8275</v>
      </c>
      <c r="P42" s="26" t="s">
        <v>8276</v>
      </c>
      <c r="Q42" s="26">
        <v>100</v>
      </c>
      <c r="R42" s="30">
        <v>63.83</v>
      </c>
      <c r="S42" s="31">
        <v>42060.683935185181</v>
      </c>
      <c r="T42" s="31">
        <v>42090.642268518524</v>
      </c>
    </row>
    <row r="43" spans="1:20" ht="57.6" x14ac:dyDescent="0.3">
      <c r="A43" s="26">
        <v>2824</v>
      </c>
      <c r="B43" s="26" t="s">
        <v>2824</v>
      </c>
      <c r="C43" s="26" t="s">
        <v>6934</v>
      </c>
      <c r="D43" s="27">
        <v>650</v>
      </c>
      <c r="E43" s="28">
        <v>760</v>
      </c>
      <c r="F43" s="26" t="s">
        <v>8218</v>
      </c>
      <c r="G43" s="26" t="s">
        <v>8223</v>
      </c>
      <c r="H43" s="26" t="s">
        <v>8245</v>
      </c>
      <c r="I43" s="26">
        <v>1434159780</v>
      </c>
      <c r="J43" s="26">
        <v>1431412196</v>
      </c>
      <c r="K43" s="26" t="b">
        <v>0</v>
      </c>
      <c r="L43" s="26">
        <v>15</v>
      </c>
      <c r="M43" s="26" t="b">
        <v>1</v>
      </c>
      <c r="N43" s="26" t="s">
        <v>8330</v>
      </c>
      <c r="O43" s="29" t="s">
        <v>8275</v>
      </c>
      <c r="P43" s="26" t="s">
        <v>8276</v>
      </c>
      <c r="Q43" s="26">
        <v>117</v>
      </c>
      <c r="R43" s="30">
        <v>50.67</v>
      </c>
      <c r="S43" s="31">
        <v>42136.270787037036</v>
      </c>
      <c r="T43" s="31">
        <v>42168.071527777778</v>
      </c>
    </row>
    <row r="44" spans="1:20" ht="72" x14ac:dyDescent="0.3">
      <c r="A44" s="26">
        <v>2826</v>
      </c>
      <c r="B44" s="26" t="s">
        <v>2826</v>
      </c>
      <c r="C44" s="26" t="s">
        <v>6936</v>
      </c>
      <c r="D44" s="27">
        <v>2000</v>
      </c>
      <c r="E44" s="28">
        <v>2155</v>
      </c>
      <c r="F44" s="26" t="s">
        <v>8218</v>
      </c>
      <c r="G44" s="26" t="s">
        <v>8223</v>
      </c>
      <c r="H44" s="26" t="s">
        <v>8245</v>
      </c>
      <c r="I44" s="26">
        <v>1436511600</v>
      </c>
      <c r="J44" s="26">
        <v>1434415812</v>
      </c>
      <c r="K44" s="26" t="b">
        <v>0</v>
      </c>
      <c r="L44" s="26">
        <v>19</v>
      </c>
      <c r="M44" s="26" t="b">
        <v>1</v>
      </c>
      <c r="N44" s="26" t="s">
        <v>8330</v>
      </c>
      <c r="O44" s="29" t="s">
        <v>8275</v>
      </c>
      <c r="P44" s="26" t="s">
        <v>8276</v>
      </c>
      <c r="Q44" s="26">
        <v>108</v>
      </c>
      <c r="R44" s="30">
        <v>113.42</v>
      </c>
      <c r="S44" s="31">
        <v>42171.034861111111</v>
      </c>
      <c r="T44" s="31">
        <v>42195.291666666672</v>
      </c>
    </row>
    <row r="45" spans="1:20" ht="72" x14ac:dyDescent="0.3">
      <c r="A45" s="26">
        <v>2827</v>
      </c>
      <c r="B45" s="26" t="s">
        <v>2827</v>
      </c>
      <c r="C45" s="26" t="s">
        <v>6937</v>
      </c>
      <c r="D45" s="27">
        <v>2000</v>
      </c>
      <c r="E45" s="28">
        <v>2405</v>
      </c>
      <c r="F45" s="26" t="s">
        <v>8218</v>
      </c>
      <c r="G45" s="26" t="s">
        <v>8223</v>
      </c>
      <c r="H45" s="26" t="s">
        <v>8245</v>
      </c>
      <c r="I45" s="26">
        <v>1464971400</v>
      </c>
      <c r="J45" s="26">
        <v>1462379066</v>
      </c>
      <c r="K45" s="26" t="b">
        <v>0</v>
      </c>
      <c r="L45" s="26">
        <v>23</v>
      </c>
      <c r="M45" s="26" t="b">
        <v>1</v>
      </c>
      <c r="N45" s="26" t="s">
        <v>8330</v>
      </c>
      <c r="O45" s="29" t="s">
        <v>8275</v>
      </c>
      <c r="P45" s="26" t="s">
        <v>8276</v>
      </c>
      <c r="Q45" s="26">
        <v>120</v>
      </c>
      <c r="R45" s="30">
        <v>104.57</v>
      </c>
      <c r="S45" s="31">
        <v>42494.683634259258</v>
      </c>
      <c r="T45" s="31">
        <v>42524.6875</v>
      </c>
    </row>
    <row r="46" spans="1:20" ht="43.2" x14ac:dyDescent="0.3">
      <c r="A46" s="26">
        <v>2830</v>
      </c>
      <c r="B46" s="26" t="s">
        <v>2830</v>
      </c>
      <c r="C46" s="26" t="s">
        <v>6940</v>
      </c>
      <c r="D46" s="27">
        <v>3000</v>
      </c>
      <c r="E46" s="28">
        <v>3000</v>
      </c>
      <c r="F46" s="26" t="s">
        <v>8218</v>
      </c>
      <c r="G46" s="26" t="s">
        <v>8223</v>
      </c>
      <c r="H46" s="26" t="s">
        <v>8245</v>
      </c>
      <c r="I46" s="26">
        <v>1399867140</v>
      </c>
      <c r="J46" s="26">
        <v>1398802148</v>
      </c>
      <c r="K46" s="26" t="b">
        <v>0</v>
      </c>
      <c r="L46" s="26">
        <v>11</v>
      </c>
      <c r="M46" s="26" t="b">
        <v>1</v>
      </c>
      <c r="N46" s="26" t="s">
        <v>8330</v>
      </c>
      <c r="O46" s="29" t="s">
        <v>8275</v>
      </c>
      <c r="P46" s="26" t="s">
        <v>8276</v>
      </c>
      <c r="Q46" s="26">
        <v>100</v>
      </c>
      <c r="R46" s="30">
        <v>272.73</v>
      </c>
      <c r="S46" s="31">
        <v>41758.839675925927</v>
      </c>
      <c r="T46" s="31">
        <v>41771.165972222225</v>
      </c>
    </row>
    <row r="47" spans="1:20" ht="57.6" x14ac:dyDescent="0.3">
      <c r="A47" s="26">
        <v>2831</v>
      </c>
      <c r="B47" s="26" t="s">
        <v>2831</v>
      </c>
      <c r="C47" s="26" t="s">
        <v>6941</v>
      </c>
      <c r="D47" s="27">
        <v>3000</v>
      </c>
      <c r="E47" s="28">
        <v>3320</v>
      </c>
      <c r="F47" s="26" t="s">
        <v>8218</v>
      </c>
      <c r="G47" s="26" t="s">
        <v>8223</v>
      </c>
      <c r="H47" s="26" t="s">
        <v>8245</v>
      </c>
      <c r="I47" s="26">
        <v>1437076070</v>
      </c>
      <c r="J47" s="26">
        <v>1434484070</v>
      </c>
      <c r="K47" s="26" t="b">
        <v>0</v>
      </c>
      <c r="L47" s="26">
        <v>52</v>
      </c>
      <c r="M47" s="26" t="b">
        <v>1</v>
      </c>
      <c r="N47" s="26" t="s">
        <v>8330</v>
      </c>
      <c r="O47" s="29" t="s">
        <v>8275</v>
      </c>
      <c r="P47" s="26" t="s">
        <v>8276</v>
      </c>
      <c r="Q47" s="26">
        <v>111</v>
      </c>
      <c r="R47" s="30">
        <v>63.85</v>
      </c>
      <c r="S47" s="31">
        <v>42171.824884259258</v>
      </c>
      <c r="T47" s="31">
        <v>42201.824884259258</v>
      </c>
    </row>
    <row r="48" spans="1:20" ht="28.8" x14ac:dyDescent="0.3">
      <c r="A48" s="26">
        <v>2833</v>
      </c>
      <c r="B48" s="26" t="s">
        <v>2833</v>
      </c>
      <c r="C48" s="26" t="s">
        <v>6943</v>
      </c>
      <c r="D48" s="27">
        <v>2700</v>
      </c>
      <c r="E48" s="28">
        <v>2923</v>
      </c>
      <c r="F48" s="26" t="s">
        <v>8218</v>
      </c>
      <c r="G48" s="26" t="s">
        <v>8223</v>
      </c>
      <c r="H48" s="26" t="s">
        <v>8245</v>
      </c>
      <c r="I48" s="26">
        <v>1444528800</v>
      </c>
      <c r="J48" s="26">
        <v>1442804633</v>
      </c>
      <c r="K48" s="26" t="b">
        <v>0</v>
      </c>
      <c r="L48" s="26">
        <v>35</v>
      </c>
      <c r="M48" s="26" t="b">
        <v>1</v>
      </c>
      <c r="N48" s="26" t="s">
        <v>8330</v>
      </c>
      <c r="O48" s="29" t="s">
        <v>8275</v>
      </c>
      <c r="P48" s="26" t="s">
        <v>8276</v>
      </c>
      <c r="Q48" s="26">
        <v>108</v>
      </c>
      <c r="R48" s="30">
        <v>83.51</v>
      </c>
      <c r="S48" s="31">
        <v>42268.127696759257</v>
      </c>
      <c r="T48" s="31">
        <v>42288.083333333328</v>
      </c>
    </row>
    <row r="49" spans="1:20" ht="72" x14ac:dyDescent="0.3">
      <c r="A49" s="26">
        <v>2836</v>
      </c>
      <c r="B49" s="26" t="s">
        <v>2836</v>
      </c>
      <c r="C49" s="26" t="s">
        <v>6946</v>
      </c>
      <c r="D49" s="27">
        <v>450</v>
      </c>
      <c r="E49" s="28">
        <v>485</v>
      </c>
      <c r="F49" s="26" t="s">
        <v>8218</v>
      </c>
      <c r="G49" s="26" t="s">
        <v>8223</v>
      </c>
      <c r="H49" s="26" t="s">
        <v>8245</v>
      </c>
      <c r="I49" s="26">
        <v>1487393940</v>
      </c>
      <c r="J49" s="26">
        <v>1484115418</v>
      </c>
      <c r="K49" s="26" t="b">
        <v>0</v>
      </c>
      <c r="L49" s="26">
        <v>11</v>
      </c>
      <c r="M49" s="26" t="b">
        <v>1</v>
      </c>
      <c r="N49" s="26" t="s">
        <v>8330</v>
      </c>
      <c r="O49" s="29" t="s">
        <v>8275</v>
      </c>
      <c r="P49" s="26" t="s">
        <v>8276</v>
      </c>
      <c r="Q49" s="26">
        <v>108</v>
      </c>
      <c r="R49" s="30">
        <v>44.09</v>
      </c>
      <c r="S49" s="31">
        <v>42746.261782407411</v>
      </c>
      <c r="T49" s="31">
        <v>42784.207638888889</v>
      </c>
    </row>
    <row r="50" spans="1:20" ht="72" x14ac:dyDescent="0.3">
      <c r="A50" s="26">
        <v>2838</v>
      </c>
      <c r="B50" s="26" t="s">
        <v>2838</v>
      </c>
      <c r="C50" s="26" t="s">
        <v>6948</v>
      </c>
      <c r="D50" s="27">
        <v>2000</v>
      </c>
      <c r="E50" s="28">
        <v>2405</v>
      </c>
      <c r="F50" s="26" t="s">
        <v>8218</v>
      </c>
      <c r="G50" s="26" t="s">
        <v>8223</v>
      </c>
      <c r="H50" s="26" t="s">
        <v>8245</v>
      </c>
      <c r="I50" s="26">
        <v>1407967200</v>
      </c>
      <c r="J50" s="26">
        <v>1406039696</v>
      </c>
      <c r="K50" s="26" t="b">
        <v>0</v>
      </c>
      <c r="L50" s="26">
        <v>54</v>
      </c>
      <c r="M50" s="26" t="b">
        <v>1</v>
      </c>
      <c r="N50" s="26" t="s">
        <v>8330</v>
      </c>
      <c r="O50" s="29" t="s">
        <v>8275</v>
      </c>
      <c r="P50" s="26" t="s">
        <v>8276</v>
      </c>
      <c r="Q50" s="26">
        <v>120</v>
      </c>
      <c r="R50" s="30">
        <v>44.54</v>
      </c>
      <c r="S50" s="31">
        <v>41842.607592592591</v>
      </c>
      <c r="T50" s="31">
        <v>41864.916666666664</v>
      </c>
    </row>
    <row r="51" spans="1:20" ht="72" x14ac:dyDescent="0.3">
      <c r="A51" s="26">
        <v>2839</v>
      </c>
      <c r="B51" s="26" t="s">
        <v>2839</v>
      </c>
      <c r="C51" s="26" t="s">
        <v>6949</v>
      </c>
      <c r="D51" s="27">
        <v>3500</v>
      </c>
      <c r="E51" s="28">
        <v>3900</v>
      </c>
      <c r="F51" s="26" t="s">
        <v>8218</v>
      </c>
      <c r="G51" s="26" t="s">
        <v>8223</v>
      </c>
      <c r="H51" s="26" t="s">
        <v>8245</v>
      </c>
      <c r="I51" s="26">
        <v>1408942740</v>
      </c>
      <c r="J51" s="26">
        <v>1406958354</v>
      </c>
      <c r="K51" s="26" t="b">
        <v>0</v>
      </c>
      <c r="L51" s="26">
        <v>31</v>
      </c>
      <c r="M51" s="26" t="b">
        <v>1</v>
      </c>
      <c r="N51" s="26" t="s">
        <v>8330</v>
      </c>
      <c r="O51" s="29" t="s">
        <v>8275</v>
      </c>
      <c r="P51" s="26" t="s">
        <v>8276</v>
      </c>
      <c r="Q51" s="26">
        <v>111</v>
      </c>
      <c r="R51" s="30">
        <v>125.81</v>
      </c>
      <c r="S51" s="31">
        <v>41853.240208333329</v>
      </c>
      <c r="T51" s="31">
        <v>41876.207638888889</v>
      </c>
    </row>
    <row r="52" spans="1:20" ht="72" x14ac:dyDescent="0.3">
      <c r="A52" s="26">
        <v>2961</v>
      </c>
      <c r="B52" s="26" t="s">
        <v>2961</v>
      </c>
      <c r="C52" s="26" t="s">
        <v>7071</v>
      </c>
      <c r="D52" s="27">
        <v>5000</v>
      </c>
      <c r="E52" s="28">
        <v>5481</v>
      </c>
      <c r="F52" s="26" t="s">
        <v>8218</v>
      </c>
      <c r="G52" s="26" t="s">
        <v>8223</v>
      </c>
      <c r="H52" s="26" t="s">
        <v>8245</v>
      </c>
      <c r="I52" s="26">
        <v>1427342400</v>
      </c>
      <c r="J52" s="26">
        <v>1424927159</v>
      </c>
      <c r="K52" s="26" t="b">
        <v>0</v>
      </c>
      <c r="L52" s="26">
        <v>108</v>
      </c>
      <c r="M52" s="26" t="b">
        <v>1</v>
      </c>
      <c r="N52" s="26" t="s">
        <v>8330</v>
      </c>
      <c r="O52" s="29" t="s">
        <v>8275</v>
      </c>
      <c r="P52" s="26" t="s">
        <v>8276</v>
      </c>
      <c r="Q52" s="26">
        <v>110</v>
      </c>
      <c r="R52" s="30">
        <v>50.75</v>
      </c>
      <c r="S52" s="31">
        <v>42061.212488425925</v>
      </c>
      <c r="T52" s="31">
        <v>42089.166666666672</v>
      </c>
    </row>
    <row r="53" spans="1:20" ht="72" x14ac:dyDescent="0.3">
      <c r="A53" s="26">
        <v>2962</v>
      </c>
      <c r="B53" s="26" t="s">
        <v>2962</v>
      </c>
      <c r="C53" s="26" t="s">
        <v>7072</v>
      </c>
      <c r="D53" s="27">
        <v>1000</v>
      </c>
      <c r="E53" s="28">
        <v>1218</v>
      </c>
      <c r="F53" s="26" t="s">
        <v>8218</v>
      </c>
      <c r="G53" s="26" t="s">
        <v>8223</v>
      </c>
      <c r="H53" s="26" t="s">
        <v>8245</v>
      </c>
      <c r="I53" s="26">
        <v>1425193140</v>
      </c>
      <c r="J53" s="26">
        <v>1422769906</v>
      </c>
      <c r="K53" s="26" t="b">
        <v>0</v>
      </c>
      <c r="L53" s="26">
        <v>20</v>
      </c>
      <c r="M53" s="26" t="b">
        <v>1</v>
      </c>
      <c r="N53" s="26" t="s">
        <v>8330</v>
      </c>
      <c r="O53" s="29" t="s">
        <v>8275</v>
      </c>
      <c r="P53" s="26" t="s">
        <v>8276</v>
      </c>
      <c r="Q53" s="26">
        <v>122</v>
      </c>
      <c r="R53" s="30">
        <v>60.9</v>
      </c>
      <c r="S53" s="31">
        <v>42036.24428240741</v>
      </c>
      <c r="T53" s="31">
        <v>42064.290972222225</v>
      </c>
    </row>
    <row r="54" spans="1:20" ht="72" x14ac:dyDescent="0.3">
      <c r="A54" s="26">
        <v>2963</v>
      </c>
      <c r="B54" s="26" t="s">
        <v>2963</v>
      </c>
      <c r="C54" s="26" t="s">
        <v>7073</v>
      </c>
      <c r="D54" s="27">
        <v>10000</v>
      </c>
      <c r="E54" s="28">
        <v>10685</v>
      </c>
      <c r="F54" s="26" t="s">
        <v>8218</v>
      </c>
      <c r="G54" s="26" t="s">
        <v>8223</v>
      </c>
      <c r="H54" s="26" t="s">
        <v>8245</v>
      </c>
      <c r="I54" s="26">
        <v>1435835824</v>
      </c>
      <c r="J54" s="26">
        <v>1433243824</v>
      </c>
      <c r="K54" s="26" t="b">
        <v>0</v>
      </c>
      <c r="L54" s="26">
        <v>98</v>
      </c>
      <c r="M54" s="26" t="b">
        <v>1</v>
      </c>
      <c r="N54" s="26" t="s">
        <v>8330</v>
      </c>
      <c r="O54" s="29" t="s">
        <v>8275</v>
      </c>
      <c r="P54" s="26" t="s">
        <v>8276</v>
      </c>
      <c r="Q54" s="26">
        <v>107</v>
      </c>
      <c r="R54" s="30">
        <v>109.03</v>
      </c>
      <c r="S54" s="31">
        <v>42157.470185185186</v>
      </c>
      <c r="T54" s="31">
        <v>42187.470185185186</v>
      </c>
    </row>
    <row r="55" spans="1:20" ht="72" x14ac:dyDescent="0.3">
      <c r="A55" s="26">
        <v>2964</v>
      </c>
      <c r="B55" s="26" t="s">
        <v>2964</v>
      </c>
      <c r="C55" s="26" t="s">
        <v>7074</v>
      </c>
      <c r="D55" s="27">
        <v>5000</v>
      </c>
      <c r="E55" s="28">
        <v>5035.6899999999996</v>
      </c>
      <c r="F55" s="26" t="s">
        <v>8218</v>
      </c>
      <c r="G55" s="26" t="s">
        <v>8223</v>
      </c>
      <c r="H55" s="26" t="s">
        <v>8245</v>
      </c>
      <c r="I55" s="26">
        <v>1407360720</v>
      </c>
      <c r="J55" s="26">
        <v>1404769819</v>
      </c>
      <c r="K55" s="26" t="b">
        <v>0</v>
      </c>
      <c r="L55" s="26">
        <v>196</v>
      </c>
      <c r="M55" s="26" t="b">
        <v>1</v>
      </c>
      <c r="N55" s="26" t="s">
        <v>8330</v>
      </c>
      <c r="O55" s="29" t="s">
        <v>8275</v>
      </c>
      <c r="P55" s="26" t="s">
        <v>8276</v>
      </c>
      <c r="Q55" s="26">
        <v>101</v>
      </c>
      <c r="R55" s="30">
        <v>25.69</v>
      </c>
      <c r="S55" s="31">
        <v>41827.909942129627</v>
      </c>
      <c r="T55" s="31">
        <v>41857.897222222222</v>
      </c>
    </row>
    <row r="56" spans="1:20" ht="72" x14ac:dyDescent="0.3">
      <c r="A56" s="26">
        <v>2965</v>
      </c>
      <c r="B56" s="26" t="s">
        <v>2965</v>
      </c>
      <c r="C56" s="26" t="s">
        <v>7075</v>
      </c>
      <c r="D56" s="27">
        <v>1500</v>
      </c>
      <c r="E56" s="28">
        <v>1635</v>
      </c>
      <c r="F56" s="26" t="s">
        <v>8218</v>
      </c>
      <c r="G56" s="26" t="s">
        <v>8223</v>
      </c>
      <c r="H56" s="26" t="s">
        <v>8245</v>
      </c>
      <c r="I56" s="26">
        <v>1436290233</v>
      </c>
      <c r="J56" s="26">
        <v>1433698233</v>
      </c>
      <c r="K56" s="26" t="b">
        <v>0</v>
      </c>
      <c r="L56" s="26">
        <v>39</v>
      </c>
      <c r="M56" s="26" t="b">
        <v>1</v>
      </c>
      <c r="N56" s="26" t="s">
        <v>8330</v>
      </c>
      <c r="O56" s="29" t="s">
        <v>8275</v>
      </c>
      <c r="P56" s="26" t="s">
        <v>8276</v>
      </c>
      <c r="Q56" s="26">
        <v>109</v>
      </c>
      <c r="R56" s="30">
        <v>41.92</v>
      </c>
      <c r="S56" s="31">
        <v>42162.729548611111</v>
      </c>
      <c r="T56" s="31">
        <v>42192.729548611111</v>
      </c>
    </row>
    <row r="57" spans="1:20" ht="72" x14ac:dyDescent="0.3">
      <c r="A57" s="26">
        <v>2966</v>
      </c>
      <c r="B57" s="26" t="s">
        <v>2966</v>
      </c>
      <c r="C57" s="26" t="s">
        <v>7076</v>
      </c>
      <c r="D57" s="27">
        <v>10000</v>
      </c>
      <c r="E57" s="28">
        <v>11363</v>
      </c>
      <c r="F57" s="26" t="s">
        <v>8218</v>
      </c>
      <c r="G57" s="26" t="s">
        <v>8223</v>
      </c>
      <c r="H57" s="26" t="s">
        <v>8245</v>
      </c>
      <c r="I57" s="26">
        <v>1442425412</v>
      </c>
      <c r="J57" s="26">
        <v>1439833412</v>
      </c>
      <c r="K57" s="26" t="b">
        <v>0</v>
      </c>
      <c r="L57" s="26">
        <v>128</v>
      </c>
      <c r="M57" s="26" t="b">
        <v>1</v>
      </c>
      <c r="N57" s="26" t="s">
        <v>8330</v>
      </c>
      <c r="O57" s="29" t="s">
        <v>8275</v>
      </c>
      <c r="P57" s="26" t="s">
        <v>8276</v>
      </c>
      <c r="Q57" s="26">
        <v>114</v>
      </c>
      <c r="R57" s="30">
        <v>88.77</v>
      </c>
      <c r="S57" s="31">
        <v>42233.738564814819</v>
      </c>
      <c r="T57" s="31">
        <v>42263.738564814819</v>
      </c>
    </row>
    <row r="58" spans="1:20" ht="57.6" x14ac:dyDescent="0.3">
      <c r="A58" s="26">
        <v>2967</v>
      </c>
      <c r="B58" s="26" t="s">
        <v>2967</v>
      </c>
      <c r="C58" s="26" t="s">
        <v>7077</v>
      </c>
      <c r="D58" s="27">
        <v>5000</v>
      </c>
      <c r="E58" s="28">
        <v>5696</v>
      </c>
      <c r="F58" s="26" t="s">
        <v>8218</v>
      </c>
      <c r="G58" s="26" t="s">
        <v>8223</v>
      </c>
      <c r="H58" s="26" t="s">
        <v>8245</v>
      </c>
      <c r="I58" s="26">
        <v>1425872692</v>
      </c>
      <c r="J58" s="26">
        <v>1423284292</v>
      </c>
      <c r="K58" s="26" t="b">
        <v>0</v>
      </c>
      <c r="L58" s="26">
        <v>71</v>
      </c>
      <c r="M58" s="26" t="b">
        <v>1</v>
      </c>
      <c r="N58" s="26" t="s">
        <v>8330</v>
      </c>
      <c r="O58" s="29" t="s">
        <v>8275</v>
      </c>
      <c r="P58" s="26" t="s">
        <v>8276</v>
      </c>
      <c r="Q58" s="26">
        <v>114</v>
      </c>
      <c r="R58" s="30">
        <v>80.23</v>
      </c>
      <c r="S58" s="31">
        <v>42042.197824074072</v>
      </c>
      <c r="T58" s="31">
        <v>42072.156157407408</v>
      </c>
    </row>
    <row r="59" spans="1:20" ht="43.2" x14ac:dyDescent="0.3">
      <c r="A59" s="26">
        <v>2968</v>
      </c>
      <c r="B59" s="26" t="s">
        <v>2968</v>
      </c>
      <c r="C59" s="26" t="s">
        <v>7078</v>
      </c>
      <c r="D59" s="27">
        <v>3500</v>
      </c>
      <c r="E59" s="28">
        <v>3710</v>
      </c>
      <c r="F59" s="26" t="s">
        <v>8218</v>
      </c>
      <c r="G59" s="26" t="s">
        <v>8223</v>
      </c>
      <c r="H59" s="26" t="s">
        <v>8245</v>
      </c>
      <c r="I59" s="26">
        <v>1471406340</v>
      </c>
      <c r="J59" s="26">
        <v>1470227660</v>
      </c>
      <c r="K59" s="26" t="b">
        <v>0</v>
      </c>
      <c r="L59" s="26">
        <v>47</v>
      </c>
      <c r="M59" s="26" t="b">
        <v>1</v>
      </c>
      <c r="N59" s="26" t="s">
        <v>8330</v>
      </c>
      <c r="O59" s="29" t="s">
        <v>8275</v>
      </c>
      <c r="P59" s="26" t="s">
        <v>8276</v>
      </c>
      <c r="Q59" s="26">
        <v>106</v>
      </c>
      <c r="R59" s="30">
        <v>78.94</v>
      </c>
      <c r="S59" s="31">
        <v>42585.523842592593</v>
      </c>
      <c r="T59" s="31">
        <v>42599.165972222225</v>
      </c>
    </row>
    <row r="60" spans="1:20" ht="57.6" x14ac:dyDescent="0.3">
      <c r="A60" s="26">
        <v>2970</v>
      </c>
      <c r="B60" s="26" t="s">
        <v>2970</v>
      </c>
      <c r="C60" s="26" t="s">
        <v>7080</v>
      </c>
      <c r="D60" s="27">
        <v>6000</v>
      </c>
      <c r="E60" s="28">
        <v>6360</v>
      </c>
      <c r="F60" s="26" t="s">
        <v>8218</v>
      </c>
      <c r="G60" s="26" t="s">
        <v>8223</v>
      </c>
      <c r="H60" s="26" t="s">
        <v>8245</v>
      </c>
      <c r="I60" s="26">
        <v>1405699451</v>
      </c>
      <c r="J60" s="26">
        <v>1403107451</v>
      </c>
      <c r="K60" s="26" t="b">
        <v>0</v>
      </c>
      <c r="L60" s="26">
        <v>91</v>
      </c>
      <c r="M60" s="26" t="b">
        <v>1</v>
      </c>
      <c r="N60" s="26" t="s">
        <v>8330</v>
      </c>
      <c r="O60" s="29" t="s">
        <v>8275</v>
      </c>
      <c r="P60" s="26" t="s">
        <v>8276</v>
      </c>
      <c r="Q60" s="26">
        <v>106</v>
      </c>
      <c r="R60" s="30">
        <v>69.89</v>
      </c>
      <c r="S60" s="31">
        <v>41808.669571759259</v>
      </c>
      <c r="T60" s="31">
        <v>41838.669571759259</v>
      </c>
    </row>
    <row r="61" spans="1:20" ht="72" x14ac:dyDescent="0.3">
      <c r="A61" s="26">
        <v>2971</v>
      </c>
      <c r="B61" s="26" t="s">
        <v>2971</v>
      </c>
      <c r="C61" s="26" t="s">
        <v>7081</v>
      </c>
      <c r="D61" s="27">
        <v>3200</v>
      </c>
      <c r="E61" s="28">
        <v>3205</v>
      </c>
      <c r="F61" s="26" t="s">
        <v>8218</v>
      </c>
      <c r="G61" s="26" t="s">
        <v>8223</v>
      </c>
      <c r="H61" s="26" t="s">
        <v>8245</v>
      </c>
      <c r="I61" s="26">
        <v>1409500078</v>
      </c>
      <c r="J61" s="26">
        <v>1406908078</v>
      </c>
      <c r="K61" s="26" t="b">
        <v>0</v>
      </c>
      <c r="L61" s="26">
        <v>43</v>
      </c>
      <c r="M61" s="26" t="b">
        <v>1</v>
      </c>
      <c r="N61" s="26" t="s">
        <v>8330</v>
      </c>
      <c r="O61" s="29" t="s">
        <v>8275</v>
      </c>
      <c r="P61" s="26" t="s">
        <v>8276</v>
      </c>
      <c r="Q61" s="26">
        <v>100</v>
      </c>
      <c r="R61" s="30">
        <v>74.53</v>
      </c>
      <c r="S61" s="31">
        <v>41852.658310185187</v>
      </c>
      <c r="T61" s="31">
        <v>41882.658310185187</v>
      </c>
    </row>
    <row r="62" spans="1:20" ht="43.2" x14ac:dyDescent="0.3">
      <c r="A62" s="26">
        <v>2972</v>
      </c>
      <c r="B62" s="26" t="s">
        <v>2972</v>
      </c>
      <c r="C62" s="26" t="s">
        <v>7082</v>
      </c>
      <c r="D62" s="27">
        <v>2000</v>
      </c>
      <c r="E62" s="28">
        <v>2107</v>
      </c>
      <c r="F62" s="26" t="s">
        <v>8218</v>
      </c>
      <c r="G62" s="26" t="s">
        <v>8223</v>
      </c>
      <c r="H62" s="26" t="s">
        <v>8245</v>
      </c>
      <c r="I62" s="26">
        <v>1480899600</v>
      </c>
      <c r="J62" s="26">
        <v>1479609520</v>
      </c>
      <c r="K62" s="26" t="b">
        <v>0</v>
      </c>
      <c r="L62" s="26">
        <v>17</v>
      </c>
      <c r="M62" s="26" t="b">
        <v>1</v>
      </c>
      <c r="N62" s="26" t="s">
        <v>8330</v>
      </c>
      <c r="O62" s="29" t="s">
        <v>8275</v>
      </c>
      <c r="P62" s="26" t="s">
        <v>8276</v>
      </c>
      <c r="Q62" s="26">
        <v>105</v>
      </c>
      <c r="R62" s="30">
        <v>123.94</v>
      </c>
      <c r="S62" s="31">
        <v>42694.110185185185</v>
      </c>
      <c r="T62" s="31">
        <v>42709.041666666672</v>
      </c>
    </row>
    <row r="63" spans="1:20" ht="72" x14ac:dyDescent="0.3">
      <c r="A63" s="26">
        <v>2973</v>
      </c>
      <c r="B63" s="26" t="s">
        <v>2973</v>
      </c>
      <c r="C63" s="26" t="s">
        <v>7083</v>
      </c>
      <c r="D63" s="27">
        <v>5000</v>
      </c>
      <c r="E63" s="28">
        <v>8740</v>
      </c>
      <c r="F63" s="26" t="s">
        <v>8218</v>
      </c>
      <c r="G63" s="26" t="s">
        <v>8223</v>
      </c>
      <c r="H63" s="26" t="s">
        <v>8245</v>
      </c>
      <c r="I63" s="26">
        <v>1451620800</v>
      </c>
      <c r="J63" s="26">
        <v>1449171508</v>
      </c>
      <c r="K63" s="26" t="b">
        <v>0</v>
      </c>
      <c r="L63" s="26">
        <v>33</v>
      </c>
      <c r="M63" s="26" t="b">
        <v>1</v>
      </c>
      <c r="N63" s="26" t="s">
        <v>8330</v>
      </c>
      <c r="O63" s="29" t="s">
        <v>8275</v>
      </c>
      <c r="P63" s="26" t="s">
        <v>8276</v>
      </c>
      <c r="Q63" s="26">
        <v>175</v>
      </c>
      <c r="R63" s="30">
        <v>264.85000000000002</v>
      </c>
      <c r="S63" s="31">
        <v>42341.818379629629</v>
      </c>
      <c r="T63" s="31">
        <v>42370.166666666672</v>
      </c>
    </row>
    <row r="64" spans="1:20" ht="86.4" x14ac:dyDescent="0.3">
      <c r="A64" s="26">
        <v>2974</v>
      </c>
      <c r="B64" s="26" t="s">
        <v>2974</v>
      </c>
      <c r="C64" s="26" t="s">
        <v>7084</v>
      </c>
      <c r="D64" s="27">
        <v>5000</v>
      </c>
      <c r="E64" s="28">
        <v>5100</v>
      </c>
      <c r="F64" s="26" t="s">
        <v>8218</v>
      </c>
      <c r="G64" s="26" t="s">
        <v>8223</v>
      </c>
      <c r="H64" s="26" t="s">
        <v>8245</v>
      </c>
      <c r="I64" s="26">
        <v>1411695300</v>
      </c>
      <c r="J64" s="26">
        <v>1409275671</v>
      </c>
      <c r="K64" s="26" t="b">
        <v>0</v>
      </c>
      <c r="L64" s="26">
        <v>87</v>
      </c>
      <c r="M64" s="26" t="b">
        <v>1</v>
      </c>
      <c r="N64" s="26" t="s">
        <v>8330</v>
      </c>
      <c r="O64" s="29" t="s">
        <v>8275</v>
      </c>
      <c r="P64" s="26" t="s">
        <v>8276</v>
      </c>
      <c r="Q64" s="26">
        <v>102</v>
      </c>
      <c r="R64" s="30">
        <v>58.62</v>
      </c>
      <c r="S64" s="31">
        <v>41880.061006944445</v>
      </c>
      <c r="T64" s="31">
        <v>41908.065972222219</v>
      </c>
    </row>
    <row r="65" spans="1:20" ht="72" x14ac:dyDescent="0.3">
      <c r="A65" s="26">
        <v>2975</v>
      </c>
      <c r="B65" s="26" t="s">
        <v>2975</v>
      </c>
      <c r="C65" s="26" t="s">
        <v>7085</v>
      </c>
      <c r="D65" s="27">
        <v>8000</v>
      </c>
      <c r="E65" s="28">
        <v>8010</v>
      </c>
      <c r="F65" s="26" t="s">
        <v>8218</v>
      </c>
      <c r="G65" s="26" t="s">
        <v>8223</v>
      </c>
      <c r="H65" s="26" t="s">
        <v>8245</v>
      </c>
      <c r="I65" s="26">
        <v>1417057200</v>
      </c>
      <c r="J65" s="26">
        <v>1414599886</v>
      </c>
      <c r="K65" s="26" t="b">
        <v>0</v>
      </c>
      <c r="L65" s="26">
        <v>113</v>
      </c>
      <c r="M65" s="26" t="b">
        <v>1</v>
      </c>
      <c r="N65" s="26" t="s">
        <v>8330</v>
      </c>
      <c r="O65" s="29" t="s">
        <v>8275</v>
      </c>
      <c r="P65" s="26" t="s">
        <v>8276</v>
      </c>
      <c r="Q65" s="26">
        <v>100</v>
      </c>
      <c r="R65" s="30">
        <v>70.88</v>
      </c>
      <c r="S65" s="31">
        <v>41941.683865740742</v>
      </c>
      <c r="T65" s="31">
        <v>41970.125</v>
      </c>
    </row>
    <row r="66" spans="1:20" ht="86.4" x14ac:dyDescent="0.3">
      <c r="A66" s="26">
        <v>2977</v>
      </c>
      <c r="B66" s="26" t="s">
        <v>2977</v>
      </c>
      <c r="C66" s="26" t="s">
        <v>7087</v>
      </c>
      <c r="D66" s="27">
        <v>3000</v>
      </c>
      <c r="E66" s="28">
        <v>3407</v>
      </c>
      <c r="F66" s="26" t="s">
        <v>8218</v>
      </c>
      <c r="G66" s="26" t="s">
        <v>8223</v>
      </c>
      <c r="H66" s="26" t="s">
        <v>8245</v>
      </c>
      <c r="I66" s="26">
        <v>1427076840</v>
      </c>
      <c r="J66" s="26">
        <v>1421960934</v>
      </c>
      <c r="K66" s="26" t="b">
        <v>0</v>
      </c>
      <c r="L66" s="26">
        <v>30</v>
      </c>
      <c r="M66" s="26" t="b">
        <v>1</v>
      </c>
      <c r="N66" s="26" t="s">
        <v>8330</v>
      </c>
      <c r="O66" s="29" t="s">
        <v>8275</v>
      </c>
      <c r="P66" s="26" t="s">
        <v>8276</v>
      </c>
      <c r="Q66" s="26">
        <v>114</v>
      </c>
      <c r="R66" s="30">
        <v>113.57</v>
      </c>
      <c r="S66" s="31">
        <v>42026.88118055556</v>
      </c>
      <c r="T66" s="31">
        <v>42086.093055555553</v>
      </c>
    </row>
    <row r="67" spans="1:20" ht="72" x14ac:dyDescent="0.3">
      <c r="A67" s="26">
        <v>2978</v>
      </c>
      <c r="B67" s="26" t="s">
        <v>2978</v>
      </c>
      <c r="C67" s="26" t="s">
        <v>7088</v>
      </c>
      <c r="D67" s="27">
        <v>750</v>
      </c>
      <c r="E67" s="28">
        <v>971</v>
      </c>
      <c r="F67" s="26" t="s">
        <v>8218</v>
      </c>
      <c r="G67" s="26" t="s">
        <v>8223</v>
      </c>
      <c r="H67" s="26" t="s">
        <v>8245</v>
      </c>
      <c r="I67" s="26">
        <v>1413784740</v>
      </c>
      <c r="J67" s="26">
        <v>1412954547</v>
      </c>
      <c r="K67" s="26" t="b">
        <v>0</v>
      </c>
      <c r="L67" s="26">
        <v>16</v>
      </c>
      <c r="M67" s="26" t="b">
        <v>1</v>
      </c>
      <c r="N67" s="26" t="s">
        <v>8330</v>
      </c>
      <c r="O67" s="29" t="s">
        <v>8275</v>
      </c>
      <c r="P67" s="26" t="s">
        <v>8276</v>
      </c>
      <c r="Q67" s="26">
        <v>129</v>
      </c>
      <c r="R67" s="30">
        <v>60.69</v>
      </c>
      <c r="S67" s="31">
        <v>41922.640590277777</v>
      </c>
      <c r="T67" s="31">
        <v>41932.249305555553</v>
      </c>
    </row>
    <row r="68" spans="1:20" ht="72" x14ac:dyDescent="0.3">
      <c r="A68" s="26">
        <v>2979</v>
      </c>
      <c r="B68" s="26" t="s">
        <v>2979</v>
      </c>
      <c r="C68" s="26" t="s">
        <v>7089</v>
      </c>
      <c r="D68" s="27">
        <v>5000</v>
      </c>
      <c r="E68" s="28">
        <v>5070</v>
      </c>
      <c r="F68" s="26" t="s">
        <v>8218</v>
      </c>
      <c r="G68" s="26" t="s">
        <v>8223</v>
      </c>
      <c r="H68" s="26" t="s">
        <v>8245</v>
      </c>
      <c r="I68" s="26">
        <v>1420524000</v>
      </c>
      <c r="J68" s="26">
        <v>1419104823</v>
      </c>
      <c r="K68" s="26" t="b">
        <v>0</v>
      </c>
      <c r="L68" s="26">
        <v>46</v>
      </c>
      <c r="M68" s="26" t="b">
        <v>1</v>
      </c>
      <c r="N68" s="26" t="s">
        <v>8330</v>
      </c>
      <c r="O68" s="29" t="s">
        <v>8275</v>
      </c>
      <c r="P68" s="26" t="s">
        <v>8276</v>
      </c>
      <c r="Q68" s="26">
        <v>101</v>
      </c>
      <c r="R68" s="30">
        <v>110.22</v>
      </c>
      <c r="S68" s="31">
        <v>41993.824340277773</v>
      </c>
      <c r="T68" s="31">
        <v>42010.25</v>
      </c>
    </row>
    <row r="69" spans="1:20" ht="57.6" x14ac:dyDescent="0.3">
      <c r="A69" s="26">
        <v>2980</v>
      </c>
      <c r="B69" s="26" t="s">
        <v>2980</v>
      </c>
      <c r="C69" s="26" t="s">
        <v>7090</v>
      </c>
      <c r="D69" s="27">
        <v>3000</v>
      </c>
      <c r="E69" s="28">
        <v>3275</v>
      </c>
      <c r="F69" s="26" t="s">
        <v>8218</v>
      </c>
      <c r="G69" s="26" t="s">
        <v>8223</v>
      </c>
      <c r="H69" s="26" t="s">
        <v>8245</v>
      </c>
      <c r="I69" s="26">
        <v>1440381600</v>
      </c>
      <c r="J69" s="26">
        <v>1438639130</v>
      </c>
      <c r="K69" s="26" t="b">
        <v>0</v>
      </c>
      <c r="L69" s="26">
        <v>24</v>
      </c>
      <c r="M69" s="26" t="b">
        <v>1</v>
      </c>
      <c r="N69" s="26" t="s">
        <v>8330</v>
      </c>
      <c r="O69" s="29" t="s">
        <v>8275</v>
      </c>
      <c r="P69" s="26" t="s">
        <v>8276</v>
      </c>
      <c r="Q69" s="26">
        <v>109</v>
      </c>
      <c r="R69" s="30">
        <v>136.46</v>
      </c>
      <c r="S69" s="31">
        <v>42219.915856481486</v>
      </c>
      <c r="T69" s="31">
        <v>42240.083333333328</v>
      </c>
    </row>
    <row r="70" spans="1:20" ht="72" x14ac:dyDescent="0.3">
      <c r="A70" s="26">
        <v>3147</v>
      </c>
      <c r="B70" s="26" t="s">
        <v>3147</v>
      </c>
      <c r="C70" s="26" t="s">
        <v>7257</v>
      </c>
      <c r="D70" s="27">
        <v>20000</v>
      </c>
      <c r="E70" s="28">
        <v>23505</v>
      </c>
      <c r="F70" s="26" t="s">
        <v>8218</v>
      </c>
      <c r="G70" s="26" t="s">
        <v>8223</v>
      </c>
      <c r="H70" s="26" t="s">
        <v>8245</v>
      </c>
      <c r="I70" s="26">
        <v>1415319355</v>
      </c>
      <c r="J70" s="26">
        <v>1411859755</v>
      </c>
      <c r="K70" s="26" t="b">
        <v>1</v>
      </c>
      <c r="L70" s="26">
        <v>213</v>
      </c>
      <c r="M70" s="26" t="b">
        <v>1</v>
      </c>
      <c r="N70" s="26" t="s">
        <v>8330</v>
      </c>
      <c r="O70" s="29" t="s">
        <v>8275</v>
      </c>
      <c r="P70" s="26" t="s">
        <v>8276</v>
      </c>
      <c r="Q70" s="26">
        <v>118</v>
      </c>
      <c r="R70" s="30">
        <v>110.35</v>
      </c>
      <c r="S70" s="31">
        <v>41909.969386574077</v>
      </c>
      <c r="T70" s="31">
        <v>41950.011053240742</v>
      </c>
    </row>
    <row r="71" spans="1:20" ht="43.2" x14ac:dyDescent="0.3">
      <c r="A71" s="26">
        <v>3148</v>
      </c>
      <c r="B71" s="26" t="s">
        <v>3148</v>
      </c>
      <c r="C71" s="26" t="s">
        <v>7258</v>
      </c>
      <c r="D71" s="27">
        <v>1800</v>
      </c>
      <c r="E71" s="28">
        <v>2361</v>
      </c>
      <c r="F71" s="26" t="s">
        <v>8218</v>
      </c>
      <c r="G71" s="26" t="s">
        <v>8223</v>
      </c>
      <c r="H71" s="26" t="s">
        <v>8245</v>
      </c>
      <c r="I71" s="26">
        <v>1412136000</v>
      </c>
      <c r="J71" s="26">
        <v>1410278284</v>
      </c>
      <c r="K71" s="26" t="b">
        <v>1</v>
      </c>
      <c r="L71" s="26">
        <v>57</v>
      </c>
      <c r="M71" s="26" t="b">
        <v>1</v>
      </c>
      <c r="N71" s="26" t="s">
        <v>8330</v>
      </c>
      <c r="O71" s="29" t="s">
        <v>8275</v>
      </c>
      <c r="P71" s="26" t="s">
        <v>8276</v>
      </c>
      <c r="Q71" s="26">
        <v>131</v>
      </c>
      <c r="R71" s="30">
        <v>41.42</v>
      </c>
      <c r="S71" s="31">
        <v>41891.665324074071</v>
      </c>
      <c r="T71" s="31">
        <v>41913.166666666664</v>
      </c>
    </row>
    <row r="72" spans="1:20" ht="72" x14ac:dyDescent="0.3">
      <c r="A72" s="26">
        <v>3149</v>
      </c>
      <c r="B72" s="26" t="s">
        <v>3149</v>
      </c>
      <c r="C72" s="26" t="s">
        <v>7259</v>
      </c>
      <c r="D72" s="27">
        <v>1250</v>
      </c>
      <c r="E72" s="28">
        <v>1300</v>
      </c>
      <c r="F72" s="26" t="s">
        <v>8218</v>
      </c>
      <c r="G72" s="26" t="s">
        <v>8223</v>
      </c>
      <c r="H72" s="26" t="s">
        <v>8245</v>
      </c>
      <c r="I72" s="26">
        <v>1354845600</v>
      </c>
      <c r="J72" s="26">
        <v>1352766300</v>
      </c>
      <c r="K72" s="26" t="b">
        <v>1</v>
      </c>
      <c r="L72" s="26">
        <v>25</v>
      </c>
      <c r="M72" s="26" t="b">
        <v>1</v>
      </c>
      <c r="N72" s="26" t="s">
        <v>8330</v>
      </c>
      <c r="O72" s="29" t="s">
        <v>8275</v>
      </c>
      <c r="P72" s="26" t="s">
        <v>8276</v>
      </c>
      <c r="Q72" s="26">
        <v>104</v>
      </c>
      <c r="R72" s="30">
        <v>52</v>
      </c>
      <c r="S72" s="31">
        <v>41226.017361111109</v>
      </c>
      <c r="T72" s="31">
        <v>41250.083333333336</v>
      </c>
    </row>
    <row r="73" spans="1:20" ht="72" x14ac:dyDescent="0.3">
      <c r="A73" s="26">
        <v>3150</v>
      </c>
      <c r="B73" s="26" t="s">
        <v>3150</v>
      </c>
      <c r="C73" s="26" t="s">
        <v>7260</v>
      </c>
      <c r="D73" s="27">
        <v>3500</v>
      </c>
      <c r="E73" s="28">
        <v>3535</v>
      </c>
      <c r="F73" s="26" t="s">
        <v>8218</v>
      </c>
      <c r="G73" s="26" t="s">
        <v>8223</v>
      </c>
      <c r="H73" s="26" t="s">
        <v>8245</v>
      </c>
      <c r="I73" s="26">
        <v>1295928000</v>
      </c>
      <c r="J73" s="26">
        <v>1288160403</v>
      </c>
      <c r="K73" s="26" t="b">
        <v>1</v>
      </c>
      <c r="L73" s="26">
        <v>104</v>
      </c>
      <c r="M73" s="26" t="b">
        <v>1</v>
      </c>
      <c r="N73" s="26" t="s">
        <v>8330</v>
      </c>
      <c r="O73" s="29" t="s">
        <v>8275</v>
      </c>
      <c r="P73" s="26" t="s">
        <v>8276</v>
      </c>
      <c r="Q73" s="26">
        <v>101</v>
      </c>
      <c r="R73" s="30">
        <v>33.99</v>
      </c>
      <c r="S73" s="31">
        <v>40478.263923611114</v>
      </c>
      <c r="T73" s="31">
        <v>40568.166666666664</v>
      </c>
    </row>
    <row r="74" spans="1:20" ht="57.6" x14ac:dyDescent="0.3">
      <c r="A74" s="26">
        <v>3151</v>
      </c>
      <c r="B74" s="26" t="s">
        <v>3151</v>
      </c>
      <c r="C74" s="26" t="s">
        <v>7261</v>
      </c>
      <c r="D74" s="27">
        <v>3500</v>
      </c>
      <c r="E74" s="28">
        <v>3514</v>
      </c>
      <c r="F74" s="26" t="s">
        <v>8218</v>
      </c>
      <c r="G74" s="26" t="s">
        <v>8223</v>
      </c>
      <c r="H74" s="26" t="s">
        <v>8245</v>
      </c>
      <c r="I74" s="26">
        <v>1410379774</v>
      </c>
      <c r="J74" s="26">
        <v>1407787774</v>
      </c>
      <c r="K74" s="26" t="b">
        <v>1</v>
      </c>
      <c r="L74" s="26">
        <v>34</v>
      </c>
      <c r="M74" s="26" t="b">
        <v>1</v>
      </c>
      <c r="N74" s="26" t="s">
        <v>8330</v>
      </c>
      <c r="O74" s="29" t="s">
        <v>8275</v>
      </c>
      <c r="P74" s="26" t="s">
        <v>8276</v>
      </c>
      <c r="Q74" s="26">
        <v>100</v>
      </c>
      <c r="R74" s="30">
        <v>103.35</v>
      </c>
      <c r="S74" s="31">
        <v>41862.83997685185</v>
      </c>
      <c r="T74" s="31">
        <v>41892.83997685185</v>
      </c>
    </row>
    <row r="75" spans="1:20" ht="57.6" x14ac:dyDescent="0.3">
      <c r="A75" s="26">
        <v>3153</v>
      </c>
      <c r="B75" s="26" t="s">
        <v>3153</v>
      </c>
      <c r="C75" s="26" t="s">
        <v>7263</v>
      </c>
      <c r="D75" s="27">
        <v>3000</v>
      </c>
      <c r="E75" s="28">
        <v>10067.5</v>
      </c>
      <c r="F75" s="26" t="s">
        <v>8218</v>
      </c>
      <c r="G75" s="26" t="s">
        <v>8223</v>
      </c>
      <c r="H75" s="26" t="s">
        <v>8245</v>
      </c>
      <c r="I75" s="26">
        <v>1304225940</v>
      </c>
      <c r="J75" s="26">
        <v>1301542937</v>
      </c>
      <c r="K75" s="26" t="b">
        <v>1</v>
      </c>
      <c r="L75" s="26">
        <v>241</v>
      </c>
      <c r="M75" s="26" t="b">
        <v>1</v>
      </c>
      <c r="N75" s="26" t="s">
        <v>8330</v>
      </c>
      <c r="O75" s="29" t="s">
        <v>8275</v>
      </c>
      <c r="P75" s="26" t="s">
        <v>8276</v>
      </c>
      <c r="Q75" s="26">
        <v>336</v>
      </c>
      <c r="R75" s="30">
        <v>41.77</v>
      </c>
      <c r="S75" s="31">
        <v>40633.154363425929</v>
      </c>
      <c r="T75" s="31">
        <v>40664.207638888889</v>
      </c>
    </row>
    <row r="76" spans="1:20" ht="72" x14ac:dyDescent="0.3">
      <c r="A76" s="26">
        <v>3154</v>
      </c>
      <c r="B76" s="26" t="s">
        <v>3154</v>
      </c>
      <c r="C76" s="26" t="s">
        <v>7264</v>
      </c>
      <c r="D76" s="27">
        <v>7000</v>
      </c>
      <c r="E76" s="28">
        <v>7905</v>
      </c>
      <c r="F76" s="26" t="s">
        <v>8218</v>
      </c>
      <c r="G76" s="26" t="s">
        <v>8223</v>
      </c>
      <c r="H76" s="26" t="s">
        <v>8245</v>
      </c>
      <c r="I76" s="26">
        <v>1333310458</v>
      </c>
      <c r="J76" s="26">
        <v>1330722058</v>
      </c>
      <c r="K76" s="26" t="b">
        <v>1</v>
      </c>
      <c r="L76" s="26">
        <v>123</v>
      </c>
      <c r="M76" s="26" t="b">
        <v>1</v>
      </c>
      <c r="N76" s="26" t="s">
        <v>8330</v>
      </c>
      <c r="O76" s="29" t="s">
        <v>8275</v>
      </c>
      <c r="P76" s="26" t="s">
        <v>8276</v>
      </c>
      <c r="Q76" s="26">
        <v>113</v>
      </c>
      <c r="R76" s="30">
        <v>64.27</v>
      </c>
      <c r="S76" s="31">
        <v>40970.875671296293</v>
      </c>
      <c r="T76" s="31">
        <v>41000.834004629629</v>
      </c>
    </row>
    <row r="77" spans="1:20" ht="72" x14ac:dyDescent="0.3">
      <c r="A77" s="26">
        <v>3156</v>
      </c>
      <c r="B77" s="26" t="s">
        <v>3156</v>
      </c>
      <c r="C77" s="26" t="s">
        <v>7266</v>
      </c>
      <c r="D77" s="27">
        <v>5500</v>
      </c>
      <c r="E77" s="28">
        <v>5600</v>
      </c>
      <c r="F77" s="26" t="s">
        <v>8218</v>
      </c>
      <c r="G77" s="26" t="s">
        <v>8223</v>
      </c>
      <c r="H77" s="26" t="s">
        <v>8245</v>
      </c>
      <c r="I77" s="26">
        <v>1338591144</v>
      </c>
      <c r="J77" s="26">
        <v>1335567144</v>
      </c>
      <c r="K77" s="26" t="b">
        <v>1</v>
      </c>
      <c r="L77" s="26">
        <v>89</v>
      </c>
      <c r="M77" s="26" t="b">
        <v>1</v>
      </c>
      <c r="N77" s="26" t="s">
        <v>8330</v>
      </c>
      <c r="O77" s="29" t="s">
        <v>8275</v>
      </c>
      <c r="P77" s="26" t="s">
        <v>8276</v>
      </c>
      <c r="Q77" s="26">
        <v>102</v>
      </c>
      <c r="R77" s="30">
        <v>62.92</v>
      </c>
      <c r="S77" s="31">
        <v>41026.953055555554</v>
      </c>
      <c r="T77" s="31">
        <v>41061.953055555554</v>
      </c>
    </row>
    <row r="78" spans="1:20" ht="28.8" x14ac:dyDescent="0.3">
      <c r="A78" s="26">
        <v>3157</v>
      </c>
      <c r="B78" s="26" t="s">
        <v>3157</v>
      </c>
      <c r="C78" s="26" t="s">
        <v>7267</v>
      </c>
      <c r="D78" s="27">
        <v>4000</v>
      </c>
      <c r="E78" s="28">
        <v>4040</v>
      </c>
      <c r="F78" s="26" t="s">
        <v>8218</v>
      </c>
      <c r="G78" s="26" t="s">
        <v>8223</v>
      </c>
      <c r="H78" s="26" t="s">
        <v>8245</v>
      </c>
      <c r="I78" s="26">
        <v>1405746000</v>
      </c>
      <c r="J78" s="26">
        <v>1404932105</v>
      </c>
      <c r="K78" s="26" t="b">
        <v>1</v>
      </c>
      <c r="L78" s="26">
        <v>41</v>
      </c>
      <c r="M78" s="26" t="b">
        <v>1</v>
      </c>
      <c r="N78" s="26" t="s">
        <v>8330</v>
      </c>
      <c r="O78" s="29" t="s">
        <v>8275</v>
      </c>
      <c r="P78" s="26" t="s">
        <v>8276</v>
      </c>
      <c r="Q78" s="26">
        <v>101</v>
      </c>
      <c r="R78" s="30">
        <v>98.54</v>
      </c>
      <c r="S78" s="31">
        <v>41829.788252314815</v>
      </c>
      <c r="T78" s="31">
        <v>41839.208333333336</v>
      </c>
    </row>
    <row r="79" spans="1:20" ht="28.8" x14ac:dyDescent="0.3">
      <c r="A79" s="26">
        <v>3158</v>
      </c>
      <c r="B79" s="26" t="s">
        <v>3158</v>
      </c>
      <c r="C79" s="26" t="s">
        <v>7268</v>
      </c>
      <c r="D79" s="27">
        <v>5000</v>
      </c>
      <c r="E79" s="28">
        <v>5700</v>
      </c>
      <c r="F79" s="26" t="s">
        <v>8218</v>
      </c>
      <c r="G79" s="26" t="s">
        <v>8223</v>
      </c>
      <c r="H79" s="26" t="s">
        <v>8245</v>
      </c>
      <c r="I79" s="26">
        <v>1374523752</v>
      </c>
      <c r="J79" s="26">
        <v>1371931752</v>
      </c>
      <c r="K79" s="26" t="b">
        <v>1</v>
      </c>
      <c r="L79" s="26">
        <v>69</v>
      </c>
      <c r="M79" s="26" t="b">
        <v>1</v>
      </c>
      <c r="N79" s="26" t="s">
        <v>8330</v>
      </c>
      <c r="O79" s="29" t="s">
        <v>8275</v>
      </c>
      <c r="P79" s="26" t="s">
        <v>8276</v>
      </c>
      <c r="Q79" s="26">
        <v>114</v>
      </c>
      <c r="R79" s="30">
        <v>82.61</v>
      </c>
      <c r="S79" s="31">
        <v>41447.839722222219</v>
      </c>
      <c r="T79" s="31">
        <v>41477.839722222219</v>
      </c>
    </row>
    <row r="80" spans="1:20" ht="57.6" x14ac:dyDescent="0.3">
      <c r="A80" s="26">
        <v>3159</v>
      </c>
      <c r="B80" s="26" t="s">
        <v>3159</v>
      </c>
      <c r="C80" s="26" t="s">
        <v>7269</v>
      </c>
      <c r="D80" s="27">
        <v>1500</v>
      </c>
      <c r="E80" s="28">
        <v>2002.22</v>
      </c>
      <c r="F80" s="26" t="s">
        <v>8218</v>
      </c>
      <c r="G80" s="26" t="s">
        <v>8223</v>
      </c>
      <c r="H80" s="26" t="s">
        <v>8245</v>
      </c>
      <c r="I80" s="26">
        <v>1326927600</v>
      </c>
      <c r="J80" s="26">
        <v>1323221761</v>
      </c>
      <c r="K80" s="26" t="b">
        <v>1</v>
      </c>
      <c r="L80" s="26">
        <v>52</v>
      </c>
      <c r="M80" s="26" t="b">
        <v>1</v>
      </c>
      <c r="N80" s="26" t="s">
        <v>8330</v>
      </c>
      <c r="O80" s="29" t="s">
        <v>8275</v>
      </c>
      <c r="P80" s="26" t="s">
        <v>8276</v>
      </c>
      <c r="Q80" s="26">
        <v>133</v>
      </c>
      <c r="R80" s="30">
        <v>38.5</v>
      </c>
      <c r="S80" s="31">
        <v>40884.066678240742</v>
      </c>
      <c r="T80" s="31">
        <v>40926.958333333336</v>
      </c>
    </row>
    <row r="81" spans="1:20" ht="72" x14ac:dyDescent="0.3">
      <c r="A81" s="26">
        <v>3160</v>
      </c>
      <c r="B81" s="26" t="s">
        <v>3160</v>
      </c>
      <c r="C81" s="26" t="s">
        <v>7270</v>
      </c>
      <c r="D81" s="27">
        <v>4500</v>
      </c>
      <c r="E81" s="28">
        <v>4569</v>
      </c>
      <c r="F81" s="26" t="s">
        <v>8218</v>
      </c>
      <c r="G81" s="26" t="s">
        <v>8223</v>
      </c>
      <c r="H81" s="26" t="s">
        <v>8245</v>
      </c>
      <c r="I81" s="26">
        <v>1407905940</v>
      </c>
      <c r="J81" s="26">
        <v>1405923687</v>
      </c>
      <c r="K81" s="26" t="b">
        <v>1</v>
      </c>
      <c r="L81" s="26">
        <v>57</v>
      </c>
      <c r="M81" s="26" t="b">
        <v>1</v>
      </c>
      <c r="N81" s="26" t="s">
        <v>8330</v>
      </c>
      <c r="O81" s="29" t="s">
        <v>8275</v>
      </c>
      <c r="P81" s="26" t="s">
        <v>8276</v>
      </c>
      <c r="Q81" s="26">
        <v>102</v>
      </c>
      <c r="R81" s="30">
        <v>80.16</v>
      </c>
      <c r="S81" s="31">
        <v>41841.26489583333</v>
      </c>
      <c r="T81" s="31">
        <v>41864.207638888889</v>
      </c>
    </row>
    <row r="82" spans="1:20" ht="72" x14ac:dyDescent="0.3">
      <c r="A82" s="26">
        <v>3162</v>
      </c>
      <c r="B82" s="26" t="s">
        <v>3162</v>
      </c>
      <c r="C82" s="26" t="s">
        <v>7272</v>
      </c>
      <c r="D82" s="27">
        <v>4000</v>
      </c>
      <c r="E82" s="28">
        <v>5086</v>
      </c>
      <c r="F82" s="26" t="s">
        <v>8218</v>
      </c>
      <c r="G82" s="26" t="s">
        <v>8223</v>
      </c>
      <c r="H82" s="26" t="s">
        <v>8245</v>
      </c>
      <c r="I82" s="26">
        <v>1404698400</v>
      </c>
      <c r="J82" s="26">
        <v>1402331262</v>
      </c>
      <c r="K82" s="26" t="b">
        <v>1</v>
      </c>
      <c r="L82" s="26">
        <v>63</v>
      </c>
      <c r="M82" s="26" t="b">
        <v>1</v>
      </c>
      <c r="N82" s="26" t="s">
        <v>8330</v>
      </c>
      <c r="O82" s="29" t="s">
        <v>8275</v>
      </c>
      <c r="P82" s="26" t="s">
        <v>8276</v>
      </c>
      <c r="Q82" s="26">
        <v>127</v>
      </c>
      <c r="R82" s="30">
        <v>80.73</v>
      </c>
      <c r="S82" s="31">
        <v>41799.685902777775</v>
      </c>
      <c r="T82" s="31">
        <v>41827.083333333336</v>
      </c>
    </row>
    <row r="83" spans="1:20" ht="72" x14ac:dyDescent="0.3">
      <c r="A83" s="26">
        <v>3163</v>
      </c>
      <c r="B83" s="26" t="s">
        <v>3163</v>
      </c>
      <c r="C83" s="26" t="s">
        <v>7273</v>
      </c>
      <c r="D83" s="27">
        <v>13000</v>
      </c>
      <c r="E83" s="28">
        <v>14450</v>
      </c>
      <c r="F83" s="26" t="s">
        <v>8218</v>
      </c>
      <c r="G83" s="26" t="s">
        <v>8223</v>
      </c>
      <c r="H83" s="26" t="s">
        <v>8245</v>
      </c>
      <c r="I83" s="26">
        <v>1402855525</v>
      </c>
      <c r="J83" s="26">
        <v>1400263525</v>
      </c>
      <c r="K83" s="26" t="b">
        <v>1</v>
      </c>
      <c r="L83" s="26">
        <v>72</v>
      </c>
      <c r="M83" s="26" t="b">
        <v>1</v>
      </c>
      <c r="N83" s="26" t="s">
        <v>8330</v>
      </c>
      <c r="O83" s="29" t="s">
        <v>8275</v>
      </c>
      <c r="P83" s="26" t="s">
        <v>8276</v>
      </c>
      <c r="Q83" s="26">
        <v>111</v>
      </c>
      <c r="R83" s="30">
        <v>200.69</v>
      </c>
      <c r="S83" s="31">
        <v>41775.753761574073</v>
      </c>
      <c r="T83" s="31">
        <v>41805.753761574073</v>
      </c>
    </row>
    <row r="84" spans="1:20" ht="86.4" x14ac:dyDescent="0.3">
      <c r="A84" s="26">
        <v>3164</v>
      </c>
      <c r="B84" s="26" t="s">
        <v>3164</v>
      </c>
      <c r="C84" s="26" t="s">
        <v>7274</v>
      </c>
      <c r="D84" s="27">
        <v>2500</v>
      </c>
      <c r="E84" s="28">
        <v>2669</v>
      </c>
      <c r="F84" s="26" t="s">
        <v>8218</v>
      </c>
      <c r="G84" s="26" t="s">
        <v>8223</v>
      </c>
      <c r="H84" s="26" t="s">
        <v>8245</v>
      </c>
      <c r="I84" s="26">
        <v>1402341615</v>
      </c>
      <c r="J84" s="26">
        <v>1399490415</v>
      </c>
      <c r="K84" s="26" t="b">
        <v>1</v>
      </c>
      <c r="L84" s="26">
        <v>71</v>
      </c>
      <c r="M84" s="26" t="b">
        <v>1</v>
      </c>
      <c r="N84" s="26" t="s">
        <v>8330</v>
      </c>
      <c r="O84" s="29" t="s">
        <v>8275</v>
      </c>
      <c r="P84" s="26" t="s">
        <v>8276</v>
      </c>
      <c r="Q84" s="26">
        <v>107</v>
      </c>
      <c r="R84" s="30">
        <v>37.590000000000003</v>
      </c>
      <c r="S84" s="31">
        <v>41766.80572916667</v>
      </c>
      <c r="T84" s="31">
        <v>41799.80572916667</v>
      </c>
    </row>
    <row r="85" spans="1:20" ht="72" x14ac:dyDescent="0.3">
      <c r="A85" s="26">
        <v>3165</v>
      </c>
      <c r="B85" s="26" t="s">
        <v>3165</v>
      </c>
      <c r="C85" s="26" t="s">
        <v>7275</v>
      </c>
      <c r="D85" s="27">
        <v>750</v>
      </c>
      <c r="E85" s="28">
        <v>1220</v>
      </c>
      <c r="F85" s="26" t="s">
        <v>8218</v>
      </c>
      <c r="G85" s="26" t="s">
        <v>8223</v>
      </c>
      <c r="H85" s="26" t="s">
        <v>8245</v>
      </c>
      <c r="I85" s="26">
        <v>1304395140</v>
      </c>
      <c r="J85" s="26">
        <v>1302493760</v>
      </c>
      <c r="K85" s="26" t="b">
        <v>1</v>
      </c>
      <c r="L85" s="26">
        <v>21</v>
      </c>
      <c r="M85" s="26" t="b">
        <v>1</v>
      </c>
      <c r="N85" s="26" t="s">
        <v>8330</v>
      </c>
      <c r="O85" s="29" t="s">
        <v>8275</v>
      </c>
      <c r="P85" s="26" t="s">
        <v>8276</v>
      </c>
      <c r="Q85" s="26">
        <v>163</v>
      </c>
      <c r="R85" s="30">
        <v>58.1</v>
      </c>
      <c r="S85" s="31">
        <v>40644.159259259257</v>
      </c>
      <c r="T85" s="31">
        <v>40666.165972222225</v>
      </c>
    </row>
    <row r="86" spans="1:20" ht="72" x14ac:dyDescent="0.3">
      <c r="A86" s="26">
        <v>3166</v>
      </c>
      <c r="B86" s="26" t="s">
        <v>3166</v>
      </c>
      <c r="C86" s="26" t="s">
        <v>7276</v>
      </c>
      <c r="D86" s="27">
        <v>35000</v>
      </c>
      <c r="E86" s="28">
        <v>56079.83</v>
      </c>
      <c r="F86" s="26" t="s">
        <v>8218</v>
      </c>
      <c r="G86" s="26" t="s">
        <v>8223</v>
      </c>
      <c r="H86" s="26" t="s">
        <v>8245</v>
      </c>
      <c r="I86" s="26">
        <v>1416988740</v>
      </c>
      <c r="J86" s="26">
        <v>1414514153</v>
      </c>
      <c r="K86" s="26" t="b">
        <v>1</v>
      </c>
      <c r="L86" s="26">
        <v>930</v>
      </c>
      <c r="M86" s="26" t="b">
        <v>1</v>
      </c>
      <c r="N86" s="26" t="s">
        <v>8330</v>
      </c>
      <c r="O86" s="29" t="s">
        <v>8275</v>
      </c>
      <c r="P86" s="26" t="s">
        <v>8276</v>
      </c>
      <c r="Q86" s="26">
        <v>160</v>
      </c>
      <c r="R86" s="30">
        <v>60.3</v>
      </c>
      <c r="S86" s="31">
        <v>41940.69158564815</v>
      </c>
      <c r="T86" s="31">
        <v>41969.332638888889</v>
      </c>
    </row>
    <row r="87" spans="1:20" ht="28.8" x14ac:dyDescent="0.3">
      <c r="A87" s="26">
        <v>3167</v>
      </c>
      <c r="B87" s="26" t="s">
        <v>3167</v>
      </c>
      <c r="C87" s="26" t="s">
        <v>7277</v>
      </c>
      <c r="D87" s="27">
        <v>3000</v>
      </c>
      <c r="E87" s="28">
        <v>3485</v>
      </c>
      <c r="F87" s="26" t="s">
        <v>8218</v>
      </c>
      <c r="G87" s="26" t="s">
        <v>8223</v>
      </c>
      <c r="H87" s="26" t="s">
        <v>8245</v>
      </c>
      <c r="I87" s="26">
        <v>1406952781</v>
      </c>
      <c r="J87" s="26">
        <v>1405743181</v>
      </c>
      <c r="K87" s="26" t="b">
        <v>1</v>
      </c>
      <c r="L87" s="26">
        <v>55</v>
      </c>
      <c r="M87" s="26" t="b">
        <v>1</v>
      </c>
      <c r="N87" s="26" t="s">
        <v>8330</v>
      </c>
      <c r="O87" s="29" t="s">
        <v>8275</v>
      </c>
      <c r="P87" s="26" t="s">
        <v>8276</v>
      </c>
      <c r="Q87" s="26">
        <v>116</v>
      </c>
      <c r="R87" s="30">
        <v>63.36</v>
      </c>
      <c r="S87" s="31">
        <v>41839.175706018519</v>
      </c>
      <c r="T87" s="31">
        <v>41853.175706018519</v>
      </c>
    </row>
    <row r="88" spans="1:20" ht="72" x14ac:dyDescent="0.3">
      <c r="A88" s="26">
        <v>3168</v>
      </c>
      <c r="B88" s="26" t="s">
        <v>3168</v>
      </c>
      <c r="C88" s="26" t="s">
        <v>7278</v>
      </c>
      <c r="D88" s="27">
        <v>2500</v>
      </c>
      <c r="E88" s="28">
        <v>3105</v>
      </c>
      <c r="F88" s="26" t="s">
        <v>8218</v>
      </c>
      <c r="G88" s="26" t="s">
        <v>8223</v>
      </c>
      <c r="H88" s="26" t="s">
        <v>8245</v>
      </c>
      <c r="I88" s="26">
        <v>1402696800</v>
      </c>
      <c r="J88" s="26">
        <v>1399948353</v>
      </c>
      <c r="K88" s="26" t="b">
        <v>1</v>
      </c>
      <c r="L88" s="26">
        <v>61</v>
      </c>
      <c r="M88" s="26" t="b">
        <v>1</v>
      </c>
      <c r="N88" s="26" t="s">
        <v>8330</v>
      </c>
      <c r="O88" s="29" t="s">
        <v>8275</v>
      </c>
      <c r="P88" s="26" t="s">
        <v>8276</v>
      </c>
      <c r="Q88" s="26">
        <v>124</v>
      </c>
      <c r="R88" s="30">
        <v>50.9</v>
      </c>
      <c r="S88" s="31">
        <v>41772.105937500004</v>
      </c>
      <c r="T88" s="31">
        <v>41803.916666666664</v>
      </c>
    </row>
    <row r="89" spans="1:20" ht="43.2" x14ac:dyDescent="0.3">
      <c r="A89" s="26">
        <v>3169</v>
      </c>
      <c r="B89" s="26" t="s">
        <v>3169</v>
      </c>
      <c r="C89" s="26" t="s">
        <v>7279</v>
      </c>
      <c r="D89" s="27">
        <v>8000</v>
      </c>
      <c r="E89" s="28">
        <v>8241</v>
      </c>
      <c r="F89" s="26" t="s">
        <v>8218</v>
      </c>
      <c r="G89" s="26" t="s">
        <v>8223</v>
      </c>
      <c r="H89" s="26" t="s">
        <v>8245</v>
      </c>
      <c r="I89" s="26">
        <v>1386910740</v>
      </c>
      <c r="J89" s="26">
        <v>1384364561</v>
      </c>
      <c r="K89" s="26" t="b">
        <v>1</v>
      </c>
      <c r="L89" s="26">
        <v>82</v>
      </c>
      <c r="M89" s="26" t="b">
        <v>1</v>
      </c>
      <c r="N89" s="26" t="s">
        <v>8330</v>
      </c>
      <c r="O89" s="29" t="s">
        <v>8275</v>
      </c>
      <c r="P89" s="26" t="s">
        <v>8276</v>
      </c>
      <c r="Q89" s="26">
        <v>103</v>
      </c>
      <c r="R89" s="30">
        <v>100.5</v>
      </c>
      <c r="S89" s="31">
        <v>41591.737974537034</v>
      </c>
      <c r="T89" s="31">
        <v>41621.207638888889</v>
      </c>
    </row>
    <row r="90" spans="1:20" ht="57.6" x14ac:dyDescent="0.3">
      <c r="A90" s="26">
        <v>3170</v>
      </c>
      <c r="B90" s="26" t="s">
        <v>3170</v>
      </c>
      <c r="C90" s="26" t="s">
        <v>7280</v>
      </c>
      <c r="D90" s="27">
        <v>2000</v>
      </c>
      <c r="E90" s="28">
        <v>2245</v>
      </c>
      <c r="F90" s="26" t="s">
        <v>8218</v>
      </c>
      <c r="G90" s="26" t="s">
        <v>8223</v>
      </c>
      <c r="H90" s="26" t="s">
        <v>8245</v>
      </c>
      <c r="I90" s="26">
        <v>1404273600</v>
      </c>
      <c r="J90" s="26">
        <v>1401414944</v>
      </c>
      <c r="K90" s="26" t="b">
        <v>1</v>
      </c>
      <c r="L90" s="26">
        <v>71</v>
      </c>
      <c r="M90" s="26" t="b">
        <v>1</v>
      </c>
      <c r="N90" s="26" t="s">
        <v>8330</v>
      </c>
      <c r="O90" s="29" t="s">
        <v>8275</v>
      </c>
      <c r="P90" s="26" t="s">
        <v>8276</v>
      </c>
      <c r="Q90" s="26">
        <v>112</v>
      </c>
      <c r="R90" s="30">
        <v>31.62</v>
      </c>
      <c r="S90" s="31">
        <v>41789.080370370371</v>
      </c>
      <c r="T90" s="31">
        <v>41822.166666666664</v>
      </c>
    </row>
    <row r="91" spans="1:20" ht="72" x14ac:dyDescent="0.3">
      <c r="A91" s="26">
        <v>3172</v>
      </c>
      <c r="B91" s="26" t="s">
        <v>3172</v>
      </c>
      <c r="C91" s="26" t="s">
        <v>7282</v>
      </c>
      <c r="D91" s="27">
        <v>2000</v>
      </c>
      <c r="E91" s="28">
        <v>2300</v>
      </c>
      <c r="F91" s="26" t="s">
        <v>8218</v>
      </c>
      <c r="G91" s="26" t="s">
        <v>8223</v>
      </c>
      <c r="H91" s="26" t="s">
        <v>8245</v>
      </c>
      <c r="I91" s="26">
        <v>1329240668</v>
      </c>
      <c r="J91" s="26">
        <v>1326648668</v>
      </c>
      <c r="K91" s="26" t="b">
        <v>1</v>
      </c>
      <c r="L91" s="26">
        <v>29</v>
      </c>
      <c r="M91" s="26" t="b">
        <v>1</v>
      </c>
      <c r="N91" s="26" t="s">
        <v>8330</v>
      </c>
      <c r="O91" s="29" t="s">
        <v>8275</v>
      </c>
      <c r="P91" s="26" t="s">
        <v>8276</v>
      </c>
      <c r="Q91" s="26">
        <v>115</v>
      </c>
      <c r="R91" s="30">
        <v>79.31</v>
      </c>
      <c r="S91" s="31">
        <v>40923.729953703703</v>
      </c>
      <c r="T91" s="31">
        <v>40953.729953703703</v>
      </c>
    </row>
    <row r="92" spans="1:20" ht="72" x14ac:dyDescent="0.3">
      <c r="A92" s="26">
        <v>3173</v>
      </c>
      <c r="B92" s="26" t="s">
        <v>3173</v>
      </c>
      <c r="C92" s="26" t="s">
        <v>7283</v>
      </c>
      <c r="D92" s="27">
        <v>10000</v>
      </c>
      <c r="E92" s="28">
        <v>10300</v>
      </c>
      <c r="F92" s="26" t="s">
        <v>8218</v>
      </c>
      <c r="G92" s="26" t="s">
        <v>8223</v>
      </c>
      <c r="H92" s="26" t="s">
        <v>8245</v>
      </c>
      <c r="I92" s="26">
        <v>1411765492</v>
      </c>
      <c r="J92" s="26">
        <v>1409173492</v>
      </c>
      <c r="K92" s="26" t="b">
        <v>1</v>
      </c>
      <c r="L92" s="26">
        <v>74</v>
      </c>
      <c r="M92" s="26" t="b">
        <v>1</v>
      </c>
      <c r="N92" s="26" t="s">
        <v>8330</v>
      </c>
      <c r="O92" s="29" t="s">
        <v>8275</v>
      </c>
      <c r="P92" s="26" t="s">
        <v>8276</v>
      </c>
      <c r="Q92" s="26">
        <v>103</v>
      </c>
      <c r="R92" s="30">
        <v>139.19</v>
      </c>
      <c r="S92" s="31">
        <v>41878.878379629627</v>
      </c>
      <c r="T92" s="31">
        <v>41908.878379629627</v>
      </c>
    </row>
    <row r="93" spans="1:20" ht="72" x14ac:dyDescent="0.3">
      <c r="A93" s="26">
        <v>3174</v>
      </c>
      <c r="B93" s="26" t="s">
        <v>3174</v>
      </c>
      <c r="C93" s="26" t="s">
        <v>7284</v>
      </c>
      <c r="D93" s="27">
        <v>3000</v>
      </c>
      <c r="E93" s="28">
        <v>3034</v>
      </c>
      <c r="F93" s="26" t="s">
        <v>8218</v>
      </c>
      <c r="G93" s="26" t="s">
        <v>8223</v>
      </c>
      <c r="H93" s="26" t="s">
        <v>8245</v>
      </c>
      <c r="I93" s="26">
        <v>1408999508</v>
      </c>
      <c r="J93" s="26">
        <v>1407789908</v>
      </c>
      <c r="K93" s="26" t="b">
        <v>1</v>
      </c>
      <c r="L93" s="26">
        <v>23</v>
      </c>
      <c r="M93" s="26" t="b">
        <v>1</v>
      </c>
      <c r="N93" s="26" t="s">
        <v>8330</v>
      </c>
      <c r="O93" s="29" t="s">
        <v>8275</v>
      </c>
      <c r="P93" s="26" t="s">
        <v>8276</v>
      </c>
      <c r="Q93" s="26">
        <v>101</v>
      </c>
      <c r="R93" s="30">
        <v>131.91</v>
      </c>
      <c r="S93" s="31">
        <v>41862.864675925928</v>
      </c>
      <c r="T93" s="31">
        <v>41876.864675925928</v>
      </c>
    </row>
    <row r="94" spans="1:20" ht="86.4" x14ac:dyDescent="0.3">
      <c r="A94" s="26">
        <v>3175</v>
      </c>
      <c r="B94" s="26" t="s">
        <v>3175</v>
      </c>
      <c r="C94" s="26" t="s">
        <v>7285</v>
      </c>
      <c r="D94" s="27">
        <v>5000</v>
      </c>
      <c r="E94" s="28">
        <v>5478</v>
      </c>
      <c r="F94" s="26" t="s">
        <v>8218</v>
      </c>
      <c r="G94" s="26" t="s">
        <v>8223</v>
      </c>
      <c r="H94" s="26" t="s">
        <v>8245</v>
      </c>
      <c r="I94" s="26">
        <v>1297977427</v>
      </c>
      <c r="J94" s="26">
        <v>1292793427</v>
      </c>
      <c r="K94" s="26" t="b">
        <v>1</v>
      </c>
      <c r="L94" s="26">
        <v>60</v>
      </c>
      <c r="M94" s="26" t="b">
        <v>1</v>
      </c>
      <c r="N94" s="26" t="s">
        <v>8330</v>
      </c>
      <c r="O94" s="29" t="s">
        <v>8275</v>
      </c>
      <c r="P94" s="26" t="s">
        <v>8276</v>
      </c>
      <c r="Q94" s="26">
        <v>110</v>
      </c>
      <c r="R94" s="30">
        <v>91.3</v>
      </c>
      <c r="S94" s="31">
        <v>40531.886886574073</v>
      </c>
      <c r="T94" s="31">
        <v>40591.886886574073</v>
      </c>
    </row>
    <row r="95" spans="1:20" ht="72" x14ac:dyDescent="0.3">
      <c r="A95" s="26">
        <v>3176</v>
      </c>
      <c r="B95" s="26" t="s">
        <v>3176</v>
      </c>
      <c r="C95" s="26" t="s">
        <v>7286</v>
      </c>
      <c r="D95" s="27">
        <v>1900</v>
      </c>
      <c r="E95" s="28">
        <v>2182</v>
      </c>
      <c r="F95" s="26" t="s">
        <v>8218</v>
      </c>
      <c r="G95" s="26" t="s">
        <v>8223</v>
      </c>
      <c r="H95" s="26" t="s">
        <v>8245</v>
      </c>
      <c r="I95" s="26">
        <v>1376838000</v>
      </c>
      <c r="J95" s="26">
        <v>1374531631</v>
      </c>
      <c r="K95" s="26" t="b">
        <v>1</v>
      </c>
      <c r="L95" s="26">
        <v>55</v>
      </c>
      <c r="M95" s="26" t="b">
        <v>1</v>
      </c>
      <c r="N95" s="26" t="s">
        <v>8330</v>
      </c>
      <c r="O95" s="29" t="s">
        <v>8275</v>
      </c>
      <c r="P95" s="26" t="s">
        <v>8276</v>
      </c>
      <c r="Q95" s="26">
        <v>115</v>
      </c>
      <c r="R95" s="30">
        <v>39.67</v>
      </c>
      <c r="S95" s="31">
        <v>41477.930914351848</v>
      </c>
      <c r="T95" s="31">
        <v>41504.625</v>
      </c>
    </row>
    <row r="96" spans="1:20" ht="72" x14ac:dyDescent="0.3">
      <c r="A96" s="26">
        <v>3177</v>
      </c>
      <c r="B96" s="26" t="s">
        <v>3177</v>
      </c>
      <c r="C96" s="26" t="s">
        <v>7287</v>
      </c>
      <c r="D96" s="27">
        <v>2500</v>
      </c>
      <c r="E96" s="28">
        <v>2935</v>
      </c>
      <c r="F96" s="26" t="s">
        <v>8218</v>
      </c>
      <c r="G96" s="26" t="s">
        <v>8223</v>
      </c>
      <c r="H96" s="26" t="s">
        <v>8245</v>
      </c>
      <c r="I96" s="26">
        <v>1403366409</v>
      </c>
      <c r="J96" s="26">
        <v>1400774409</v>
      </c>
      <c r="K96" s="26" t="b">
        <v>1</v>
      </c>
      <c r="L96" s="26">
        <v>51</v>
      </c>
      <c r="M96" s="26" t="b">
        <v>1</v>
      </c>
      <c r="N96" s="26" t="s">
        <v>8330</v>
      </c>
      <c r="O96" s="29" t="s">
        <v>8275</v>
      </c>
      <c r="P96" s="26" t="s">
        <v>8276</v>
      </c>
      <c r="Q96" s="26">
        <v>117</v>
      </c>
      <c r="R96" s="30">
        <v>57.55</v>
      </c>
      <c r="S96" s="31">
        <v>41781.666770833333</v>
      </c>
      <c r="T96" s="31">
        <v>41811.666770833333</v>
      </c>
    </row>
    <row r="97" spans="1:20" ht="57.6" x14ac:dyDescent="0.3">
      <c r="A97" s="26">
        <v>3179</v>
      </c>
      <c r="B97" s="26" t="s">
        <v>3179</v>
      </c>
      <c r="C97" s="26" t="s">
        <v>7289</v>
      </c>
      <c r="D97" s="27">
        <v>4200</v>
      </c>
      <c r="E97" s="28">
        <v>4794.82</v>
      </c>
      <c r="F97" s="26" t="s">
        <v>8218</v>
      </c>
      <c r="G97" s="26" t="s">
        <v>8223</v>
      </c>
      <c r="H97" s="26" t="s">
        <v>8245</v>
      </c>
      <c r="I97" s="26">
        <v>1367859071</v>
      </c>
      <c r="J97" s="26">
        <v>1365699071</v>
      </c>
      <c r="K97" s="26" t="b">
        <v>1</v>
      </c>
      <c r="L97" s="26">
        <v>62</v>
      </c>
      <c r="M97" s="26" t="b">
        <v>1</v>
      </c>
      <c r="N97" s="26" t="s">
        <v>8330</v>
      </c>
      <c r="O97" s="29" t="s">
        <v>8275</v>
      </c>
      <c r="P97" s="26" t="s">
        <v>8276</v>
      </c>
      <c r="Q97" s="26">
        <v>114</v>
      </c>
      <c r="R97" s="30">
        <v>77.34</v>
      </c>
      <c r="S97" s="31">
        <v>41375.702210648145</v>
      </c>
      <c r="T97" s="31">
        <v>41400.702210648145</v>
      </c>
    </row>
    <row r="98" spans="1:20" ht="72" x14ac:dyDescent="0.3">
      <c r="A98" s="26">
        <v>3182</v>
      </c>
      <c r="B98" s="26" t="s">
        <v>3182</v>
      </c>
      <c r="C98" s="26" t="s">
        <v>7292</v>
      </c>
      <c r="D98" s="27">
        <v>7000</v>
      </c>
      <c r="E98" s="28">
        <v>7062</v>
      </c>
      <c r="F98" s="26" t="s">
        <v>8218</v>
      </c>
      <c r="G98" s="26" t="s">
        <v>8223</v>
      </c>
      <c r="H98" s="26" t="s">
        <v>8245</v>
      </c>
      <c r="I98" s="26">
        <v>1328029200</v>
      </c>
      <c r="J98" s="26">
        <v>1323211621</v>
      </c>
      <c r="K98" s="26" t="b">
        <v>1</v>
      </c>
      <c r="L98" s="26">
        <v>151</v>
      </c>
      <c r="M98" s="26" t="b">
        <v>1</v>
      </c>
      <c r="N98" s="26" t="s">
        <v>8330</v>
      </c>
      <c r="O98" s="29" t="s">
        <v>8275</v>
      </c>
      <c r="P98" s="26" t="s">
        <v>8276</v>
      </c>
      <c r="Q98" s="26">
        <v>101</v>
      </c>
      <c r="R98" s="30">
        <v>46.77</v>
      </c>
      <c r="S98" s="31">
        <v>40883.949317129627</v>
      </c>
      <c r="T98" s="31">
        <v>40939.708333333336</v>
      </c>
    </row>
    <row r="99" spans="1:20" ht="57.6" x14ac:dyDescent="0.3">
      <c r="A99" s="26">
        <v>3183</v>
      </c>
      <c r="B99" s="26" t="s">
        <v>3183</v>
      </c>
      <c r="C99" s="26" t="s">
        <v>7293</v>
      </c>
      <c r="D99" s="27">
        <v>2500</v>
      </c>
      <c r="E99" s="28">
        <v>2725</v>
      </c>
      <c r="F99" s="26" t="s">
        <v>8218</v>
      </c>
      <c r="G99" s="26" t="s">
        <v>8223</v>
      </c>
      <c r="H99" s="26" t="s">
        <v>8245</v>
      </c>
      <c r="I99" s="26">
        <v>1377284669</v>
      </c>
      <c r="J99" s="26">
        <v>1375729469</v>
      </c>
      <c r="K99" s="26" t="b">
        <v>1</v>
      </c>
      <c r="L99" s="26">
        <v>68</v>
      </c>
      <c r="M99" s="26" t="b">
        <v>1</v>
      </c>
      <c r="N99" s="26" t="s">
        <v>8330</v>
      </c>
      <c r="O99" s="29" t="s">
        <v>8275</v>
      </c>
      <c r="P99" s="26" t="s">
        <v>8276</v>
      </c>
      <c r="Q99" s="26">
        <v>109</v>
      </c>
      <c r="R99" s="30">
        <v>40.07</v>
      </c>
      <c r="S99" s="31">
        <v>41491.79478009259</v>
      </c>
      <c r="T99" s="31">
        <v>41509.79478009259</v>
      </c>
    </row>
    <row r="100" spans="1:20" ht="57.6" x14ac:dyDescent="0.3">
      <c r="A100" s="26">
        <v>3184</v>
      </c>
      <c r="B100" s="26" t="s">
        <v>3184</v>
      </c>
      <c r="C100" s="26" t="s">
        <v>7294</v>
      </c>
      <c r="D100" s="27">
        <v>4300</v>
      </c>
      <c r="E100" s="28">
        <v>4610</v>
      </c>
      <c r="F100" s="26" t="s">
        <v>8218</v>
      </c>
      <c r="G100" s="26" t="s">
        <v>8223</v>
      </c>
      <c r="H100" s="26" t="s">
        <v>8245</v>
      </c>
      <c r="I100" s="26">
        <v>1404258631</v>
      </c>
      <c r="J100" s="26">
        <v>1401666631</v>
      </c>
      <c r="K100" s="26" t="b">
        <v>1</v>
      </c>
      <c r="L100" s="26">
        <v>46</v>
      </c>
      <c r="M100" s="26" t="b">
        <v>1</v>
      </c>
      <c r="N100" s="26" t="s">
        <v>8330</v>
      </c>
      <c r="O100" s="29" t="s">
        <v>8275</v>
      </c>
      <c r="P100" s="26" t="s">
        <v>8276</v>
      </c>
      <c r="Q100" s="26">
        <v>107</v>
      </c>
      <c r="R100" s="30">
        <v>100.22</v>
      </c>
      <c r="S100" s="31">
        <v>41791.993414351848</v>
      </c>
      <c r="T100" s="31">
        <v>41821.993414351848</v>
      </c>
    </row>
    <row r="101" spans="1:20" ht="86.4" x14ac:dyDescent="0.3">
      <c r="A101" s="26">
        <v>3187</v>
      </c>
      <c r="B101" s="26" t="s">
        <v>3187</v>
      </c>
      <c r="C101" s="26" t="s">
        <v>7297</v>
      </c>
      <c r="D101" s="27">
        <v>15000</v>
      </c>
      <c r="E101" s="28">
        <v>17444</v>
      </c>
      <c r="F101" s="26" t="s">
        <v>8218</v>
      </c>
      <c r="G101" s="26" t="s">
        <v>8223</v>
      </c>
      <c r="H101" s="26" t="s">
        <v>8245</v>
      </c>
      <c r="I101" s="26">
        <v>1407167973</v>
      </c>
      <c r="J101" s="26">
        <v>1405439973</v>
      </c>
      <c r="K101" s="26" t="b">
        <v>1</v>
      </c>
      <c r="L101" s="26">
        <v>244</v>
      </c>
      <c r="M101" s="26" t="b">
        <v>1</v>
      </c>
      <c r="N101" s="26" t="s">
        <v>8330</v>
      </c>
      <c r="O101" s="29" t="s">
        <v>8275</v>
      </c>
      <c r="P101" s="26" t="s">
        <v>8276</v>
      </c>
      <c r="Q101" s="26">
        <v>116</v>
      </c>
      <c r="R101" s="30">
        <v>71.489999999999995</v>
      </c>
      <c r="S101" s="31">
        <v>41835.666354166664</v>
      </c>
      <c r="T101" s="31">
        <v>41855.666354166664</v>
      </c>
    </row>
    <row r="102" spans="1:20" ht="72" x14ac:dyDescent="0.3">
      <c r="A102" s="26">
        <v>3208</v>
      </c>
      <c r="B102" s="26" t="s">
        <v>3208</v>
      </c>
      <c r="C102" s="26" t="s">
        <v>7318</v>
      </c>
      <c r="D102" s="27">
        <v>5000</v>
      </c>
      <c r="E102" s="28">
        <v>5175</v>
      </c>
      <c r="F102" s="26" t="s">
        <v>8218</v>
      </c>
      <c r="G102" s="26" t="s">
        <v>8223</v>
      </c>
      <c r="H102" s="26" t="s">
        <v>8245</v>
      </c>
      <c r="I102" s="26">
        <v>1406557877</v>
      </c>
      <c r="J102" s="26">
        <v>1404743477</v>
      </c>
      <c r="K102" s="26" t="b">
        <v>1</v>
      </c>
      <c r="L102" s="26">
        <v>82</v>
      </c>
      <c r="M102" s="26" t="b">
        <v>1</v>
      </c>
      <c r="N102" s="26" t="s">
        <v>8330</v>
      </c>
      <c r="O102" s="29" t="s">
        <v>8275</v>
      </c>
      <c r="P102" s="26" t="s">
        <v>8276</v>
      </c>
      <c r="Q102" s="26">
        <v>104</v>
      </c>
      <c r="R102" s="30">
        <v>63.11</v>
      </c>
      <c r="S102" s="31">
        <v>41827.605057870373</v>
      </c>
      <c r="T102" s="31">
        <v>41848.605057870373</v>
      </c>
    </row>
    <row r="103" spans="1:20" ht="72" x14ac:dyDescent="0.3">
      <c r="A103" s="26">
        <v>3209</v>
      </c>
      <c r="B103" s="26" t="s">
        <v>3209</v>
      </c>
      <c r="C103" s="26" t="s">
        <v>7319</v>
      </c>
      <c r="D103" s="27">
        <v>9500</v>
      </c>
      <c r="E103" s="28">
        <v>11335.7</v>
      </c>
      <c r="F103" s="26" t="s">
        <v>8218</v>
      </c>
      <c r="G103" s="26" t="s">
        <v>8223</v>
      </c>
      <c r="H103" s="26" t="s">
        <v>8245</v>
      </c>
      <c r="I103" s="26">
        <v>1403305200</v>
      </c>
      <c r="J103" s="26">
        <v>1400512658</v>
      </c>
      <c r="K103" s="26" t="b">
        <v>1</v>
      </c>
      <c r="L103" s="26">
        <v>226</v>
      </c>
      <c r="M103" s="26" t="b">
        <v>1</v>
      </c>
      <c r="N103" s="26" t="s">
        <v>8330</v>
      </c>
      <c r="O103" s="29" t="s">
        <v>8275</v>
      </c>
      <c r="P103" s="26" t="s">
        <v>8276</v>
      </c>
      <c r="Q103" s="26">
        <v>119</v>
      </c>
      <c r="R103" s="30">
        <v>50.16</v>
      </c>
      <c r="S103" s="31">
        <v>41778.637245370373</v>
      </c>
      <c r="T103" s="31">
        <v>41810.958333333336</v>
      </c>
    </row>
    <row r="104" spans="1:20" ht="72" x14ac:dyDescent="0.3">
      <c r="A104" s="26">
        <v>3210</v>
      </c>
      <c r="B104" s="26" t="s">
        <v>3210</v>
      </c>
      <c r="C104" s="26" t="s">
        <v>7320</v>
      </c>
      <c r="D104" s="27">
        <v>3000</v>
      </c>
      <c r="E104" s="28">
        <v>3773</v>
      </c>
      <c r="F104" s="26" t="s">
        <v>8218</v>
      </c>
      <c r="G104" s="26" t="s">
        <v>8223</v>
      </c>
      <c r="H104" s="26" t="s">
        <v>8245</v>
      </c>
      <c r="I104" s="26">
        <v>1338523140</v>
      </c>
      <c r="J104" s="26">
        <v>1334442519</v>
      </c>
      <c r="K104" s="26" t="b">
        <v>1</v>
      </c>
      <c r="L104" s="26">
        <v>60</v>
      </c>
      <c r="M104" s="26" t="b">
        <v>1</v>
      </c>
      <c r="N104" s="26" t="s">
        <v>8330</v>
      </c>
      <c r="O104" s="29" t="s">
        <v>8275</v>
      </c>
      <c r="P104" s="26" t="s">
        <v>8276</v>
      </c>
      <c r="Q104" s="26">
        <v>126</v>
      </c>
      <c r="R104" s="30">
        <v>62.88</v>
      </c>
      <c r="S104" s="31">
        <v>41013.936562499999</v>
      </c>
      <c r="T104" s="31">
        <v>41061.165972222225</v>
      </c>
    </row>
    <row r="105" spans="1:20" ht="72" x14ac:dyDescent="0.3">
      <c r="A105" s="26">
        <v>3211</v>
      </c>
      <c r="B105" s="26" t="s">
        <v>3211</v>
      </c>
      <c r="C105" s="26" t="s">
        <v>7321</v>
      </c>
      <c r="D105" s="27">
        <v>23000</v>
      </c>
      <c r="E105" s="28">
        <v>27541</v>
      </c>
      <c r="F105" s="26" t="s">
        <v>8218</v>
      </c>
      <c r="G105" s="26" t="s">
        <v>8223</v>
      </c>
      <c r="H105" s="26" t="s">
        <v>8245</v>
      </c>
      <c r="I105" s="26">
        <v>1408068000</v>
      </c>
      <c r="J105" s="26">
        <v>1405346680</v>
      </c>
      <c r="K105" s="26" t="b">
        <v>1</v>
      </c>
      <c r="L105" s="26">
        <v>322</v>
      </c>
      <c r="M105" s="26" t="b">
        <v>1</v>
      </c>
      <c r="N105" s="26" t="s">
        <v>8330</v>
      </c>
      <c r="O105" s="29" t="s">
        <v>8275</v>
      </c>
      <c r="P105" s="26" t="s">
        <v>8276</v>
      </c>
      <c r="Q105" s="26">
        <v>120</v>
      </c>
      <c r="R105" s="30">
        <v>85.53</v>
      </c>
      <c r="S105" s="31">
        <v>41834.586574074077</v>
      </c>
      <c r="T105" s="31">
        <v>41866.083333333336</v>
      </c>
    </row>
    <row r="106" spans="1:20" ht="43.2" x14ac:dyDescent="0.3">
      <c r="A106" s="26">
        <v>3212</v>
      </c>
      <c r="B106" s="26" t="s">
        <v>3212</v>
      </c>
      <c r="C106" s="26" t="s">
        <v>7322</v>
      </c>
      <c r="D106" s="27">
        <v>4000</v>
      </c>
      <c r="E106" s="28">
        <v>5050</v>
      </c>
      <c r="F106" s="26" t="s">
        <v>8218</v>
      </c>
      <c r="G106" s="26" t="s">
        <v>8223</v>
      </c>
      <c r="H106" s="26" t="s">
        <v>8245</v>
      </c>
      <c r="I106" s="26">
        <v>1407524751</v>
      </c>
      <c r="J106" s="26">
        <v>1404932751</v>
      </c>
      <c r="K106" s="26" t="b">
        <v>1</v>
      </c>
      <c r="L106" s="26">
        <v>94</v>
      </c>
      <c r="M106" s="26" t="b">
        <v>1</v>
      </c>
      <c r="N106" s="26" t="s">
        <v>8330</v>
      </c>
      <c r="O106" s="29" t="s">
        <v>8275</v>
      </c>
      <c r="P106" s="26" t="s">
        <v>8276</v>
      </c>
      <c r="Q106" s="26">
        <v>126</v>
      </c>
      <c r="R106" s="30">
        <v>53.72</v>
      </c>
      <c r="S106" s="31">
        <v>41829.795729166668</v>
      </c>
      <c r="T106" s="31">
        <v>41859.795729166668</v>
      </c>
    </row>
    <row r="107" spans="1:20" ht="86.4" x14ac:dyDescent="0.3">
      <c r="A107" s="26">
        <v>3215</v>
      </c>
      <c r="B107" s="26" t="s">
        <v>3215</v>
      </c>
      <c r="C107" s="26" t="s">
        <v>7325</v>
      </c>
      <c r="D107" s="27">
        <v>35000</v>
      </c>
      <c r="E107" s="28">
        <v>35123</v>
      </c>
      <c r="F107" s="26" t="s">
        <v>8218</v>
      </c>
      <c r="G107" s="26" t="s">
        <v>8223</v>
      </c>
      <c r="H107" s="26" t="s">
        <v>8245</v>
      </c>
      <c r="I107" s="26">
        <v>1441857540</v>
      </c>
      <c r="J107" s="26">
        <v>1438617471</v>
      </c>
      <c r="K107" s="26" t="b">
        <v>1</v>
      </c>
      <c r="L107" s="26">
        <v>134</v>
      </c>
      <c r="M107" s="26" t="b">
        <v>1</v>
      </c>
      <c r="N107" s="26" t="s">
        <v>8330</v>
      </c>
      <c r="O107" s="29" t="s">
        <v>8275</v>
      </c>
      <c r="P107" s="26" t="s">
        <v>8276</v>
      </c>
      <c r="Q107" s="26">
        <v>100</v>
      </c>
      <c r="R107" s="30">
        <v>262.11</v>
      </c>
      <c r="S107" s="31">
        <v>42219.665173611109</v>
      </c>
      <c r="T107" s="31">
        <v>42257.165972222225</v>
      </c>
    </row>
    <row r="108" spans="1:20" ht="57.6" x14ac:dyDescent="0.3">
      <c r="A108" s="26">
        <v>3217</v>
      </c>
      <c r="B108" s="26" t="s">
        <v>3217</v>
      </c>
      <c r="C108" s="26" t="s">
        <v>7327</v>
      </c>
      <c r="D108" s="27">
        <v>4500</v>
      </c>
      <c r="E108" s="28">
        <v>5221</v>
      </c>
      <c r="F108" s="26" t="s">
        <v>8218</v>
      </c>
      <c r="G108" s="26" t="s">
        <v>8223</v>
      </c>
      <c r="H108" s="26" t="s">
        <v>8245</v>
      </c>
      <c r="I108" s="26">
        <v>1478264784</v>
      </c>
      <c r="J108" s="26">
        <v>1475672784</v>
      </c>
      <c r="K108" s="26" t="b">
        <v>1</v>
      </c>
      <c r="L108" s="26">
        <v>104</v>
      </c>
      <c r="M108" s="26" t="b">
        <v>1</v>
      </c>
      <c r="N108" s="26" t="s">
        <v>8330</v>
      </c>
      <c r="O108" s="29" t="s">
        <v>8275</v>
      </c>
      <c r="P108" s="26" t="s">
        <v>8276</v>
      </c>
      <c r="Q108" s="26">
        <v>116</v>
      </c>
      <c r="R108" s="30">
        <v>50.2</v>
      </c>
      <c r="S108" s="31">
        <v>42648.546111111107</v>
      </c>
      <c r="T108" s="31">
        <v>42678.546111111107</v>
      </c>
    </row>
    <row r="109" spans="1:20" ht="43.2" x14ac:dyDescent="0.3">
      <c r="A109" s="26">
        <v>3219</v>
      </c>
      <c r="B109" s="26" t="s">
        <v>3219</v>
      </c>
      <c r="C109" s="26" t="s">
        <v>7329</v>
      </c>
      <c r="D109" s="27">
        <v>20000</v>
      </c>
      <c r="E109" s="28">
        <v>20022</v>
      </c>
      <c r="F109" s="26" t="s">
        <v>8218</v>
      </c>
      <c r="G109" s="26" t="s">
        <v>8223</v>
      </c>
      <c r="H109" s="26" t="s">
        <v>8245</v>
      </c>
      <c r="I109" s="26">
        <v>1427063747</v>
      </c>
      <c r="J109" s="26">
        <v>1424043347</v>
      </c>
      <c r="K109" s="26" t="b">
        <v>1</v>
      </c>
      <c r="L109" s="26">
        <v>119</v>
      </c>
      <c r="M109" s="26" t="b">
        <v>1</v>
      </c>
      <c r="N109" s="26" t="s">
        <v>8330</v>
      </c>
      <c r="O109" s="29" t="s">
        <v>8275</v>
      </c>
      <c r="P109" s="26" t="s">
        <v>8276</v>
      </c>
      <c r="Q109" s="26">
        <v>100</v>
      </c>
      <c r="R109" s="30">
        <v>168.25</v>
      </c>
      <c r="S109" s="31">
        <v>42050.983182870375</v>
      </c>
      <c r="T109" s="31">
        <v>42085.941516203704</v>
      </c>
    </row>
    <row r="110" spans="1:20" ht="43.2" x14ac:dyDescent="0.3">
      <c r="A110" s="26">
        <v>3220</v>
      </c>
      <c r="B110" s="26" t="s">
        <v>3220</v>
      </c>
      <c r="C110" s="26" t="s">
        <v>7330</v>
      </c>
      <c r="D110" s="27">
        <v>15000</v>
      </c>
      <c r="E110" s="28">
        <v>15126</v>
      </c>
      <c r="F110" s="26" t="s">
        <v>8218</v>
      </c>
      <c r="G110" s="26" t="s">
        <v>8223</v>
      </c>
      <c r="H110" s="26" t="s">
        <v>8245</v>
      </c>
      <c r="I110" s="26">
        <v>1489352400</v>
      </c>
      <c r="J110" s="26">
        <v>1486411204</v>
      </c>
      <c r="K110" s="26" t="b">
        <v>1</v>
      </c>
      <c r="L110" s="26">
        <v>59</v>
      </c>
      <c r="M110" s="26" t="b">
        <v>1</v>
      </c>
      <c r="N110" s="26" t="s">
        <v>8330</v>
      </c>
      <c r="O110" s="29" t="s">
        <v>8275</v>
      </c>
      <c r="P110" s="26" t="s">
        <v>8276</v>
      </c>
      <c r="Q110" s="26">
        <v>101</v>
      </c>
      <c r="R110" s="30">
        <v>256.37</v>
      </c>
      <c r="S110" s="31">
        <v>42772.833379629628</v>
      </c>
      <c r="T110" s="31">
        <v>42806.875</v>
      </c>
    </row>
    <row r="111" spans="1:20" ht="57.6" x14ac:dyDescent="0.3">
      <c r="A111" s="26">
        <v>3222</v>
      </c>
      <c r="B111" s="26" t="s">
        <v>3222</v>
      </c>
      <c r="C111" s="26" t="s">
        <v>7332</v>
      </c>
      <c r="D111" s="27">
        <v>2500</v>
      </c>
      <c r="E111" s="28">
        <v>3120</v>
      </c>
      <c r="F111" s="26" t="s">
        <v>8218</v>
      </c>
      <c r="G111" s="26" t="s">
        <v>8223</v>
      </c>
      <c r="H111" s="26" t="s">
        <v>8245</v>
      </c>
      <c r="I111" s="26">
        <v>1445722140</v>
      </c>
      <c r="J111" s="26">
        <v>1443016697</v>
      </c>
      <c r="K111" s="26" t="b">
        <v>1</v>
      </c>
      <c r="L111" s="26">
        <v>84</v>
      </c>
      <c r="M111" s="26" t="b">
        <v>1</v>
      </c>
      <c r="N111" s="26" t="s">
        <v>8330</v>
      </c>
      <c r="O111" s="29" t="s">
        <v>8275</v>
      </c>
      <c r="P111" s="26" t="s">
        <v>8276</v>
      </c>
      <c r="Q111" s="26">
        <v>125</v>
      </c>
      <c r="R111" s="30">
        <v>37.14</v>
      </c>
      <c r="S111" s="31">
        <v>42270.582141203704</v>
      </c>
      <c r="T111" s="31">
        <v>42301.895138888889</v>
      </c>
    </row>
    <row r="112" spans="1:20" ht="43.2" x14ac:dyDescent="0.3">
      <c r="A112" s="26">
        <v>3223</v>
      </c>
      <c r="B112" s="26" t="s">
        <v>3223</v>
      </c>
      <c r="C112" s="26" t="s">
        <v>7333</v>
      </c>
      <c r="D112" s="27">
        <v>3100</v>
      </c>
      <c r="E112" s="28">
        <v>3395</v>
      </c>
      <c r="F112" s="26" t="s">
        <v>8218</v>
      </c>
      <c r="G112" s="26" t="s">
        <v>8223</v>
      </c>
      <c r="H112" s="26" t="s">
        <v>8245</v>
      </c>
      <c r="I112" s="26">
        <v>1440100976</v>
      </c>
      <c r="J112" s="26">
        <v>1437508976</v>
      </c>
      <c r="K112" s="26" t="b">
        <v>1</v>
      </c>
      <c r="L112" s="26">
        <v>74</v>
      </c>
      <c r="M112" s="26" t="b">
        <v>1</v>
      </c>
      <c r="N112" s="26" t="s">
        <v>8330</v>
      </c>
      <c r="O112" s="29" t="s">
        <v>8275</v>
      </c>
      <c r="P112" s="26" t="s">
        <v>8276</v>
      </c>
      <c r="Q112" s="26">
        <v>110</v>
      </c>
      <c r="R112" s="30">
        <v>45.88</v>
      </c>
      <c r="S112" s="31">
        <v>42206.835370370376</v>
      </c>
      <c r="T112" s="31">
        <v>42236.835370370376</v>
      </c>
    </row>
    <row r="113" spans="1:20" ht="72" x14ac:dyDescent="0.3">
      <c r="A113" s="26">
        <v>3224</v>
      </c>
      <c r="B113" s="26" t="s">
        <v>3224</v>
      </c>
      <c r="C113" s="26" t="s">
        <v>7334</v>
      </c>
      <c r="D113" s="27">
        <v>30000</v>
      </c>
      <c r="E113" s="28">
        <v>30610</v>
      </c>
      <c r="F113" s="26" t="s">
        <v>8218</v>
      </c>
      <c r="G113" s="26" t="s">
        <v>8223</v>
      </c>
      <c r="H113" s="26" t="s">
        <v>8245</v>
      </c>
      <c r="I113" s="26">
        <v>1484024400</v>
      </c>
      <c r="J113" s="26">
        <v>1479932713</v>
      </c>
      <c r="K113" s="26" t="b">
        <v>1</v>
      </c>
      <c r="L113" s="26">
        <v>216</v>
      </c>
      <c r="M113" s="26" t="b">
        <v>1</v>
      </c>
      <c r="N113" s="26" t="s">
        <v>8330</v>
      </c>
      <c r="O113" s="29" t="s">
        <v>8275</v>
      </c>
      <c r="P113" s="26" t="s">
        <v>8276</v>
      </c>
      <c r="Q113" s="26">
        <v>102</v>
      </c>
      <c r="R113" s="30">
        <v>141.71</v>
      </c>
      <c r="S113" s="31">
        <v>42697.850844907407</v>
      </c>
      <c r="T113" s="31">
        <v>42745.208333333328</v>
      </c>
    </row>
    <row r="114" spans="1:20" ht="72" x14ac:dyDescent="0.3">
      <c r="A114" s="26">
        <v>3225</v>
      </c>
      <c r="B114" s="26" t="s">
        <v>3225</v>
      </c>
      <c r="C114" s="26" t="s">
        <v>7335</v>
      </c>
      <c r="D114" s="27">
        <v>2000</v>
      </c>
      <c r="E114" s="28">
        <v>2047</v>
      </c>
      <c r="F114" s="26" t="s">
        <v>8218</v>
      </c>
      <c r="G114" s="26" t="s">
        <v>8223</v>
      </c>
      <c r="H114" s="26" t="s">
        <v>8245</v>
      </c>
      <c r="I114" s="26">
        <v>1464987600</v>
      </c>
      <c r="J114" s="26">
        <v>1463145938</v>
      </c>
      <c r="K114" s="26" t="b">
        <v>1</v>
      </c>
      <c r="L114" s="26">
        <v>39</v>
      </c>
      <c r="M114" s="26" t="b">
        <v>1</v>
      </c>
      <c r="N114" s="26" t="s">
        <v>8330</v>
      </c>
      <c r="O114" s="29" t="s">
        <v>8275</v>
      </c>
      <c r="P114" s="26" t="s">
        <v>8276</v>
      </c>
      <c r="Q114" s="26">
        <v>102</v>
      </c>
      <c r="R114" s="30">
        <v>52.49</v>
      </c>
      <c r="S114" s="31">
        <v>42503.559467592597</v>
      </c>
      <c r="T114" s="31">
        <v>42524.875</v>
      </c>
    </row>
    <row r="115" spans="1:20" ht="28.8" x14ac:dyDescent="0.3">
      <c r="A115" s="26">
        <v>3228</v>
      </c>
      <c r="B115" s="26" t="s">
        <v>3228</v>
      </c>
      <c r="C115" s="26" t="s">
        <v>7338</v>
      </c>
      <c r="D115" s="27">
        <v>7000</v>
      </c>
      <c r="E115" s="28">
        <v>7164</v>
      </c>
      <c r="F115" s="26" t="s">
        <v>8218</v>
      </c>
      <c r="G115" s="26" t="s">
        <v>8223</v>
      </c>
      <c r="H115" s="26" t="s">
        <v>8245</v>
      </c>
      <c r="I115" s="26">
        <v>1450328340</v>
      </c>
      <c r="J115" s="26">
        <v>1447606884</v>
      </c>
      <c r="K115" s="26" t="b">
        <v>1</v>
      </c>
      <c r="L115" s="26">
        <v>37</v>
      </c>
      <c r="M115" s="26" t="b">
        <v>1</v>
      </c>
      <c r="N115" s="26" t="s">
        <v>8330</v>
      </c>
      <c r="O115" s="29" t="s">
        <v>8275</v>
      </c>
      <c r="P115" s="26" t="s">
        <v>8276</v>
      </c>
      <c r="Q115" s="26">
        <v>102</v>
      </c>
      <c r="R115" s="30">
        <v>193.62</v>
      </c>
      <c r="S115" s="31">
        <v>42323.70930555556</v>
      </c>
      <c r="T115" s="31">
        <v>42355.207638888889</v>
      </c>
    </row>
    <row r="116" spans="1:20" ht="57.6" x14ac:dyDescent="0.3">
      <c r="A116" s="26">
        <v>3229</v>
      </c>
      <c r="B116" s="26" t="s">
        <v>3229</v>
      </c>
      <c r="C116" s="26" t="s">
        <v>7339</v>
      </c>
      <c r="D116" s="27">
        <v>20000</v>
      </c>
      <c r="E116" s="28">
        <v>21573</v>
      </c>
      <c r="F116" s="26" t="s">
        <v>8218</v>
      </c>
      <c r="G116" s="26" t="s">
        <v>8223</v>
      </c>
      <c r="H116" s="26" t="s">
        <v>8245</v>
      </c>
      <c r="I116" s="26">
        <v>1416470398</v>
      </c>
      <c r="J116" s="26">
        <v>1413874798</v>
      </c>
      <c r="K116" s="26" t="b">
        <v>1</v>
      </c>
      <c r="L116" s="26">
        <v>202</v>
      </c>
      <c r="M116" s="26" t="b">
        <v>1</v>
      </c>
      <c r="N116" s="26" t="s">
        <v>8330</v>
      </c>
      <c r="O116" s="29" t="s">
        <v>8275</v>
      </c>
      <c r="P116" s="26" t="s">
        <v>8276</v>
      </c>
      <c r="Q116" s="26">
        <v>108</v>
      </c>
      <c r="R116" s="30">
        <v>106.8</v>
      </c>
      <c r="S116" s="31">
        <v>41933.291643518518</v>
      </c>
      <c r="T116" s="31">
        <v>41963.333310185189</v>
      </c>
    </row>
    <row r="117" spans="1:20" ht="86.4" x14ac:dyDescent="0.3">
      <c r="A117" s="26">
        <v>3230</v>
      </c>
      <c r="B117" s="26" t="s">
        <v>3230</v>
      </c>
      <c r="C117" s="26" t="s">
        <v>7340</v>
      </c>
      <c r="D117" s="27">
        <v>2600</v>
      </c>
      <c r="E117" s="28">
        <v>2857</v>
      </c>
      <c r="F117" s="26" t="s">
        <v>8218</v>
      </c>
      <c r="G117" s="26" t="s">
        <v>8223</v>
      </c>
      <c r="H117" s="26" t="s">
        <v>8245</v>
      </c>
      <c r="I117" s="26">
        <v>1412135940</v>
      </c>
      <c r="J117" s="26">
        <v>1410840126</v>
      </c>
      <c r="K117" s="26" t="b">
        <v>1</v>
      </c>
      <c r="L117" s="26">
        <v>37</v>
      </c>
      <c r="M117" s="26" t="b">
        <v>1</v>
      </c>
      <c r="N117" s="26" t="s">
        <v>8330</v>
      </c>
      <c r="O117" s="29" t="s">
        <v>8275</v>
      </c>
      <c r="P117" s="26" t="s">
        <v>8276</v>
      </c>
      <c r="Q117" s="26">
        <v>110</v>
      </c>
      <c r="R117" s="30">
        <v>77.22</v>
      </c>
      <c r="S117" s="31">
        <v>41898.168125000004</v>
      </c>
      <c r="T117" s="31">
        <v>41913.165972222225</v>
      </c>
    </row>
    <row r="118" spans="1:20" ht="72" x14ac:dyDescent="0.3">
      <c r="A118" s="26">
        <v>3231</v>
      </c>
      <c r="B118" s="26" t="s">
        <v>3231</v>
      </c>
      <c r="C118" s="26" t="s">
        <v>7341</v>
      </c>
      <c r="D118" s="27">
        <v>1000</v>
      </c>
      <c r="E118" s="28">
        <v>1610</v>
      </c>
      <c r="F118" s="26" t="s">
        <v>8218</v>
      </c>
      <c r="G118" s="26" t="s">
        <v>8223</v>
      </c>
      <c r="H118" s="26" t="s">
        <v>8245</v>
      </c>
      <c r="I118" s="26">
        <v>1460846347</v>
      </c>
      <c r="J118" s="26">
        <v>1458254347</v>
      </c>
      <c r="K118" s="26" t="b">
        <v>0</v>
      </c>
      <c r="L118" s="26">
        <v>28</v>
      </c>
      <c r="M118" s="26" t="b">
        <v>1</v>
      </c>
      <c r="N118" s="26" t="s">
        <v>8330</v>
      </c>
      <c r="O118" s="29" t="s">
        <v>8275</v>
      </c>
      <c r="P118" s="26" t="s">
        <v>8276</v>
      </c>
      <c r="Q118" s="26">
        <v>161</v>
      </c>
      <c r="R118" s="30">
        <v>57.5</v>
      </c>
      <c r="S118" s="31">
        <v>42446.943831018521</v>
      </c>
      <c r="T118" s="31">
        <v>42476.943831018521</v>
      </c>
    </row>
    <row r="119" spans="1:20" ht="57.6" x14ac:dyDescent="0.3">
      <c r="A119" s="26">
        <v>3232</v>
      </c>
      <c r="B119" s="26" t="s">
        <v>3232</v>
      </c>
      <c r="C119" s="26" t="s">
        <v>7342</v>
      </c>
      <c r="D119" s="27">
        <v>1000</v>
      </c>
      <c r="E119" s="28">
        <v>1312</v>
      </c>
      <c r="F119" s="26" t="s">
        <v>8218</v>
      </c>
      <c r="G119" s="26" t="s">
        <v>8223</v>
      </c>
      <c r="H119" s="26" t="s">
        <v>8245</v>
      </c>
      <c r="I119" s="26">
        <v>1462334340</v>
      </c>
      <c r="J119" s="26">
        <v>1459711917</v>
      </c>
      <c r="K119" s="26" t="b">
        <v>1</v>
      </c>
      <c r="L119" s="26">
        <v>26</v>
      </c>
      <c r="M119" s="26" t="b">
        <v>1</v>
      </c>
      <c r="N119" s="26" t="s">
        <v>8330</v>
      </c>
      <c r="O119" s="29" t="s">
        <v>8275</v>
      </c>
      <c r="P119" s="26" t="s">
        <v>8276</v>
      </c>
      <c r="Q119" s="26">
        <v>131</v>
      </c>
      <c r="R119" s="30">
        <v>50.46</v>
      </c>
      <c r="S119" s="31">
        <v>42463.81385416667</v>
      </c>
      <c r="T119" s="31">
        <v>42494.165972222225</v>
      </c>
    </row>
    <row r="120" spans="1:20" ht="72" x14ac:dyDescent="0.3">
      <c r="A120" s="26">
        <v>3233</v>
      </c>
      <c r="B120" s="26" t="s">
        <v>3233</v>
      </c>
      <c r="C120" s="26" t="s">
        <v>7343</v>
      </c>
      <c r="D120" s="27">
        <v>5000</v>
      </c>
      <c r="E120" s="28">
        <v>5940</v>
      </c>
      <c r="F120" s="26" t="s">
        <v>8218</v>
      </c>
      <c r="G120" s="26" t="s">
        <v>8223</v>
      </c>
      <c r="H120" s="26" t="s">
        <v>8245</v>
      </c>
      <c r="I120" s="26">
        <v>1488482355</v>
      </c>
      <c r="J120" s="26">
        <v>1485890355</v>
      </c>
      <c r="K120" s="26" t="b">
        <v>0</v>
      </c>
      <c r="L120" s="26">
        <v>61</v>
      </c>
      <c r="M120" s="26" t="b">
        <v>1</v>
      </c>
      <c r="N120" s="26" t="s">
        <v>8330</v>
      </c>
      <c r="O120" s="29" t="s">
        <v>8275</v>
      </c>
      <c r="P120" s="26" t="s">
        <v>8276</v>
      </c>
      <c r="Q120" s="26">
        <v>119</v>
      </c>
      <c r="R120" s="30">
        <v>97.38</v>
      </c>
      <c r="S120" s="31">
        <v>42766.805034722223</v>
      </c>
      <c r="T120" s="31">
        <v>42796.805034722223</v>
      </c>
    </row>
    <row r="121" spans="1:20" ht="72" x14ac:dyDescent="0.3">
      <c r="A121" s="26">
        <v>3235</v>
      </c>
      <c r="B121" s="26" t="s">
        <v>3235</v>
      </c>
      <c r="C121" s="26" t="s">
        <v>7345</v>
      </c>
      <c r="D121" s="27">
        <v>15000</v>
      </c>
      <c r="E121" s="28">
        <v>15481</v>
      </c>
      <c r="F121" s="26" t="s">
        <v>8218</v>
      </c>
      <c r="G121" s="26" t="s">
        <v>8223</v>
      </c>
      <c r="H121" s="26" t="s">
        <v>8245</v>
      </c>
      <c r="I121" s="26">
        <v>1467361251</v>
      </c>
      <c r="J121" s="26">
        <v>1464769251</v>
      </c>
      <c r="K121" s="26" t="b">
        <v>1</v>
      </c>
      <c r="L121" s="26">
        <v>181</v>
      </c>
      <c r="M121" s="26" t="b">
        <v>1</v>
      </c>
      <c r="N121" s="26" t="s">
        <v>8330</v>
      </c>
      <c r="O121" s="29" t="s">
        <v>8275</v>
      </c>
      <c r="P121" s="26" t="s">
        <v>8276</v>
      </c>
      <c r="Q121" s="26">
        <v>103</v>
      </c>
      <c r="R121" s="30">
        <v>85.53</v>
      </c>
      <c r="S121" s="31">
        <v>42522.347812499997</v>
      </c>
      <c r="T121" s="31">
        <v>42552.347812499997</v>
      </c>
    </row>
    <row r="122" spans="1:20" ht="72" x14ac:dyDescent="0.3">
      <c r="A122" s="26">
        <v>3236</v>
      </c>
      <c r="B122" s="26" t="s">
        <v>3236</v>
      </c>
      <c r="C122" s="26" t="s">
        <v>7346</v>
      </c>
      <c r="D122" s="27">
        <v>20000</v>
      </c>
      <c r="E122" s="28">
        <v>20120</v>
      </c>
      <c r="F122" s="26" t="s">
        <v>8218</v>
      </c>
      <c r="G122" s="26" t="s">
        <v>8223</v>
      </c>
      <c r="H122" s="26" t="s">
        <v>8245</v>
      </c>
      <c r="I122" s="26">
        <v>1482962433</v>
      </c>
      <c r="J122" s="26">
        <v>1480370433</v>
      </c>
      <c r="K122" s="26" t="b">
        <v>0</v>
      </c>
      <c r="L122" s="26">
        <v>110</v>
      </c>
      <c r="M122" s="26" t="b">
        <v>1</v>
      </c>
      <c r="N122" s="26" t="s">
        <v>8330</v>
      </c>
      <c r="O122" s="29" t="s">
        <v>8275</v>
      </c>
      <c r="P122" s="26" t="s">
        <v>8276</v>
      </c>
      <c r="Q122" s="26">
        <v>101</v>
      </c>
      <c r="R122" s="30">
        <v>182.91</v>
      </c>
      <c r="S122" s="31">
        <v>42702.917048611111</v>
      </c>
      <c r="T122" s="31">
        <v>42732.917048611111</v>
      </c>
    </row>
    <row r="123" spans="1:20" ht="43.2" x14ac:dyDescent="0.3">
      <c r="A123" s="26">
        <v>3237</v>
      </c>
      <c r="B123" s="26" t="s">
        <v>3237</v>
      </c>
      <c r="C123" s="26" t="s">
        <v>7347</v>
      </c>
      <c r="D123" s="27">
        <v>35000</v>
      </c>
      <c r="E123" s="28">
        <v>35275.64</v>
      </c>
      <c r="F123" s="26" t="s">
        <v>8218</v>
      </c>
      <c r="G123" s="26" t="s">
        <v>8223</v>
      </c>
      <c r="H123" s="26" t="s">
        <v>8245</v>
      </c>
      <c r="I123" s="26">
        <v>1443499140</v>
      </c>
      <c r="J123" s="26">
        <v>1441452184</v>
      </c>
      <c r="K123" s="26" t="b">
        <v>1</v>
      </c>
      <c r="L123" s="26">
        <v>269</v>
      </c>
      <c r="M123" s="26" t="b">
        <v>1</v>
      </c>
      <c r="N123" s="26" t="s">
        <v>8330</v>
      </c>
      <c r="O123" s="29" t="s">
        <v>8275</v>
      </c>
      <c r="P123" s="26" t="s">
        <v>8276</v>
      </c>
      <c r="Q123" s="26">
        <v>101</v>
      </c>
      <c r="R123" s="30">
        <v>131.13999999999999</v>
      </c>
      <c r="S123" s="31">
        <v>42252.474351851852</v>
      </c>
      <c r="T123" s="31">
        <v>42276.165972222225</v>
      </c>
    </row>
    <row r="124" spans="1:20" ht="72" x14ac:dyDescent="0.3">
      <c r="A124" s="26">
        <v>3241</v>
      </c>
      <c r="B124" s="26" t="s">
        <v>3241</v>
      </c>
      <c r="C124" s="26" t="s">
        <v>7351</v>
      </c>
      <c r="D124" s="27">
        <v>8500</v>
      </c>
      <c r="E124" s="28">
        <v>9801</v>
      </c>
      <c r="F124" s="26" t="s">
        <v>8218</v>
      </c>
      <c r="G124" s="26" t="s">
        <v>8223</v>
      </c>
      <c r="H124" s="26" t="s">
        <v>8245</v>
      </c>
      <c r="I124" s="26">
        <v>1413269940</v>
      </c>
      <c r="J124" s="26">
        <v>1410421670</v>
      </c>
      <c r="K124" s="26" t="b">
        <v>1</v>
      </c>
      <c r="L124" s="26">
        <v>167</v>
      </c>
      <c r="M124" s="26" t="b">
        <v>1</v>
      </c>
      <c r="N124" s="26" t="s">
        <v>8330</v>
      </c>
      <c r="O124" s="29" t="s">
        <v>8275</v>
      </c>
      <c r="P124" s="26" t="s">
        <v>8276</v>
      </c>
      <c r="Q124" s="26">
        <v>115</v>
      </c>
      <c r="R124" s="30">
        <v>58.69</v>
      </c>
      <c r="S124" s="31">
        <v>41893.324884259258</v>
      </c>
      <c r="T124" s="31">
        <v>41926.290972222225</v>
      </c>
    </row>
    <row r="125" spans="1:20" ht="43.2" x14ac:dyDescent="0.3">
      <c r="A125" s="26">
        <v>3242</v>
      </c>
      <c r="B125" s="26" t="s">
        <v>3242</v>
      </c>
      <c r="C125" s="26" t="s">
        <v>7352</v>
      </c>
      <c r="D125" s="27">
        <v>10000</v>
      </c>
      <c r="E125" s="28">
        <v>12730.42</v>
      </c>
      <c r="F125" s="26" t="s">
        <v>8218</v>
      </c>
      <c r="G125" s="26" t="s">
        <v>8223</v>
      </c>
      <c r="H125" s="26" t="s">
        <v>8245</v>
      </c>
      <c r="I125" s="26">
        <v>1411150092</v>
      </c>
      <c r="J125" s="26">
        <v>1408558092</v>
      </c>
      <c r="K125" s="26" t="b">
        <v>1</v>
      </c>
      <c r="L125" s="26">
        <v>183</v>
      </c>
      <c r="M125" s="26" t="b">
        <v>1</v>
      </c>
      <c r="N125" s="26" t="s">
        <v>8330</v>
      </c>
      <c r="O125" s="29" t="s">
        <v>8275</v>
      </c>
      <c r="P125" s="26" t="s">
        <v>8276</v>
      </c>
      <c r="Q125" s="26">
        <v>127</v>
      </c>
      <c r="R125" s="30">
        <v>69.569999999999993</v>
      </c>
      <c r="S125" s="31">
        <v>41871.755694444444</v>
      </c>
      <c r="T125" s="31">
        <v>41901.755694444444</v>
      </c>
    </row>
    <row r="126" spans="1:20" ht="72" x14ac:dyDescent="0.3">
      <c r="A126" s="26">
        <v>3243</v>
      </c>
      <c r="B126" s="26" t="s">
        <v>3243</v>
      </c>
      <c r="C126" s="26" t="s">
        <v>7353</v>
      </c>
      <c r="D126" s="27">
        <v>8000</v>
      </c>
      <c r="E126" s="28">
        <v>8227</v>
      </c>
      <c r="F126" s="26" t="s">
        <v>8218</v>
      </c>
      <c r="G126" s="26" t="s">
        <v>8223</v>
      </c>
      <c r="H126" s="26" t="s">
        <v>8245</v>
      </c>
      <c r="I126" s="26">
        <v>1444348800</v>
      </c>
      <c r="J126" s="26">
        <v>1442283562</v>
      </c>
      <c r="K126" s="26" t="b">
        <v>1</v>
      </c>
      <c r="L126" s="26">
        <v>71</v>
      </c>
      <c r="M126" s="26" t="b">
        <v>1</v>
      </c>
      <c r="N126" s="26" t="s">
        <v>8330</v>
      </c>
      <c r="O126" s="29" t="s">
        <v>8275</v>
      </c>
      <c r="P126" s="26" t="s">
        <v>8276</v>
      </c>
      <c r="Q126" s="26">
        <v>103</v>
      </c>
      <c r="R126" s="30">
        <v>115.87</v>
      </c>
      <c r="S126" s="31">
        <v>42262.096782407403</v>
      </c>
      <c r="T126" s="31">
        <v>42286</v>
      </c>
    </row>
    <row r="127" spans="1:20" ht="57.6" x14ac:dyDescent="0.3">
      <c r="A127" s="26">
        <v>3245</v>
      </c>
      <c r="B127" s="26" t="s">
        <v>3245</v>
      </c>
      <c r="C127" s="26" t="s">
        <v>7355</v>
      </c>
      <c r="D127" s="27">
        <v>21000</v>
      </c>
      <c r="E127" s="28">
        <v>21904</v>
      </c>
      <c r="F127" s="26" t="s">
        <v>8218</v>
      </c>
      <c r="G127" s="26" t="s">
        <v>8223</v>
      </c>
      <c r="H127" s="26" t="s">
        <v>8245</v>
      </c>
      <c r="I127" s="26">
        <v>1434074400</v>
      </c>
      <c r="J127" s="26">
        <v>1431354258</v>
      </c>
      <c r="K127" s="26" t="b">
        <v>0</v>
      </c>
      <c r="L127" s="26">
        <v>270</v>
      </c>
      <c r="M127" s="26" t="b">
        <v>1</v>
      </c>
      <c r="N127" s="26" t="s">
        <v>8330</v>
      </c>
      <c r="O127" s="29" t="s">
        <v>8275</v>
      </c>
      <c r="P127" s="26" t="s">
        <v>8276</v>
      </c>
      <c r="Q127" s="26">
        <v>104</v>
      </c>
      <c r="R127" s="30">
        <v>81.13</v>
      </c>
      <c r="S127" s="31">
        <v>42135.60020833333</v>
      </c>
      <c r="T127" s="31">
        <v>42167.083333333328</v>
      </c>
    </row>
    <row r="128" spans="1:20" ht="72" x14ac:dyDescent="0.3">
      <c r="A128" s="26">
        <v>3246</v>
      </c>
      <c r="B128" s="26" t="s">
        <v>3246</v>
      </c>
      <c r="C128" s="26" t="s">
        <v>7356</v>
      </c>
      <c r="D128" s="27">
        <v>10000</v>
      </c>
      <c r="E128" s="28">
        <v>11122</v>
      </c>
      <c r="F128" s="26" t="s">
        <v>8218</v>
      </c>
      <c r="G128" s="26" t="s">
        <v>8223</v>
      </c>
      <c r="H128" s="26" t="s">
        <v>8245</v>
      </c>
      <c r="I128" s="26">
        <v>1442030340</v>
      </c>
      <c r="J128" s="26">
        <v>1439551200</v>
      </c>
      <c r="K128" s="26" t="b">
        <v>1</v>
      </c>
      <c r="L128" s="26">
        <v>193</v>
      </c>
      <c r="M128" s="26" t="b">
        <v>1</v>
      </c>
      <c r="N128" s="26" t="s">
        <v>8330</v>
      </c>
      <c r="O128" s="29" t="s">
        <v>8275</v>
      </c>
      <c r="P128" s="26" t="s">
        <v>8276</v>
      </c>
      <c r="Q128" s="26">
        <v>111</v>
      </c>
      <c r="R128" s="30">
        <v>57.63</v>
      </c>
      <c r="S128" s="31">
        <v>42230.472222222219</v>
      </c>
      <c r="T128" s="31">
        <v>42259.165972222225</v>
      </c>
    </row>
    <row r="129" spans="1:20" ht="43.2" x14ac:dyDescent="0.3">
      <c r="A129" s="26">
        <v>3248</v>
      </c>
      <c r="B129" s="26" t="s">
        <v>3248</v>
      </c>
      <c r="C129" s="26" t="s">
        <v>7358</v>
      </c>
      <c r="D129" s="27">
        <v>12000</v>
      </c>
      <c r="E129" s="28">
        <v>12095</v>
      </c>
      <c r="F129" s="26" t="s">
        <v>8218</v>
      </c>
      <c r="G129" s="26" t="s">
        <v>8223</v>
      </c>
      <c r="H129" s="26" t="s">
        <v>8245</v>
      </c>
      <c r="I129" s="26">
        <v>1428178757</v>
      </c>
      <c r="J129" s="26">
        <v>1425590357</v>
      </c>
      <c r="K129" s="26" t="b">
        <v>1</v>
      </c>
      <c r="L129" s="26">
        <v>200</v>
      </c>
      <c r="M129" s="26" t="b">
        <v>1</v>
      </c>
      <c r="N129" s="26" t="s">
        <v>8330</v>
      </c>
      <c r="O129" s="29" t="s">
        <v>8275</v>
      </c>
      <c r="P129" s="26" t="s">
        <v>8276</v>
      </c>
      <c r="Q129" s="26">
        <v>101</v>
      </c>
      <c r="R129" s="30">
        <v>60.48</v>
      </c>
      <c r="S129" s="31">
        <v>42068.888391203705</v>
      </c>
      <c r="T129" s="31">
        <v>42098.846724537041</v>
      </c>
    </row>
    <row r="130" spans="1:20" ht="72" x14ac:dyDescent="0.3">
      <c r="A130" s="26">
        <v>3249</v>
      </c>
      <c r="B130" s="26" t="s">
        <v>3249</v>
      </c>
      <c r="C130" s="26" t="s">
        <v>7359</v>
      </c>
      <c r="D130" s="27">
        <v>5500</v>
      </c>
      <c r="E130" s="28">
        <v>5771</v>
      </c>
      <c r="F130" s="26" t="s">
        <v>8218</v>
      </c>
      <c r="G130" s="26" t="s">
        <v>8223</v>
      </c>
      <c r="H130" s="26" t="s">
        <v>8245</v>
      </c>
      <c r="I130" s="26">
        <v>1434822914</v>
      </c>
      <c r="J130" s="26">
        <v>1432230914</v>
      </c>
      <c r="K130" s="26" t="b">
        <v>1</v>
      </c>
      <c r="L130" s="26">
        <v>88</v>
      </c>
      <c r="M130" s="26" t="b">
        <v>1</v>
      </c>
      <c r="N130" s="26" t="s">
        <v>8330</v>
      </c>
      <c r="O130" s="29" t="s">
        <v>8275</v>
      </c>
      <c r="P130" s="26" t="s">
        <v>8276</v>
      </c>
      <c r="Q130" s="26">
        <v>105</v>
      </c>
      <c r="R130" s="30">
        <v>65.58</v>
      </c>
      <c r="S130" s="31">
        <v>42145.746689814812</v>
      </c>
      <c r="T130" s="31">
        <v>42175.746689814812</v>
      </c>
    </row>
    <row r="131" spans="1:20" ht="72" x14ac:dyDescent="0.3">
      <c r="A131" s="26">
        <v>3250</v>
      </c>
      <c r="B131" s="26" t="s">
        <v>3250</v>
      </c>
      <c r="C131" s="26" t="s">
        <v>7360</v>
      </c>
      <c r="D131" s="27">
        <v>25000</v>
      </c>
      <c r="E131" s="28">
        <v>25388</v>
      </c>
      <c r="F131" s="26" t="s">
        <v>8218</v>
      </c>
      <c r="G131" s="26" t="s">
        <v>8223</v>
      </c>
      <c r="H131" s="26" t="s">
        <v>8245</v>
      </c>
      <c r="I131" s="26">
        <v>1415213324</v>
      </c>
      <c r="J131" s="26">
        <v>1412617724</v>
      </c>
      <c r="K131" s="26" t="b">
        <v>1</v>
      </c>
      <c r="L131" s="26">
        <v>213</v>
      </c>
      <c r="M131" s="26" t="b">
        <v>1</v>
      </c>
      <c r="N131" s="26" t="s">
        <v>8330</v>
      </c>
      <c r="O131" s="29" t="s">
        <v>8275</v>
      </c>
      <c r="P131" s="26" t="s">
        <v>8276</v>
      </c>
      <c r="Q131" s="26">
        <v>102</v>
      </c>
      <c r="R131" s="30">
        <v>119.19</v>
      </c>
      <c r="S131" s="31">
        <v>41918.742175925923</v>
      </c>
      <c r="T131" s="31">
        <v>41948.783842592595</v>
      </c>
    </row>
    <row r="132" spans="1:20" ht="72" x14ac:dyDescent="0.3">
      <c r="A132" s="26">
        <v>3251</v>
      </c>
      <c r="B132" s="26" t="s">
        <v>3251</v>
      </c>
      <c r="C132" s="26" t="s">
        <v>7361</v>
      </c>
      <c r="D132" s="27">
        <v>1500</v>
      </c>
      <c r="E132" s="28">
        <v>1661</v>
      </c>
      <c r="F132" s="26" t="s">
        <v>8218</v>
      </c>
      <c r="G132" s="26" t="s">
        <v>8223</v>
      </c>
      <c r="H132" s="26" t="s">
        <v>8245</v>
      </c>
      <c r="I132" s="26">
        <v>1434907966</v>
      </c>
      <c r="J132" s="26">
        <v>1432315966</v>
      </c>
      <c r="K132" s="26" t="b">
        <v>1</v>
      </c>
      <c r="L132" s="26">
        <v>20</v>
      </c>
      <c r="M132" s="26" t="b">
        <v>1</v>
      </c>
      <c r="N132" s="26" t="s">
        <v>8330</v>
      </c>
      <c r="O132" s="29" t="s">
        <v>8275</v>
      </c>
      <c r="P132" s="26" t="s">
        <v>8276</v>
      </c>
      <c r="Q132" s="26">
        <v>111</v>
      </c>
      <c r="R132" s="30">
        <v>83.05</v>
      </c>
      <c r="S132" s="31">
        <v>42146.731087962966</v>
      </c>
      <c r="T132" s="31">
        <v>42176.731087962966</v>
      </c>
    </row>
    <row r="133" spans="1:20" ht="43.2" x14ac:dyDescent="0.3">
      <c r="A133" s="26">
        <v>3253</v>
      </c>
      <c r="B133" s="26" t="s">
        <v>3253</v>
      </c>
      <c r="C133" s="26" t="s">
        <v>7363</v>
      </c>
      <c r="D133" s="27">
        <v>20000</v>
      </c>
      <c r="E133" s="28">
        <v>20365</v>
      </c>
      <c r="F133" s="26" t="s">
        <v>8218</v>
      </c>
      <c r="G133" s="26" t="s">
        <v>8223</v>
      </c>
      <c r="H133" s="26" t="s">
        <v>8245</v>
      </c>
      <c r="I133" s="26">
        <v>1473306300</v>
      </c>
      <c r="J133" s="26">
        <v>1471701028</v>
      </c>
      <c r="K133" s="26" t="b">
        <v>1</v>
      </c>
      <c r="L133" s="26">
        <v>115</v>
      </c>
      <c r="M133" s="26" t="b">
        <v>1</v>
      </c>
      <c r="N133" s="26" t="s">
        <v>8330</v>
      </c>
      <c r="O133" s="29" t="s">
        <v>8275</v>
      </c>
      <c r="P133" s="26" t="s">
        <v>8276</v>
      </c>
      <c r="Q133" s="26">
        <v>102</v>
      </c>
      <c r="R133" s="30">
        <v>177.09</v>
      </c>
      <c r="S133" s="31">
        <v>42602.576712962968</v>
      </c>
      <c r="T133" s="31">
        <v>42621.15625</v>
      </c>
    </row>
    <row r="134" spans="1:20" ht="57.6" x14ac:dyDescent="0.3">
      <c r="A134" s="26">
        <v>3256</v>
      </c>
      <c r="B134" s="26" t="s">
        <v>3256</v>
      </c>
      <c r="C134" s="26" t="s">
        <v>7366</v>
      </c>
      <c r="D134" s="27">
        <v>10000</v>
      </c>
      <c r="E134" s="28">
        <v>12806</v>
      </c>
      <c r="F134" s="26" t="s">
        <v>8218</v>
      </c>
      <c r="G134" s="26" t="s">
        <v>8223</v>
      </c>
      <c r="H134" s="26" t="s">
        <v>8245</v>
      </c>
      <c r="I134" s="26">
        <v>1433995140</v>
      </c>
      <c r="J134" s="26">
        <v>1432129577</v>
      </c>
      <c r="K134" s="26" t="b">
        <v>1</v>
      </c>
      <c r="L134" s="26">
        <v>176</v>
      </c>
      <c r="M134" s="26" t="b">
        <v>1</v>
      </c>
      <c r="N134" s="26" t="s">
        <v>8330</v>
      </c>
      <c r="O134" s="29" t="s">
        <v>8275</v>
      </c>
      <c r="P134" s="26" t="s">
        <v>8276</v>
      </c>
      <c r="Q134" s="26">
        <v>128</v>
      </c>
      <c r="R134" s="30">
        <v>72.760000000000005</v>
      </c>
      <c r="S134" s="31">
        <v>42144.573807870373</v>
      </c>
      <c r="T134" s="31">
        <v>42166.165972222225</v>
      </c>
    </row>
    <row r="135" spans="1:20" ht="57.6" x14ac:dyDescent="0.3">
      <c r="A135" s="26">
        <v>3258</v>
      </c>
      <c r="B135" s="26" t="s">
        <v>3258</v>
      </c>
      <c r="C135" s="26" t="s">
        <v>7368</v>
      </c>
      <c r="D135" s="27">
        <v>7000</v>
      </c>
      <c r="E135" s="28">
        <v>7365</v>
      </c>
      <c r="F135" s="26" t="s">
        <v>8218</v>
      </c>
      <c r="G135" s="26" t="s">
        <v>8223</v>
      </c>
      <c r="H135" s="26" t="s">
        <v>8245</v>
      </c>
      <c r="I135" s="26">
        <v>1420751861</v>
      </c>
      <c r="J135" s="26">
        <v>1418159861</v>
      </c>
      <c r="K135" s="26" t="b">
        <v>1</v>
      </c>
      <c r="L135" s="26">
        <v>75</v>
      </c>
      <c r="M135" s="26" t="b">
        <v>1</v>
      </c>
      <c r="N135" s="26" t="s">
        <v>8330</v>
      </c>
      <c r="O135" s="29" t="s">
        <v>8275</v>
      </c>
      <c r="P135" s="26" t="s">
        <v>8276</v>
      </c>
      <c r="Q135" s="26">
        <v>105</v>
      </c>
      <c r="R135" s="30">
        <v>98.2</v>
      </c>
      <c r="S135" s="31">
        <v>41982.887280092589</v>
      </c>
      <c r="T135" s="31">
        <v>42012.887280092589</v>
      </c>
    </row>
    <row r="136" spans="1:20" ht="72" x14ac:dyDescent="0.3">
      <c r="A136" s="26">
        <v>3259</v>
      </c>
      <c r="B136" s="26" t="s">
        <v>3259</v>
      </c>
      <c r="C136" s="26" t="s">
        <v>7369</v>
      </c>
      <c r="D136" s="27">
        <v>23000</v>
      </c>
      <c r="E136" s="28">
        <v>24418.6</v>
      </c>
      <c r="F136" s="26" t="s">
        <v>8218</v>
      </c>
      <c r="G136" s="26" t="s">
        <v>8223</v>
      </c>
      <c r="H136" s="26" t="s">
        <v>8245</v>
      </c>
      <c r="I136" s="26">
        <v>1475294340</v>
      </c>
      <c r="J136" s="26">
        <v>1472753745</v>
      </c>
      <c r="K136" s="26" t="b">
        <v>1</v>
      </c>
      <c r="L136" s="26">
        <v>97</v>
      </c>
      <c r="M136" s="26" t="b">
        <v>1</v>
      </c>
      <c r="N136" s="26" t="s">
        <v>8330</v>
      </c>
      <c r="O136" s="29" t="s">
        <v>8275</v>
      </c>
      <c r="P136" s="26" t="s">
        <v>8276</v>
      </c>
      <c r="Q136" s="26">
        <v>106</v>
      </c>
      <c r="R136" s="30">
        <v>251.74</v>
      </c>
      <c r="S136" s="31">
        <v>42614.760937500003</v>
      </c>
      <c r="T136" s="31">
        <v>42644.165972222225</v>
      </c>
    </row>
    <row r="137" spans="1:20" ht="57.6" x14ac:dyDescent="0.3">
      <c r="A137" s="26">
        <v>3260</v>
      </c>
      <c r="B137" s="26" t="s">
        <v>3260</v>
      </c>
      <c r="C137" s="26" t="s">
        <v>7370</v>
      </c>
      <c r="D137" s="27">
        <v>5000</v>
      </c>
      <c r="E137" s="28">
        <v>5462</v>
      </c>
      <c r="F137" s="26" t="s">
        <v>8218</v>
      </c>
      <c r="G137" s="26" t="s">
        <v>8223</v>
      </c>
      <c r="H137" s="26" t="s">
        <v>8245</v>
      </c>
      <c r="I137" s="26">
        <v>1448903318</v>
      </c>
      <c r="J137" s="26">
        <v>1445875718</v>
      </c>
      <c r="K137" s="26" t="b">
        <v>1</v>
      </c>
      <c r="L137" s="26">
        <v>73</v>
      </c>
      <c r="M137" s="26" t="b">
        <v>1</v>
      </c>
      <c r="N137" s="26" t="s">
        <v>8330</v>
      </c>
      <c r="O137" s="29" t="s">
        <v>8275</v>
      </c>
      <c r="P137" s="26" t="s">
        <v>8276</v>
      </c>
      <c r="Q137" s="26">
        <v>109</v>
      </c>
      <c r="R137" s="30">
        <v>74.819999999999993</v>
      </c>
      <c r="S137" s="31">
        <v>42303.672662037032</v>
      </c>
      <c r="T137" s="31">
        <v>42338.714328703703</v>
      </c>
    </row>
    <row r="138" spans="1:20" ht="72" x14ac:dyDescent="0.3">
      <c r="A138" s="26">
        <v>3261</v>
      </c>
      <c r="B138" s="26" t="s">
        <v>3261</v>
      </c>
      <c r="C138" s="26" t="s">
        <v>7371</v>
      </c>
      <c r="D138" s="27">
        <v>3300</v>
      </c>
      <c r="E138" s="28">
        <v>3315</v>
      </c>
      <c r="F138" s="26" t="s">
        <v>8218</v>
      </c>
      <c r="G138" s="26" t="s">
        <v>8223</v>
      </c>
      <c r="H138" s="26" t="s">
        <v>8245</v>
      </c>
      <c r="I138" s="26">
        <v>1437067476</v>
      </c>
      <c r="J138" s="26">
        <v>1434475476</v>
      </c>
      <c r="K138" s="26" t="b">
        <v>1</v>
      </c>
      <c r="L138" s="26">
        <v>49</v>
      </c>
      <c r="M138" s="26" t="b">
        <v>1</v>
      </c>
      <c r="N138" s="26" t="s">
        <v>8330</v>
      </c>
      <c r="O138" s="29" t="s">
        <v>8275</v>
      </c>
      <c r="P138" s="26" t="s">
        <v>8276</v>
      </c>
      <c r="Q138" s="26">
        <v>100</v>
      </c>
      <c r="R138" s="30">
        <v>67.650000000000006</v>
      </c>
      <c r="S138" s="31">
        <v>42171.725416666668</v>
      </c>
      <c r="T138" s="31">
        <v>42201.725416666668</v>
      </c>
    </row>
    <row r="139" spans="1:20" ht="43.2" x14ac:dyDescent="0.3">
      <c r="A139" s="26">
        <v>3262</v>
      </c>
      <c r="B139" s="26" t="s">
        <v>3262</v>
      </c>
      <c r="C139" s="26" t="s">
        <v>7372</v>
      </c>
      <c r="D139" s="27">
        <v>12200</v>
      </c>
      <c r="E139" s="28">
        <v>12571</v>
      </c>
      <c r="F139" s="26" t="s">
        <v>8218</v>
      </c>
      <c r="G139" s="26" t="s">
        <v>8223</v>
      </c>
      <c r="H139" s="26" t="s">
        <v>8245</v>
      </c>
      <c r="I139" s="26">
        <v>1419220800</v>
      </c>
      <c r="J139" s="26">
        <v>1416555262</v>
      </c>
      <c r="K139" s="26" t="b">
        <v>1</v>
      </c>
      <c r="L139" s="26">
        <v>134</v>
      </c>
      <c r="M139" s="26" t="b">
        <v>1</v>
      </c>
      <c r="N139" s="26" t="s">
        <v>8330</v>
      </c>
      <c r="O139" s="29" t="s">
        <v>8275</v>
      </c>
      <c r="P139" s="26" t="s">
        <v>8276</v>
      </c>
      <c r="Q139" s="26">
        <v>103</v>
      </c>
      <c r="R139" s="30">
        <v>93.81</v>
      </c>
      <c r="S139" s="31">
        <v>41964.315532407403</v>
      </c>
      <c r="T139" s="31">
        <v>41995.166666666672</v>
      </c>
    </row>
    <row r="140" spans="1:20" ht="57.6" x14ac:dyDescent="0.3">
      <c r="A140" s="26">
        <v>3263</v>
      </c>
      <c r="B140" s="26" t="s">
        <v>3263</v>
      </c>
      <c r="C140" s="26" t="s">
        <v>7373</v>
      </c>
      <c r="D140" s="27">
        <v>2500</v>
      </c>
      <c r="E140" s="28">
        <v>2804.16</v>
      </c>
      <c r="F140" s="26" t="s">
        <v>8218</v>
      </c>
      <c r="G140" s="26" t="s">
        <v>8223</v>
      </c>
      <c r="H140" s="26" t="s">
        <v>8245</v>
      </c>
      <c r="I140" s="26">
        <v>1446238800</v>
      </c>
      <c r="J140" s="26">
        <v>1444220588</v>
      </c>
      <c r="K140" s="26" t="b">
        <v>1</v>
      </c>
      <c r="L140" s="26">
        <v>68</v>
      </c>
      <c r="M140" s="26" t="b">
        <v>1</v>
      </c>
      <c r="N140" s="26" t="s">
        <v>8330</v>
      </c>
      <c r="O140" s="29" t="s">
        <v>8275</v>
      </c>
      <c r="P140" s="26" t="s">
        <v>8276</v>
      </c>
      <c r="Q140" s="26">
        <v>112</v>
      </c>
      <c r="R140" s="30">
        <v>41.24</v>
      </c>
      <c r="S140" s="31">
        <v>42284.516064814816</v>
      </c>
      <c r="T140" s="31">
        <v>42307.875</v>
      </c>
    </row>
    <row r="141" spans="1:20" ht="43.2" x14ac:dyDescent="0.3">
      <c r="A141" s="26">
        <v>3264</v>
      </c>
      <c r="B141" s="26" t="s">
        <v>3264</v>
      </c>
      <c r="C141" s="26" t="s">
        <v>7374</v>
      </c>
      <c r="D141" s="27">
        <v>2500</v>
      </c>
      <c r="E141" s="28">
        <v>2575</v>
      </c>
      <c r="F141" s="26" t="s">
        <v>8218</v>
      </c>
      <c r="G141" s="26" t="s">
        <v>8223</v>
      </c>
      <c r="H141" s="26" t="s">
        <v>8245</v>
      </c>
      <c r="I141" s="26">
        <v>1422482400</v>
      </c>
      <c r="J141" s="26">
        <v>1421089938</v>
      </c>
      <c r="K141" s="26" t="b">
        <v>1</v>
      </c>
      <c r="L141" s="26">
        <v>49</v>
      </c>
      <c r="M141" s="26" t="b">
        <v>1</v>
      </c>
      <c r="N141" s="26" t="s">
        <v>8330</v>
      </c>
      <c r="O141" s="29" t="s">
        <v>8275</v>
      </c>
      <c r="P141" s="26" t="s">
        <v>8276</v>
      </c>
      <c r="Q141" s="26">
        <v>103</v>
      </c>
      <c r="R141" s="30">
        <v>52.55</v>
      </c>
      <c r="S141" s="31">
        <v>42016.800208333334</v>
      </c>
      <c r="T141" s="31">
        <v>42032.916666666672</v>
      </c>
    </row>
    <row r="142" spans="1:20" ht="72" x14ac:dyDescent="0.3">
      <c r="A142" s="26">
        <v>3266</v>
      </c>
      <c r="B142" s="26" t="s">
        <v>3266</v>
      </c>
      <c r="C142" s="26" t="s">
        <v>7376</v>
      </c>
      <c r="D142" s="27">
        <v>6000</v>
      </c>
      <c r="E142" s="28">
        <v>7877</v>
      </c>
      <c r="F142" s="26" t="s">
        <v>8218</v>
      </c>
      <c r="G142" s="26" t="s">
        <v>8223</v>
      </c>
      <c r="H142" s="26" t="s">
        <v>8245</v>
      </c>
      <c r="I142" s="26">
        <v>1434142800</v>
      </c>
      <c r="J142" s="26">
        <v>1431435122</v>
      </c>
      <c r="K142" s="26" t="b">
        <v>1</v>
      </c>
      <c r="L142" s="26">
        <v>163</v>
      </c>
      <c r="M142" s="26" t="b">
        <v>1</v>
      </c>
      <c r="N142" s="26" t="s">
        <v>8330</v>
      </c>
      <c r="O142" s="29" t="s">
        <v>8275</v>
      </c>
      <c r="P142" s="26" t="s">
        <v>8276</v>
      </c>
      <c r="Q142" s="26">
        <v>131</v>
      </c>
      <c r="R142" s="30">
        <v>48.33</v>
      </c>
      <c r="S142" s="31">
        <v>42136.536134259266</v>
      </c>
      <c r="T142" s="31">
        <v>42167.875</v>
      </c>
    </row>
    <row r="143" spans="1:20" ht="72" x14ac:dyDescent="0.3">
      <c r="A143" s="26">
        <v>3267</v>
      </c>
      <c r="B143" s="26" t="s">
        <v>3267</v>
      </c>
      <c r="C143" s="26" t="s">
        <v>7377</v>
      </c>
      <c r="D143" s="27">
        <v>15000</v>
      </c>
      <c r="E143" s="28">
        <v>15315</v>
      </c>
      <c r="F143" s="26" t="s">
        <v>8218</v>
      </c>
      <c r="G143" s="26" t="s">
        <v>8223</v>
      </c>
      <c r="H143" s="26" t="s">
        <v>8245</v>
      </c>
      <c r="I143" s="26">
        <v>1437156660</v>
      </c>
      <c r="J143" s="26">
        <v>1434564660</v>
      </c>
      <c r="K143" s="26" t="b">
        <v>1</v>
      </c>
      <c r="L143" s="26">
        <v>288</v>
      </c>
      <c r="M143" s="26" t="b">
        <v>1</v>
      </c>
      <c r="N143" s="26" t="s">
        <v>8330</v>
      </c>
      <c r="O143" s="29" t="s">
        <v>8275</v>
      </c>
      <c r="P143" s="26" t="s">
        <v>8276</v>
      </c>
      <c r="Q143" s="26">
        <v>102</v>
      </c>
      <c r="R143" s="30">
        <v>53.18</v>
      </c>
      <c r="S143" s="31">
        <v>42172.757638888885</v>
      </c>
      <c r="T143" s="31">
        <v>42202.757638888885</v>
      </c>
    </row>
    <row r="144" spans="1:20" ht="72" x14ac:dyDescent="0.3">
      <c r="A144" s="26">
        <v>3268</v>
      </c>
      <c r="B144" s="26" t="s">
        <v>3268</v>
      </c>
      <c r="C144" s="26" t="s">
        <v>7378</v>
      </c>
      <c r="D144" s="27">
        <v>2000</v>
      </c>
      <c r="E144" s="28">
        <v>2560</v>
      </c>
      <c r="F144" s="26" t="s">
        <v>8218</v>
      </c>
      <c r="G144" s="26" t="s">
        <v>8223</v>
      </c>
      <c r="H144" s="26" t="s">
        <v>8245</v>
      </c>
      <c r="I144" s="26">
        <v>1472074928</v>
      </c>
      <c r="J144" s="26">
        <v>1470692528</v>
      </c>
      <c r="K144" s="26" t="b">
        <v>1</v>
      </c>
      <c r="L144" s="26">
        <v>42</v>
      </c>
      <c r="M144" s="26" t="b">
        <v>1</v>
      </c>
      <c r="N144" s="26" t="s">
        <v>8330</v>
      </c>
      <c r="O144" s="29" t="s">
        <v>8275</v>
      </c>
      <c r="P144" s="26" t="s">
        <v>8276</v>
      </c>
      <c r="Q144" s="26">
        <v>128</v>
      </c>
      <c r="R144" s="30">
        <v>60.95</v>
      </c>
      <c r="S144" s="31">
        <v>42590.90425925926</v>
      </c>
      <c r="T144" s="31">
        <v>42606.90425925926</v>
      </c>
    </row>
    <row r="145" spans="1:20" ht="57.6" x14ac:dyDescent="0.3">
      <c r="A145" s="26">
        <v>3272</v>
      </c>
      <c r="B145" s="26" t="s">
        <v>3272</v>
      </c>
      <c r="C145" s="26" t="s">
        <v>7382</v>
      </c>
      <c r="D145" s="27">
        <v>10000</v>
      </c>
      <c r="E145" s="28">
        <v>15443</v>
      </c>
      <c r="F145" s="26" t="s">
        <v>8218</v>
      </c>
      <c r="G145" s="26" t="s">
        <v>8223</v>
      </c>
      <c r="H145" s="26" t="s">
        <v>8245</v>
      </c>
      <c r="I145" s="26">
        <v>1446814809</v>
      </c>
      <c r="J145" s="26">
        <v>1444219209</v>
      </c>
      <c r="K145" s="26" t="b">
        <v>1</v>
      </c>
      <c r="L145" s="26">
        <v>145</v>
      </c>
      <c r="M145" s="26" t="b">
        <v>1</v>
      </c>
      <c r="N145" s="26" t="s">
        <v>8330</v>
      </c>
      <c r="O145" s="29" t="s">
        <v>8275</v>
      </c>
      <c r="P145" s="26" t="s">
        <v>8276</v>
      </c>
      <c r="Q145" s="26">
        <v>154</v>
      </c>
      <c r="R145" s="30">
        <v>106.5</v>
      </c>
      <c r="S145" s="31">
        <v>42284.500104166669</v>
      </c>
      <c r="T145" s="31">
        <v>42314.541770833333</v>
      </c>
    </row>
    <row r="146" spans="1:20" ht="72" x14ac:dyDescent="0.3">
      <c r="A146" s="26">
        <v>3273</v>
      </c>
      <c r="B146" s="26" t="s">
        <v>3273</v>
      </c>
      <c r="C146" s="26" t="s">
        <v>7383</v>
      </c>
      <c r="D146" s="27">
        <v>4000</v>
      </c>
      <c r="E146" s="28">
        <v>4296</v>
      </c>
      <c r="F146" s="26" t="s">
        <v>8218</v>
      </c>
      <c r="G146" s="26" t="s">
        <v>8223</v>
      </c>
      <c r="H146" s="26" t="s">
        <v>8245</v>
      </c>
      <c r="I146" s="26">
        <v>1473879600</v>
      </c>
      <c r="J146" s="26">
        <v>1472498042</v>
      </c>
      <c r="K146" s="26" t="b">
        <v>1</v>
      </c>
      <c r="L146" s="26">
        <v>21</v>
      </c>
      <c r="M146" s="26" t="b">
        <v>1</v>
      </c>
      <c r="N146" s="26" t="s">
        <v>8330</v>
      </c>
      <c r="O146" s="29" t="s">
        <v>8275</v>
      </c>
      <c r="P146" s="26" t="s">
        <v>8276</v>
      </c>
      <c r="Q146" s="26">
        <v>107</v>
      </c>
      <c r="R146" s="30">
        <v>204.57</v>
      </c>
      <c r="S146" s="31">
        <v>42611.801412037035</v>
      </c>
      <c r="T146" s="31">
        <v>42627.791666666672</v>
      </c>
    </row>
    <row r="147" spans="1:20" ht="72" x14ac:dyDescent="0.3">
      <c r="A147" s="26">
        <v>3274</v>
      </c>
      <c r="B147" s="26" t="s">
        <v>3274</v>
      </c>
      <c r="C147" s="26" t="s">
        <v>7384</v>
      </c>
      <c r="D147" s="27">
        <v>15500</v>
      </c>
      <c r="E147" s="28">
        <v>15705</v>
      </c>
      <c r="F147" s="26" t="s">
        <v>8218</v>
      </c>
      <c r="G147" s="26" t="s">
        <v>8223</v>
      </c>
      <c r="H147" s="26" t="s">
        <v>8245</v>
      </c>
      <c r="I147" s="26">
        <v>1458075600</v>
      </c>
      <c r="J147" s="26">
        <v>1454259272</v>
      </c>
      <c r="K147" s="26" t="b">
        <v>1</v>
      </c>
      <c r="L147" s="26">
        <v>286</v>
      </c>
      <c r="M147" s="26" t="b">
        <v>1</v>
      </c>
      <c r="N147" s="26" t="s">
        <v>8330</v>
      </c>
      <c r="O147" s="29" t="s">
        <v>8275</v>
      </c>
      <c r="P147" s="26" t="s">
        <v>8276</v>
      </c>
      <c r="Q147" s="26">
        <v>101</v>
      </c>
      <c r="R147" s="30">
        <v>54.91</v>
      </c>
      <c r="S147" s="31">
        <v>42400.704537037032</v>
      </c>
      <c r="T147" s="31">
        <v>42444.875</v>
      </c>
    </row>
    <row r="148" spans="1:20" ht="72" x14ac:dyDescent="0.3">
      <c r="A148" s="26">
        <v>3275</v>
      </c>
      <c r="B148" s="26" t="s">
        <v>3275</v>
      </c>
      <c r="C148" s="26" t="s">
        <v>7385</v>
      </c>
      <c r="D148" s="27">
        <v>1800</v>
      </c>
      <c r="E148" s="28">
        <v>1805</v>
      </c>
      <c r="F148" s="26" t="s">
        <v>8218</v>
      </c>
      <c r="G148" s="26" t="s">
        <v>8223</v>
      </c>
      <c r="H148" s="26" t="s">
        <v>8245</v>
      </c>
      <c r="I148" s="26">
        <v>1423456200</v>
      </c>
      <c r="J148" s="26">
        <v>1421183271</v>
      </c>
      <c r="K148" s="26" t="b">
        <v>1</v>
      </c>
      <c r="L148" s="26">
        <v>12</v>
      </c>
      <c r="M148" s="26" t="b">
        <v>1</v>
      </c>
      <c r="N148" s="26" t="s">
        <v>8330</v>
      </c>
      <c r="O148" s="29" t="s">
        <v>8275</v>
      </c>
      <c r="P148" s="26" t="s">
        <v>8276</v>
      </c>
      <c r="Q148" s="26">
        <v>100</v>
      </c>
      <c r="R148" s="30">
        <v>150.41999999999999</v>
      </c>
      <c r="S148" s="31">
        <v>42017.88045138889</v>
      </c>
      <c r="T148" s="31">
        <v>42044.1875</v>
      </c>
    </row>
    <row r="149" spans="1:20" ht="72" x14ac:dyDescent="0.3">
      <c r="A149" s="26">
        <v>3279</v>
      </c>
      <c r="B149" s="26" t="s">
        <v>3279</v>
      </c>
      <c r="C149" s="26" t="s">
        <v>7389</v>
      </c>
      <c r="D149" s="27">
        <v>5800</v>
      </c>
      <c r="E149" s="28">
        <v>6628</v>
      </c>
      <c r="F149" s="26" t="s">
        <v>8218</v>
      </c>
      <c r="G149" s="26" t="s">
        <v>8223</v>
      </c>
      <c r="H149" s="26" t="s">
        <v>8245</v>
      </c>
      <c r="I149" s="26">
        <v>1459474059</v>
      </c>
      <c r="J149" s="26">
        <v>1456885659</v>
      </c>
      <c r="K149" s="26" t="b">
        <v>0</v>
      </c>
      <c r="L149" s="26">
        <v>63</v>
      </c>
      <c r="M149" s="26" t="b">
        <v>1</v>
      </c>
      <c r="N149" s="26" t="s">
        <v>8330</v>
      </c>
      <c r="O149" s="29" t="s">
        <v>8275</v>
      </c>
      <c r="P149" s="26" t="s">
        <v>8276</v>
      </c>
      <c r="Q149" s="26">
        <v>114</v>
      </c>
      <c r="R149" s="30">
        <v>105.21</v>
      </c>
      <c r="S149" s="31">
        <v>42431.102534722217</v>
      </c>
      <c r="T149" s="31">
        <v>42461.06086805556</v>
      </c>
    </row>
    <row r="150" spans="1:20" ht="72" x14ac:dyDescent="0.3">
      <c r="A150" s="26">
        <v>3280</v>
      </c>
      <c r="B150" s="26" t="s">
        <v>3280</v>
      </c>
      <c r="C150" s="26" t="s">
        <v>7390</v>
      </c>
      <c r="D150" s="27">
        <v>2000</v>
      </c>
      <c r="E150" s="28">
        <v>2060</v>
      </c>
      <c r="F150" s="26" t="s">
        <v>8218</v>
      </c>
      <c r="G150" s="26" t="s">
        <v>8223</v>
      </c>
      <c r="H150" s="26" t="s">
        <v>8245</v>
      </c>
      <c r="I150" s="26">
        <v>1433134800</v>
      </c>
      <c r="J150" s="26">
        <v>1430158198</v>
      </c>
      <c r="K150" s="26" t="b">
        <v>0</v>
      </c>
      <c r="L150" s="26">
        <v>30</v>
      </c>
      <c r="M150" s="26" t="b">
        <v>1</v>
      </c>
      <c r="N150" s="26" t="s">
        <v>8330</v>
      </c>
      <c r="O150" s="29" t="s">
        <v>8275</v>
      </c>
      <c r="P150" s="26" t="s">
        <v>8276</v>
      </c>
      <c r="Q150" s="26">
        <v>103</v>
      </c>
      <c r="R150" s="30">
        <v>68.67</v>
      </c>
      <c r="S150" s="31">
        <v>42121.756921296299</v>
      </c>
      <c r="T150" s="31">
        <v>42156.208333333328</v>
      </c>
    </row>
    <row r="151" spans="1:20" ht="57.6" x14ac:dyDescent="0.3">
      <c r="A151" s="26">
        <v>3281</v>
      </c>
      <c r="B151" s="26" t="s">
        <v>3281</v>
      </c>
      <c r="C151" s="26" t="s">
        <v>7391</v>
      </c>
      <c r="D151" s="27">
        <v>5000</v>
      </c>
      <c r="E151" s="28">
        <v>6080</v>
      </c>
      <c r="F151" s="26" t="s">
        <v>8218</v>
      </c>
      <c r="G151" s="26" t="s">
        <v>8223</v>
      </c>
      <c r="H151" s="26" t="s">
        <v>8245</v>
      </c>
      <c r="I151" s="26">
        <v>1441153705</v>
      </c>
      <c r="J151" s="26">
        <v>1438561705</v>
      </c>
      <c r="K151" s="26" t="b">
        <v>0</v>
      </c>
      <c r="L151" s="26">
        <v>47</v>
      </c>
      <c r="M151" s="26" t="b">
        <v>1</v>
      </c>
      <c r="N151" s="26" t="s">
        <v>8330</v>
      </c>
      <c r="O151" s="29" t="s">
        <v>8275</v>
      </c>
      <c r="P151" s="26" t="s">
        <v>8276</v>
      </c>
      <c r="Q151" s="26">
        <v>122</v>
      </c>
      <c r="R151" s="30">
        <v>129.36000000000001</v>
      </c>
      <c r="S151" s="31">
        <v>42219.019733796296</v>
      </c>
      <c r="T151" s="31">
        <v>42249.019733796296</v>
      </c>
    </row>
    <row r="152" spans="1:20" ht="72" x14ac:dyDescent="0.3">
      <c r="A152" s="26">
        <v>3282</v>
      </c>
      <c r="B152" s="26" t="s">
        <v>3282</v>
      </c>
      <c r="C152" s="26" t="s">
        <v>7392</v>
      </c>
      <c r="D152" s="27">
        <v>31000</v>
      </c>
      <c r="E152" s="28">
        <v>31820.5</v>
      </c>
      <c r="F152" s="26" t="s">
        <v>8218</v>
      </c>
      <c r="G152" s="26" t="s">
        <v>8223</v>
      </c>
      <c r="H152" s="26" t="s">
        <v>8245</v>
      </c>
      <c r="I152" s="26">
        <v>1461904788</v>
      </c>
      <c r="J152" s="26">
        <v>1458103188</v>
      </c>
      <c r="K152" s="26" t="b">
        <v>0</v>
      </c>
      <c r="L152" s="26">
        <v>237</v>
      </c>
      <c r="M152" s="26" t="b">
        <v>1</v>
      </c>
      <c r="N152" s="26" t="s">
        <v>8330</v>
      </c>
      <c r="O152" s="29" t="s">
        <v>8275</v>
      </c>
      <c r="P152" s="26" t="s">
        <v>8276</v>
      </c>
      <c r="Q152" s="26">
        <v>103</v>
      </c>
      <c r="R152" s="30">
        <v>134.26</v>
      </c>
      <c r="S152" s="31">
        <v>42445.19430555556</v>
      </c>
      <c r="T152" s="31">
        <v>42489.19430555556</v>
      </c>
    </row>
    <row r="153" spans="1:20" ht="57.6" x14ac:dyDescent="0.3">
      <c r="A153" s="26">
        <v>3284</v>
      </c>
      <c r="B153" s="26" t="s">
        <v>3284</v>
      </c>
      <c r="C153" s="26" t="s">
        <v>7394</v>
      </c>
      <c r="D153" s="27">
        <v>3000</v>
      </c>
      <c r="E153" s="28">
        <v>3048</v>
      </c>
      <c r="F153" s="26" t="s">
        <v>8218</v>
      </c>
      <c r="G153" s="26" t="s">
        <v>8223</v>
      </c>
      <c r="H153" s="26" t="s">
        <v>8245</v>
      </c>
      <c r="I153" s="26">
        <v>1454047140</v>
      </c>
      <c r="J153" s="26">
        <v>1452546853</v>
      </c>
      <c r="K153" s="26" t="b">
        <v>0</v>
      </c>
      <c r="L153" s="26">
        <v>15</v>
      </c>
      <c r="M153" s="26" t="b">
        <v>1</v>
      </c>
      <c r="N153" s="26" t="s">
        <v>8330</v>
      </c>
      <c r="O153" s="29" t="s">
        <v>8275</v>
      </c>
      <c r="P153" s="26" t="s">
        <v>8276</v>
      </c>
      <c r="Q153" s="26">
        <v>102</v>
      </c>
      <c r="R153" s="30">
        <v>203.2</v>
      </c>
      <c r="S153" s="31">
        <v>42380.884872685187</v>
      </c>
      <c r="T153" s="31">
        <v>42398.249305555553</v>
      </c>
    </row>
    <row r="154" spans="1:20" x14ac:dyDescent="0.3">
      <c r="A154" s="26">
        <v>3285</v>
      </c>
      <c r="B154" s="26" t="s">
        <v>3285</v>
      </c>
      <c r="C154" s="26" t="s">
        <v>7395</v>
      </c>
      <c r="D154" s="27">
        <v>4999</v>
      </c>
      <c r="E154" s="28">
        <v>5604</v>
      </c>
      <c r="F154" s="26" t="s">
        <v>8218</v>
      </c>
      <c r="G154" s="26" t="s">
        <v>8223</v>
      </c>
      <c r="H154" s="26" t="s">
        <v>8245</v>
      </c>
      <c r="I154" s="26">
        <v>1488258000</v>
      </c>
      <c r="J154" s="26">
        <v>1485556626</v>
      </c>
      <c r="K154" s="26" t="b">
        <v>0</v>
      </c>
      <c r="L154" s="26">
        <v>81</v>
      </c>
      <c r="M154" s="26" t="b">
        <v>1</v>
      </c>
      <c r="N154" s="26" t="s">
        <v>8330</v>
      </c>
      <c r="O154" s="29" t="s">
        <v>8275</v>
      </c>
      <c r="P154" s="26" t="s">
        <v>8276</v>
      </c>
      <c r="Q154" s="26">
        <v>112</v>
      </c>
      <c r="R154" s="30">
        <v>69.19</v>
      </c>
      <c r="S154" s="31">
        <v>42762.942430555559</v>
      </c>
      <c r="T154" s="31">
        <v>42794.208333333328</v>
      </c>
    </row>
    <row r="155" spans="1:20" ht="72" x14ac:dyDescent="0.3">
      <c r="A155" s="26">
        <v>3286</v>
      </c>
      <c r="B155" s="26" t="s">
        <v>3286</v>
      </c>
      <c r="C155" s="26" t="s">
        <v>7396</v>
      </c>
      <c r="D155" s="27">
        <v>15000</v>
      </c>
      <c r="E155" s="28">
        <v>15265</v>
      </c>
      <c r="F155" s="26" t="s">
        <v>8218</v>
      </c>
      <c r="G155" s="26" t="s">
        <v>8223</v>
      </c>
      <c r="H155" s="26" t="s">
        <v>8245</v>
      </c>
      <c r="I155" s="26">
        <v>1471291782</v>
      </c>
      <c r="J155" s="26">
        <v>1468699782</v>
      </c>
      <c r="K155" s="26" t="b">
        <v>0</v>
      </c>
      <c r="L155" s="26">
        <v>122</v>
      </c>
      <c r="M155" s="26" t="b">
        <v>1</v>
      </c>
      <c r="N155" s="26" t="s">
        <v>8330</v>
      </c>
      <c r="O155" s="29" t="s">
        <v>8275</v>
      </c>
      <c r="P155" s="26" t="s">
        <v>8276</v>
      </c>
      <c r="Q155" s="26">
        <v>102</v>
      </c>
      <c r="R155" s="30">
        <v>125.12</v>
      </c>
      <c r="S155" s="31">
        <v>42567.840069444443</v>
      </c>
      <c r="T155" s="31">
        <v>42597.840069444443</v>
      </c>
    </row>
    <row r="156" spans="1:20" ht="72" x14ac:dyDescent="0.3">
      <c r="A156" s="26">
        <v>3291</v>
      </c>
      <c r="B156" s="26" t="s">
        <v>3291</v>
      </c>
      <c r="C156" s="26" t="s">
        <v>7401</v>
      </c>
      <c r="D156" s="27">
        <v>500</v>
      </c>
      <c r="E156" s="28">
        <v>570</v>
      </c>
      <c r="F156" s="26" t="s">
        <v>8218</v>
      </c>
      <c r="G156" s="26" t="s">
        <v>8223</v>
      </c>
      <c r="H156" s="26" t="s">
        <v>8245</v>
      </c>
      <c r="I156" s="26">
        <v>1442462340</v>
      </c>
      <c r="J156" s="26">
        <v>1439743900</v>
      </c>
      <c r="K156" s="26" t="b">
        <v>0</v>
      </c>
      <c r="L156" s="26">
        <v>14</v>
      </c>
      <c r="M156" s="26" t="b">
        <v>1</v>
      </c>
      <c r="N156" s="26" t="s">
        <v>8330</v>
      </c>
      <c r="O156" s="29" t="s">
        <v>8275</v>
      </c>
      <c r="P156" s="26" t="s">
        <v>8276</v>
      </c>
      <c r="Q156" s="26">
        <v>114</v>
      </c>
      <c r="R156" s="30">
        <v>40.71</v>
      </c>
      <c r="S156" s="31">
        <v>42232.702546296292</v>
      </c>
      <c r="T156" s="31">
        <v>42264.165972222225</v>
      </c>
    </row>
    <row r="157" spans="1:20" ht="72" x14ac:dyDescent="0.3">
      <c r="A157" s="26">
        <v>3298</v>
      </c>
      <c r="B157" s="26" t="s">
        <v>3298</v>
      </c>
      <c r="C157" s="26" t="s">
        <v>7408</v>
      </c>
      <c r="D157" s="27">
        <v>10000</v>
      </c>
      <c r="E157" s="28">
        <v>10173</v>
      </c>
      <c r="F157" s="26" t="s">
        <v>8218</v>
      </c>
      <c r="G157" s="26" t="s">
        <v>8223</v>
      </c>
      <c r="H157" s="26" t="s">
        <v>8245</v>
      </c>
      <c r="I157" s="26">
        <v>1442102400</v>
      </c>
      <c r="J157" s="26">
        <v>1440370768</v>
      </c>
      <c r="K157" s="26" t="b">
        <v>0</v>
      </c>
      <c r="L157" s="26">
        <v>72</v>
      </c>
      <c r="M157" s="26" t="b">
        <v>1</v>
      </c>
      <c r="N157" s="26" t="s">
        <v>8330</v>
      </c>
      <c r="O157" s="29" t="s">
        <v>8275</v>
      </c>
      <c r="P157" s="26" t="s">
        <v>8276</v>
      </c>
      <c r="Q157" s="26">
        <v>102</v>
      </c>
      <c r="R157" s="30">
        <v>141.29</v>
      </c>
      <c r="S157" s="31">
        <v>42239.957962962959</v>
      </c>
      <c r="T157" s="31">
        <v>42260</v>
      </c>
    </row>
    <row r="158" spans="1:20" ht="72" x14ac:dyDescent="0.3">
      <c r="A158" s="26">
        <v>3299</v>
      </c>
      <c r="B158" s="26" t="s">
        <v>3299</v>
      </c>
      <c r="C158" s="26" t="s">
        <v>7409</v>
      </c>
      <c r="D158" s="27">
        <v>3000</v>
      </c>
      <c r="E158" s="28">
        <v>3486</v>
      </c>
      <c r="F158" s="26" t="s">
        <v>8218</v>
      </c>
      <c r="G158" s="26" t="s">
        <v>8223</v>
      </c>
      <c r="H158" s="26" t="s">
        <v>8245</v>
      </c>
      <c r="I158" s="26">
        <v>1444860063</v>
      </c>
      <c r="J158" s="26">
        <v>1442268063</v>
      </c>
      <c r="K158" s="26" t="b">
        <v>0</v>
      </c>
      <c r="L158" s="26">
        <v>63</v>
      </c>
      <c r="M158" s="26" t="b">
        <v>1</v>
      </c>
      <c r="N158" s="26" t="s">
        <v>8330</v>
      </c>
      <c r="O158" s="29" t="s">
        <v>8275</v>
      </c>
      <c r="P158" s="26" t="s">
        <v>8276</v>
      </c>
      <c r="Q158" s="26">
        <v>116</v>
      </c>
      <c r="R158" s="30">
        <v>55.33</v>
      </c>
      <c r="S158" s="31">
        <v>42261.917395833334</v>
      </c>
      <c r="T158" s="31">
        <v>42291.917395833334</v>
      </c>
    </row>
    <row r="159" spans="1:20" ht="57.6" x14ac:dyDescent="0.3">
      <c r="A159" s="26">
        <v>3300</v>
      </c>
      <c r="B159" s="26" t="s">
        <v>3300</v>
      </c>
      <c r="C159" s="26" t="s">
        <v>7410</v>
      </c>
      <c r="D159" s="27">
        <v>3000</v>
      </c>
      <c r="E159" s="28">
        <v>4085</v>
      </c>
      <c r="F159" s="26" t="s">
        <v>8218</v>
      </c>
      <c r="G159" s="26" t="s">
        <v>8223</v>
      </c>
      <c r="H159" s="26" t="s">
        <v>8245</v>
      </c>
      <c r="I159" s="26">
        <v>1430329862</v>
      </c>
      <c r="J159" s="26">
        <v>1428515462</v>
      </c>
      <c r="K159" s="26" t="b">
        <v>0</v>
      </c>
      <c r="L159" s="26">
        <v>88</v>
      </c>
      <c r="M159" s="26" t="b">
        <v>1</v>
      </c>
      <c r="N159" s="26" t="s">
        <v>8330</v>
      </c>
      <c r="O159" s="29" t="s">
        <v>8275</v>
      </c>
      <c r="P159" s="26" t="s">
        <v>8276</v>
      </c>
      <c r="Q159" s="26">
        <v>136</v>
      </c>
      <c r="R159" s="30">
        <v>46.42</v>
      </c>
      <c r="S159" s="31">
        <v>42102.743773148148</v>
      </c>
      <c r="T159" s="31">
        <v>42123.743773148148</v>
      </c>
    </row>
    <row r="160" spans="1:20" ht="72" x14ac:dyDescent="0.3">
      <c r="A160" s="26">
        <v>3301</v>
      </c>
      <c r="B160" s="26" t="s">
        <v>3301</v>
      </c>
      <c r="C160" s="26" t="s">
        <v>7411</v>
      </c>
      <c r="D160" s="27">
        <v>3000</v>
      </c>
      <c r="E160" s="28">
        <v>4004</v>
      </c>
      <c r="F160" s="26" t="s">
        <v>8218</v>
      </c>
      <c r="G160" s="26" t="s">
        <v>8223</v>
      </c>
      <c r="H160" s="26" t="s">
        <v>8245</v>
      </c>
      <c r="I160" s="26">
        <v>1470034740</v>
      </c>
      <c r="J160" s="26">
        <v>1466185176</v>
      </c>
      <c r="K160" s="26" t="b">
        <v>0</v>
      </c>
      <c r="L160" s="26">
        <v>70</v>
      </c>
      <c r="M160" s="26" t="b">
        <v>1</v>
      </c>
      <c r="N160" s="26" t="s">
        <v>8330</v>
      </c>
      <c r="O160" s="29" t="s">
        <v>8275</v>
      </c>
      <c r="P160" s="26" t="s">
        <v>8276</v>
      </c>
      <c r="Q160" s="26">
        <v>133</v>
      </c>
      <c r="R160" s="30">
        <v>57.2</v>
      </c>
      <c r="S160" s="31">
        <v>42538.73583333334</v>
      </c>
      <c r="T160" s="31">
        <v>42583.290972222225</v>
      </c>
    </row>
    <row r="161" spans="1:20" ht="72" x14ac:dyDescent="0.3">
      <c r="A161" s="26">
        <v>3303</v>
      </c>
      <c r="B161" s="26" t="s">
        <v>3303</v>
      </c>
      <c r="C161" s="26" t="s">
        <v>7413</v>
      </c>
      <c r="D161" s="27">
        <v>1800</v>
      </c>
      <c r="E161" s="28">
        <v>2086</v>
      </c>
      <c r="F161" s="26" t="s">
        <v>8218</v>
      </c>
      <c r="G161" s="26" t="s">
        <v>8223</v>
      </c>
      <c r="H161" s="26" t="s">
        <v>8245</v>
      </c>
      <c r="I161" s="26">
        <v>1427553484</v>
      </c>
      <c r="J161" s="26">
        <v>1424533084</v>
      </c>
      <c r="K161" s="26" t="b">
        <v>0</v>
      </c>
      <c r="L161" s="26">
        <v>35</v>
      </c>
      <c r="M161" s="26" t="b">
        <v>1</v>
      </c>
      <c r="N161" s="26" t="s">
        <v>8330</v>
      </c>
      <c r="O161" s="29" t="s">
        <v>8275</v>
      </c>
      <c r="P161" s="26" t="s">
        <v>8276</v>
      </c>
      <c r="Q161" s="26">
        <v>116</v>
      </c>
      <c r="R161" s="30">
        <v>59.6</v>
      </c>
      <c r="S161" s="31">
        <v>42056.65143518518</v>
      </c>
      <c r="T161" s="31">
        <v>42091.609768518523</v>
      </c>
    </row>
    <row r="162" spans="1:20" ht="57.6" x14ac:dyDescent="0.3">
      <c r="A162" s="26">
        <v>3304</v>
      </c>
      <c r="B162" s="26" t="s">
        <v>3304</v>
      </c>
      <c r="C162" s="26" t="s">
        <v>7414</v>
      </c>
      <c r="D162" s="27">
        <v>15000</v>
      </c>
      <c r="E162" s="28">
        <v>15677.5</v>
      </c>
      <c r="F162" s="26" t="s">
        <v>8218</v>
      </c>
      <c r="G162" s="26" t="s">
        <v>8223</v>
      </c>
      <c r="H162" s="26" t="s">
        <v>8245</v>
      </c>
      <c r="I162" s="26">
        <v>1482418752</v>
      </c>
      <c r="J162" s="26">
        <v>1479826752</v>
      </c>
      <c r="K162" s="26" t="b">
        <v>0</v>
      </c>
      <c r="L162" s="26">
        <v>175</v>
      </c>
      <c r="M162" s="26" t="b">
        <v>1</v>
      </c>
      <c r="N162" s="26" t="s">
        <v>8330</v>
      </c>
      <c r="O162" s="29" t="s">
        <v>8275</v>
      </c>
      <c r="P162" s="26" t="s">
        <v>8276</v>
      </c>
      <c r="Q162" s="26">
        <v>105</v>
      </c>
      <c r="R162" s="30">
        <v>89.59</v>
      </c>
      <c r="S162" s="31">
        <v>42696.624444444446</v>
      </c>
      <c r="T162" s="31">
        <v>42726.624444444446</v>
      </c>
    </row>
    <row r="163" spans="1:20" ht="72" x14ac:dyDescent="0.3">
      <c r="A163" s="26">
        <v>3305</v>
      </c>
      <c r="B163" s="26" t="s">
        <v>3305</v>
      </c>
      <c r="C163" s="26" t="s">
        <v>7415</v>
      </c>
      <c r="D163" s="27">
        <v>4000</v>
      </c>
      <c r="E163" s="28">
        <v>4081</v>
      </c>
      <c r="F163" s="26" t="s">
        <v>8218</v>
      </c>
      <c r="G163" s="26" t="s">
        <v>8223</v>
      </c>
      <c r="H163" s="26" t="s">
        <v>8245</v>
      </c>
      <c r="I163" s="26">
        <v>1438374748</v>
      </c>
      <c r="J163" s="26">
        <v>1435782748</v>
      </c>
      <c r="K163" s="26" t="b">
        <v>0</v>
      </c>
      <c r="L163" s="26">
        <v>20</v>
      </c>
      <c r="M163" s="26" t="b">
        <v>1</v>
      </c>
      <c r="N163" s="26" t="s">
        <v>8330</v>
      </c>
      <c r="O163" s="29" t="s">
        <v>8275</v>
      </c>
      <c r="P163" s="26" t="s">
        <v>8276</v>
      </c>
      <c r="Q163" s="26">
        <v>102</v>
      </c>
      <c r="R163" s="30">
        <v>204.05</v>
      </c>
      <c r="S163" s="31">
        <v>42186.855879629627</v>
      </c>
      <c r="T163" s="31">
        <v>42216.855879629627</v>
      </c>
    </row>
    <row r="164" spans="1:20" ht="72" x14ac:dyDescent="0.3">
      <c r="A164" s="26">
        <v>3306</v>
      </c>
      <c r="B164" s="26" t="s">
        <v>3306</v>
      </c>
      <c r="C164" s="26" t="s">
        <v>7416</v>
      </c>
      <c r="D164" s="27">
        <v>1500</v>
      </c>
      <c r="E164" s="28">
        <v>2630</v>
      </c>
      <c r="F164" s="26" t="s">
        <v>8218</v>
      </c>
      <c r="G164" s="26" t="s">
        <v>8223</v>
      </c>
      <c r="H164" s="26" t="s">
        <v>8245</v>
      </c>
      <c r="I164" s="26">
        <v>1465527600</v>
      </c>
      <c r="J164" s="26">
        <v>1462252542</v>
      </c>
      <c r="K164" s="26" t="b">
        <v>0</v>
      </c>
      <c r="L164" s="26">
        <v>54</v>
      </c>
      <c r="M164" s="26" t="b">
        <v>1</v>
      </c>
      <c r="N164" s="26" t="s">
        <v>8330</v>
      </c>
      <c r="O164" s="29" t="s">
        <v>8275</v>
      </c>
      <c r="P164" s="26" t="s">
        <v>8276</v>
      </c>
      <c r="Q164" s="26">
        <v>175</v>
      </c>
      <c r="R164" s="30">
        <v>48.7</v>
      </c>
      <c r="S164" s="31">
        <v>42493.219236111108</v>
      </c>
      <c r="T164" s="31">
        <v>42531.125</v>
      </c>
    </row>
    <row r="165" spans="1:20" ht="72" x14ac:dyDescent="0.3">
      <c r="A165" s="26">
        <v>3307</v>
      </c>
      <c r="B165" s="26" t="s">
        <v>3307</v>
      </c>
      <c r="C165" s="26" t="s">
        <v>7417</v>
      </c>
      <c r="D165" s="27">
        <v>1000</v>
      </c>
      <c r="E165" s="28">
        <v>1066.8</v>
      </c>
      <c r="F165" s="26" t="s">
        <v>8218</v>
      </c>
      <c r="G165" s="26" t="s">
        <v>8223</v>
      </c>
      <c r="H165" s="26" t="s">
        <v>8245</v>
      </c>
      <c r="I165" s="26">
        <v>1463275339</v>
      </c>
      <c r="J165" s="26">
        <v>1460683339</v>
      </c>
      <c r="K165" s="26" t="b">
        <v>0</v>
      </c>
      <c r="L165" s="26">
        <v>20</v>
      </c>
      <c r="M165" s="26" t="b">
        <v>1</v>
      </c>
      <c r="N165" s="26" t="s">
        <v>8330</v>
      </c>
      <c r="O165" s="29" t="s">
        <v>8275</v>
      </c>
      <c r="P165" s="26" t="s">
        <v>8276</v>
      </c>
      <c r="Q165" s="26">
        <v>107</v>
      </c>
      <c r="R165" s="30">
        <v>53.34</v>
      </c>
      <c r="S165" s="31">
        <v>42475.057164351849</v>
      </c>
      <c r="T165" s="31">
        <v>42505.057164351849</v>
      </c>
    </row>
    <row r="166" spans="1:20" ht="72" x14ac:dyDescent="0.3">
      <c r="A166" s="26">
        <v>3308</v>
      </c>
      <c r="B166" s="26" t="s">
        <v>3308</v>
      </c>
      <c r="C166" s="26" t="s">
        <v>7418</v>
      </c>
      <c r="D166" s="27">
        <v>3500</v>
      </c>
      <c r="E166" s="28">
        <v>4280</v>
      </c>
      <c r="F166" s="26" t="s">
        <v>8218</v>
      </c>
      <c r="G166" s="26" t="s">
        <v>8223</v>
      </c>
      <c r="H166" s="26" t="s">
        <v>8245</v>
      </c>
      <c r="I166" s="26">
        <v>1460581365</v>
      </c>
      <c r="J166" s="26">
        <v>1458766965</v>
      </c>
      <c r="K166" s="26" t="b">
        <v>0</v>
      </c>
      <c r="L166" s="26">
        <v>57</v>
      </c>
      <c r="M166" s="26" t="b">
        <v>1</v>
      </c>
      <c r="N166" s="26" t="s">
        <v>8330</v>
      </c>
      <c r="O166" s="29" t="s">
        <v>8275</v>
      </c>
      <c r="P166" s="26" t="s">
        <v>8276</v>
      </c>
      <c r="Q166" s="26">
        <v>122</v>
      </c>
      <c r="R166" s="30">
        <v>75.09</v>
      </c>
      <c r="S166" s="31">
        <v>42452.876909722225</v>
      </c>
      <c r="T166" s="31">
        <v>42473.876909722225</v>
      </c>
    </row>
    <row r="167" spans="1:20" ht="57.6" x14ac:dyDescent="0.3">
      <c r="A167" s="26">
        <v>3310</v>
      </c>
      <c r="B167" s="26" t="s">
        <v>3310</v>
      </c>
      <c r="C167" s="26" t="s">
        <v>7420</v>
      </c>
      <c r="D167" s="27">
        <v>6500</v>
      </c>
      <c r="E167" s="28">
        <v>6505</v>
      </c>
      <c r="F167" s="26" t="s">
        <v>8218</v>
      </c>
      <c r="G167" s="26" t="s">
        <v>8223</v>
      </c>
      <c r="H167" s="26" t="s">
        <v>8245</v>
      </c>
      <c r="I167" s="26">
        <v>1444169825</v>
      </c>
      <c r="J167" s="26">
        <v>1441577825</v>
      </c>
      <c r="K167" s="26" t="b">
        <v>0</v>
      </c>
      <c r="L167" s="26">
        <v>31</v>
      </c>
      <c r="M167" s="26" t="b">
        <v>1</v>
      </c>
      <c r="N167" s="26" t="s">
        <v>8330</v>
      </c>
      <c r="O167" s="29" t="s">
        <v>8275</v>
      </c>
      <c r="P167" s="26" t="s">
        <v>8276</v>
      </c>
      <c r="Q167" s="26">
        <v>100</v>
      </c>
      <c r="R167" s="30">
        <v>209.84</v>
      </c>
      <c r="S167" s="31">
        <v>42253.928530092591</v>
      </c>
      <c r="T167" s="31">
        <v>42283.928530092591</v>
      </c>
    </row>
    <row r="168" spans="1:20" ht="57.6" x14ac:dyDescent="0.3">
      <c r="A168" s="26">
        <v>3311</v>
      </c>
      <c r="B168" s="26" t="s">
        <v>3311</v>
      </c>
      <c r="C168" s="26" t="s">
        <v>7421</v>
      </c>
      <c r="D168" s="27">
        <v>2500</v>
      </c>
      <c r="E168" s="28">
        <v>2746</v>
      </c>
      <c r="F168" s="26" t="s">
        <v>8218</v>
      </c>
      <c r="G168" s="26" t="s">
        <v>8223</v>
      </c>
      <c r="H168" s="26" t="s">
        <v>8245</v>
      </c>
      <c r="I168" s="26">
        <v>1445065210</v>
      </c>
      <c r="J168" s="26">
        <v>1442473210</v>
      </c>
      <c r="K168" s="26" t="b">
        <v>0</v>
      </c>
      <c r="L168" s="26">
        <v>45</v>
      </c>
      <c r="M168" s="26" t="b">
        <v>1</v>
      </c>
      <c r="N168" s="26" t="s">
        <v>8330</v>
      </c>
      <c r="O168" s="29" t="s">
        <v>8275</v>
      </c>
      <c r="P168" s="26" t="s">
        <v>8276</v>
      </c>
      <c r="Q168" s="26">
        <v>110</v>
      </c>
      <c r="R168" s="30">
        <v>61.02</v>
      </c>
      <c r="S168" s="31">
        <v>42264.29178240741</v>
      </c>
      <c r="T168" s="31">
        <v>42294.29178240741</v>
      </c>
    </row>
    <row r="169" spans="1:20" ht="57.6" x14ac:dyDescent="0.3">
      <c r="A169" s="26">
        <v>3312</v>
      </c>
      <c r="B169" s="26" t="s">
        <v>3312</v>
      </c>
      <c r="C169" s="26" t="s">
        <v>7422</v>
      </c>
      <c r="D169" s="27">
        <v>2500</v>
      </c>
      <c r="E169" s="28">
        <v>2501</v>
      </c>
      <c r="F169" s="26" t="s">
        <v>8218</v>
      </c>
      <c r="G169" s="26" t="s">
        <v>8223</v>
      </c>
      <c r="H169" s="26" t="s">
        <v>8245</v>
      </c>
      <c r="I169" s="26">
        <v>1478901600</v>
      </c>
      <c r="J169" s="26">
        <v>1477077946</v>
      </c>
      <c r="K169" s="26" t="b">
        <v>0</v>
      </c>
      <c r="L169" s="26">
        <v>41</v>
      </c>
      <c r="M169" s="26" t="b">
        <v>1</v>
      </c>
      <c r="N169" s="26" t="s">
        <v>8330</v>
      </c>
      <c r="O169" s="29" t="s">
        <v>8275</v>
      </c>
      <c r="P169" s="26" t="s">
        <v>8276</v>
      </c>
      <c r="Q169" s="26">
        <v>100</v>
      </c>
      <c r="R169" s="30">
        <v>61</v>
      </c>
      <c r="S169" s="31">
        <v>42664.809560185182</v>
      </c>
      <c r="T169" s="31">
        <v>42685.916666666672</v>
      </c>
    </row>
    <row r="170" spans="1:20" ht="57.6" x14ac:dyDescent="0.3">
      <c r="A170" s="26">
        <v>3313</v>
      </c>
      <c r="B170" s="26" t="s">
        <v>3313</v>
      </c>
      <c r="C170" s="26" t="s">
        <v>7423</v>
      </c>
      <c r="D170" s="27">
        <v>2000</v>
      </c>
      <c r="E170" s="28">
        <v>2321</v>
      </c>
      <c r="F170" s="26" t="s">
        <v>8218</v>
      </c>
      <c r="G170" s="26" t="s">
        <v>8223</v>
      </c>
      <c r="H170" s="26" t="s">
        <v>8245</v>
      </c>
      <c r="I170" s="26">
        <v>1453856400</v>
      </c>
      <c r="J170" s="26">
        <v>1452664317</v>
      </c>
      <c r="K170" s="26" t="b">
        <v>0</v>
      </c>
      <c r="L170" s="26">
        <v>29</v>
      </c>
      <c r="M170" s="26" t="b">
        <v>1</v>
      </c>
      <c r="N170" s="26" t="s">
        <v>8330</v>
      </c>
      <c r="O170" s="29" t="s">
        <v>8275</v>
      </c>
      <c r="P170" s="26" t="s">
        <v>8276</v>
      </c>
      <c r="Q170" s="26">
        <v>116</v>
      </c>
      <c r="R170" s="30">
        <v>80.03</v>
      </c>
      <c r="S170" s="31">
        <v>42382.244409722218</v>
      </c>
      <c r="T170" s="31">
        <v>42396.041666666672</v>
      </c>
    </row>
    <row r="171" spans="1:20" ht="72" x14ac:dyDescent="0.3">
      <c r="A171" s="26">
        <v>3316</v>
      </c>
      <c r="B171" s="26" t="s">
        <v>3316</v>
      </c>
      <c r="C171" s="26" t="s">
        <v>7426</v>
      </c>
      <c r="D171" s="27">
        <v>11737</v>
      </c>
      <c r="E171" s="28">
        <v>11747.18</v>
      </c>
      <c r="F171" s="26" t="s">
        <v>8218</v>
      </c>
      <c r="G171" s="26" t="s">
        <v>8223</v>
      </c>
      <c r="H171" s="26" t="s">
        <v>8245</v>
      </c>
      <c r="I171" s="26">
        <v>1407506040</v>
      </c>
      <c r="J171" s="26">
        <v>1404680075</v>
      </c>
      <c r="K171" s="26" t="b">
        <v>0</v>
      </c>
      <c r="L171" s="26">
        <v>125</v>
      </c>
      <c r="M171" s="26" t="b">
        <v>1</v>
      </c>
      <c r="N171" s="26" t="s">
        <v>8330</v>
      </c>
      <c r="O171" s="29" t="s">
        <v>8275</v>
      </c>
      <c r="P171" s="26" t="s">
        <v>8276</v>
      </c>
      <c r="Q171" s="26">
        <v>100</v>
      </c>
      <c r="R171" s="30">
        <v>93.98</v>
      </c>
      <c r="S171" s="31">
        <v>41826.871238425927</v>
      </c>
      <c r="T171" s="31">
        <v>41859.57916666667</v>
      </c>
    </row>
    <row r="172" spans="1:20" ht="57.6" x14ac:dyDescent="0.3">
      <c r="A172" s="26">
        <v>3317</v>
      </c>
      <c r="B172" s="26" t="s">
        <v>3317</v>
      </c>
      <c r="C172" s="26" t="s">
        <v>7427</v>
      </c>
      <c r="D172" s="27">
        <v>1050</v>
      </c>
      <c r="E172" s="28">
        <v>1115</v>
      </c>
      <c r="F172" s="26" t="s">
        <v>8218</v>
      </c>
      <c r="G172" s="26" t="s">
        <v>8223</v>
      </c>
      <c r="H172" s="26" t="s">
        <v>8245</v>
      </c>
      <c r="I172" s="26">
        <v>1465347424</v>
      </c>
      <c r="J172" s="26">
        <v>1462755424</v>
      </c>
      <c r="K172" s="26" t="b">
        <v>0</v>
      </c>
      <c r="L172" s="26">
        <v>18</v>
      </c>
      <c r="M172" s="26" t="b">
        <v>1</v>
      </c>
      <c r="N172" s="26" t="s">
        <v>8330</v>
      </c>
      <c r="O172" s="29" t="s">
        <v>8275</v>
      </c>
      <c r="P172" s="26" t="s">
        <v>8276</v>
      </c>
      <c r="Q172" s="26">
        <v>106</v>
      </c>
      <c r="R172" s="30">
        <v>61.94</v>
      </c>
      <c r="S172" s="31">
        <v>42499.039629629624</v>
      </c>
      <c r="T172" s="31">
        <v>42529.039629629624</v>
      </c>
    </row>
    <row r="173" spans="1:20" ht="57.6" x14ac:dyDescent="0.3">
      <c r="A173" s="26">
        <v>3320</v>
      </c>
      <c r="B173" s="26" t="s">
        <v>3320</v>
      </c>
      <c r="C173" s="26" t="s">
        <v>7430</v>
      </c>
      <c r="D173" s="27">
        <v>2500</v>
      </c>
      <c r="E173" s="28">
        <v>2525</v>
      </c>
      <c r="F173" s="26" t="s">
        <v>8218</v>
      </c>
      <c r="G173" s="26" t="s">
        <v>8223</v>
      </c>
      <c r="H173" s="26" t="s">
        <v>8245</v>
      </c>
      <c r="I173" s="26">
        <v>1466557557</v>
      </c>
      <c r="J173" s="26">
        <v>1463965557</v>
      </c>
      <c r="K173" s="26" t="b">
        <v>0</v>
      </c>
      <c r="L173" s="26">
        <v>38</v>
      </c>
      <c r="M173" s="26" t="b">
        <v>1</v>
      </c>
      <c r="N173" s="26" t="s">
        <v>8330</v>
      </c>
      <c r="O173" s="29" t="s">
        <v>8275</v>
      </c>
      <c r="P173" s="26" t="s">
        <v>8276</v>
      </c>
      <c r="Q173" s="26">
        <v>101</v>
      </c>
      <c r="R173" s="30">
        <v>66.45</v>
      </c>
      <c r="S173" s="31">
        <v>42513.045798611114</v>
      </c>
      <c r="T173" s="31">
        <v>42543.045798611114</v>
      </c>
    </row>
    <row r="174" spans="1:20" ht="72" x14ac:dyDescent="0.3">
      <c r="A174" s="26">
        <v>3321</v>
      </c>
      <c r="B174" s="26" t="s">
        <v>3321</v>
      </c>
      <c r="C174" s="26" t="s">
        <v>7431</v>
      </c>
      <c r="D174" s="27">
        <v>500</v>
      </c>
      <c r="E174" s="28">
        <v>537</v>
      </c>
      <c r="F174" s="26" t="s">
        <v>8218</v>
      </c>
      <c r="G174" s="26" t="s">
        <v>8223</v>
      </c>
      <c r="H174" s="26" t="s">
        <v>8245</v>
      </c>
      <c r="I174" s="26">
        <v>1413431940</v>
      </c>
      <c r="J174" s="26">
        <v>1412216665</v>
      </c>
      <c r="K174" s="26" t="b">
        <v>0</v>
      </c>
      <c r="L174" s="26">
        <v>15</v>
      </c>
      <c r="M174" s="26" t="b">
        <v>1</v>
      </c>
      <c r="N174" s="26" t="s">
        <v>8330</v>
      </c>
      <c r="O174" s="29" t="s">
        <v>8275</v>
      </c>
      <c r="P174" s="26" t="s">
        <v>8276</v>
      </c>
      <c r="Q174" s="26">
        <v>107</v>
      </c>
      <c r="R174" s="30">
        <v>35.799999999999997</v>
      </c>
      <c r="S174" s="31">
        <v>41914.100289351853</v>
      </c>
      <c r="T174" s="31">
        <v>41928.165972222225</v>
      </c>
    </row>
    <row r="175" spans="1:20" ht="72" x14ac:dyDescent="0.3">
      <c r="A175" s="26">
        <v>3322</v>
      </c>
      <c r="B175" s="26" t="s">
        <v>3322</v>
      </c>
      <c r="C175" s="26" t="s">
        <v>7432</v>
      </c>
      <c r="D175" s="27">
        <v>3300</v>
      </c>
      <c r="E175" s="28">
        <v>3350</v>
      </c>
      <c r="F175" s="26" t="s">
        <v>8218</v>
      </c>
      <c r="G175" s="26" t="s">
        <v>8223</v>
      </c>
      <c r="H175" s="26" t="s">
        <v>8245</v>
      </c>
      <c r="I175" s="26">
        <v>1466567700</v>
      </c>
      <c r="J175" s="26">
        <v>1464653696</v>
      </c>
      <c r="K175" s="26" t="b">
        <v>0</v>
      </c>
      <c r="L175" s="26">
        <v>23</v>
      </c>
      <c r="M175" s="26" t="b">
        <v>1</v>
      </c>
      <c r="N175" s="26" t="s">
        <v>8330</v>
      </c>
      <c r="O175" s="29" t="s">
        <v>8275</v>
      </c>
      <c r="P175" s="26" t="s">
        <v>8276</v>
      </c>
      <c r="Q175" s="26">
        <v>102</v>
      </c>
      <c r="R175" s="30">
        <v>145.65</v>
      </c>
      <c r="S175" s="31">
        <v>42521.010370370372</v>
      </c>
      <c r="T175" s="31">
        <v>42543.163194444445</v>
      </c>
    </row>
    <row r="176" spans="1:20" ht="72" x14ac:dyDescent="0.3">
      <c r="A176" s="26">
        <v>3326</v>
      </c>
      <c r="B176" s="26" t="s">
        <v>3326</v>
      </c>
      <c r="C176" s="26" t="s">
        <v>7436</v>
      </c>
      <c r="D176" s="27">
        <v>8000</v>
      </c>
      <c r="E176" s="28">
        <v>8110</v>
      </c>
      <c r="F176" s="26" t="s">
        <v>8218</v>
      </c>
      <c r="G176" s="26" t="s">
        <v>8223</v>
      </c>
      <c r="H176" s="26" t="s">
        <v>8245</v>
      </c>
      <c r="I176" s="26">
        <v>1425830905</v>
      </c>
      <c r="J176" s="26">
        <v>1423242505</v>
      </c>
      <c r="K176" s="26" t="b">
        <v>0</v>
      </c>
      <c r="L176" s="26">
        <v>57</v>
      </c>
      <c r="M176" s="26" t="b">
        <v>1</v>
      </c>
      <c r="N176" s="26" t="s">
        <v>8330</v>
      </c>
      <c r="O176" s="29" t="s">
        <v>8275</v>
      </c>
      <c r="P176" s="26" t="s">
        <v>8276</v>
      </c>
      <c r="Q176" s="26">
        <v>101</v>
      </c>
      <c r="R176" s="30">
        <v>142.28</v>
      </c>
      <c r="S176" s="31">
        <v>42041.714178240742</v>
      </c>
      <c r="T176" s="31">
        <v>42071.67251157407</v>
      </c>
    </row>
    <row r="177" spans="1:20" ht="72" x14ac:dyDescent="0.3">
      <c r="A177" s="26">
        <v>3328</v>
      </c>
      <c r="B177" s="26" t="s">
        <v>3328</v>
      </c>
      <c r="C177" s="26" t="s">
        <v>7438</v>
      </c>
      <c r="D177" s="27">
        <v>1800</v>
      </c>
      <c r="E177" s="28">
        <v>2635</v>
      </c>
      <c r="F177" s="26" t="s">
        <v>8218</v>
      </c>
      <c r="G177" s="26" t="s">
        <v>8223</v>
      </c>
      <c r="H177" s="26" t="s">
        <v>8245</v>
      </c>
      <c r="I177" s="26">
        <v>1404522000</v>
      </c>
      <c r="J177" s="26">
        <v>1404308883</v>
      </c>
      <c r="K177" s="26" t="b">
        <v>0</v>
      </c>
      <c r="L177" s="26">
        <v>9</v>
      </c>
      <c r="M177" s="26" t="b">
        <v>1</v>
      </c>
      <c r="N177" s="26" t="s">
        <v>8330</v>
      </c>
      <c r="O177" s="29" t="s">
        <v>8275</v>
      </c>
      <c r="P177" s="26" t="s">
        <v>8276</v>
      </c>
      <c r="Q177" s="26">
        <v>146</v>
      </c>
      <c r="R177" s="30">
        <v>292.77999999999997</v>
      </c>
      <c r="S177" s="31">
        <v>41822.57503472222</v>
      </c>
      <c r="T177" s="31">
        <v>41825.041666666664</v>
      </c>
    </row>
    <row r="178" spans="1:20" ht="72" x14ac:dyDescent="0.3">
      <c r="A178" s="26">
        <v>3331</v>
      </c>
      <c r="B178" s="26" t="s">
        <v>3331</v>
      </c>
      <c r="C178" s="26" t="s">
        <v>7441</v>
      </c>
      <c r="D178" s="27">
        <v>5000</v>
      </c>
      <c r="E178" s="28">
        <v>5226</v>
      </c>
      <c r="F178" s="26" t="s">
        <v>8218</v>
      </c>
      <c r="G178" s="26" t="s">
        <v>8223</v>
      </c>
      <c r="H178" s="26" t="s">
        <v>8245</v>
      </c>
      <c r="I178" s="26">
        <v>1444149886</v>
      </c>
      <c r="J178" s="26">
        <v>1441125886</v>
      </c>
      <c r="K178" s="26" t="b">
        <v>0</v>
      </c>
      <c r="L178" s="26">
        <v>65</v>
      </c>
      <c r="M178" s="26" t="b">
        <v>1</v>
      </c>
      <c r="N178" s="26" t="s">
        <v>8330</v>
      </c>
      <c r="O178" s="29" t="s">
        <v>8275</v>
      </c>
      <c r="P178" s="26" t="s">
        <v>8276</v>
      </c>
      <c r="Q178" s="26">
        <v>105</v>
      </c>
      <c r="R178" s="30">
        <v>80.400000000000006</v>
      </c>
      <c r="S178" s="31">
        <v>42248.697754629626</v>
      </c>
      <c r="T178" s="31">
        <v>42283.697754629626</v>
      </c>
    </row>
    <row r="179" spans="1:20" ht="72" x14ac:dyDescent="0.3">
      <c r="A179" s="26">
        <v>3332</v>
      </c>
      <c r="B179" s="26" t="s">
        <v>3332</v>
      </c>
      <c r="C179" s="26" t="s">
        <v>7442</v>
      </c>
      <c r="D179" s="27">
        <v>6000</v>
      </c>
      <c r="E179" s="28">
        <v>6000</v>
      </c>
      <c r="F179" s="26" t="s">
        <v>8218</v>
      </c>
      <c r="G179" s="26" t="s">
        <v>8223</v>
      </c>
      <c r="H179" s="26" t="s">
        <v>8245</v>
      </c>
      <c r="I179" s="26">
        <v>1405802330</v>
      </c>
      <c r="J179" s="26">
        <v>1403210330</v>
      </c>
      <c r="K179" s="26" t="b">
        <v>0</v>
      </c>
      <c r="L179" s="26">
        <v>83</v>
      </c>
      <c r="M179" s="26" t="b">
        <v>1</v>
      </c>
      <c r="N179" s="26" t="s">
        <v>8330</v>
      </c>
      <c r="O179" s="29" t="s">
        <v>8275</v>
      </c>
      <c r="P179" s="26" t="s">
        <v>8276</v>
      </c>
      <c r="Q179" s="26">
        <v>100</v>
      </c>
      <c r="R179" s="30">
        <v>72.290000000000006</v>
      </c>
      <c r="S179" s="31">
        <v>41809.860300925924</v>
      </c>
      <c r="T179" s="31">
        <v>41839.860300925924</v>
      </c>
    </row>
    <row r="180" spans="1:20" ht="72" x14ac:dyDescent="0.3">
      <c r="A180" s="26">
        <v>3333</v>
      </c>
      <c r="B180" s="26" t="s">
        <v>3333</v>
      </c>
      <c r="C180" s="26" t="s">
        <v>7443</v>
      </c>
      <c r="D180" s="27">
        <v>3500</v>
      </c>
      <c r="E180" s="28">
        <v>3660</v>
      </c>
      <c r="F180" s="26" t="s">
        <v>8218</v>
      </c>
      <c r="G180" s="26" t="s">
        <v>8223</v>
      </c>
      <c r="H180" s="26" t="s">
        <v>8245</v>
      </c>
      <c r="I180" s="26">
        <v>1434384880</v>
      </c>
      <c r="J180" s="26">
        <v>1432484080</v>
      </c>
      <c r="K180" s="26" t="b">
        <v>0</v>
      </c>
      <c r="L180" s="26">
        <v>111</v>
      </c>
      <c r="M180" s="26" t="b">
        <v>1</v>
      </c>
      <c r="N180" s="26" t="s">
        <v>8330</v>
      </c>
      <c r="O180" s="29" t="s">
        <v>8275</v>
      </c>
      <c r="P180" s="26" t="s">
        <v>8276</v>
      </c>
      <c r="Q180" s="26">
        <v>105</v>
      </c>
      <c r="R180" s="30">
        <v>32.97</v>
      </c>
      <c r="S180" s="31">
        <v>42148.676851851851</v>
      </c>
      <c r="T180" s="31">
        <v>42170.676851851851</v>
      </c>
    </row>
    <row r="181" spans="1:20" ht="43.2" x14ac:dyDescent="0.3">
      <c r="A181" s="26">
        <v>3334</v>
      </c>
      <c r="B181" s="26" t="s">
        <v>3334</v>
      </c>
      <c r="C181" s="26" t="s">
        <v>7444</v>
      </c>
      <c r="D181" s="27">
        <v>3871</v>
      </c>
      <c r="E181" s="28">
        <v>5366</v>
      </c>
      <c r="F181" s="26" t="s">
        <v>8218</v>
      </c>
      <c r="G181" s="26" t="s">
        <v>8223</v>
      </c>
      <c r="H181" s="26" t="s">
        <v>8245</v>
      </c>
      <c r="I181" s="26">
        <v>1438259422</v>
      </c>
      <c r="J181" s="26">
        <v>1435667422</v>
      </c>
      <c r="K181" s="26" t="b">
        <v>0</v>
      </c>
      <c r="L181" s="26">
        <v>46</v>
      </c>
      <c r="M181" s="26" t="b">
        <v>1</v>
      </c>
      <c r="N181" s="26" t="s">
        <v>8330</v>
      </c>
      <c r="O181" s="29" t="s">
        <v>8275</v>
      </c>
      <c r="P181" s="26" t="s">
        <v>8276</v>
      </c>
      <c r="Q181" s="26">
        <v>139</v>
      </c>
      <c r="R181" s="30">
        <v>116.65</v>
      </c>
      <c r="S181" s="31">
        <v>42185.521087962959</v>
      </c>
      <c r="T181" s="31">
        <v>42215.521087962959</v>
      </c>
    </row>
    <row r="182" spans="1:20" ht="43.2" x14ac:dyDescent="0.3">
      <c r="A182" s="26">
        <v>3338</v>
      </c>
      <c r="B182" s="26" t="s">
        <v>3338</v>
      </c>
      <c r="C182" s="26" t="s">
        <v>7448</v>
      </c>
      <c r="D182" s="27">
        <v>15000</v>
      </c>
      <c r="E182" s="28">
        <v>15327</v>
      </c>
      <c r="F182" s="26" t="s">
        <v>8218</v>
      </c>
      <c r="G182" s="26" t="s">
        <v>8223</v>
      </c>
      <c r="H182" s="26" t="s">
        <v>8245</v>
      </c>
      <c r="I182" s="26">
        <v>1487944080</v>
      </c>
      <c r="J182" s="26">
        <v>1486129680</v>
      </c>
      <c r="K182" s="26" t="b">
        <v>0</v>
      </c>
      <c r="L182" s="26">
        <v>112</v>
      </c>
      <c r="M182" s="26" t="b">
        <v>1</v>
      </c>
      <c r="N182" s="26" t="s">
        <v>8330</v>
      </c>
      <c r="O182" s="29" t="s">
        <v>8275</v>
      </c>
      <c r="P182" s="26" t="s">
        <v>8276</v>
      </c>
      <c r="Q182" s="26">
        <v>102</v>
      </c>
      <c r="R182" s="30">
        <v>136.85</v>
      </c>
      <c r="S182" s="31">
        <v>42769.574999999997</v>
      </c>
      <c r="T182" s="31">
        <v>42790.574999999997</v>
      </c>
    </row>
    <row r="183" spans="1:20" ht="57.6" x14ac:dyDescent="0.3">
      <c r="A183" s="26">
        <v>3339</v>
      </c>
      <c r="B183" s="26" t="s">
        <v>3339</v>
      </c>
      <c r="C183" s="26" t="s">
        <v>7449</v>
      </c>
      <c r="D183" s="27">
        <v>8000</v>
      </c>
      <c r="E183" s="28">
        <v>8348</v>
      </c>
      <c r="F183" s="26" t="s">
        <v>8218</v>
      </c>
      <c r="G183" s="26" t="s">
        <v>8223</v>
      </c>
      <c r="H183" s="26" t="s">
        <v>8245</v>
      </c>
      <c r="I183" s="26">
        <v>1469721518</v>
      </c>
      <c r="J183" s="26">
        <v>1467129518</v>
      </c>
      <c r="K183" s="26" t="b">
        <v>0</v>
      </c>
      <c r="L183" s="26">
        <v>47</v>
      </c>
      <c r="M183" s="26" t="b">
        <v>1</v>
      </c>
      <c r="N183" s="26" t="s">
        <v>8330</v>
      </c>
      <c r="O183" s="29" t="s">
        <v>8275</v>
      </c>
      <c r="P183" s="26" t="s">
        <v>8276</v>
      </c>
      <c r="Q183" s="26">
        <v>104</v>
      </c>
      <c r="R183" s="30">
        <v>177.62</v>
      </c>
      <c r="S183" s="31">
        <v>42549.665717592594</v>
      </c>
      <c r="T183" s="31">
        <v>42579.665717592594</v>
      </c>
    </row>
    <row r="184" spans="1:20" ht="72" x14ac:dyDescent="0.3">
      <c r="A184" s="26">
        <v>3340</v>
      </c>
      <c r="B184" s="26" t="s">
        <v>3340</v>
      </c>
      <c r="C184" s="26" t="s">
        <v>7450</v>
      </c>
      <c r="D184" s="27">
        <v>3000</v>
      </c>
      <c r="E184" s="28">
        <v>4145</v>
      </c>
      <c r="F184" s="26" t="s">
        <v>8218</v>
      </c>
      <c r="G184" s="26" t="s">
        <v>8223</v>
      </c>
      <c r="H184" s="26" t="s">
        <v>8245</v>
      </c>
      <c r="I184" s="26">
        <v>1481066554</v>
      </c>
      <c r="J184" s="26">
        <v>1478906554</v>
      </c>
      <c r="K184" s="26" t="b">
        <v>0</v>
      </c>
      <c r="L184" s="26">
        <v>38</v>
      </c>
      <c r="M184" s="26" t="b">
        <v>1</v>
      </c>
      <c r="N184" s="26" t="s">
        <v>8330</v>
      </c>
      <c r="O184" s="29" t="s">
        <v>8275</v>
      </c>
      <c r="P184" s="26" t="s">
        <v>8276</v>
      </c>
      <c r="Q184" s="26">
        <v>138</v>
      </c>
      <c r="R184" s="30">
        <v>109.08</v>
      </c>
      <c r="S184" s="31">
        <v>42685.974004629628</v>
      </c>
      <c r="T184" s="31">
        <v>42710.974004629628</v>
      </c>
    </row>
    <row r="185" spans="1:20" ht="57.6" x14ac:dyDescent="0.3">
      <c r="A185" s="26">
        <v>3342</v>
      </c>
      <c r="B185" s="26" t="s">
        <v>3342</v>
      </c>
      <c r="C185" s="26" t="s">
        <v>7452</v>
      </c>
      <c r="D185" s="27">
        <v>6000</v>
      </c>
      <c r="E185" s="28">
        <v>6100</v>
      </c>
      <c r="F185" s="26" t="s">
        <v>8218</v>
      </c>
      <c r="G185" s="26" t="s">
        <v>8223</v>
      </c>
      <c r="H185" s="26" t="s">
        <v>8245</v>
      </c>
      <c r="I185" s="26">
        <v>1427864340</v>
      </c>
      <c r="J185" s="26">
        <v>1425020810</v>
      </c>
      <c r="K185" s="26" t="b">
        <v>0</v>
      </c>
      <c r="L185" s="26">
        <v>78</v>
      </c>
      <c r="M185" s="26" t="b">
        <v>1</v>
      </c>
      <c r="N185" s="26" t="s">
        <v>8330</v>
      </c>
      <c r="O185" s="29" t="s">
        <v>8275</v>
      </c>
      <c r="P185" s="26" t="s">
        <v>8276</v>
      </c>
      <c r="Q185" s="26">
        <v>102</v>
      </c>
      <c r="R185" s="30">
        <v>78.209999999999994</v>
      </c>
      <c r="S185" s="31">
        <v>42062.296412037031</v>
      </c>
      <c r="T185" s="31">
        <v>42095.207638888889</v>
      </c>
    </row>
    <row r="186" spans="1:20" ht="72" x14ac:dyDescent="0.3">
      <c r="A186" s="26">
        <v>3344</v>
      </c>
      <c r="B186" s="26" t="s">
        <v>3344</v>
      </c>
      <c r="C186" s="26" t="s">
        <v>7454</v>
      </c>
      <c r="D186" s="27">
        <v>4500</v>
      </c>
      <c r="E186" s="28">
        <v>4565</v>
      </c>
      <c r="F186" s="26" t="s">
        <v>8218</v>
      </c>
      <c r="G186" s="26" t="s">
        <v>8223</v>
      </c>
      <c r="H186" s="26" t="s">
        <v>8245</v>
      </c>
      <c r="I186" s="26">
        <v>1409374093</v>
      </c>
      <c r="J186" s="26">
        <v>1406782093</v>
      </c>
      <c r="K186" s="26" t="b">
        <v>0</v>
      </c>
      <c r="L186" s="26">
        <v>40</v>
      </c>
      <c r="M186" s="26" t="b">
        <v>1</v>
      </c>
      <c r="N186" s="26" t="s">
        <v>8330</v>
      </c>
      <c r="O186" s="29" t="s">
        <v>8275</v>
      </c>
      <c r="P186" s="26" t="s">
        <v>8276</v>
      </c>
      <c r="Q186" s="26">
        <v>101</v>
      </c>
      <c r="R186" s="30">
        <v>114.13</v>
      </c>
      <c r="S186" s="31">
        <v>41851.200150462959</v>
      </c>
      <c r="T186" s="31">
        <v>41881.200150462959</v>
      </c>
    </row>
    <row r="187" spans="1:20" ht="72" x14ac:dyDescent="0.3">
      <c r="A187" s="26">
        <v>3345</v>
      </c>
      <c r="B187" s="26" t="s">
        <v>3345</v>
      </c>
      <c r="C187" s="26" t="s">
        <v>7455</v>
      </c>
      <c r="D187" s="27">
        <v>500</v>
      </c>
      <c r="E187" s="28">
        <v>650</v>
      </c>
      <c r="F187" s="26" t="s">
        <v>8218</v>
      </c>
      <c r="G187" s="26" t="s">
        <v>8223</v>
      </c>
      <c r="H187" s="26" t="s">
        <v>8245</v>
      </c>
      <c r="I187" s="26">
        <v>1429317420</v>
      </c>
      <c r="J187" s="26">
        <v>1424226768</v>
      </c>
      <c r="K187" s="26" t="b">
        <v>0</v>
      </c>
      <c r="L187" s="26">
        <v>13</v>
      </c>
      <c r="M187" s="26" t="b">
        <v>1</v>
      </c>
      <c r="N187" s="26" t="s">
        <v>8330</v>
      </c>
      <c r="O187" s="29" t="s">
        <v>8275</v>
      </c>
      <c r="P187" s="26" t="s">
        <v>8276</v>
      </c>
      <c r="Q187" s="26">
        <v>130</v>
      </c>
      <c r="R187" s="30">
        <v>50</v>
      </c>
      <c r="S187" s="31">
        <v>42053.106111111112</v>
      </c>
      <c r="T187" s="31">
        <v>42112.025694444441</v>
      </c>
    </row>
    <row r="188" spans="1:20" ht="57.6" x14ac:dyDescent="0.3">
      <c r="A188" s="26">
        <v>3346</v>
      </c>
      <c r="B188" s="26" t="s">
        <v>3346</v>
      </c>
      <c r="C188" s="26" t="s">
        <v>7456</v>
      </c>
      <c r="D188" s="27">
        <v>1500</v>
      </c>
      <c r="E188" s="28">
        <v>1650</v>
      </c>
      <c r="F188" s="26" t="s">
        <v>8218</v>
      </c>
      <c r="G188" s="26" t="s">
        <v>8223</v>
      </c>
      <c r="H188" s="26" t="s">
        <v>8245</v>
      </c>
      <c r="I188" s="26">
        <v>1424910910</v>
      </c>
      <c r="J188" s="26">
        <v>1424306110</v>
      </c>
      <c r="K188" s="26" t="b">
        <v>0</v>
      </c>
      <c r="L188" s="26">
        <v>18</v>
      </c>
      <c r="M188" s="26" t="b">
        <v>1</v>
      </c>
      <c r="N188" s="26" t="s">
        <v>8330</v>
      </c>
      <c r="O188" s="29" t="s">
        <v>8275</v>
      </c>
      <c r="P188" s="26" t="s">
        <v>8276</v>
      </c>
      <c r="Q188" s="26">
        <v>110</v>
      </c>
      <c r="R188" s="30">
        <v>91.67</v>
      </c>
      <c r="S188" s="31">
        <v>42054.024421296301</v>
      </c>
      <c r="T188" s="31">
        <v>42061.024421296301</v>
      </c>
    </row>
    <row r="189" spans="1:20" ht="72" x14ac:dyDescent="0.3">
      <c r="A189" s="26">
        <v>3348</v>
      </c>
      <c r="B189" s="26" t="s">
        <v>3266</v>
      </c>
      <c r="C189" s="26" t="s">
        <v>7458</v>
      </c>
      <c r="D189" s="27">
        <v>5500</v>
      </c>
      <c r="E189" s="28">
        <v>5516</v>
      </c>
      <c r="F189" s="26" t="s">
        <v>8218</v>
      </c>
      <c r="G189" s="26" t="s">
        <v>8223</v>
      </c>
      <c r="H189" s="26" t="s">
        <v>8245</v>
      </c>
      <c r="I189" s="26">
        <v>1461988740</v>
      </c>
      <c r="J189" s="26">
        <v>1459949080</v>
      </c>
      <c r="K189" s="26" t="b">
        <v>0</v>
      </c>
      <c r="L189" s="26">
        <v>79</v>
      </c>
      <c r="M189" s="26" t="b">
        <v>1</v>
      </c>
      <c r="N189" s="26" t="s">
        <v>8330</v>
      </c>
      <c r="O189" s="29" t="s">
        <v>8275</v>
      </c>
      <c r="P189" s="26" t="s">
        <v>8276</v>
      </c>
      <c r="Q189" s="26">
        <v>100</v>
      </c>
      <c r="R189" s="30">
        <v>69.819999999999993</v>
      </c>
      <c r="S189" s="31">
        <v>42466.558796296296</v>
      </c>
      <c r="T189" s="31">
        <v>42490.165972222225</v>
      </c>
    </row>
    <row r="190" spans="1:20" ht="72" x14ac:dyDescent="0.3">
      <c r="A190" s="26">
        <v>3349</v>
      </c>
      <c r="B190" s="26" t="s">
        <v>3348</v>
      </c>
      <c r="C190" s="26" t="s">
        <v>7459</v>
      </c>
      <c r="D190" s="27">
        <v>1000</v>
      </c>
      <c r="E190" s="28">
        <v>1534</v>
      </c>
      <c r="F190" s="26" t="s">
        <v>8218</v>
      </c>
      <c r="G190" s="26" t="s">
        <v>8223</v>
      </c>
      <c r="H190" s="26" t="s">
        <v>8245</v>
      </c>
      <c r="I190" s="26">
        <v>1465837200</v>
      </c>
      <c r="J190" s="26">
        <v>1463971172</v>
      </c>
      <c r="K190" s="26" t="b">
        <v>0</v>
      </c>
      <c r="L190" s="26">
        <v>14</v>
      </c>
      <c r="M190" s="26" t="b">
        <v>1</v>
      </c>
      <c r="N190" s="26" t="s">
        <v>8330</v>
      </c>
      <c r="O190" s="29" t="s">
        <v>8275</v>
      </c>
      <c r="P190" s="26" t="s">
        <v>8276</v>
      </c>
      <c r="Q190" s="26">
        <v>153</v>
      </c>
      <c r="R190" s="30">
        <v>109.57</v>
      </c>
      <c r="S190" s="31">
        <v>42513.110787037032</v>
      </c>
      <c r="T190" s="31">
        <v>42534.708333333328</v>
      </c>
    </row>
    <row r="191" spans="1:20" ht="57.6" x14ac:dyDescent="0.3">
      <c r="A191" s="26">
        <v>3354</v>
      </c>
      <c r="B191" s="26" t="s">
        <v>3353</v>
      </c>
      <c r="C191" s="26" t="s">
        <v>7464</v>
      </c>
      <c r="D191" s="27">
        <v>3000</v>
      </c>
      <c r="E191" s="28">
        <v>3058</v>
      </c>
      <c r="F191" s="26" t="s">
        <v>8218</v>
      </c>
      <c r="G191" s="26" t="s">
        <v>8223</v>
      </c>
      <c r="H191" s="26" t="s">
        <v>8245</v>
      </c>
      <c r="I191" s="26">
        <v>1446091260</v>
      </c>
      <c r="J191" s="26">
        <v>1443029206</v>
      </c>
      <c r="K191" s="26" t="b">
        <v>0</v>
      </c>
      <c r="L191" s="26">
        <v>55</v>
      </c>
      <c r="M191" s="26" t="b">
        <v>1</v>
      </c>
      <c r="N191" s="26" t="s">
        <v>8330</v>
      </c>
      <c r="O191" s="29" t="s">
        <v>8275</v>
      </c>
      <c r="P191" s="26" t="s">
        <v>8276</v>
      </c>
      <c r="Q191" s="26">
        <v>102</v>
      </c>
      <c r="R191" s="30">
        <v>55.6</v>
      </c>
      <c r="S191" s="31">
        <v>42270.7269212963</v>
      </c>
      <c r="T191" s="31">
        <v>42306.167361111111</v>
      </c>
    </row>
    <row r="192" spans="1:20" ht="72" x14ac:dyDescent="0.3">
      <c r="A192" s="26">
        <v>3358</v>
      </c>
      <c r="B192" s="26" t="s">
        <v>3357</v>
      </c>
      <c r="C192" s="26" t="s">
        <v>7468</v>
      </c>
      <c r="D192" s="27">
        <v>10000</v>
      </c>
      <c r="E192" s="28">
        <v>10299</v>
      </c>
      <c r="F192" s="26" t="s">
        <v>8218</v>
      </c>
      <c r="G192" s="26" t="s">
        <v>8223</v>
      </c>
      <c r="H192" s="26" t="s">
        <v>8245</v>
      </c>
      <c r="I192" s="26">
        <v>1416385679</v>
      </c>
      <c r="J192" s="26">
        <v>1413790079</v>
      </c>
      <c r="K192" s="26" t="b">
        <v>0</v>
      </c>
      <c r="L192" s="26">
        <v>162</v>
      </c>
      <c r="M192" s="26" t="b">
        <v>1</v>
      </c>
      <c r="N192" s="26" t="s">
        <v>8330</v>
      </c>
      <c r="O192" s="29" t="s">
        <v>8275</v>
      </c>
      <c r="P192" s="26" t="s">
        <v>8276</v>
      </c>
      <c r="Q192" s="26">
        <v>103</v>
      </c>
      <c r="R192" s="30">
        <v>63.57</v>
      </c>
      <c r="S192" s="31">
        <v>41932.311099537037</v>
      </c>
      <c r="T192" s="31">
        <v>41962.352766203709</v>
      </c>
    </row>
    <row r="193" spans="1:20" ht="57.6" x14ac:dyDescent="0.3">
      <c r="A193" s="26">
        <v>3359</v>
      </c>
      <c r="B193" s="26" t="s">
        <v>3358</v>
      </c>
      <c r="C193" s="26" t="s">
        <v>7469</v>
      </c>
      <c r="D193" s="27">
        <v>4000</v>
      </c>
      <c r="E193" s="28">
        <v>4250</v>
      </c>
      <c r="F193" s="26" t="s">
        <v>8218</v>
      </c>
      <c r="G193" s="26" t="s">
        <v>8223</v>
      </c>
      <c r="H193" s="26" t="s">
        <v>8245</v>
      </c>
      <c r="I193" s="26">
        <v>1487985734</v>
      </c>
      <c r="J193" s="26">
        <v>1484097734</v>
      </c>
      <c r="K193" s="26" t="b">
        <v>0</v>
      </c>
      <c r="L193" s="26">
        <v>23</v>
      </c>
      <c r="M193" s="26" t="b">
        <v>1</v>
      </c>
      <c r="N193" s="26" t="s">
        <v>8330</v>
      </c>
      <c r="O193" s="29" t="s">
        <v>8275</v>
      </c>
      <c r="P193" s="26" t="s">
        <v>8276</v>
      </c>
      <c r="Q193" s="26">
        <v>106</v>
      </c>
      <c r="R193" s="30">
        <v>184.78</v>
      </c>
      <c r="S193" s="31">
        <v>42746.057106481487</v>
      </c>
      <c r="T193" s="31">
        <v>42791.057106481487</v>
      </c>
    </row>
    <row r="194" spans="1:20" ht="72" x14ac:dyDescent="0.3">
      <c r="A194" s="26">
        <v>3361</v>
      </c>
      <c r="B194" s="26" t="s">
        <v>3360</v>
      </c>
      <c r="C194" s="26" t="s">
        <v>7471</v>
      </c>
      <c r="D194" s="27">
        <v>5000</v>
      </c>
      <c r="E194" s="28">
        <v>5673</v>
      </c>
      <c r="F194" s="26" t="s">
        <v>8218</v>
      </c>
      <c r="G194" s="26" t="s">
        <v>8223</v>
      </c>
      <c r="H194" s="26" t="s">
        <v>8245</v>
      </c>
      <c r="I194" s="26">
        <v>1409587140</v>
      </c>
      <c r="J194" s="26">
        <v>1408062990</v>
      </c>
      <c r="K194" s="26" t="b">
        <v>0</v>
      </c>
      <c r="L194" s="26">
        <v>68</v>
      </c>
      <c r="M194" s="26" t="b">
        <v>1</v>
      </c>
      <c r="N194" s="26" t="s">
        <v>8330</v>
      </c>
      <c r="O194" s="29" t="s">
        <v>8275</v>
      </c>
      <c r="P194" s="26" t="s">
        <v>8276</v>
      </c>
      <c r="Q194" s="26">
        <v>113</v>
      </c>
      <c r="R194" s="30">
        <v>83.43</v>
      </c>
      <c r="S194" s="31">
        <v>41866.025347222225</v>
      </c>
      <c r="T194" s="31">
        <v>41883.665972222225</v>
      </c>
    </row>
    <row r="195" spans="1:20" ht="72" x14ac:dyDescent="0.3">
      <c r="A195" s="26">
        <v>3362</v>
      </c>
      <c r="B195" s="26" t="s">
        <v>3361</v>
      </c>
      <c r="C195" s="26" t="s">
        <v>7472</v>
      </c>
      <c r="D195" s="27">
        <v>500</v>
      </c>
      <c r="E195" s="28">
        <v>1090</v>
      </c>
      <c r="F195" s="26" t="s">
        <v>8218</v>
      </c>
      <c r="G195" s="26" t="s">
        <v>8223</v>
      </c>
      <c r="H195" s="26" t="s">
        <v>8245</v>
      </c>
      <c r="I195" s="26">
        <v>1425704100</v>
      </c>
      <c r="J195" s="26">
        <v>1424484717</v>
      </c>
      <c r="K195" s="26" t="b">
        <v>0</v>
      </c>
      <c r="L195" s="26">
        <v>20</v>
      </c>
      <c r="M195" s="26" t="b">
        <v>1</v>
      </c>
      <c r="N195" s="26" t="s">
        <v>8330</v>
      </c>
      <c r="O195" s="29" t="s">
        <v>8275</v>
      </c>
      <c r="P195" s="26" t="s">
        <v>8276</v>
      </c>
      <c r="Q195" s="26">
        <v>218</v>
      </c>
      <c r="R195" s="30">
        <v>54.5</v>
      </c>
      <c r="S195" s="31">
        <v>42056.091631944444</v>
      </c>
      <c r="T195" s="31">
        <v>42070.204861111109</v>
      </c>
    </row>
    <row r="196" spans="1:20" ht="72" x14ac:dyDescent="0.3">
      <c r="A196" s="26">
        <v>3363</v>
      </c>
      <c r="B196" s="26" t="s">
        <v>3362</v>
      </c>
      <c r="C196" s="26" t="s">
        <v>7473</v>
      </c>
      <c r="D196" s="27">
        <v>7750</v>
      </c>
      <c r="E196" s="28">
        <v>7860</v>
      </c>
      <c r="F196" s="26" t="s">
        <v>8218</v>
      </c>
      <c r="G196" s="26" t="s">
        <v>8223</v>
      </c>
      <c r="H196" s="26" t="s">
        <v>8245</v>
      </c>
      <c r="I196" s="26">
        <v>1408464000</v>
      </c>
      <c r="J196" s="26">
        <v>1406831445</v>
      </c>
      <c r="K196" s="26" t="b">
        <v>0</v>
      </c>
      <c r="L196" s="26">
        <v>26</v>
      </c>
      <c r="M196" s="26" t="b">
        <v>1</v>
      </c>
      <c r="N196" s="26" t="s">
        <v>8330</v>
      </c>
      <c r="O196" s="29" t="s">
        <v>8275</v>
      </c>
      <c r="P196" s="26" t="s">
        <v>8276</v>
      </c>
      <c r="Q196" s="26">
        <v>101</v>
      </c>
      <c r="R196" s="30">
        <v>302.31</v>
      </c>
      <c r="S196" s="31">
        <v>41851.771354166667</v>
      </c>
      <c r="T196" s="31">
        <v>41870.666666666664</v>
      </c>
    </row>
    <row r="197" spans="1:20" ht="72" x14ac:dyDescent="0.3">
      <c r="A197" s="26">
        <v>3365</v>
      </c>
      <c r="B197" s="26" t="s">
        <v>3364</v>
      </c>
      <c r="C197" s="26" t="s">
        <v>7475</v>
      </c>
      <c r="D197" s="27">
        <v>2500</v>
      </c>
      <c r="E197" s="28">
        <v>2600</v>
      </c>
      <c r="F197" s="26" t="s">
        <v>8218</v>
      </c>
      <c r="G197" s="26" t="s">
        <v>8223</v>
      </c>
      <c r="H197" s="26" t="s">
        <v>8245</v>
      </c>
      <c r="I197" s="26">
        <v>1449973592</v>
      </c>
      <c r="J197" s="26">
        <v>1447381592</v>
      </c>
      <c r="K197" s="26" t="b">
        <v>0</v>
      </c>
      <c r="L197" s="26">
        <v>3</v>
      </c>
      <c r="M197" s="26" t="b">
        <v>1</v>
      </c>
      <c r="N197" s="26" t="s">
        <v>8330</v>
      </c>
      <c r="O197" s="29" t="s">
        <v>8275</v>
      </c>
      <c r="P197" s="26" t="s">
        <v>8276</v>
      </c>
      <c r="Q197" s="26">
        <v>104</v>
      </c>
      <c r="R197" s="30">
        <v>866.67</v>
      </c>
      <c r="S197" s="31">
        <v>42321.101759259262</v>
      </c>
      <c r="T197" s="31">
        <v>42351.101759259262</v>
      </c>
    </row>
    <row r="198" spans="1:20" ht="72" x14ac:dyDescent="0.3">
      <c r="A198" s="26">
        <v>3366</v>
      </c>
      <c r="B198" s="26" t="s">
        <v>3365</v>
      </c>
      <c r="C198" s="26" t="s">
        <v>7476</v>
      </c>
      <c r="D198" s="27">
        <v>500</v>
      </c>
      <c r="E198" s="28">
        <v>1105</v>
      </c>
      <c r="F198" s="26" t="s">
        <v>8218</v>
      </c>
      <c r="G198" s="26" t="s">
        <v>8223</v>
      </c>
      <c r="H198" s="26" t="s">
        <v>8245</v>
      </c>
      <c r="I198" s="26">
        <v>1431481037</v>
      </c>
      <c r="J198" s="26">
        <v>1428889037</v>
      </c>
      <c r="K198" s="26" t="b">
        <v>0</v>
      </c>
      <c r="L198" s="26">
        <v>18</v>
      </c>
      <c r="M198" s="26" t="b">
        <v>1</v>
      </c>
      <c r="N198" s="26" t="s">
        <v>8330</v>
      </c>
      <c r="O198" s="29" t="s">
        <v>8275</v>
      </c>
      <c r="P198" s="26" t="s">
        <v>8276</v>
      </c>
      <c r="Q198" s="26">
        <v>221</v>
      </c>
      <c r="R198" s="30">
        <v>61.39</v>
      </c>
      <c r="S198" s="31">
        <v>42107.067557870367</v>
      </c>
      <c r="T198" s="31">
        <v>42137.067557870367</v>
      </c>
    </row>
    <row r="199" spans="1:20" ht="57.6" x14ac:dyDescent="0.3">
      <c r="A199" s="26">
        <v>3368</v>
      </c>
      <c r="B199" s="26" t="s">
        <v>3367</v>
      </c>
      <c r="C199" s="26" t="s">
        <v>7478</v>
      </c>
      <c r="D199" s="27">
        <v>1000</v>
      </c>
      <c r="E199" s="28">
        <v>1046</v>
      </c>
      <c r="F199" s="26" t="s">
        <v>8218</v>
      </c>
      <c r="G199" s="26" t="s">
        <v>8223</v>
      </c>
      <c r="H199" s="26" t="s">
        <v>8245</v>
      </c>
      <c r="I199" s="26">
        <v>1420088400</v>
      </c>
      <c r="J199" s="26">
        <v>1416977259</v>
      </c>
      <c r="K199" s="26" t="b">
        <v>0</v>
      </c>
      <c r="L199" s="26">
        <v>23</v>
      </c>
      <c r="M199" s="26" t="b">
        <v>1</v>
      </c>
      <c r="N199" s="26" t="s">
        <v>8330</v>
      </c>
      <c r="O199" s="29" t="s">
        <v>8275</v>
      </c>
      <c r="P199" s="26" t="s">
        <v>8276</v>
      </c>
      <c r="Q199" s="26">
        <v>105</v>
      </c>
      <c r="R199" s="30">
        <v>45.48</v>
      </c>
      <c r="S199" s="31">
        <v>41969.199756944443</v>
      </c>
      <c r="T199" s="31">
        <v>42005.208333333328</v>
      </c>
    </row>
    <row r="200" spans="1:20" ht="43.2" x14ac:dyDescent="0.3">
      <c r="A200" s="26">
        <v>3370</v>
      </c>
      <c r="B200" s="26" t="s">
        <v>3369</v>
      </c>
      <c r="C200" s="26" t="s">
        <v>7480</v>
      </c>
      <c r="D200" s="27">
        <v>1500</v>
      </c>
      <c r="E200" s="28">
        <v>1766</v>
      </c>
      <c r="F200" s="26" t="s">
        <v>8218</v>
      </c>
      <c r="G200" s="26" t="s">
        <v>8223</v>
      </c>
      <c r="H200" s="26" t="s">
        <v>8245</v>
      </c>
      <c r="I200" s="26">
        <v>1481961600</v>
      </c>
      <c r="J200" s="26">
        <v>1479283285</v>
      </c>
      <c r="K200" s="26" t="b">
        <v>0</v>
      </c>
      <c r="L200" s="26">
        <v>26</v>
      </c>
      <c r="M200" s="26" t="b">
        <v>1</v>
      </c>
      <c r="N200" s="26" t="s">
        <v>8330</v>
      </c>
      <c r="O200" s="29" t="s">
        <v>8275</v>
      </c>
      <c r="P200" s="26" t="s">
        <v>8276</v>
      </c>
      <c r="Q200" s="26">
        <v>118</v>
      </c>
      <c r="R200" s="30">
        <v>67.92</v>
      </c>
      <c r="S200" s="31">
        <v>42690.334317129629</v>
      </c>
      <c r="T200" s="31">
        <v>42721.333333333328</v>
      </c>
    </row>
    <row r="201" spans="1:20" ht="43.2" x14ac:dyDescent="0.3">
      <c r="A201" s="26">
        <v>3371</v>
      </c>
      <c r="B201" s="26" t="s">
        <v>3370</v>
      </c>
      <c r="C201" s="26" t="s">
        <v>7481</v>
      </c>
      <c r="D201" s="27">
        <v>200</v>
      </c>
      <c r="E201" s="28">
        <v>277</v>
      </c>
      <c r="F201" s="26" t="s">
        <v>8218</v>
      </c>
      <c r="G201" s="26" t="s">
        <v>8223</v>
      </c>
      <c r="H201" s="26" t="s">
        <v>8245</v>
      </c>
      <c r="I201" s="26">
        <v>1449089965</v>
      </c>
      <c r="J201" s="26">
        <v>1446670765</v>
      </c>
      <c r="K201" s="26" t="b">
        <v>0</v>
      </c>
      <c r="L201" s="26">
        <v>9</v>
      </c>
      <c r="M201" s="26" t="b">
        <v>1</v>
      </c>
      <c r="N201" s="26" t="s">
        <v>8330</v>
      </c>
      <c r="O201" s="29" t="s">
        <v>8275</v>
      </c>
      <c r="P201" s="26" t="s">
        <v>8276</v>
      </c>
      <c r="Q201" s="26">
        <v>139</v>
      </c>
      <c r="R201" s="30">
        <v>30.78</v>
      </c>
      <c r="S201" s="31">
        <v>42312.874594907407</v>
      </c>
      <c r="T201" s="31">
        <v>42340.874594907407</v>
      </c>
    </row>
    <row r="202" spans="1:20" ht="57.6" x14ac:dyDescent="0.3">
      <c r="A202" s="26">
        <v>3372</v>
      </c>
      <c r="B202" s="26" t="s">
        <v>3371</v>
      </c>
      <c r="C202" s="26" t="s">
        <v>7482</v>
      </c>
      <c r="D202" s="27">
        <v>1000</v>
      </c>
      <c r="E202" s="28">
        <v>1035</v>
      </c>
      <c r="F202" s="26" t="s">
        <v>8218</v>
      </c>
      <c r="G202" s="26" t="s">
        <v>8223</v>
      </c>
      <c r="H202" s="26" t="s">
        <v>8245</v>
      </c>
      <c r="I202" s="26">
        <v>1408942740</v>
      </c>
      <c r="J202" s="26">
        <v>1407157756</v>
      </c>
      <c r="K202" s="26" t="b">
        <v>0</v>
      </c>
      <c r="L202" s="26">
        <v>27</v>
      </c>
      <c r="M202" s="26" t="b">
        <v>1</v>
      </c>
      <c r="N202" s="26" t="s">
        <v>8330</v>
      </c>
      <c r="O202" s="29" t="s">
        <v>8275</v>
      </c>
      <c r="P202" s="26" t="s">
        <v>8276</v>
      </c>
      <c r="Q202" s="26">
        <v>104</v>
      </c>
      <c r="R202" s="30">
        <v>38.33</v>
      </c>
      <c r="S202" s="31">
        <v>41855.548101851848</v>
      </c>
      <c r="T202" s="31">
        <v>41876.207638888889</v>
      </c>
    </row>
    <row r="203" spans="1:20" ht="72" x14ac:dyDescent="0.3">
      <c r="A203" s="26">
        <v>3376</v>
      </c>
      <c r="B203" s="26" t="s">
        <v>3375</v>
      </c>
      <c r="C203" s="26" t="s">
        <v>7486</v>
      </c>
      <c r="D203" s="27">
        <v>8000</v>
      </c>
      <c r="E203" s="28">
        <v>8001</v>
      </c>
      <c r="F203" s="26" t="s">
        <v>8218</v>
      </c>
      <c r="G203" s="26" t="s">
        <v>8223</v>
      </c>
      <c r="H203" s="26" t="s">
        <v>8245</v>
      </c>
      <c r="I203" s="26">
        <v>1429976994</v>
      </c>
      <c r="J203" s="26">
        <v>1424796594</v>
      </c>
      <c r="K203" s="26" t="b">
        <v>0</v>
      </c>
      <c r="L203" s="26">
        <v>19</v>
      </c>
      <c r="M203" s="26" t="b">
        <v>1</v>
      </c>
      <c r="N203" s="26" t="s">
        <v>8330</v>
      </c>
      <c r="O203" s="29" t="s">
        <v>8275</v>
      </c>
      <c r="P203" s="26" t="s">
        <v>8276</v>
      </c>
      <c r="Q203" s="26">
        <v>100</v>
      </c>
      <c r="R203" s="30">
        <v>421.11</v>
      </c>
      <c r="S203" s="31">
        <v>42059.701319444444</v>
      </c>
      <c r="T203" s="31">
        <v>42119.659652777773</v>
      </c>
    </row>
    <row r="204" spans="1:20" ht="72" x14ac:dyDescent="0.3">
      <c r="A204" s="26">
        <v>3380</v>
      </c>
      <c r="B204" s="26" t="s">
        <v>3379</v>
      </c>
      <c r="C204" s="26" t="s">
        <v>7490</v>
      </c>
      <c r="D204" s="27">
        <v>3000</v>
      </c>
      <c r="E204" s="28">
        <v>3133</v>
      </c>
      <c r="F204" s="26" t="s">
        <v>8218</v>
      </c>
      <c r="G204" s="26" t="s">
        <v>8223</v>
      </c>
      <c r="H204" s="26" t="s">
        <v>8245</v>
      </c>
      <c r="I204" s="26">
        <v>1417305178</v>
      </c>
      <c r="J204" s="26">
        <v>1414277578</v>
      </c>
      <c r="K204" s="26" t="b">
        <v>0</v>
      </c>
      <c r="L204" s="26">
        <v>28</v>
      </c>
      <c r="M204" s="26" t="b">
        <v>1</v>
      </c>
      <c r="N204" s="26" t="s">
        <v>8330</v>
      </c>
      <c r="O204" s="29" t="s">
        <v>8275</v>
      </c>
      <c r="P204" s="26" t="s">
        <v>8276</v>
      </c>
      <c r="Q204" s="26">
        <v>104</v>
      </c>
      <c r="R204" s="30">
        <v>111.89</v>
      </c>
      <c r="S204" s="31">
        <v>41937.95344907407</v>
      </c>
      <c r="T204" s="31">
        <v>41972.995115740734</v>
      </c>
    </row>
    <row r="205" spans="1:20" ht="72" x14ac:dyDescent="0.3">
      <c r="A205" s="26">
        <v>3381</v>
      </c>
      <c r="B205" s="26" t="s">
        <v>3380</v>
      </c>
      <c r="C205" s="26" t="s">
        <v>7491</v>
      </c>
      <c r="D205" s="27">
        <v>4000</v>
      </c>
      <c r="E205" s="28">
        <v>4090</v>
      </c>
      <c r="F205" s="26" t="s">
        <v>8218</v>
      </c>
      <c r="G205" s="26" t="s">
        <v>8223</v>
      </c>
      <c r="H205" s="26" t="s">
        <v>8245</v>
      </c>
      <c r="I205" s="26">
        <v>1426044383</v>
      </c>
      <c r="J205" s="26">
        <v>1423455983</v>
      </c>
      <c r="K205" s="26" t="b">
        <v>0</v>
      </c>
      <c r="L205" s="26">
        <v>48</v>
      </c>
      <c r="M205" s="26" t="b">
        <v>1</v>
      </c>
      <c r="N205" s="26" t="s">
        <v>8330</v>
      </c>
      <c r="O205" s="29" t="s">
        <v>8275</v>
      </c>
      <c r="P205" s="26" t="s">
        <v>8276</v>
      </c>
      <c r="Q205" s="26">
        <v>102</v>
      </c>
      <c r="R205" s="30">
        <v>85.21</v>
      </c>
      <c r="S205" s="31">
        <v>42044.184988425928</v>
      </c>
      <c r="T205" s="31">
        <v>42074.143321759257</v>
      </c>
    </row>
    <row r="206" spans="1:20" ht="72" x14ac:dyDescent="0.3">
      <c r="A206" s="26">
        <v>3383</v>
      </c>
      <c r="B206" s="26" t="s">
        <v>3382</v>
      </c>
      <c r="C206" s="26" t="s">
        <v>7493</v>
      </c>
      <c r="D206" s="27">
        <v>1750</v>
      </c>
      <c r="E206" s="28">
        <v>1955</v>
      </c>
      <c r="F206" s="26" t="s">
        <v>8218</v>
      </c>
      <c r="G206" s="26" t="s">
        <v>8223</v>
      </c>
      <c r="H206" s="26" t="s">
        <v>8245</v>
      </c>
      <c r="I206" s="26">
        <v>1466707620</v>
      </c>
      <c r="J206" s="26">
        <v>1464979620</v>
      </c>
      <c r="K206" s="26" t="b">
        <v>0</v>
      </c>
      <c r="L206" s="26">
        <v>30</v>
      </c>
      <c r="M206" s="26" t="b">
        <v>1</v>
      </c>
      <c r="N206" s="26" t="s">
        <v>8330</v>
      </c>
      <c r="O206" s="29" t="s">
        <v>8275</v>
      </c>
      <c r="P206" s="26" t="s">
        <v>8276</v>
      </c>
      <c r="Q206" s="26">
        <v>112</v>
      </c>
      <c r="R206" s="30">
        <v>65.17</v>
      </c>
      <c r="S206" s="31">
        <v>42524.782638888893</v>
      </c>
      <c r="T206" s="31">
        <v>42544.782638888893</v>
      </c>
    </row>
    <row r="207" spans="1:20" ht="72" x14ac:dyDescent="0.3">
      <c r="A207" s="26">
        <v>3384</v>
      </c>
      <c r="B207" s="26" t="s">
        <v>3383</v>
      </c>
      <c r="C207" s="26" t="s">
        <v>7494</v>
      </c>
      <c r="D207" s="27">
        <v>6000</v>
      </c>
      <c r="E207" s="28">
        <v>6000.66</v>
      </c>
      <c r="F207" s="26" t="s">
        <v>8218</v>
      </c>
      <c r="G207" s="26" t="s">
        <v>8223</v>
      </c>
      <c r="H207" s="26" t="s">
        <v>8245</v>
      </c>
      <c r="I207" s="26">
        <v>1448074800</v>
      </c>
      <c r="J207" s="26">
        <v>1444874768</v>
      </c>
      <c r="K207" s="26" t="b">
        <v>0</v>
      </c>
      <c r="L207" s="26">
        <v>64</v>
      </c>
      <c r="M207" s="26" t="b">
        <v>1</v>
      </c>
      <c r="N207" s="26" t="s">
        <v>8330</v>
      </c>
      <c r="O207" s="29" t="s">
        <v>8275</v>
      </c>
      <c r="P207" s="26" t="s">
        <v>8276</v>
      </c>
      <c r="Q207" s="26">
        <v>100</v>
      </c>
      <c r="R207" s="30">
        <v>93.76</v>
      </c>
      <c r="S207" s="31">
        <v>42292.087592592594</v>
      </c>
      <c r="T207" s="31">
        <v>42329.125</v>
      </c>
    </row>
    <row r="208" spans="1:20" ht="72" x14ac:dyDescent="0.3">
      <c r="A208" s="26">
        <v>3385</v>
      </c>
      <c r="B208" s="26" t="s">
        <v>3384</v>
      </c>
      <c r="C208" s="26" t="s">
        <v>7495</v>
      </c>
      <c r="D208" s="27">
        <v>2000</v>
      </c>
      <c r="E208" s="28">
        <v>2000</v>
      </c>
      <c r="F208" s="26" t="s">
        <v>8218</v>
      </c>
      <c r="G208" s="26" t="s">
        <v>8223</v>
      </c>
      <c r="H208" s="26" t="s">
        <v>8245</v>
      </c>
      <c r="I208" s="26">
        <v>1418244552</v>
      </c>
      <c r="J208" s="26">
        <v>1415652552</v>
      </c>
      <c r="K208" s="26" t="b">
        <v>0</v>
      </c>
      <c r="L208" s="26">
        <v>15</v>
      </c>
      <c r="M208" s="26" t="b">
        <v>1</v>
      </c>
      <c r="N208" s="26" t="s">
        <v>8330</v>
      </c>
      <c r="O208" s="29" t="s">
        <v>8275</v>
      </c>
      <c r="P208" s="26" t="s">
        <v>8276</v>
      </c>
      <c r="Q208" s="26">
        <v>100</v>
      </c>
      <c r="R208" s="30">
        <v>133.33000000000001</v>
      </c>
      <c r="S208" s="31">
        <v>41953.8675</v>
      </c>
      <c r="T208" s="31">
        <v>41983.8675</v>
      </c>
    </row>
    <row r="209" spans="1:20" ht="72" x14ac:dyDescent="0.3">
      <c r="A209" s="26">
        <v>3386</v>
      </c>
      <c r="B209" s="26" t="s">
        <v>3385</v>
      </c>
      <c r="C209" s="26" t="s">
        <v>7496</v>
      </c>
      <c r="D209" s="27">
        <v>2000</v>
      </c>
      <c r="E209" s="28">
        <v>2100</v>
      </c>
      <c r="F209" s="26" t="s">
        <v>8218</v>
      </c>
      <c r="G209" s="26" t="s">
        <v>8223</v>
      </c>
      <c r="H209" s="26" t="s">
        <v>8245</v>
      </c>
      <c r="I209" s="26">
        <v>1417620506</v>
      </c>
      <c r="J209" s="26">
        <v>1415028506</v>
      </c>
      <c r="K209" s="26" t="b">
        <v>0</v>
      </c>
      <c r="L209" s="26">
        <v>41</v>
      </c>
      <c r="M209" s="26" t="b">
        <v>1</v>
      </c>
      <c r="N209" s="26" t="s">
        <v>8330</v>
      </c>
      <c r="O209" s="29" t="s">
        <v>8275</v>
      </c>
      <c r="P209" s="26" t="s">
        <v>8276</v>
      </c>
      <c r="Q209" s="26">
        <v>105</v>
      </c>
      <c r="R209" s="30">
        <v>51.22</v>
      </c>
      <c r="S209" s="31">
        <v>41946.644745370373</v>
      </c>
      <c r="T209" s="31">
        <v>41976.644745370373</v>
      </c>
    </row>
    <row r="210" spans="1:20" ht="72" x14ac:dyDescent="0.3">
      <c r="A210" s="26">
        <v>3387</v>
      </c>
      <c r="B210" s="26" t="s">
        <v>3386</v>
      </c>
      <c r="C210" s="26" t="s">
        <v>7497</v>
      </c>
      <c r="D210" s="27">
        <v>3000</v>
      </c>
      <c r="E210" s="28">
        <v>3506</v>
      </c>
      <c r="F210" s="26" t="s">
        <v>8218</v>
      </c>
      <c r="G210" s="26" t="s">
        <v>8223</v>
      </c>
      <c r="H210" s="26" t="s">
        <v>8245</v>
      </c>
      <c r="I210" s="26">
        <v>1418581088</v>
      </c>
      <c r="J210" s="26">
        <v>1415125088</v>
      </c>
      <c r="K210" s="26" t="b">
        <v>0</v>
      </c>
      <c r="L210" s="26">
        <v>35</v>
      </c>
      <c r="M210" s="26" t="b">
        <v>1</v>
      </c>
      <c r="N210" s="26" t="s">
        <v>8330</v>
      </c>
      <c r="O210" s="29" t="s">
        <v>8275</v>
      </c>
      <c r="P210" s="26" t="s">
        <v>8276</v>
      </c>
      <c r="Q210" s="26">
        <v>117</v>
      </c>
      <c r="R210" s="30">
        <v>100.17</v>
      </c>
      <c r="S210" s="31">
        <v>41947.762592592589</v>
      </c>
      <c r="T210" s="31">
        <v>41987.762592592597</v>
      </c>
    </row>
    <row r="211" spans="1:20" ht="72" x14ac:dyDescent="0.3">
      <c r="A211" s="26">
        <v>3389</v>
      </c>
      <c r="B211" s="26" t="s">
        <v>3388</v>
      </c>
      <c r="C211" s="26" t="s">
        <v>7499</v>
      </c>
      <c r="D211" s="27">
        <v>10000</v>
      </c>
      <c r="E211" s="28">
        <v>11450</v>
      </c>
      <c r="F211" s="26" t="s">
        <v>8218</v>
      </c>
      <c r="G211" s="26" t="s">
        <v>8223</v>
      </c>
      <c r="H211" s="26" t="s">
        <v>8245</v>
      </c>
      <c r="I211" s="26">
        <v>1464960682</v>
      </c>
      <c r="J211" s="26">
        <v>1462368682</v>
      </c>
      <c r="K211" s="26" t="b">
        <v>0</v>
      </c>
      <c r="L211" s="26">
        <v>62</v>
      </c>
      <c r="M211" s="26" t="b">
        <v>1</v>
      </c>
      <c r="N211" s="26" t="s">
        <v>8330</v>
      </c>
      <c r="O211" s="29" t="s">
        <v>8275</v>
      </c>
      <c r="P211" s="26" t="s">
        <v>8276</v>
      </c>
      <c r="Q211" s="26">
        <v>115</v>
      </c>
      <c r="R211" s="30">
        <v>184.68</v>
      </c>
      <c r="S211" s="31">
        <v>42494.563449074078</v>
      </c>
      <c r="T211" s="31">
        <v>42524.563449074078</v>
      </c>
    </row>
    <row r="212" spans="1:20" ht="86.4" x14ac:dyDescent="0.3">
      <c r="A212" s="26">
        <v>3390</v>
      </c>
      <c r="B212" s="26" t="s">
        <v>3389</v>
      </c>
      <c r="C212" s="26" t="s">
        <v>7500</v>
      </c>
      <c r="D212" s="27">
        <v>1500</v>
      </c>
      <c r="E212" s="28">
        <v>1536</v>
      </c>
      <c r="F212" s="26" t="s">
        <v>8218</v>
      </c>
      <c r="G212" s="26" t="s">
        <v>8223</v>
      </c>
      <c r="H212" s="26" t="s">
        <v>8245</v>
      </c>
      <c r="I212" s="26">
        <v>1405017345</v>
      </c>
      <c r="J212" s="26">
        <v>1403721345</v>
      </c>
      <c r="K212" s="26" t="b">
        <v>0</v>
      </c>
      <c r="L212" s="26">
        <v>22</v>
      </c>
      <c r="M212" s="26" t="b">
        <v>1</v>
      </c>
      <c r="N212" s="26" t="s">
        <v>8330</v>
      </c>
      <c r="O212" s="29" t="s">
        <v>8275</v>
      </c>
      <c r="P212" s="26" t="s">
        <v>8276</v>
      </c>
      <c r="Q212" s="26">
        <v>102</v>
      </c>
      <c r="R212" s="30">
        <v>69.819999999999993</v>
      </c>
      <c r="S212" s="31">
        <v>41815.774826388886</v>
      </c>
      <c r="T212" s="31">
        <v>41830.774826388886</v>
      </c>
    </row>
    <row r="213" spans="1:20" ht="72" x14ac:dyDescent="0.3">
      <c r="A213" s="26">
        <v>3391</v>
      </c>
      <c r="B213" s="26" t="s">
        <v>3390</v>
      </c>
      <c r="C213" s="26" t="s">
        <v>7501</v>
      </c>
      <c r="D213" s="27">
        <v>500</v>
      </c>
      <c r="E213" s="28">
        <v>1115</v>
      </c>
      <c r="F213" s="26" t="s">
        <v>8218</v>
      </c>
      <c r="G213" s="26" t="s">
        <v>8223</v>
      </c>
      <c r="H213" s="26" t="s">
        <v>8245</v>
      </c>
      <c r="I213" s="26">
        <v>1407536880</v>
      </c>
      <c r="J213" s="26">
        <v>1404997548</v>
      </c>
      <c r="K213" s="26" t="b">
        <v>0</v>
      </c>
      <c r="L213" s="26">
        <v>18</v>
      </c>
      <c r="M213" s="26" t="b">
        <v>1</v>
      </c>
      <c r="N213" s="26" t="s">
        <v>8330</v>
      </c>
      <c r="O213" s="29" t="s">
        <v>8275</v>
      </c>
      <c r="P213" s="26" t="s">
        <v>8276</v>
      </c>
      <c r="Q213" s="26">
        <v>223</v>
      </c>
      <c r="R213" s="30">
        <v>61.94</v>
      </c>
      <c r="S213" s="31">
        <v>41830.545694444445</v>
      </c>
      <c r="T213" s="31">
        <v>41859.936111111114</v>
      </c>
    </row>
    <row r="214" spans="1:20" ht="72" x14ac:dyDescent="0.3">
      <c r="A214" s="26">
        <v>3393</v>
      </c>
      <c r="B214" s="26" t="s">
        <v>3392</v>
      </c>
      <c r="C214" s="26" t="s">
        <v>7503</v>
      </c>
      <c r="D214" s="27">
        <v>1500</v>
      </c>
      <c r="E214" s="28">
        <v>1587</v>
      </c>
      <c r="F214" s="26" t="s">
        <v>8218</v>
      </c>
      <c r="G214" s="26" t="s">
        <v>8223</v>
      </c>
      <c r="H214" s="26" t="s">
        <v>8245</v>
      </c>
      <c r="I214" s="26">
        <v>1415234760</v>
      </c>
      <c r="J214" s="26">
        <v>1413065230</v>
      </c>
      <c r="K214" s="26" t="b">
        <v>0</v>
      </c>
      <c r="L214" s="26">
        <v>44</v>
      </c>
      <c r="M214" s="26" t="b">
        <v>1</v>
      </c>
      <c r="N214" s="26" t="s">
        <v>8330</v>
      </c>
      <c r="O214" s="29" t="s">
        <v>8275</v>
      </c>
      <c r="P214" s="26" t="s">
        <v>8276</v>
      </c>
      <c r="Q214" s="26">
        <v>106</v>
      </c>
      <c r="R214" s="30">
        <v>36.07</v>
      </c>
      <c r="S214" s="31">
        <v>41923.921643518523</v>
      </c>
      <c r="T214" s="31">
        <v>41949.031944444447</v>
      </c>
    </row>
    <row r="215" spans="1:20" ht="57.6" x14ac:dyDescent="0.3">
      <c r="A215" s="26">
        <v>3396</v>
      </c>
      <c r="B215" s="26" t="s">
        <v>3395</v>
      </c>
      <c r="C215" s="26" t="s">
        <v>7506</v>
      </c>
      <c r="D215" s="27">
        <v>1500</v>
      </c>
      <c r="E215" s="28">
        <v>1565</v>
      </c>
      <c r="F215" s="26" t="s">
        <v>8218</v>
      </c>
      <c r="G215" s="26" t="s">
        <v>8223</v>
      </c>
      <c r="H215" s="26" t="s">
        <v>8245</v>
      </c>
      <c r="I215" s="26">
        <v>1401595140</v>
      </c>
      <c r="J215" s="26">
        <v>1399286589</v>
      </c>
      <c r="K215" s="26" t="b">
        <v>0</v>
      </c>
      <c r="L215" s="26">
        <v>28</v>
      </c>
      <c r="M215" s="26" t="b">
        <v>1</v>
      </c>
      <c r="N215" s="26" t="s">
        <v>8330</v>
      </c>
      <c r="O215" s="29" t="s">
        <v>8275</v>
      </c>
      <c r="P215" s="26" t="s">
        <v>8276</v>
      </c>
      <c r="Q215" s="26">
        <v>104</v>
      </c>
      <c r="R215" s="30">
        <v>55.89</v>
      </c>
      <c r="S215" s="31">
        <v>41764.44663194444</v>
      </c>
      <c r="T215" s="31">
        <v>41791.165972222225</v>
      </c>
    </row>
    <row r="216" spans="1:20" ht="72" x14ac:dyDescent="0.3">
      <c r="A216" s="26">
        <v>3398</v>
      </c>
      <c r="B216" s="26" t="s">
        <v>3397</v>
      </c>
      <c r="C216" s="26" t="s">
        <v>7508</v>
      </c>
      <c r="D216" s="27">
        <v>4000</v>
      </c>
      <c r="E216" s="28">
        <v>4443</v>
      </c>
      <c r="F216" s="26" t="s">
        <v>8218</v>
      </c>
      <c r="G216" s="26" t="s">
        <v>8223</v>
      </c>
      <c r="H216" s="26" t="s">
        <v>8245</v>
      </c>
      <c r="I216" s="26">
        <v>1416589200</v>
      </c>
      <c r="J216" s="26">
        <v>1414605776</v>
      </c>
      <c r="K216" s="26" t="b">
        <v>0</v>
      </c>
      <c r="L216" s="26">
        <v>65</v>
      </c>
      <c r="M216" s="26" t="b">
        <v>1</v>
      </c>
      <c r="N216" s="26" t="s">
        <v>8330</v>
      </c>
      <c r="O216" s="29" t="s">
        <v>8275</v>
      </c>
      <c r="P216" s="26" t="s">
        <v>8276</v>
      </c>
      <c r="Q216" s="26">
        <v>111</v>
      </c>
      <c r="R216" s="30">
        <v>68.349999999999994</v>
      </c>
      <c r="S216" s="31">
        <v>41941.75203703704</v>
      </c>
      <c r="T216" s="31">
        <v>41964.708333333328</v>
      </c>
    </row>
    <row r="217" spans="1:20" ht="72" x14ac:dyDescent="0.3">
      <c r="A217" s="26">
        <v>3400</v>
      </c>
      <c r="B217" s="26" t="s">
        <v>3399</v>
      </c>
      <c r="C217" s="26" t="s">
        <v>7510</v>
      </c>
      <c r="D217" s="27">
        <v>10000</v>
      </c>
      <c r="E217" s="28">
        <v>10041</v>
      </c>
      <c r="F217" s="26" t="s">
        <v>8218</v>
      </c>
      <c r="G217" s="26" t="s">
        <v>8223</v>
      </c>
      <c r="H217" s="26" t="s">
        <v>8245</v>
      </c>
      <c r="I217" s="26">
        <v>1409266414</v>
      </c>
      <c r="J217" s="26">
        <v>1405378414</v>
      </c>
      <c r="K217" s="26" t="b">
        <v>0</v>
      </c>
      <c r="L217" s="26">
        <v>85</v>
      </c>
      <c r="M217" s="26" t="b">
        <v>1</v>
      </c>
      <c r="N217" s="26" t="s">
        <v>8330</v>
      </c>
      <c r="O217" s="29" t="s">
        <v>8275</v>
      </c>
      <c r="P217" s="26" t="s">
        <v>8276</v>
      </c>
      <c r="Q217" s="26">
        <v>100</v>
      </c>
      <c r="R217" s="30">
        <v>118.13</v>
      </c>
      <c r="S217" s="31">
        <v>41834.953865740739</v>
      </c>
      <c r="T217" s="31">
        <v>41879.953865740739</v>
      </c>
    </row>
    <row r="218" spans="1:20" ht="72" x14ac:dyDescent="0.3">
      <c r="A218" s="26">
        <v>3402</v>
      </c>
      <c r="B218" s="26" t="s">
        <v>3401</v>
      </c>
      <c r="C218" s="26" t="s">
        <v>7512</v>
      </c>
      <c r="D218" s="27">
        <v>15000</v>
      </c>
      <c r="E218" s="28">
        <v>16465</v>
      </c>
      <c r="F218" s="26" t="s">
        <v>8218</v>
      </c>
      <c r="G218" s="26" t="s">
        <v>8223</v>
      </c>
      <c r="H218" s="26" t="s">
        <v>8245</v>
      </c>
      <c r="I218" s="26">
        <v>1447295460</v>
      </c>
      <c r="J218" s="26">
        <v>1444747843</v>
      </c>
      <c r="K218" s="26" t="b">
        <v>0</v>
      </c>
      <c r="L218" s="26">
        <v>165</v>
      </c>
      <c r="M218" s="26" t="b">
        <v>1</v>
      </c>
      <c r="N218" s="26" t="s">
        <v>8330</v>
      </c>
      <c r="O218" s="29" t="s">
        <v>8275</v>
      </c>
      <c r="P218" s="26" t="s">
        <v>8276</v>
      </c>
      <c r="Q218" s="26">
        <v>110</v>
      </c>
      <c r="R218" s="30">
        <v>99.79</v>
      </c>
      <c r="S218" s="31">
        <v>42290.61855324074</v>
      </c>
      <c r="T218" s="31">
        <v>42320.104861111111</v>
      </c>
    </row>
    <row r="219" spans="1:20" ht="72" x14ac:dyDescent="0.3">
      <c r="A219" s="26">
        <v>3404</v>
      </c>
      <c r="B219" s="26" t="s">
        <v>3403</v>
      </c>
      <c r="C219" s="26" t="s">
        <v>7514</v>
      </c>
      <c r="D219" s="27">
        <v>500</v>
      </c>
      <c r="E219" s="28">
        <v>610</v>
      </c>
      <c r="F219" s="26" t="s">
        <v>8218</v>
      </c>
      <c r="G219" s="26" t="s">
        <v>8223</v>
      </c>
      <c r="H219" s="26" t="s">
        <v>8245</v>
      </c>
      <c r="I219" s="26">
        <v>1434542702</v>
      </c>
      <c r="J219" s="26">
        <v>1432814702</v>
      </c>
      <c r="K219" s="26" t="b">
        <v>0</v>
      </c>
      <c r="L219" s="26">
        <v>3</v>
      </c>
      <c r="M219" s="26" t="b">
        <v>1</v>
      </c>
      <c r="N219" s="26" t="s">
        <v>8330</v>
      </c>
      <c r="O219" s="29" t="s">
        <v>8275</v>
      </c>
      <c r="P219" s="26" t="s">
        <v>8276</v>
      </c>
      <c r="Q219" s="26">
        <v>122</v>
      </c>
      <c r="R219" s="30">
        <v>203.33</v>
      </c>
      <c r="S219" s="31">
        <v>42152.503495370373</v>
      </c>
      <c r="T219" s="31">
        <v>42172.503495370373</v>
      </c>
    </row>
    <row r="220" spans="1:20" ht="57.6" x14ac:dyDescent="0.3">
      <c r="A220" s="26">
        <v>3406</v>
      </c>
      <c r="B220" s="26" t="s">
        <v>3405</v>
      </c>
      <c r="C220" s="26" t="s">
        <v>7516</v>
      </c>
      <c r="D220" s="27">
        <v>10000</v>
      </c>
      <c r="E220" s="28">
        <v>10031</v>
      </c>
      <c r="F220" s="26" t="s">
        <v>8218</v>
      </c>
      <c r="G220" s="26" t="s">
        <v>8223</v>
      </c>
      <c r="H220" s="26" t="s">
        <v>8245</v>
      </c>
      <c r="I220" s="26">
        <v>1405511376</v>
      </c>
      <c r="J220" s="26">
        <v>1401623376</v>
      </c>
      <c r="K220" s="26" t="b">
        <v>0</v>
      </c>
      <c r="L220" s="26">
        <v>91</v>
      </c>
      <c r="M220" s="26" t="b">
        <v>1</v>
      </c>
      <c r="N220" s="26" t="s">
        <v>8330</v>
      </c>
      <c r="O220" s="29" t="s">
        <v>8275</v>
      </c>
      <c r="P220" s="26" t="s">
        <v>8276</v>
      </c>
      <c r="Q220" s="26">
        <v>100</v>
      </c>
      <c r="R220" s="30">
        <v>110.23</v>
      </c>
      <c r="S220" s="31">
        <v>41791.492777777778</v>
      </c>
      <c r="T220" s="31">
        <v>41836.492777777778</v>
      </c>
    </row>
    <row r="221" spans="1:20" ht="72" x14ac:dyDescent="0.3">
      <c r="A221" s="26">
        <v>3408</v>
      </c>
      <c r="B221" s="26" t="s">
        <v>3407</v>
      </c>
      <c r="C221" s="26" t="s">
        <v>7518</v>
      </c>
      <c r="D221" s="27">
        <v>500</v>
      </c>
      <c r="E221" s="28">
        <v>1055</v>
      </c>
      <c r="F221" s="26" t="s">
        <v>8218</v>
      </c>
      <c r="G221" s="26" t="s">
        <v>8223</v>
      </c>
      <c r="H221" s="26" t="s">
        <v>8245</v>
      </c>
      <c r="I221" s="26">
        <v>1405727304</v>
      </c>
      <c r="J221" s="26">
        <v>1403135304</v>
      </c>
      <c r="K221" s="26" t="b">
        <v>0</v>
      </c>
      <c r="L221" s="26">
        <v>18</v>
      </c>
      <c r="M221" s="26" t="b">
        <v>1</v>
      </c>
      <c r="N221" s="26" t="s">
        <v>8330</v>
      </c>
      <c r="O221" s="29" t="s">
        <v>8275</v>
      </c>
      <c r="P221" s="26" t="s">
        <v>8276</v>
      </c>
      <c r="Q221" s="26">
        <v>211</v>
      </c>
      <c r="R221" s="30">
        <v>58.61</v>
      </c>
      <c r="S221" s="31">
        <v>41808.991944444446</v>
      </c>
      <c r="T221" s="31">
        <v>41838.991944444446</v>
      </c>
    </row>
    <row r="222" spans="1:20" ht="72" x14ac:dyDescent="0.3">
      <c r="A222" s="26">
        <v>3410</v>
      </c>
      <c r="B222" s="26" t="s">
        <v>3409</v>
      </c>
      <c r="C222" s="26" t="s">
        <v>7520</v>
      </c>
      <c r="D222" s="27">
        <v>3000</v>
      </c>
      <c r="E222" s="28">
        <v>3255</v>
      </c>
      <c r="F222" s="26" t="s">
        <v>8218</v>
      </c>
      <c r="G222" s="26" t="s">
        <v>8223</v>
      </c>
      <c r="H222" s="26" t="s">
        <v>8245</v>
      </c>
      <c r="I222" s="26">
        <v>1465196400</v>
      </c>
      <c r="J222" s="26">
        <v>1462841990</v>
      </c>
      <c r="K222" s="26" t="b">
        <v>0</v>
      </c>
      <c r="L222" s="26">
        <v>40</v>
      </c>
      <c r="M222" s="26" t="b">
        <v>1</v>
      </c>
      <c r="N222" s="26" t="s">
        <v>8330</v>
      </c>
      <c r="O222" s="29" t="s">
        <v>8275</v>
      </c>
      <c r="P222" s="26" t="s">
        <v>8276</v>
      </c>
      <c r="Q222" s="26">
        <v>109</v>
      </c>
      <c r="R222" s="30">
        <v>81.38</v>
      </c>
      <c r="S222" s="31">
        <v>42500.041550925926</v>
      </c>
      <c r="T222" s="31">
        <v>42527.291666666672</v>
      </c>
    </row>
    <row r="223" spans="1:20" ht="72" x14ac:dyDescent="0.3">
      <c r="A223" s="26">
        <v>3411</v>
      </c>
      <c r="B223" s="26" t="s">
        <v>3410</v>
      </c>
      <c r="C223" s="26" t="s">
        <v>7521</v>
      </c>
      <c r="D223" s="27">
        <v>15000</v>
      </c>
      <c r="E223" s="28">
        <v>15535</v>
      </c>
      <c r="F223" s="26" t="s">
        <v>8218</v>
      </c>
      <c r="G223" s="26" t="s">
        <v>8223</v>
      </c>
      <c r="H223" s="26" t="s">
        <v>8245</v>
      </c>
      <c r="I223" s="26">
        <v>1444264372</v>
      </c>
      <c r="J223" s="26">
        <v>1442536372</v>
      </c>
      <c r="K223" s="26" t="b">
        <v>0</v>
      </c>
      <c r="L223" s="26">
        <v>78</v>
      </c>
      <c r="M223" s="26" t="b">
        <v>1</v>
      </c>
      <c r="N223" s="26" t="s">
        <v>8330</v>
      </c>
      <c r="O223" s="29" t="s">
        <v>8275</v>
      </c>
      <c r="P223" s="26" t="s">
        <v>8276</v>
      </c>
      <c r="Q223" s="26">
        <v>104</v>
      </c>
      <c r="R223" s="30">
        <v>199.17</v>
      </c>
      <c r="S223" s="31">
        <v>42265.022824074069</v>
      </c>
      <c r="T223" s="31">
        <v>42285.022824074069</v>
      </c>
    </row>
    <row r="224" spans="1:20" ht="72" x14ac:dyDescent="0.3">
      <c r="A224" s="26">
        <v>3413</v>
      </c>
      <c r="B224" s="26" t="s">
        <v>3412</v>
      </c>
      <c r="C224" s="26" t="s">
        <v>7523</v>
      </c>
      <c r="D224" s="27">
        <v>500</v>
      </c>
      <c r="E224" s="28">
        <v>650</v>
      </c>
      <c r="F224" s="26" t="s">
        <v>8218</v>
      </c>
      <c r="G224" s="26" t="s">
        <v>8223</v>
      </c>
      <c r="H224" s="26" t="s">
        <v>8245</v>
      </c>
      <c r="I224" s="26">
        <v>1425099540</v>
      </c>
      <c r="J224" s="26">
        <v>1424280938</v>
      </c>
      <c r="K224" s="26" t="b">
        <v>0</v>
      </c>
      <c r="L224" s="26">
        <v>14</v>
      </c>
      <c r="M224" s="26" t="b">
        <v>1</v>
      </c>
      <c r="N224" s="26" t="s">
        <v>8330</v>
      </c>
      <c r="O224" s="29" t="s">
        <v>8275</v>
      </c>
      <c r="P224" s="26" t="s">
        <v>8276</v>
      </c>
      <c r="Q224" s="26">
        <v>130</v>
      </c>
      <c r="R224" s="30">
        <v>46.43</v>
      </c>
      <c r="S224" s="31">
        <v>42053.733078703706</v>
      </c>
      <c r="T224" s="31">
        <v>42063.207638888889</v>
      </c>
    </row>
    <row r="225" spans="1:20" ht="72" x14ac:dyDescent="0.3">
      <c r="A225" s="26">
        <v>3414</v>
      </c>
      <c r="B225" s="26" t="s">
        <v>3413</v>
      </c>
      <c r="C225" s="26" t="s">
        <v>7524</v>
      </c>
      <c r="D225" s="27">
        <v>3000</v>
      </c>
      <c r="E225" s="28">
        <v>3105</v>
      </c>
      <c r="F225" s="26" t="s">
        <v>8218</v>
      </c>
      <c r="G225" s="26" t="s">
        <v>8223</v>
      </c>
      <c r="H225" s="26" t="s">
        <v>8245</v>
      </c>
      <c r="I225" s="26">
        <v>1480579140</v>
      </c>
      <c r="J225" s="26">
        <v>1478030325</v>
      </c>
      <c r="K225" s="26" t="b">
        <v>0</v>
      </c>
      <c r="L225" s="26">
        <v>44</v>
      </c>
      <c r="M225" s="26" t="b">
        <v>1</v>
      </c>
      <c r="N225" s="26" t="s">
        <v>8330</v>
      </c>
      <c r="O225" s="29" t="s">
        <v>8275</v>
      </c>
      <c r="P225" s="26" t="s">
        <v>8276</v>
      </c>
      <c r="Q225" s="26">
        <v>104</v>
      </c>
      <c r="R225" s="30">
        <v>70.569999999999993</v>
      </c>
      <c r="S225" s="31">
        <v>42675.832465277781</v>
      </c>
      <c r="T225" s="31">
        <v>42705.332638888889</v>
      </c>
    </row>
    <row r="226" spans="1:20" ht="57.6" x14ac:dyDescent="0.3">
      <c r="A226" s="26">
        <v>3415</v>
      </c>
      <c r="B226" s="26" t="s">
        <v>3414</v>
      </c>
      <c r="C226" s="26" t="s">
        <v>7525</v>
      </c>
      <c r="D226" s="27">
        <v>200</v>
      </c>
      <c r="E226" s="28">
        <v>200</v>
      </c>
      <c r="F226" s="26" t="s">
        <v>8218</v>
      </c>
      <c r="G226" s="26" t="s">
        <v>8223</v>
      </c>
      <c r="H226" s="26" t="s">
        <v>8245</v>
      </c>
      <c r="I226" s="26">
        <v>1460935800</v>
      </c>
      <c r="J226" s="26">
        <v>1459999656</v>
      </c>
      <c r="K226" s="26" t="b">
        <v>0</v>
      </c>
      <c r="L226" s="26">
        <v>9</v>
      </c>
      <c r="M226" s="26" t="b">
        <v>1</v>
      </c>
      <c r="N226" s="26" t="s">
        <v>8330</v>
      </c>
      <c r="O226" s="29" t="s">
        <v>8275</v>
      </c>
      <c r="P226" s="26" t="s">
        <v>8276</v>
      </c>
      <c r="Q226" s="26">
        <v>100</v>
      </c>
      <c r="R226" s="30">
        <v>22.22</v>
      </c>
      <c r="S226" s="31">
        <v>42467.144166666665</v>
      </c>
      <c r="T226" s="31">
        <v>42477.979166666672</v>
      </c>
    </row>
    <row r="227" spans="1:20" ht="72" x14ac:dyDescent="0.3">
      <c r="A227" s="26">
        <v>3417</v>
      </c>
      <c r="B227" s="26" t="s">
        <v>3416</v>
      </c>
      <c r="C227" s="26" t="s">
        <v>7527</v>
      </c>
      <c r="D227" s="27">
        <v>1700</v>
      </c>
      <c r="E227" s="28">
        <v>1700.01</v>
      </c>
      <c r="F227" s="26" t="s">
        <v>8218</v>
      </c>
      <c r="G227" s="26" t="s">
        <v>8223</v>
      </c>
      <c r="H227" s="26" t="s">
        <v>8245</v>
      </c>
      <c r="I227" s="26">
        <v>1414284180</v>
      </c>
      <c r="J227" s="26">
        <v>1410558948</v>
      </c>
      <c r="K227" s="26" t="b">
        <v>0</v>
      </c>
      <c r="L227" s="26">
        <v>45</v>
      </c>
      <c r="M227" s="26" t="b">
        <v>1</v>
      </c>
      <c r="N227" s="26" t="s">
        <v>8330</v>
      </c>
      <c r="O227" s="29" t="s">
        <v>8275</v>
      </c>
      <c r="P227" s="26" t="s">
        <v>8276</v>
      </c>
      <c r="Q227" s="26">
        <v>100</v>
      </c>
      <c r="R227" s="30">
        <v>37.78</v>
      </c>
      <c r="S227" s="31">
        <v>41894.91375</v>
      </c>
      <c r="T227" s="31">
        <v>41938.029861111114</v>
      </c>
    </row>
    <row r="228" spans="1:20" ht="72" x14ac:dyDescent="0.3">
      <c r="A228" s="26">
        <v>3418</v>
      </c>
      <c r="B228" s="26" t="s">
        <v>3417</v>
      </c>
      <c r="C228" s="26" t="s">
        <v>7528</v>
      </c>
      <c r="D228" s="27">
        <v>4000</v>
      </c>
      <c r="E228" s="28">
        <v>4035</v>
      </c>
      <c r="F228" s="26" t="s">
        <v>8218</v>
      </c>
      <c r="G228" s="26" t="s">
        <v>8223</v>
      </c>
      <c r="H228" s="26" t="s">
        <v>8245</v>
      </c>
      <c r="I228" s="26">
        <v>1400875307</v>
      </c>
      <c r="J228" s="26">
        <v>1398283307</v>
      </c>
      <c r="K228" s="26" t="b">
        <v>0</v>
      </c>
      <c r="L228" s="26">
        <v>56</v>
      </c>
      <c r="M228" s="26" t="b">
        <v>1</v>
      </c>
      <c r="N228" s="26" t="s">
        <v>8330</v>
      </c>
      <c r="O228" s="29" t="s">
        <v>8275</v>
      </c>
      <c r="P228" s="26" t="s">
        <v>8276</v>
      </c>
      <c r="Q228" s="26">
        <v>101</v>
      </c>
      <c r="R228" s="30">
        <v>72.05</v>
      </c>
      <c r="S228" s="31">
        <v>41752.83457175926</v>
      </c>
      <c r="T228" s="31">
        <v>41782.83457175926</v>
      </c>
    </row>
    <row r="229" spans="1:20" ht="72" x14ac:dyDescent="0.3">
      <c r="A229" s="26">
        <v>3421</v>
      </c>
      <c r="B229" s="26" t="s">
        <v>3420</v>
      </c>
      <c r="C229" s="26" t="s">
        <v>7531</v>
      </c>
      <c r="D229" s="27">
        <v>10000</v>
      </c>
      <c r="E229" s="28">
        <v>10115</v>
      </c>
      <c r="F229" s="26" t="s">
        <v>8218</v>
      </c>
      <c r="G229" s="26" t="s">
        <v>8223</v>
      </c>
      <c r="H229" s="26" t="s">
        <v>8245</v>
      </c>
      <c r="I229" s="26">
        <v>1425495563</v>
      </c>
      <c r="J229" s="26">
        <v>1422903563</v>
      </c>
      <c r="K229" s="26" t="b">
        <v>0</v>
      </c>
      <c r="L229" s="26">
        <v>98</v>
      </c>
      <c r="M229" s="26" t="b">
        <v>1</v>
      </c>
      <c r="N229" s="26" t="s">
        <v>8330</v>
      </c>
      <c r="O229" s="29" t="s">
        <v>8275</v>
      </c>
      <c r="P229" s="26" t="s">
        <v>8276</v>
      </c>
      <c r="Q229" s="26">
        <v>101</v>
      </c>
      <c r="R229" s="30">
        <v>103.21</v>
      </c>
      <c r="S229" s="31">
        <v>42037.791238425925</v>
      </c>
      <c r="T229" s="31">
        <v>42067.791238425925</v>
      </c>
    </row>
    <row r="230" spans="1:20" ht="57.6" x14ac:dyDescent="0.3">
      <c r="A230" s="26">
        <v>3423</v>
      </c>
      <c r="B230" s="26" t="s">
        <v>3422</v>
      </c>
      <c r="C230" s="26" t="s">
        <v>7533</v>
      </c>
      <c r="D230" s="27">
        <v>250</v>
      </c>
      <c r="E230" s="28">
        <v>350</v>
      </c>
      <c r="F230" s="26" t="s">
        <v>8218</v>
      </c>
      <c r="G230" s="26" t="s">
        <v>8223</v>
      </c>
      <c r="H230" s="26" t="s">
        <v>8245</v>
      </c>
      <c r="I230" s="26">
        <v>1429912341</v>
      </c>
      <c r="J230" s="26">
        <v>1427320341</v>
      </c>
      <c r="K230" s="26" t="b">
        <v>0</v>
      </c>
      <c r="L230" s="26">
        <v>10</v>
      </c>
      <c r="M230" s="26" t="b">
        <v>1</v>
      </c>
      <c r="N230" s="26" t="s">
        <v>8330</v>
      </c>
      <c r="O230" s="29" t="s">
        <v>8275</v>
      </c>
      <c r="P230" s="26" t="s">
        <v>8276</v>
      </c>
      <c r="Q230" s="26">
        <v>140</v>
      </c>
      <c r="R230" s="30">
        <v>35</v>
      </c>
      <c r="S230" s="31">
        <v>42088.911354166667</v>
      </c>
      <c r="T230" s="31">
        <v>42118.911354166667</v>
      </c>
    </row>
    <row r="231" spans="1:20" ht="72" x14ac:dyDescent="0.3">
      <c r="A231" s="26">
        <v>3424</v>
      </c>
      <c r="B231" s="26" t="s">
        <v>3423</v>
      </c>
      <c r="C231" s="26" t="s">
        <v>7534</v>
      </c>
      <c r="D231" s="27">
        <v>6000</v>
      </c>
      <c r="E231" s="28">
        <v>6215</v>
      </c>
      <c r="F231" s="26" t="s">
        <v>8218</v>
      </c>
      <c r="G231" s="26" t="s">
        <v>8223</v>
      </c>
      <c r="H231" s="26" t="s">
        <v>8245</v>
      </c>
      <c r="I231" s="26">
        <v>1423119540</v>
      </c>
      <c r="J231" s="26">
        <v>1421252084</v>
      </c>
      <c r="K231" s="26" t="b">
        <v>0</v>
      </c>
      <c r="L231" s="26">
        <v>76</v>
      </c>
      <c r="M231" s="26" t="b">
        <v>1</v>
      </c>
      <c r="N231" s="26" t="s">
        <v>8330</v>
      </c>
      <c r="O231" s="29" t="s">
        <v>8275</v>
      </c>
      <c r="P231" s="26" t="s">
        <v>8276</v>
      </c>
      <c r="Q231" s="26">
        <v>104</v>
      </c>
      <c r="R231" s="30">
        <v>81.78</v>
      </c>
      <c r="S231" s="31">
        <v>42018.676898148144</v>
      </c>
      <c r="T231" s="31">
        <v>42040.290972222225</v>
      </c>
    </row>
    <row r="232" spans="1:20" ht="72" x14ac:dyDescent="0.3">
      <c r="A232" s="26">
        <v>3425</v>
      </c>
      <c r="B232" s="26" t="s">
        <v>3424</v>
      </c>
      <c r="C232" s="26" t="s">
        <v>7535</v>
      </c>
      <c r="D232" s="27">
        <v>30000</v>
      </c>
      <c r="E232" s="28">
        <v>30891.1</v>
      </c>
      <c r="F232" s="26" t="s">
        <v>8218</v>
      </c>
      <c r="G232" s="26" t="s">
        <v>8223</v>
      </c>
      <c r="H232" s="26" t="s">
        <v>8245</v>
      </c>
      <c r="I232" s="26">
        <v>1412434136</v>
      </c>
      <c r="J232" s="26">
        <v>1409669336</v>
      </c>
      <c r="K232" s="26" t="b">
        <v>0</v>
      </c>
      <c r="L232" s="26">
        <v>104</v>
      </c>
      <c r="M232" s="26" t="b">
        <v>1</v>
      </c>
      <c r="N232" s="26" t="s">
        <v>8330</v>
      </c>
      <c r="O232" s="29" t="s">
        <v>8275</v>
      </c>
      <c r="P232" s="26" t="s">
        <v>8276</v>
      </c>
      <c r="Q232" s="26">
        <v>103</v>
      </c>
      <c r="R232" s="30">
        <v>297.02999999999997</v>
      </c>
      <c r="S232" s="31">
        <v>41884.617314814815</v>
      </c>
      <c r="T232" s="31">
        <v>41916.617314814815</v>
      </c>
    </row>
    <row r="233" spans="1:20" ht="72" x14ac:dyDescent="0.3">
      <c r="A233" s="26">
        <v>3426</v>
      </c>
      <c r="B233" s="26" t="s">
        <v>3425</v>
      </c>
      <c r="C233" s="26" t="s">
        <v>7536</v>
      </c>
      <c r="D233" s="27">
        <v>3750</v>
      </c>
      <c r="E233" s="28">
        <v>4055</v>
      </c>
      <c r="F233" s="26" t="s">
        <v>8218</v>
      </c>
      <c r="G233" s="26" t="s">
        <v>8223</v>
      </c>
      <c r="H233" s="26" t="s">
        <v>8245</v>
      </c>
      <c r="I233" s="26">
        <v>1411264800</v>
      </c>
      <c r="J233" s="26">
        <v>1409620903</v>
      </c>
      <c r="K233" s="26" t="b">
        <v>0</v>
      </c>
      <c r="L233" s="26">
        <v>87</v>
      </c>
      <c r="M233" s="26" t="b">
        <v>1</v>
      </c>
      <c r="N233" s="26" t="s">
        <v>8330</v>
      </c>
      <c r="O233" s="29" t="s">
        <v>8275</v>
      </c>
      <c r="P233" s="26" t="s">
        <v>8276</v>
      </c>
      <c r="Q233" s="26">
        <v>108</v>
      </c>
      <c r="R233" s="30">
        <v>46.61</v>
      </c>
      <c r="S233" s="31">
        <v>41884.056747685187</v>
      </c>
      <c r="T233" s="31">
        <v>41903.083333333336</v>
      </c>
    </row>
    <row r="234" spans="1:20" ht="72" x14ac:dyDescent="0.3">
      <c r="A234" s="26">
        <v>3431</v>
      </c>
      <c r="B234" s="26" t="s">
        <v>3430</v>
      </c>
      <c r="C234" s="26" t="s">
        <v>7541</v>
      </c>
      <c r="D234" s="27">
        <v>2000</v>
      </c>
      <c r="E234" s="28">
        <v>2000</v>
      </c>
      <c r="F234" s="26" t="s">
        <v>8218</v>
      </c>
      <c r="G234" s="26" t="s">
        <v>8223</v>
      </c>
      <c r="H234" s="26" t="s">
        <v>8245</v>
      </c>
      <c r="I234" s="26">
        <v>1408383153</v>
      </c>
      <c r="J234" s="26">
        <v>1405791153</v>
      </c>
      <c r="K234" s="26" t="b">
        <v>0</v>
      </c>
      <c r="L234" s="26">
        <v>21</v>
      </c>
      <c r="M234" s="26" t="b">
        <v>1</v>
      </c>
      <c r="N234" s="26" t="s">
        <v>8330</v>
      </c>
      <c r="O234" s="29" t="s">
        <v>8275</v>
      </c>
      <c r="P234" s="26" t="s">
        <v>8276</v>
      </c>
      <c r="Q234" s="26">
        <v>100</v>
      </c>
      <c r="R234" s="30">
        <v>95.24</v>
      </c>
      <c r="S234" s="31">
        <v>41839.730937500004</v>
      </c>
      <c r="T234" s="31">
        <v>41869.730937500004</v>
      </c>
    </row>
    <row r="235" spans="1:20" ht="57.6" x14ac:dyDescent="0.3">
      <c r="A235" s="26">
        <v>3432</v>
      </c>
      <c r="B235" s="26" t="s">
        <v>3431</v>
      </c>
      <c r="C235" s="26" t="s">
        <v>7542</v>
      </c>
      <c r="D235" s="27">
        <v>2000</v>
      </c>
      <c r="E235" s="28">
        <v>2193</v>
      </c>
      <c r="F235" s="26" t="s">
        <v>8218</v>
      </c>
      <c r="G235" s="26" t="s">
        <v>8223</v>
      </c>
      <c r="H235" s="26" t="s">
        <v>8245</v>
      </c>
      <c r="I235" s="26">
        <v>1454709600</v>
      </c>
      <c r="J235" s="26">
        <v>1452520614</v>
      </c>
      <c r="K235" s="26" t="b">
        <v>0</v>
      </c>
      <c r="L235" s="26">
        <v>42</v>
      </c>
      <c r="M235" s="26" t="b">
        <v>1</v>
      </c>
      <c r="N235" s="26" t="s">
        <v>8330</v>
      </c>
      <c r="O235" s="29" t="s">
        <v>8275</v>
      </c>
      <c r="P235" s="26" t="s">
        <v>8276</v>
      </c>
      <c r="Q235" s="26">
        <v>110</v>
      </c>
      <c r="R235" s="30">
        <v>52.21</v>
      </c>
      <c r="S235" s="31">
        <v>42380.581180555557</v>
      </c>
      <c r="T235" s="31">
        <v>42405.916666666672</v>
      </c>
    </row>
    <row r="236" spans="1:20" ht="43.2" x14ac:dyDescent="0.3">
      <c r="A236" s="26">
        <v>3433</v>
      </c>
      <c r="B236" s="26" t="s">
        <v>3432</v>
      </c>
      <c r="C236" s="26" t="s">
        <v>7543</v>
      </c>
      <c r="D236" s="27">
        <v>9500</v>
      </c>
      <c r="E236" s="28">
        <v>9525</v>
      </c>
      <c r="F236" s="26" t="s">
        <v>8218</v>
      </c>
      <c r="G236" s="26" t="s">
        <v>8223</v>
      </c>
      <c r="H236" s="26" t="s">
        <v>8245</v>
      </c>
      <c r="I236" s="26">
        <v>1402974000</v>
      </c>
      <c r="J236" s="26">
        <v>1400290255</v>
      </c>
      <c r="K236" s="26" t="b">
        <v>0</v>
      </c>
      <c r="L236" s="26">
        <v>71</v>
      </c>
      <c r="M236" s="26" t="b">
        <v>1</v>
      </c>
      <c r="N236" s="26" t="s">
        <v>8330</v>
      </c>
      <c r="O236" s="29" t="s">
        <v>8275</v>
      </c>
      <c r="P236" s="26" t="s">
        <v>8276</v>
      </c>
      <c r="Q236" s="26">
        <v>100</v>
      </c>
      <c r="R236" s="30">
        <v>134.15</v>
      </c>
      <c r="S236" s="31">
        <v>41776.063136574077</v>
      </c>
      <c r="T236" s="31">
        <v>41807.125</v>
      </c>
    </row>
    <row r="237" spans="1:20" ht="72" x14ac:dyDescent="0.3">
      <c r="A237" s="26">
        <v>3434</v>
      </c>
      <c r="B237" s="26" t="s">
        <v>3433</v>
      </c>
      <c r="C237" s="26" t="s">
        <v>7544</v>
      </c>
      <c r="D237" s="27">
        <v>10000</v>
      </c>
      <c r="E237" s="28">
        <v>10555</v>
      </c>
      <c r="F237" s="26" t="s">
        <v>8218</v>
      </c>
      <c r="G237" s="26" t="s">
        <v>8223</v>
      </c>
      <c r="H237" s="26" t="s">
        <v>8245</v>
      </c>
      <c r="I237" s="26">
        <v>1404983269</v>
      </c>
      <c r="J237" s="26">
        <v>1402391269</v>
      </c>
      <c r="K237" s="26" t="b">
        <v>0</v>
      </c>
      <c r="L237" s="26">
        <v>168</v>
      </c>
      <c r="M237" s="26" t="b">
        <v>1</v>
      </c>
      <c r="N237" s="26" t="s">
        <v>8330</v>
      </c>
      <c r="O237" s="29" t="s">
        <v>8275</v>
      </c>
      <c r="P237" s="26" t="s">
        <v>8276</v>
      </c>
      <c r="Q237" s="26">
        <v>106</v>
      </c>
      <c r="R237" s="30">
        <v>62.83</v>
      </c>
      <c r="S237" s="31">
        <v>41800.380428240744</v>
      </c>
      <c r="T237" s="31">
        <v>41830.380428240744</v>
      </c>
    </row>
    <row r="238" spans="1:20" ht="72" x14ac:dyDescent="0.3">
      <c r="A238" s="26">
        <v>3435</v>
      </c>
      <c r="B238" s="26" t="s">
        <v>3434</v>
      </c>
      <c r="C238" s="26" t="s">
        <v>7545</v>
      </c>
      <c r="D238" s="27">
        <v>1000</v>
      </c>
      <c r="E238" s="28">
        <v>1120</v>
      </c>
      <c r="F238" s="26" t="s">
        <v>8218</v>
      </c>
      <c r="G238" s="26" t="s">
        <v>8223</v>
      </c>
      <c r="H238" s="26" t="s">
        <v>8245</v>
      </c>
      <c r="I238" s="26">
        <v>1470538800</v>
      </c>
      <c r="J238" s="26">
        <v>1469112493</v>
      </c>
      <c r="K238" s="26" t="b">
        <v>0</v>
      </c>
      <c r="L238" s="26">
        <v>19</v>
      </c>
      <c r="M238" s="26" t="b">
        <v>1</v>
      </c>
      <c r="N238" s="26" t="s">
        <v>8330</v>
      </c>
      <c r="O238" s="29" t="s">
        <v>8275</v>
      </c>
      <c r="P238" s="26" t="s">
        <v>8276</v>
      </c>
      <c r="Q238" s="26">
        <v>112</v>
      </c>
      <c r="R238" s="30">
        <v>58.95</v>
      </c>
      <c r="S238" s="31">
        <v>42572.61681712963</v>
      </c>
      <c r="T238" s="31">
        <v>42589.125</v>
      </c>
    </row>
    <row r="239" spans="1:20" ht="72" x14ac:dyDescent="0.3">
      <c r="A239" s="26">
        <v>3436</v>
      </c>
      <c r="B239" s="26" t="s">
        <v>3435</v>
      </c>
      <c r="C239" s="26" t="s">
        <v>7546</v>
      </c>
      <c r="D239" s="27">
        <v>5000</v>
      </c>
      <c r="E239" s="28">
        <v>5295</v>
      </c>
      <c r="F239" s="26" t="s">
        <v>8218</v>
      </c>
      <c r="G239" s="26" t="s">
        <v>8223</v>
      </c>
      <c r="H239" s="26" t="s">
        <v>8245</v>
      </c>
      <c r="I239" s="26">
        <v>1408638480</v>
      </c>
      <c r="J239" s="26">
        <v>1406811593</v>
      </c>
      <c r="K239" s="26" t="b">
        <v>0</v>
      </c>
      <c r="L239" s="26">
        <v>37</v>
      </c>
      <c r="M239" s="26" t="b">
        <v>1</v>
      </c>
      <c r="N239" s="26" t="s">
        <v>8330</v>
      </c>
      <c r="O239" s="29" t="s">
        <v>8275</v>
      </c>
      <c r="P239" s="26" t="s">
        <v>8276</v>
      </c>
      <c r="Q239" s="26">
        <v>106</v>
      </c>
      <c r="R239" s="30">
        <v>143.11000000000001</v>
      </c>
      <c r="S239" s="31">
        <v>41851.541585648149</v>
      </c>
      <c r="T239" s="31">
        <v>41872.686111111114</v>
      </c>
    </row>
    <row r="240" spans="1:20" ht="72" x14ac:dyDescent="0.3">
      <c r="A240" s="26">
        <v>3437</v>
      </c>
      <c r="B240" s="26" t="s">
        <v>3436</v>
      </c>
      <c r="C240" s="26" t="s">
        <v>7547</v>
      </c>
      <c r="D240" s="27">
        <v>3000</v>
      </c>
      <c r="E240" s="28">
        <v>3030</v>
      </c>
      <c r="F240" s="26" t="s">
        <v>8218</v>
      </c>
      <c r="G240" s="26" t="s">
        <v>8223</v>
      </c>
      <c r="H240" s="26" t="s">
        <v>8245</v>
      </c>
      <c r="I240" s="26">
        <v>1440003820</v>
      </c>
      <c r="J240" s="26">
        <v>1437411820</v>
      </c>
      <c r="K240" s="26" t="b">
        <v>0</v>
      </c>
      <c r="L240" s="26">
        <v>36</v>
      </c>
      <c r="M240" s="26" t="b">
        <v>1</v>
      </c>
      <c r="N240" s="26" t="s">
        <v>8330</v>
      </c>
      <c r="O240" s="29" t="s">
        <v>8275</v>
      </c>
      <c r="P240" s="26" t="s">
        <v>8276</v>
      </c>
      <c r="Q240" s="26">
        <v>101</v>
      </c>
      <c r="R240" s="30">
        <v>84.17</v>
      </c>
      <c r="S240" s="31">
        <v>42205.710879629631</v>
      </c>
      <c r="T240" s="31">
        <v>42235.710879629631</v>
      </c>
    </row>
    <row r="241" spans="1:20" ht="43.2" x14ac:dyDescent="0.3">
      <c r="A241" s="26">
        <v>3439</v>
      </c>
      <c r="B241" s="26" t="s">
        <v>3438</v>
      </c>
      <c r="C241" s="26" t="s">
        <v>7549</v>
      </c>
      <c r="D241" s="27">
        <v>1200</v>
      </c>
      <c r="E241" s="28">
        <v>1616.14</v>
      </c>
      <c r="F241" s="26" t="s">
        <v>8218</v>
      </c>
      <c r="G241" s="26" t="s">
        <v>8223</v>
      </c>
      <c r="H241" s="26" t="s">
        <v>8245</v>
      </c>
      <c r="I241" s="26">
        <v>1453179540</v>
      </c>
      <c r="J241" s="26">
        <v>1452030730</v>
      </c>
      <c r="K241" s="26" t="b">
        <v>0</v>
      </c>
      <c r="L241" s="26">
        <v>18</v>
      </c>
      <c r="M241" s="26" t="b">
        <v>1</v>
      </c>
      <c r="N241" s="26" t="s">
        <v>8330</v>
      </c>
      <c r="O241" s="29" t="s">
        <v>8275</v>
      </c>
      <c r="P241" s="26" t="s">
        <v>8276</v>
      </c>
      <c r="Q241" s="26">
        <v>135</v>
      </c>
      <c r="R241" s="30">
        <v>89.79</v>
      </c>
      <c r="S241" s="31">
        <v>42374.911226851851</v>
      </c>
      <c r="T241" s="31">
        <v>42388.207638888889</v>
      </c>
    </row>
    <row r="242" spans="1:20" ht="72" x14ac:dyDescent="0.3">
      <c r="A242" s="26">
        <v>3440</v>
      </c>
      <c r="B242" s="26" t="s">
        <v>3439</v>
      </c>
      <c r="C242" s="26" t="s">
        <v>7550</v>
      </c>
      <c r="D242" s="27">
        <v>5000</v>
      </c>
      <c r="E242" s="28">
        <v>5260.92</v>
      </c>
      <c r="F242" s="26" t="s">
        <v>8218</v>
      </c>
      <c r="G242" s="26" t="s">
        <v>8223</v>
      </c>
      <c r="H242" s="26" t="s">
        <v>8245</v>
      </c>
      <c r="I242" s="26">
        <v>1405095300</v>
      </c>
      <c r="J242" s="26">
        <v>1403146628</v>
      </c>
      <c r="K242" s="26" t="b">
        <v>0</v>
      </c>
      <c r="L242" s="26">
        <v>82</v>
      </c>
      <c r="M242" s="26" t="b">
        <v>1</v>
      </c>
      <c r="N242" s="26" t="s">
        <v>8330</v>
      </c>
      <c r="O242" s="29" t="s">
        <v>8275</v>
      </c>
      <c r="P242" s="26" t="s">
        <v>8276</v>
      </c>
      <c r="Q242" s="26">
        <v>105</v>
      </c>
      <c r="R242" s="30">
        <v>64.16</v>
      </c>
      <c r="S242" s="31">
        <v>41809.12300925926</v>
      </c>
      <c r="T242" s="31">
        <v>41831.677083333336</v>
      </c>
    </row>
    <row r="243" spans="1:20" ht="72" x14ac:dyDescent="0.3">
      <c r="A243" s="26">
        <v>3441</v>
      </c>
      <c r="B243" s="26" t="s">
        <v>3440</v>
      </c>
      <c r="C243" s="26" t="s">
        <v>7551</v>
      </c>
      <c r="D243" s="27">
        <v>2500</v>
      </c>
      <c r="E243" s="28">
        <v>2565</v>
      </c>
      <c r="F243" s="26" t="s">
        <v>8218</v>
      </c>
      <c r="G243" s="26" t="s">
        <v>8223</v>
      </c>
      <c r="H243" s="26" t="s">
        <v>8245</v>
      </c>
      <c r="I243" s="26">
        <v>1447445820</v>
      </c>
      <c r="J243" s="26">
        <v>1445077121</v>
      </c>
      <c r="K243" s="26" t="b">
        <v>0</v>
      </c>
      <c r="L243" s="26">
        <v>43</v>
      </c>
      <c r="M243" s="26" t="b">
        <v>1</v>
      </c>
      <c r="N243" s="26" t="s">
        <v>8330</v>
      </c>
      <c r="O243" s="29" t="s">
        <v>8275</v>
      </c>
      <c r="P243" s="26" t="s">
        <v>8276</v>
      </c>
      <c r="Q243" s="26">
        <v>103</v>
      </c>
      <c r="R243" s="30">
        <v>59.65</v>
      </c>
      <c r="S243" s="31">
        <v>42294.429641203707</v>
      </c>
      <c r="T243" s="31">
        <v>42321.845138888893</v>
      </c>
    </row>
    <row r="244" spans="1:20" ht="72" x14ac:dyDescent="0.3">
      <c r="A244" s="26">
        <v>3442</v>
      </c>
      <c r="B244" s="26" t="s">
        <v>3441</v>
      </c>
      <c r="C244" s="26" t="s">
        <v>7552</v>
      </c>
      <c r="D244" s="27">
        <v>250</v>
      </c>
      <c r="E244" s="28">
        <v>250</v>
      </c>
      <c r="F244" s="26" t="s">
        <v>8218</v>
      </c>
      <c r="G244" s="26" t="s">
        <v>8223</v>
      </c>
      <c r="H244" s="26" t="s">
        <v>8245</v>
      </c>
      <c r="I244" s="26">
        <v>1433016672</v>
      </c>
      <c r="J244" s="26">
        <v>1430424672</v>
      </c>
      <c r="K244" s="26" t="b">
        <v>0</v>
      </c>
      <c r="L244" s="26">
        <v>8</v>
      </c>
      <c r="M244" s="26" t="b">
        <v>1</v>
      </c>
      <c r="N244" s="26" t="s">
        <v>8330</v>
      </c>
      <c r="O244" s="29" t="s">
        <v>8275</v>
      </c>
      <c r="P244" s="26" t="s">
        <v>8276</v>
      </c>
      <c r="Q244" s="26">
        <v>100</v>
      </c>
      <c r="R244" s="30">
        <v>31.25</v>
      </c>
      <c r="S244" s="31">
        <v>42124.841111111105</v>
      </c>
      <c r="T244" s="31">
        <v>42154.841111111105</v>
      </c>
    </row>
    <row r="245" spans="1:20" ht="72" x14ac:dyDescent="0.3">
      <c r="A245" s="26">
        <v>3443</v>
      </c>
      <c r="B245" s="26" t="s">
        <v>3442</v>
      </c>
      <c r="C245" s="26" t="s">
        <v>7553</v>
      </c>
      <c r="D245" s="27">
        <v>1000</v>
      </c>
      <c r="E245" s="28">
        <v>1855</v>
      </c>
      <c r="F245" s="26" t="s">
        <v>8218</v>
      </c>
      <c r="G245" s="26" t="s">
        <v>8223</v>
      </c>
      <c r="H245" s="26" t="s">
        <v>8245</v>
      </c>
      <c r="I245" s="26">
        <v>1410266146</v>
      </c>
      <c r="J245" s="26">
        <v>1407674146</v>
      </c>
      <c r="K245" s="26" t="b">
        <v>0</v>
      </c>
      <c r="L245" s="26">
        <v>45</v>
      </c>
      <c r="M245" s="26" t="b">
        <v>1</v>
      </c>
      <c r="N245" s="26" t="s">
        <v>8330</v>
      </c>
      <c r="O245" s="29" t="s">
        <v>8275</v>
      </c>
      <c r="P245" s="26" t="s">
        <v>8276</v>
      </c>
      <c r="Q245" s="26">
        <v>186</v>
      </c>
      <c r="R245" s="30">
        <v>41.22</v>
      </c>
      <c r="S245" s="31">
        <v>41861.524837962963</v>
      </c>
      <c r="T245" s="31">
        <v>41891.524837962963</v>
      </c>
    </row>
    <row r="246" spans="1:20" ht="43.2" x14ac:dyDescent="0.3">
      <c r="A246" s="26">
        <v>3447</v>
      </c>
      <c r="B246" s="26" t="s">
        <v>3446</v>
      </c>
      <c r="C246" s="26" t="s">
        <v>7557</v>
      </c>
      <c r="D246" s="27">
        <v>1000</v>
      </c>
      <c r="E246" s="28">
        <v>1078</v>
      </c>
      <c r="F246" s="26" t="s">
        <v>8218</v>
      </c>
      <c r="G246" s="26" t="s">
        <v>8223</v>
      </c>
      <c r="H246" s="26" t="s">
        <v>8245</v>
      </c>
      <c r="I246" s="26">
        <v>1458332412</v>
      </c>
      <c r="J246" s="26">
        <v>1454448012</v>
      </c>
      <c r="K246" s="26" t="b">
        <v>0</v>
      </c>
      <c r="L246" s="26">
        <v>14</v>
      </c>
      <c r="M246" s="26" t="b">
        <v>1</v>
      </c>
      <c r="N246" s="26" t="s">
        <v>8330</v>
      </c>
      <c r="O246" s="29" t="s">
        <v>8275</v>
      </c>
      <c r="P246" s="26" t="s">
        <v>8276</v>
      </c>
      <c r="Q246" s="26">
        <v>108</v>
      </c>
      <c r="R246" s="30">
        <v>77</v>
      </c>
      <c r="S246" s="31">
        <v>42402.889027777783</v>
      </c>
      <c r="T246" s="31">
        <v>42447.847361111111</v>
      </c>
    </row>
    <row r="247" spans="1:20" ht="72" x14ac:dyDescent="0.3">
      <c r="A247" s="26">
        <v>3448</v>
      </c>
      <c r="B247" s="26" t="s">
        <v>3447</v>
      </c>
      <c r="C247" s="26" t="s">
        <v>7558</v>
      </c>
      <c r="D247" s="27">
        <v>2100</v>
      </c>
      <c r="E247" s="28">
        <v>2305</v>
      </c>
      <c r="F247" s="26" t="s">
        <v>8218</v>
      </c>
      <c r="G247" s="26" t="s">
        <v>8223</v>
      </c>
      <c r="H247" s="26" t="s">
        <v>8245</v>
      </c>
      <c r="I247" s="26">
        <v>1418784689</v>
      </c>
      <c r="J247" s="26">
        <v>1416192689</v>
      </c>
      <c r="K247" s="26" t="b">
        <v>0</v>
      </c>
      <c r="L247" s="26">
        <v>45</v>
      </c>
      <c r="M247" s="26" t="b">
        <v>1</v>
      </c>
      <c r="N247" s="26" t="s">
        <v>8330</v>
      </c>
      <c r="O247" s="29" t="s">
        <v>8275</v>
      </c>
      <c r="P247" s="26" t="s">
        <v>8276</v>
      </c>
      <c r="Q247" s="26">
        <v>110</v>
      </c>
      <c r="R247" s="30">
        <v>51.22</v>
      </c>
      <c r="S247" s="31">
        <v>41960.119085648148</v>
      </c>
      <c r="T247" s="31">
        <v>41990.119085648148</v>
      </c>
    </row>
    <row r="248" spans="1:20" ht="57.6" x14ac:dyDescent="0.3">
      <c r="A248" s="26">
        <v>3449</v>
      </c>
      <c r="B248" s="26" t="s">
        <v>3448</v>
      </c>
      <c r="C248" s="26" t="s">
        <v>7559</v>
      </c>
      <c r="D248" s="27">
        <v>800</v>
      </c>
      <c r="E248" s="28">
        <v>1365</v>
      </c>
      <c r="F248" s="26" t="s">
        <v>8218</v>
      </c>
      <c r="G248" s="26" t="s">
        <v>8223</v>
      </c>
      <c r="H248" s="26" t="s">
        <v>8245</v>
      </c>
      <c r="I248" s="26">
        <v>1468036800</v>
      </c>
      <c r="J248" s="26">
        <v>1465607738</v>
      </c>
      <c r="K248" s="26" t="b">
        <v>0</v>
      </c>
      <c r="L248" s="26">
        <v>20</v>
      </c>
      <c r="M248" s="26" t="b">
        <v>1</v>
      </c>
      <c r="N248" s="26" t="s">
        <v>8330</v>
      </c>
      <c r="O248" s="29" t="s">
        <v>8275</v>
      </c>
      <c r="P248" s="26" t="s">
        <v>8276</v>
      </c>
      <c r="Q248" s="26">
        <v>171</v>
      </c>
      <c r="R248" s="30">
        <v>68.25</v>
      </c>
      <c r="S248" s="31">
        <v>42532.052523148144</v>
      </c>
      <c r="T248" s="31">
        <v>42560.166666666672</v>
      </c>
    </row>
    <row r="249" spans="1:20" ht="72" x14ac:dyDescent="0.3">
      <c r="A249" s="26">
        <v>3451</v>
      </c>
      <c r="B249" s="26" t="s">
        <v>3450</v>
      </c>
      <c r="C249" s="26" t="s">
        <v>7561</v>
      </c>
      <c r="D249" s="27">
        <v>650</v>
      </c>
      <c r="E249" s="28">
        <v>658</v>
      </c>
      <c r="F249" s="26" t="s">
        <v>8218</v>
      </c>
      <c r="G249" s="26" t="s">
        <v>8223</v>
      </c>
      <c r="H249" s="26" t="s">
        <v>8245</v>
      </c>
      <c r="I249" s="26">
        <v>1429636927</v>
      </c>
      <c r="J249" s="26">
        <v>1427304127</v>
      </c>
      <c r="K249" s="26" t="b">
        <v>0</v>
      </c>
      <c r="L249" s="26">
        <v>16</v>
      </c>
      <c r="M249" s="26" t="b">
        <v>1</v>
      </c>
      <c r="N249" s="26" t="s">
        <v>8330</v>
      </c>
      <c r="O249" s="29" t="s">
        <v>8275</v>
      </c>
      <c r="P249" s="26" t="s">
        <v>8276</v>
      </c>
      <c r="Q249" s="26">
        <v>101</v>
      </c>
      <c r="R249" s="30">
        <v>41.13</v>
      </c>
      <c r="S249" s="31">
        <v>42088.723692129628</v>
      </c>
      <c r="T249" s="31">
        <v>42115.723692129628</v>
      </c>
    </row>
    <row r="250" spans="1:20" ht="72" x14ac:dyDescent="0.3">
      <c r="A250" s="26">
        <v>3452</v>
      </c>
      <c r="B250" s="26" t="s">
        <v>3451</v>
      </c>
      <c r="C250" s="26" t="s">
        <v>7562</v>
      </c>
      <c r="D250" s="27">
        <v>1000</v>
      </c>
      <c r="E250" s="28">
        <v>1532</v>
      </c>
      <c r="F250" s="26" t="s">
        <v>8218</v>
      </c>
      <c r="G250" s="26" t="s">
        <v>8223</v>
      </c>
      <c r="H250" s="26" t="s">
        <v>8245</v>
      </c>
      <c r="I250" s="26">
        <v>1406087940</v>
      </c>
      <c r="J250" s="26">
        <v>1404141626</v>
      </c>
      <c r="K250" s="26" t="b">
        <v>0</v>
      </c>
      <c r="L250" s="26">
        <v>37</v>
      </c>
      <c r="M250" s="26" t="b">
        <v>1</v>
      </c>
      <c r="N250" s="26" t="s">
        <v>8330</v>
      </c>
      <c r="O250" s="29" t="s">
        <v>8275</v>
      </c>
      <c r="P250" s="26" t="s">
        <v>8276</v>
      </c>
      <c r="Q250" s="26">
        <v>153</v>
      </c>
      <c r="R250" s="30">
        <v>41.41</v>
      </c>
      <c r="S250" s="31">
        <v>41820.639189814814</v>
      </c>
      <c r="T250" s="31">
        <v>41843.165972222225</v>
      </c>
    </row>
    <row r="251" spans="1:20" ht="72" x14ac:dyDescent="0.3">
      <c r="A251" s="26">
        <v>3455</v>
      </c>
      <c r="B251" s="26" t="s">
        <v>3454</v>
      </c>
      <c r="C251" s="26" t="s">
        <v>7565</v>
      </c>
      <c r="D251" s="27">
        <v>10000</v>
      </c>
      <c r="E251" s="28">
        <v>10065</v>
      </c>
      <c r="F251" s="26" t="s">
        <v>8218</v>
      </c>
      <c r="G251" s="26" t="s">
        <v>8223</v>
      </c>
      <c r="H251" s="26" t="s">
        <v>8245</v>
      </c>
      <c r="I251" s="26">
        <v>1476381627</v>
      </c>
      <c r="J251" s="26">
        <v>1473789627</v>
      </c>
      <c r="K251" s="26" t="b">
        <v>0</v>
      </c>
      <c r="L251" s="26">
        <v>69</v>
      </c>
      <c r="M251" s="26" t="b">
        <v>1</v>
      </c>
      <c r="N251" s="26" t="s">
        <v>8330</v>
      </c>
      <c r="O251" s="29" t="s">
        <v>8275</v>
      </c>
      <c r="P251" s="26" t="s">
        <v>8276</v>
      </c>
      <c r="Q251" s="26">
        <v>101</v>
      </c>
      <c r="R251" s="30">
        <v>145.87</v>
      </c>
      <c r="S251" s="31">
        <v>42626.7503125</v>
      </c>
      <c r="T251" s="31">
        <v>42656.7503125</v>
      </c>
    </row>
    <row r="252" spans="1:20" ht="72" x14ac:dyDescent="0.3">
      <c r="A252" s="26">
        <v>3456</v>
      </c>
      <c r="B252" s="26" t="s">
        <v>3455</v>
      </c>
      <c r="C252" s="26" t="s">
        <v>7566</v>
      </c>
      <c r="D252" s="27">
        <v>3000</v>
      </c>
      <c r="E252" s="28">
        <v>5739</v>
      </c>
      <c r="F252" s="26" t="s">
        <v>8218</v>
      </c>
      <c r="G252" s="26" t="s">
        <v>8223</v>
      </c>
      <c r="H252" s="26" t="s">
        <v>8245</v>
      </c>
      <c r="I252" s="26">
        <v>1406876340</v>
      </c>
      <c r="J252" s="26">
        <v>1404190567</v>
      </c>
      <c r="K252" s="26" t="b">
        <v>0</v>
      </c>
      <c r="L252" s="26">
        <v>16</v>
      </c>
      <c r="M252" s="26" t="b">
        <v>1</v>
      </c>
      <c r="N252" s="26" t="s">
        <v>8330</v>
      </c>
      <c r="O252" s="29" t="s">
        <v>8275</v>
      </c>
      <c r="P252" s="26" t="s">
        <v>8276</v>
      </c>
      <c r="Q252" s="26">
        <v>191</v>
      </c>
      <c r="R252" s="30">
        <v>358.69</v>
      </c>
      <c r="S252" s="31">
        <v>41821.205636574072</v>
      </c>
      <c r="T252" s="31">
        <v>41852.290972222225</v>
      </c>
    </row>
    <row r="253" spans="1:20" ht="43.2" x14ac:dyDescent="0.3">
      <c r="A253" s="26">
        <v>3457</v>
      </c>
      <c r="B253" s="26" t="s">
        <v>3456</v>
      </c>
      <c r="C253" s="26" t="s">
        <v>7567</v>
      </c>
      <c r="D253" s="27">
        <v>2000</v>
      </c>
      <c r="E253" s="28">
        <v>2804</v>
      </c>
      <c r="F253" s="26" t="s">
        <v>8218</v>
      </c>
      <c r="G253" s="26" t="s">
        <v>8223</v>
      </c>
      <c r="H253" s="26" t="s">
        <v>8245</v>
      </c>
      <c r="I253" s="26">
        <v>1423720740</v>
      </c>
      <c r="J253" s="26">
        <v>1421081857</v>
      </c>
      <c r="K253" s="26" t="b">
        <v>0</v>
      </c>
      <c r="L253" s="26">
        <v>55</v>
      </c>
      <c r="M253" s="26" t="b">
        <v>1</v>
      </c>
      <c r="N253" s="26" t="s">
        <v>8330</v>
      </c>
      <c r="O253" s="29" t="s">
        <v>8275</v>
      </c>
      <c r="P253" s="26" t="s">
        <v>8276</v>
      </c>
      <c r="Q253" s="26">
        <v>140</v>
      </c>
      <c r="R253" s="30">
        <v>50.98</v>
      </c>
      <c r="S253" s="31">
        <v>42016.706678240742</v>
      </c>
      <c r="T253" s="31">
        <v>42047.249305555553</v>
      </c>
    </row>
    <row r="254" spans="1:20" ht="72" x14ac:dyDescent="0.3">
      <c r="A254" s="26">
        <v>3458</v>
      </c>
      <c r="B254" s="26" t="s">
        <v>3457</v>
      </c>
      <c r="C254" s="26" t="s">
        <v>7568</v>
      </c>
      <c r="D254" s="27">
        <v>978</v>
      </c>
      <c r="E254" s="28">
        <v>1216</v>
      </c>
      <c r="F254" s="26" t="s">
        <v>8218</v>
      </c>
      <c r="G254" s="26" t="s">
        <v>8223</v>
      </c>
      <c r="H254" s="26" t="s">
        <v>8245</v>
      </c>
      <c r="I254" s="26">
        <v>1422937620</v>
      </c>
      <c r="J254" s="26">
        <v>1420606303</v>
      </c>
      <c r="K254" s="26" t="b">
        <v>0</v>
      </c>
      <c r="L254" s="26">
        <v>27</v>
      </c>
      <c r="M254" s="26" t="b">
        <v>1</v>
      </c>
      <c r="N254" s="26" t="s">
        <v>8330</v>
      </c>
      <c r="O254" s="29" t="s">
        <v>8275</v>
      </c>
      <c r="P254" s="26" t="s">
        <v>8276</v>
      </c>
      <c r="Q254" s="26">
        <v>124</v>
      </c>
      <c r="R254" s="30">
        <v>45.04</v>
      </c>
      <c r="S254" s="31">
        <v>42011.202581018515</v>
      </c>
      <c r="T254" s="31">
        <v>42038.185416666667</v>
      </c>
    </row>
    <row r="255" spans="1:20" ht="72" x14ac:dyDescent="0.3">
      <c r="A255" s="26">
        <v>3461</v>
      </c>
      <c r="B255" s="26" t="s">
        <v>3460</v>
      </c>
      <c r="C255" s="26" t="s">
        <v>7571</v>
      </c>
      <c r="D255" s="27">
        <v>500</v>
      </c>
      <c r="E255" s="28">
        <v>695</v>
      </c>
      <c r="F255" s="26" t="s">
        <v>8218</v>
      </c>
      <c r="G255" s="26" t="s">
        <v>8223</v>
      </c>
      <c r="H255" s="26" t="s">
        <v>8245</v>
      </c>
      <c r="I255" s="26">
        <v>1477710000</v>
      </c>
      <c r="J255" s="26">
        <v>1475248279</v>
      </c>
      <c r="K255" s="26" t="b">
        <v>0</v>
      </c>
      <c r="L255" s="26">
        <v>12</v>
      </c>
      <c r="M255" s="26" t="b">
        <v>1</v>
      </c>
      <c r="N255" s="26" t="s">
        <v>8330</v>
      </c>
      <c r="O255" s="29" t="s">
        <v>8275</v>
      </c>
      <c r="P255" s="26" t="s">
        <v>8276</v>
      </c>
      <c r="Q255" s="26">
        <v>139</v>
      </c>
      <c r="R255" s="30">
        <v>57.92</v>
      </c>
      <c r="S255" s="31">
        <v>42643.632858796293</v>
      </c>
      <c r="T255" s="31">
        <v>42672.125</v>
      </c>
    </row>
    <row r="256" spans="1:20" ht="57.6" x14ac:dyDescent="0.3">
      <c r="A256" s="26">
        <v>3462</v>
      </c>
      <c r="B256" s="26" t="s">
        <v>3461</v>
      </c>
      <c r="C256" s="26" t="s">
        <v>7572</v>
      </c>
      <c r="D256" s="27">
        <v>250</v>
      </c>
      <c r="E256" s="28">
        <v>505</v>
      </c>
      <c r="F256" s="26" t="s">
        <v>8218</v>
      </c>
      <c r="G256" s="26" t="s">
        <v>8223</v>
      </c>
      <c r="H256" s="26" t="s">
        <v>8245</v>
      </c>
      <c r="I256" s="26">
        <v>1436551200</v>
      </c>
      <c r="J256" s="26">
        <v>1435181628</v>
      </c>
      <c r="K256" s="26" t="b">
        <v>0</v>
      </c>
      <c r="L256" s="26">
        <v>17</v>
      </c>
      <c r="M256" s="26" t="b">
        <v>1</v>
      </c>
      <c r="N256" s="26" t="s">
        <v>8330</v>
      </c>
      <c r="O256" s="29" t="s">
        <v>8275</v>
      </c>
      <c r="P256" s="26" t="s">
        <v>8276</v>
      </c>
      <c r="Q256" s="26">
        <v>202</v>
      </c>
      <c r="R256" s="30">
        <v>29.71</v>
      </c>
      <c r="S256" s="31">
        <v>42179.898472222223</v>
      </c>
      <c r="T256" s="31">
        <v>42195.75</v>
      </c>
    </row>
    <row r="257" spans="1:20" ht="72" x14ac:dyDescent="0.3">
      <c r="A257" s="26">
        <v>3464</v>
      </c>
      <c r="B257" s="26" t="s">
        <v>3463</v>
      </c>
      <c r="C257" s="26" t="s">
        <v>7574</v>
      </c>
      <c r="D257" s="27">
        <v>5000</v>
      </c>
      <c r="E257" s="28">
        <v>5116.18</v>
      </c>
      <c r="F257" s="26" t="s">
        <v>8218</v>
      </c>
      <c r="G257" s="26" t="s">
        <v>8223</v>
      </c>
      <c r="H257" s="26" t="s">
        <v>8245</v>
      </c>
      <c r="I257" s="26">
        <v>1471921637</v>
      </c>
      <c r="J257" s="26">
        <v>1469329637</v>
      </c>
      <c r="K257" s="26" t="b">
        <v>0</v>
      </c>
      <c r="L257" s="26">
        <v>93</v>
      </c>
      <c r="M257" s="26" t="b">
        <v>1</v>
      </c>
      <c r="N257" s="26" t="s">
        <v>8330</v>
      </c>
      <c r="O257" s="29" t="s">
        <v>8275</v>
      </c>
      <c r="P257" s="26" t="s">
        <v>8276</v>
      </c>
      <c r="Q257" s="26">
        <v>102</v>
      </c>
      <c r="R257" s="30">
        <v>55.01</v>
      </c>
      <c r="S257" s="31">
        <v>42575.130057870367</v>
      </c>
      <c r="T257" s="31">
        <v>42605.130057870367</v>
      </c>
    </row>
    <row r="258" spans="1:20" ht="57.6" x14ac:dyDescent="0.3">
      <c r="A258" s="26">
        <v>3466</v>
      </c>
      <c r="B258" s="26" t="s">
        <v>3465</v>
      </c>
      <c r="C258" s="26" t="s">
        <v>7576</v>
      </c>
      <c r="D258" s="27">
        <v>3500</v>
      </c>
      <c r="E258" s="28">
        <v>4450</v>
      </c>
      <c r="F258" s="26" t="s">
        <v>8218</v>
      </c>
      <c r="G258" s="26" t="s">
        <v>8223</v>
      </c>
      <c r="H258" s="26" t="s">
        <v>8245</v>
      </c>
      <c r="I258" s="26">
        <v>1461108450</v>
      </c>
      <c r="J258" s="26">
        <v>1455928050</v>
      </c>
      <c r="K258" s="26" t="b">
        <v>0</v>
      </c>
      <c r="L258" s="26">
        <v>61</v>
      </c>
      <c r="M258" s="26" t="b">
        <v>1</v>
      </c>
      <c r="N258" s="26" t="s">
        <v>8330</v>
      </c>
      <c r="O258" s="29" t="s">
        <v>8275</v>
      </c>
      <c r="P258" s="26" t="s">
        <v>8276</v>
      </c>
      <c r="Q258" s="26">
        <v>127</v>
      </c>
      <c r="R258" s="30">
        <v>72.95</v>
      </c>
      <c r="S258" s="31">
        <v>42420.019097222219</v>
      </c>
      <c r="T258" s="31">
        <v>42479.977430555555</v>
      </c>
    </row>
    <row r="259" spans="1:20" x14ac:dyDescent="0.3">
      <c r="A259" s="26">
        <v>3467</v>
      </c>
      <c r="B259" s="26" t="s">
        <v>3466</v>
      </c>
      <c r="C259" s="26" t="s">
        <v>7577</v>
      </c>
      <c r="D259" s="27">
        <v>3000</v>
      </c>
      <c r="E259" s="28">
        <v>3030</v>
      </c>
      <c r="F259" s="26" t="s">
        <v>8218</v>
      </c>
      <c r="G259" s="26" t="s">
        <v>8223</v>
      </c>
      <c r="H259" s="26" t="s">
        <v>8245</v>
      </c>
      <c r="I259" s="26">
        <v>1426864032</v>
      </c>
      <c r="J259" s="26">
        <v>1424275632</v>
      </c>
      <c r="K259" s="26" t="b">
        <v>0</v>
      </c>
      <c r="L259" s="26">
        <v>47</v>
      </c>
      <c r="M259" s="26" t="b">
        <v>1</v>
      </c>
      <c r="N259" s="26" t="s">
        <v>8330</v>
      </c>
      <c r="O259" s="29" t="s">
        <v>8275</v>
      </c>
      <c r="P259" s="26" t="s">
        <v>8276</v>
      </c>
      <c r="Q259" s="26">
        <v>101</v>
      </c>
      <c r="R259" s="30">
        <v>64.47</v>
      </c>
      <c r="S259" s="31">
        <v>42053.671666666662</v>
      </c>
      <c r="T259" s="31">
        <v>42083.630000000005</v>
      </c>
    </row>
    <row r="260" spans="1:20" ht="57.6" x14ac:dyDescent="0.3">
      <c r="A260" s="26">
        <v>3468</v>
      </c>
      <c r="B260" s="26" t="s">
        <v>3467</v>
      </c>
      <c r="C260" s="26" t="s">
        <v>7578</v>
      </c>
      <c r="D260" s="27">
        <v>10000</v>
      </c>
      <c r="E260" s="28">
        <v>12178</v>
      </c>
      <c r="F260" s="26" t="s">
        <v>8218</v>
      </c>
      <c r="G260" s="26" t="s">
        <v>8223</v>
      </c>
      <c r="H260" s="26" t="s">
        <v>8245</v>
      </c>
      <c r="I260" s="26">
        <v>1474426800</v>
      </c>
      <c r="J260" s="26">
        <v>1471976529</v>
      </c>
      <c r="K260" s="26" t="b">
        <v>0</v>
      </c>
      <c r="L260" s="26">
        <v>17</v>
      </c>
      <c r="M260" s="26" t="b">
        <v>1</v>
      </c>
      <c r="N260" s="26" t="s">
        <v>8330</v>
      </c>
      <c r="O260" s="29" t="s">
        <v>8275</v>
      </c>
      <c r="P260" s="26" t="s">
        <v>8276</v>
      </c>
      <c r="Q260" s="26">
        <v>122</v>
      </c>
      <c r="R260" s="30">
        <v>716.35</v>
      </c>
      <c r="S260" s="31">
        <v>42605.765381944439</v>
      </c>
      <c r="T260" s="31">
        <v>42634.125</v>
      </c>
    </row>
    <row r="261" spans="1:20" ht="72" x14ac:dyDescent="0.3">
      <c r="A261" s="26">
        <v>3469</v>
      </c>
      <c r="B261" s="26" t="s">
        <v>3468</v>
      </c>
      <c r="C261" s="26" t="s">
        <v>7579</v>
      </c>
      <c r="D261" s="27">
        <v>2800</v>
      </c>
      <c r="E261" s="28">
        <v>3175</v>
      </c>
      <c r="F261" s="26" t="s">
        <v>8218</v>
      </c>
      <c r="G261" s="26" t="s">
        <v>8223</v>
      </c>
      <c r="H261" s="26" t="s">
        <v>8245</v>
      </c>
      <c r="I261" s="26">
        <v>1461857045</v>
      </c>
      <c r="J261" s="26">
        <v>1459265045</v>
      </c>
      <c r="K261" s="26" t="b">
        <v>0</v>
      </c>
      <c r="L261" s="26">
        <v>63</v>
      </c>
      <c r="M261" s="26" t="b">
        <v>1</v>
      </c>
      <c r="N261" s="26" t="s">
        <v>8330</v>
      </c>
      <c r="O261" s="29" t="s">
        <v>8275</v>
      </c>
      <c r="P261" s="26" t="s">
        <v>8276</v>
      </c>
      <c r="Q261" s="26">
        <v>113</v>
      </c>
      <c r="R261" s="30">
        <v>50.4</v>
      </c>
      <c r="S261" s="31">
        <v>42458.641724537039</v>
      </c>
      <c r="T261" s="31">
        <v>42488.641724537039</v>
      </c>
    </row>
    <row r="262" spans="1:20" ht="57.6" x14ac:dyDescent="0.3">
      <c r="A262" s="26">
        <v>3470</v>
      </c>
      <c r="B262" s="26" t="s">
        <v>3469</v>
      </c>
      <c r="C262" s="26" t="s">
        <v>7580</v>
      </c>
      <c r="D262" s="27">
        <v>250</v>
      </c>
      <c r="E262" s="28">
        <v>375</v>
      </c>
      <c r="F262" s="26" t="s">
        <v>8218</v>
      </c>
      <c r="G262" s="26" t="s">
        <v>8223</v>
      </c>
      <c r="H262" s="26" t="s">
        <v>8245</v>
      </c>
      <c r="I262" s="26">
        <v>1468618680</v>
      </c>
      <c r="J262" s="26">
        <v>1465345902</v>
      </c>
      <c r="K262" s="26" t="b">
        <v>0</v>
      </c>
      <c r="L262" s="26">
        <v>9</v>
      </c>
      <c r="M262" s="26" t="b">
        <v>1</v>
      </c>
      <c r="N262" s="26" t="s">
        <v>8330</v>
      </c>
      <c r="O262" s="29" t="s">
        <v>8275</v>
      </c>
      <c r="P262" s="26" t="s">
        <v>8276</v>
      </c>
      <c r="Q262" s="26">
        <v>150</v>
      </c>
      <c r="R262" s="30">
        <v>41.67</v>
      </c>
      <c r="S262" s="31">
        <v>42529.022013888884</v>
      </c>
      <c r="T262" s="31">
        <v>42566.901388888888</v>
      </c>
    </row>
    <row r="263" spans="1:20" ht="72" x14ac:dyDescent="0.3">
      <c r="A263" s="26">
        <v>3472</v>
      </c>
      <c r="B263" s="26" t="s">
        <v>3471</v>
      </c>
      <c r="C263" s="26" t="s">
        <v>7582</v>
      </c>
      <c r="D263" s="27">
        <v>2000</v>
      </c>
      <c r="E263" s="28">
        <v>2041</v>
      </c>
      <c r="F263" s="26" t="s">
        <v>8218</v>
      </c>
      <c r="G263" s="26" t="s">
        <v>8223</v>
      </c>
      <c r="H263" s="26" t="s">
        <v>8245</v>
      </c>
      <c r="I263" s="26">
        <v>1415253540</v>
      </c>
      <c r="J263" s="26">
        <v>1413432331</v>
      </c>
      <c r="K263" s="26" t="b">
        <v>0</v>
      </c>
      <c r="L263" s="26">
        <v>23</v>
      </c>
      <c r="M263" s="26" t="b">
        <v>1</v>
      </c>
      <c r="N263" s="26" t="s">
        <v>8330</v>
      </c>
      <c r="O263" s="29" t="s">
        <v>8275</v>
      </c>
      <c r="P263" s="26" t="s">
        <v>8276</v>
      </c>
      <c r="Q263" s="26">
        <v>102</v>
      </c>
      <c r="R263" s="30">
        <v>88.74</v>
      </c>
      <c r="S263" s="31">
        <v>41928.170497685183</v>
      </c>
      <c r="T263" s="31">
        <v>41949.249305555553</v>
      </c>
    </row>
    <row r="264" spans="1:20" ht="72" x14ac:dyDescent="0.3">
      <c r="A264" s="26">
        <v>3473</v>
      </c>
      <c r="B264" s="26" t="s">
        <v>3472</v>
      </c>
      <c r="C264" s="26" t="s">
        <v>7583</v>
      </c>
      <c r="D264" s="27">
        <v>4900</v>
      </c>
      <c r="E264" s="28">
        <v>4900</v>
      </c>
      <c r="F264" s="26" t="s">
        <v>8218</v>
      </c>
      <c r="G264" s="26" t="s">
        <v>8223</v>
      </c>
      <c r="H264" s="26" t="s">
        <v>8245</v>
      </c>
      <c r="I264" s="26">
        <v>1426883220</v>
      </c>
      <c r="J264" s="26">
        <v>1425067296</v>
      </c>
      <c r="K264" s="26" t="b">
        <v>0</v>
      </c>
      <c r="L264" s="26">
        <v>33</v>
      </c>
      <c r="M264" s="26" t="b">
        <v>1</v>
      </c>
      <c r="N264" s="26" t="s">
        <v>8330</v>
      </c>
      <c r="O264" s="29" t="s">
        <v>8275</v>
      </c>
      <c r="P264" s="26" t="s">
        <v>8276</v>
      </c>
      <c r="Q264" s="26">
        <v>100</v>
      </c>
      <c r="R264" s="30">
        <v>148.47999999999999</v>
      </c>
      <c r="S264" s="31">
        <v>42062.834444444445</v>
      </c>
      <c r="T264" s="31">
        <v>42083.852083333331</v>
      </c>
    </row>
    <row r="265" spans="1:20" ht="72" x14ac:dyDescent="0.3">
      <c r="A265" s="26">
        <v>3476</v>
      </c>
      <c r="B265" s="26" t="s">
        <v>3475</v>
      </c>
      <c r="C265" s="26" t="s">
        <v>7586</v>
      </c>
      <c r="D265" s="27">
        <v>300</v>
      </c>
      <c r="E265" s="28">
        <v>312</v>
      </c>
      <c r="F265" s="26" t="s">
        <v>8218</v>
      </c>
      <c r="G265" s="26" t="s">
        <v>8223</v>
      </c>
      <c r="H265" s="26" t="s">
        <v>8245</v>
      </c>
      <c r="I265" s="26">
        <v>1414378800</v>
      </c>
      <c r="J265" s="26">
        <v>1412836990</v>
      </c>
      <c r="K265" s="26" t="b">
        <v>0</v>
      </c>
      <c r="L265" s="26">
        <v>6</v>
      </c>
      <c r="M265" s="26" t="b">
        <v>1</v>
      </c>
      <c r="N265" s="26" t="s">
        <v>8330</v>
      </c>
      <c r="O265" s="29" t="s">
        <v>8275</v>
      </c>
      <c r="P265" s="26" t="s">
        <v>8276</v>
      </c>
      <c r="Q265" s="26">
        <v>104</v>
      </c>
      <c r="R265" s="30">
        <v>52</v>
      </c>
      <c r="S265" s="31">
        <v>41921.279976851853</v>
      </c>
      <c r="T265" s="31">
        <v>41939.125</v>
      </c>
    </row>
    <row r="266" spans="1:20" ht="57.6" x14ac:dyDescent="0.3">
      <c r="A266" s="26">
        <v>3477</v>
      </c>
      <c r="B266" s="26" t="s">
        <v>3476</v>
      </c>
      <c r="C266" s="26" t="s">
        <v>7587</v>
      </c>
      <c r="D266" s="27">
        <v>1800</v>
      </c>
      <c r="E266" s="28">
        <v>2076</v>
      </c>
      <c r="F266" s="26" t="s">
        <v>8218</v>
      </c>
      <c r="G266" s="26" t="s">
        <v>8223</v>
      </c>
      <c r="H266" s="26" t="s">
        <v>8245</v>
      </c>
      <c r="I266" s="26">
        <v>1431831600</v>
      </c>
      <c r="J266" s="26">
        <v>1430761243</v>
      </c>
      <c r="K266" s="26" t="b">
        <v>0</v>
      </c>
      <c r="L266" s="26">
        <v>39</v>
      </c>
      <c r="M266" s="26" t="b">
        <v>1</v>
      </c>
      <c r="N266" s="26" t="s">
        <v>8330</v>
      </c>
      <c r="O266" s="29" t="s">
        <v>8275</v>
      </c>
      <c r="P266" s="26" t="s">
        <v>8276</v>
      </c>
      <c r="Q266" s="26">
        <v>115</v>
      </c>
      <c r="R266" s="30">
        <v>53.23</v>
      </c>
      <c r="S266" s="31">
        <v>42128.736608796295</v>
      </c>
      <c r="T266" s="31">
        <v>42141.125</v>
      </c>
    </row>
    <row r="267" spans="1:20" ht="72" x14ac:dyDescent="0.3">
      <c r="A267" s="26">
        <v>3478</v>
      </c>
      <c r="B267" s="26" t="s">
        <v>3477</v>
      </c>
      <c r="C267" s="26" t="s">
        <v>7588</v>
      </c>
      <c r="D267" s="27">
        <v>2000</v>
      </c>
      <c r="E267" s="28">
        <v>2257</v>
      </c>
      <c r="F267" s="26" t="s">
        <v>8218</v>
      </c>
      <c r="G267" s="26" t="s">
        <v>8223</v>
      </c>
      <c r="H267" s="26" t="s">
        <v>8245</v>
      </c>
      <c r="I267" s="26">
        <v>1426539600</v>
      </c>
      <c r="J267" s="26">
        <v>1424296822</v>
      </c>
      <c r="K267" s="26" t="b">
        <v>0</v>
      </c>
      <c r="L267" s="26">
        <v>57</v>
      </c>
      <c r="M267" s="26" t="b">
        <v>1</v>
      </c>
      <c r="N267" s="26" t="s">
        <v>8330</v>
      </c>
      <c r="O267" s="29" t="s">
        <v>8275</v>
      </c>
      <c r="P267" s="26" t="s">
        <v>8276</v>
      </c>
      <c r="Q267" s="26">
        <v>113</v>
      </c>
      <c r="R267" s="30">
        <v>39.6</v>
      </c>
      <c r="S267" s="31">
        <v>42053.916921296302</v>
      </c>
      <c r="T267" s="31">
        <v>42079.875</v>
      </c>
    </row>
    <row r="268" spans="1:20" ht="72" x14ac:dyDescent="0.3">
      <c r="A268" s="26">
        <v>3480</v>
      </c>
      <c r="B268" s="26" t="s">
        <v>3479</v>
      </c>
      <c r="C268" s="26" t="s">
        <v>7590</v>
      </c>
      <c r="D268" s="27">
        <v>1500</v>
      </c>
      <c r="E268" s="28">
        <v>2140</v>
      </c>
      <c r="F268" s="26" t="s">
        <v>8218</v>
      </c>
      <c r="G268" s="26" t="s">
        <v>8223</v>
      </c>
      <c r="H268" s="26" t="s">
        <v>8245</v>
      </c>
      <c r="I268" s="26">
        <v>1436562000</v>
      </c>
      <c r="J268" s="26">
        <v>1434440227</v>
      </c>
      <c r="K268" s="26" t="b">
        <v>0</v>
      </c>
      <c r="L268" s="26">
        <v>13</v>
      </c>
      <c r="M268" s="26" t="b">
        <v>1</v>
      </c>
      <c r="N268" s="26" t="s">
        <v>8330</v>
      </c>
      <c r="O268" s="29" t="s">
        <v>8275</v>
      </c>
      <c r="P268" s="26" t="s">
        <v>8276</v>
      </c>
      <c r="Q268" s="26">
        <v>143</v>
      </c>
      <c r="R268" s="30">
        <v>164.62</v>
      </c>
      <c r="S268" s="31">
        <v>42171.317442129628</v>
      </c>
      <c r="T268" s="31">
        <v>42195.875</v>
      </c>
    </row>
    <row r="269" spans="1:20" ht="57.6" x14ac:dyDescent="0.3">
      <c r="A269" s="26">
        <v>3483</v>
      </c>
      <c r="B269" s="26" t="s">
        <v>3482</v>
      </c>
      <c r="C269" s="26" t="s">
        <v>7593</v>
      </c>
      <c r="D269" s="27">
        <v>3350</v>
      </c>
      <c r="E269" s="28">
        <v>5358</v>
      </c>
      <c r="F269" s="26" t="s">
        <v>8218</v>
      </c>
      <c r="G269" s="26" t="s">
        <v>8223</v>
      </c>
      <c r="H269" s="26" t="s">
        <v>8245</v>
      </c>
      <c r="I269" s="26">
        <v>1404403381</v>
      </c>
      <c r="J269" s="26">
        <v>1401811381</v>
      </c>
      <c r="K269" s="26" t="b">
        <v>0</v>
      </c>
      <c r="L269" s="26">
        <v>133</v>
      </c>
      <c r="M269" s="26" t="b">
        <v>1</v>
      </c>
      <c r="N269" s="26" t="s">
        <v>8330</v>
      </c>
      <c r="O269" s="29" t="s">
        <v>8275</v>
      </c>
      <c r="P269" s="26" t="s">
        <v>8276</v>
      </c>
      <c r="Q269" s="26">
        <v>160</v>
      </c>
      <c r="R269" s="30">
        <v>40.29</v>
      </c>
      <c r="S269" s="31">
        <v>41793.668761574074</v>
      </c>
      <c r="T269" s="31">
        <v>41823.668761574074</v>
      </c>
    </row>
    <row r="270" spans="1:20" ht="72" x14ac:dyDescent="0.3">
      <c r="A270" s="26">
        <v>3484</v>
      </c>
      <c r="B270" s="26" t="s">
        <v>3483</v>
      </c>
      <c r="C270" s="26" t="s">
        <v>7594</v>
      </c>
      <c r="D270" s="27">
        <v>2500</v>
      </c>
      <c r="E270" s="28">
        <v>2856</v>
      </c>
      <c r="F270" s="26" t="s">
        <v>8218</v>
      </c>
      <c r="G270" s="26" t="s">
        <v>8223</v>
      </c>
      <c r="H270" s="26" t="s">
        <v>8245</v>
      </c>
      <c r="I270" s="26">
        <v>1466014499</v>
      </c>
      <c r="J270" s="26">
        <v>1463422499</v>
      </c>
      <c r="K270" s="26" t="b">
        <v>0</v>
      </c>
      <c r="L270" s="26">
        <v>44</v>
      </c>
      <c r="M270" s="26" t="b">
        <v>1</v>
      </c>
      <c r="N270" s="26" t="s">
        <v>8330</v>
      </c>
      <c r="O270" s="29" t="s">
        <v>8275</v>
      </c>
      <c r="P270" s="26" t="s">
        <v>8276</v>
      </c>
      <c r="Q270" s="26">
        <v>114</v>
      </c>
      <c r="R270" s="30">
        <v>64.91</v>
      </c>
      <c r="S270" s="31">
        <v>42506.760405092587</v>
      </c>
      <c r="T270" s="31">
        <v>42536.760405092587</v>
      </c>
    </row>
    <row r="271" spans="1:20" ht="72" x14ac:dyDescent="0.3">
      <c r="A271" s="26">
        <v>3485</v>
      </c>
      <c r="B271" s="26" t="s">
        <v>3484</v>
      </c>
      <c r="C271" s="26" t="s">
        <v>7595</v>
      </c>
      <c r="D271" s="27">
        <v>1650</v>
      </c>
      <c r="E271" s="28">
        <v>1660</v>
      </c>
      <c r="F271" s="26" t="s">
        <v>8218</v>
      </c>
      <c r="G271" s="26" t="s">
        <v>8223</v>
      </c>
      <c r="H271" s="26" t="s">
        <v>8245</v>
      </c>
      <c r="I271" s="26">
        <v>1454431080</v>
      </c>
      <c r="J271" s="26">
        <v>1451839080</v>
      </c>
      <c r="K271" s="26" t="b">
        <v>0</v>
      </c>
      <c r="L271" s="26">
        <v>30</v>
      </c>
      <c r="M271" s="26" t="b">
        <v>1</v>
      </c>
      <c r="N271" s="26" t="s">
        <v>8330</v>
      </c>
      <c r="O271" s="29" t="s">
        <v>8275</v>
      </c>
      <c r="P271" s="26" t="s">
        <v>8276</v>
      </c>
      <c r="Q271" s="26">
        <v>101</v>
      </c>
      <c r="R271" s="30">
        <v>55.33</v>
      </c>
      <c r="S271" s="31">
        <v>42372.693055555559</v>
      </c>
      <c r="T271" s="31">
        <v>42402.693055555559</v>
      </c>
    </row>
    <row r="272" spans="1:20" ht="72" x14ac:dyDescent="0.3">
      <c r="A272" s="26">
        <v>3486</v>
      </c>
      <c r="B272" s="26" t="s">
        <v>3485</v>
      </c>
      <c r="C272" s="26" t="s">
        <v>7596</v>
      </c>
      <c r="D272" s="27">
        <v>3000</v>
      </c>
      <c r="E272" s="28">
        <v>4656</v>
      </c>
      <c r="F272" s="26" t="s">
        <v>8218</v>
      </c>
      <c r="G272" s="26" t="s">
        <v>8223</v>
      </c>
      <c r="H272" s="26" t="s">
        <v>8245</v>
      </c>
      <c r="I272" s="26">
        <v>1433314740</v>
      </c>
      <c r="J272" s="26">
        <v>1430600401</v>
      </c>
      <c r="K272" s="26" t="b">
        <v>0</v>
      </c>
      <c r="L272" s="26">
        <v>56</v>
      </c>
      <c r="M272" s="26" t="b">
        <v>1</v>
      </c>
      <c r="N272" s="26" t="s">
        <v>8330</v>
      </c>
      <c r="O272" s="29" t="s">
        <v>8275</v>
      </c>
      <c r="P272" s="26" t="s">
        <v>8276</v>
      </c>
      <c r="Q272" s="26">
        <v>155</v>
      </c>
      <c r="R272" s="30">
        <v>83.14</v>
      </c>
      <c r="S272" s="31">
        <v>42126.87501157407</v>
      </c>
      <c r="T272" s="31">
        <v>42158.290972222225</v>
      </c>
    </row>
    <row r="273" spans="1:20" ht="72" x14ac:dyDescent="0.3">
      <c r="A273" s="26">
        <v>3488</v>
      </c>
      <c r="B273" s="26" t="s">
        <v>3487</v>
      </c>
      <c r="C273" s="26" t="s">
        <v>7598</v>
      </c>
      <c r="D273" s="27">
        <v>3000</v>
      </c>
      <c r="E273" s="28">
        <v>3636</v>
      </c>
      <c r="F273" s="26" t="s">
        <v>8218</v>
      </c>
      <c r="G273" s="26" t="s">
        <v>8223</v>
      </c>
      <c r="H273" s="26" t="s">
        <v>8245</v>
      </c>
      <c r="I273" s="26">
        <v>1429286400</v>
      </c>
      <c r="J273" s="26">
        <v>1427221560</v>
      </c>
      <c r="K273" s="26" t="b">
        <v>0</v>
      </c>
      <c r="L273" s="26">
        <v>29</v>
      </c>
      <c r="M273" s="26" t="b">
        <v>1</v>
      </c>
      <c r="N273" s="26" t="s">
        <v>8330</v>
      </c>
      <c r="O273" s="29" t="s">
        <v>8275</v>
      </c>
      <c r="P273" s="26" t="s">
        <v>8276</v>
      </c>
      <c r="Q273" s="26">
        <v>121</v>
      </c>
      <c r="R273" s="30">
        <v>125.38</v>
      </c>
      <c r="S273" s="31">
        <v>42087.768055555556</v>
      </c>
      <c r="T273" s="31">
        <v>42111.666666666672</v>
      </c>
    </row>
    <row r="274" spans="1:20" ht="72" x14ac:dyDescent="0.3">
      <c r="A274" s="26">
        <v>3490</v>
      </c>
      <c r="B274" s="26" t="s">
        <v>3489</v>
      </c>
      <c r="C274" s="26" t="s">
        <v>7600</v>
      </c>
      <c r="D274" s="27">
        <v>1000</v>
      </c>
      <c r="E274" s="28">
        <v>1275</v>
      </c>
      <c r="F274" s="26" t="s">
        <v>8218</v>
      </c>
      <c r="G274" s="26" t="s">
        <v>8223</v>
      </c>
      <c r="H274" s="26" t="s">
        <v>8245</v>
      </c>
      <c r="I274" s="26">
        <v>1460574924</v>
      </c>
      <c r="J274" s="26">
        <v>1457982924</v>
      </c>
      <c r="K274" s="26" t="b">
        <v>0</v>
      </c>
      <c r="L274" s="26">
        <v>27</v>
      </c>
      <c r="M274" s="26" t="b">
        <v>1</v>
      </c>
      <c r="N274" s="26" t="s">
        <v>8330</v>
      </c>
      <c r="O274" s="29" t="s">
        <v>8275</v>
      </c>
      <c r="P274" s="26" t="s">
        <v>8276</v>
      </c>
      <c r="Q274" s="26">
        <v>128</v>
      </c>
      <c r="R274" s="30">
        <v>47.22</v>
      </c>
      <c r="S274" s="31">
        <v>42443.802361111113</v>
      </c>
      <c r="T274" s="31">
        <v>42473.802361111113</v>
      </c>
    </row>
    <row r="275" spans="1:20" ht="72" x14ac:dyDescent="0.3">
      <c r="A275" s="26">
        <v>3491</v>
      </c>
      <c r="B275" s="26" t="s">
        <v>3490</v>
      </c>
      <c r="C275" s="26" t="s">
        <v>7601</v>
      </c>
      <c r="D275" s="27">
        <v>500</v>
      </c>
      <c r="E275" s="28">
        <v>791</v>
      </c>
      <c r="F275" s="26" t="s">
        <v>8218</v>
      </c>
      <c r="G275" s="26" t="s">
        <v>8223</v>
      </c>
      <c r="H275" s="26" t="s">
        <v>8245</v>
      </c>
      <c r="I275" s="26">
        <v>1431928784</v>
      </c>
      <c r="J275" s="26">
        <v>1430114384</v>
      </c>
      <c r="K275" s="26" t="b">
        <v>0</v>
      </c>
      <c r="L275" s="26">
        <v>10</v>
      </c>
      <c r="M275" s="26" t="b">
        <v>1</v>
      </c>
      <c r="N275" s="26" t="s">
        <v>8330</v>
      </c>
      <c r="O275" s="29" t="s">
        <v>8275</v>
      </c>
      <c r="P275" s="26" t="s">
        <v>8276</v>
      </c>
      <c r="Q275" s="26">
        <v>158</v>
      </c>
      <c r="R275" s="30">
        <v>79.099999999999994</v>
      </c>
      <c r="S275" s="31">
        <v>42121.249814814815</v>
      </c>
      <c r="T275" s="31">
        <v>42142.249814814815</v>
      </c>
    </row>
    <row r="276" spans="1:20" ht="72" x14ac:dyDescent="0.3">
      <c r="A276" s="26">
        <v>3492</v>
      </c>
      <c r="B276" s="26" t="s">
        <v>3491</v>
      </c>
      <c r="C276" s="26" t="s">
        <v>7602</v>
      </c>
      <c r="D276" s="27">
        <v>3800</v>
      </c>
      <c r="E276" s="28">
        <v>4000.22</v>
      </c>
      <c r="F276" s="26" t="s">
        <v>8218</v>
      </c>
      <c r="G276" s="26" t="s">
        <v>8223</v>
      </c>
      <c r="H276" s="26" t="s">
        <v>8245</v>
      </c>
      <c r="I276" s="26">
        <v>1445818397</v>
      </c>
      <c r="J276" s="26">
        <v>1442794397</v>
      </c>
      <c r="K276" s="26" t="b">
        <v>0</v>
      </c>
      <c r="L276" s="26">
        <v>35</v>
      </c>
      <c r="M276" s="26" t="b">
        <v>1</v>
      </c>
      <c r="N276" s="26" t="s">
        <v>8330</v>
      </c>
      <c r="O276" s="29" t="s">
        <v>8275</v>
      </c>
      <c r="P276" s="26" t="s">
        <v>8276</v>
      </c>
      <c r="Q276" s="26">
        <v>105</v>
      </c>
      <c r="R276" s="30">
        <v>114.29</v>
      </c>
      <c r="S276" s="31">
        <v>42268.009224537032</v>
      </c>
      <c r="T276" s="31">
        <v>42303.009224537032</v>
      </c>
    </row>
    <row r="277" spans="1:20" ht="72" x14ac:dyDescent="0.3">
      <c r="A277" s="26">
        <v>3493</v>
      </c>
      <c r="B277" s="26" t="s">
        <v>3492</v>
      </c>
      <c r="C277" s="26" t="s">
        <v>7603</v>
      </c>
      <c r="D277" s="27">
        <v>1500</v>
      </c>
      <c r="E277" s="28">
        <v>1500</v>
      </c>
      <c r="F277" s="26" t="s">
        <v>8218</v>
      </c>
      <c r="G277" s="26" t="s">
        <v>8223</v>
      </c>
      <c r="H277" s="26" t="s">
        <v>8245</v>
      </c>
      <c r="I277" s="26">
        <v>1408252260</v>
      </c>
      <c r="J277" s="26">
        <v>1406580436</v>
      </c>
      <c r="K277" s="26" t="b">
        <v>0</v>
      </c>
      <c r="L277" s="26">
        <v>29</v>
      </c>
      <c r="M277" s="26" t="b">
        <v>1</v>
      </c>
      <c r="N277" s="26" t="s">
        <v>8330</v>
      </c>
      <c r="O277" s="29" t="s">
        <v>8275</v>
      </c>
      <c r="P277" s="26" t="s">
        <v>8276</v>
      </c>
      <c r="Q277" s="26">
        <v>100</v>
      </c>
      <c r="R277" s="30">
        <v>51.72</v>
      </c>
      <c r="S277" s="31">
        <v>41848.866157407407</v>
      </c>
      <c r="T277" s="31">
        <v>41868.21597222222</v>
      </c>
    </row>
    <row r="278" spans="1:20" ht="72" x14ac:dyDescent="0.3">
      <c r="A278" s="26">
        <v>3494</v>
      </c>
      <c r="B278" s="26" t="s">
        <v>3493</v>
      </c>
      <c r="C278" s="26" t="s">
        <v>7604</v>
      </c>
      <c r="D278" s="27">
        <v>400</v>
      </c>
      <c r="E278" s="28">
        <v>400</v>
      </c>
      <c r="F278" s="26" t="s">
        <v>8218</v>
      </c>
      <c r="G278" s="26" t="s">
        <v>8223</v>
      </c>
      <c r="H278" s="26" t="s">
        <v>8245</v>
      </c>
      <c r="I278" s="26">
        <v>1480140000</v>
      </c>
      <c r="J278" s="26">
        <v>1479186575</v>
      </c>
      <c r="K278" s="26" t="b">
        <v>0</v>
      </c>
      <c r="L278" s="26">
        <v>13</v>
      </c>
      <c r="M278" s="26" t="b">
        <v>1</v>
      </c>
      <c r="N278" s="26" t="s">
        <v>8330</v>
      </c>
      <c r="O278" s="29" t="s">
        <v>8275</v>
      </c>
      <c r="P278" s="26" t="s">
        <v>8276</v>
      </c>
      <c r="Q278" s="26">
        <v>100</v>
      </c>
      <c r="R278" s="30">
        <v>30.77</v>
      </c>
      <c r="S278" s="31">
        <v>42689.214988425927</v>
      </c>
      <c r="T278" s="31">
        <v>42700.25</v>
      </c>
    </row>
    <row r="279" spans="1:20" ht="72" x14ac:dyDescent="0.3">
      <c r="A279" s="26">
        <v>3496</v>
      </c>
      <c r="B279" s="26" t="s">
        <v>3495</v>
      </c>
      <c r="C279" s="26" t="s">
        <v>7606</v>
      </c>
      <c r="D279" s="27">
        <v>3000</v>
      </c>
      <c r="E279" s="28">
        <v>3732</v>
      </c>
      <c r="F279" s="26" t="s">
        <v>8218</v>
      </c>
      <c r="G279" s="26" t="s">
        <v>8223</v>
      </c>
      <c r="H279" s="26" t="s">
        <v>8245</v>
      </c>
      <c r="I279" s="26">
        <v>1473625166</v>
      </c>
      <c r="J279" s="26">
        <v>1470169166</v>
      </c>
      <c r="K279" s="26" t="b">
        <v>0</v>
      </c>
      <c r="L279" s="26">
        <v>78</v>
      </c>
      <c r="M279" s="26" t="b">
        <v>1</v>
      </c>
      <c r="N279" s="26" t="s">
        <v>8330</v>
      </c>
      <c r="O279" s="29" t="s">
        <v>8275</v>
      </c>
      <c r="P279" s="26" t="s">
        <v>8276</v>
      </c>
      <c r="Q279" s="26">
        <v>124</v>
      </c>
      <c r="R279" s="30">
        <v>47.85</v>
      </c>
      <c r="S279" s="31">
        <v>42584.846828703703</v>
      </c>
      <c r="T279" s="31">
        <v>42624.846828703703</v>
      </c>
    </row>
    <row r="280" spans="1:20" ht="72" x14ac:dyDescent="0.3">
      <c r="A280" s="26">
        <v>3497</v>
      </c>
      <c r="B280" s="26" t="s">
        <v>3496</v>
      </c>
      <c r="C280" s="26" t="s">
        <v>7607</v>
      </c>
      <c r="D280" s="27">
        <v>1551</v>
      </c>
      <c r="E280" s="28">
        <v>1686</v>
      </c>
      <c r="F280" s="26" t="s">
        <v>8218</v>
      </c>
      <c r="G280" s="26" t="s">
        <v>8223</v>
      </c>
      <c r="H280" s="26" t="s">
        <v>8245</v>
      </c>
      <c r="I280" s="26">
        <v>1464904800</v>
      </c>
      <c r="J280" s="26">
        <v>1463852904</v>
      </c>
      <c r="K280" s="26" t="b">
        <v>0</v>
      </c>
      <c r="L280" s="26">
        <v>49</v>
      </c>
      <c r="M280" s="26" t="b">
        <v>1</v>
      </c>
      <c r="N280" s="26" t="s">
        <v>8330</v>
      </c>
      <c r="O280" s="29" t="s">
        <v>8275</v>
      </c>
      <c r="P280" s="26" t="s">
        <v>8276</v>
      </c>
      <c r="Q280" s="26">
        <v>109</v>
      </c>
      <c r="R280" s="30">
        <v>34.409999999999997</v>
      </c>
      <c r="S280" s="31">
        <v>42511.741944444439</v>
      </c>
      <c r="T280" s="31">
        <v>42523.916666666672</v>
      </c>
    </row>
    <row r="281" spans="1:20" ht="72" x14ac:dyDescent="0.3">
      <c r="A281" s="26">
        <v>3499</v>
      </c>
      <c r="B281" s="26" t="s">
        <v>3498</v>
      </c>
      <c r="C281" s="26" t="s">
        <v>7609</v>
      </c>
      <c r="D281" s="27">
        <v>2000</v>
      </c>
      <c r="E281" s="28">
        <v>2110</v>
      </c>
      <c r="F281" s="26" t="s">
        <v>8218</v>
      </c>
      <c r="G281" s="26" t="s">
        <v>8223</v>
      </c>
      <c r="H281" s="26" t="s">
        <v>8245</v>
      </c>
      <c r="I281" s="26">
        <v>1435733940</v>
      </c>
      <c r="J281" s="26">
        <v>1431046325</v>
      </c>
      <c r="K281" s="26" t="b">
        <v>0</v>
      </c>
      <c r="L281" s="26">
        <v>35</v>
      </c>
      <c r="M281" s="26" t="b">
        <v>1</v>
      </c>
      <c r="N281" s="26" t="s">
        <v>8330</v>
      </c>
      <c r="O281" s="29" t="s">
        <v>8275</v>
      </c>
      <c r="P281" s="26" t="s">
        <v>8276</v>
      </c>
      <c r="Q281" s="26">
        <v>106</v>
      </c>
      <c r="R281" s="30">
        <v>60.29</v>
      </c>
      <c r="S281" s="31">
        <v>42132.036168981482</v>
      </c>
      <c r="T281" s="31">
        <v>42186.290972222225</v>
      </c>
    </row>
    <row r="282" spans="1:20" ht="86.4" x14ac:dyDescent="0.3">
      <c r="A282" s="26">
        <v>3500</v>
      </c>
      <c r="B282" s="26" t="s">
        <v>3499</v>
      </c>
      <c r="C282" s="26" t="s">
        <v>7610</v>
      </c>
      <c r="D282" s="27">
        <v>1000</v>
      </c>
      <c r="E282" s="28">
        <v>1063</v>
      </c>
      <c r="F282" s="26" t="s">
        <v>8218</v>
      </c>
      <c r="G282" s="26" t="s">
        <v>8223</v>
      </c>
      <c r="H282" s="26" t="s">
        <v>8245</v>
      </c>
      <c r="I282" s="26">
        <v>1457326740</v>
      </c>
      <c r="J282" s="26">
        <v>1455919438</v>
      </c>
      <c r="K282" s="26" t="b">
        <v>0</v>
      </c>
      <c r="L282" s="26">
        <v>42</v>
      </c>
      <c r="M282" s="26" t="b">
        <v>1</v>
      </c>
      <c r="N282" s="26" t="s">
        <v>8330</v>
      </c>
      <c r="O282" s="29" t="s">
        <v>8275</v>
      </c>
      <c r="P282" s="26" t="s">
        <v>8276</v>
      </c>
      <c r="Q282" s="26">
        <v>106</v>
      </c>
      <c r="R282" s="30">
        <v>25.31</v>
      </c>
      <c r="S282" s="31">
        <v>42419.91942129629</v>
      </c>
      <c r="T282" s="31">
        <v>42436.207638888889</v>
      </c>
    </row>
    <row r="283" spans="1:20" ht="72" x14ac:dyDescent="0.3">
      <c r="A283" s="26">
        <v>3502</v>
      </c>
      <c r="B283" s="26" t="s">
        <v>3501</v>
      </c>
      <c r="C283" s="26" t="s">
        <v>7612</v>
      </c>
      <c r="D283" s="27">
        <v>4000</v>
      </c>
      <c r="E283" s="28">
        <v>4216</v>
      </c>
      <c r="F283" s="26" t="s">
        <v>8218</v>
      </c>
      <c r="G283" s="26" t="s">
        <v>8223</v>
      </c>
      <c r="H283" s="26" t="s">
        <v>8245</v>
      </c>
      <c r="I283" s="26">
        <v>1458100740</v>
      </c>
      <c r="J283" s="26">
        <v>1456862924</v>
      </c>
      <c r="K283" s="26" t="b">
        <v>0</v>
      </c>
      <c r="L283" s="26">
        <v>31</v>
      </c>
      <c r="M283" s="26" t="b">
        <v>1</v>
      </c>
      <c r="N283" s="26" t="s">
        <v>8330</v>
      </c>
      <c r="O283" s="29" t="s">
        <v>8275</v>
      </c>
      <c r="P283" s="26" t="s">
        <v>8276</v>
      </c>
      <c r="Q283" s="26">
        <v>105</v>
      </c>
      <c r="R283" s="30">
        <v>136</v>
      </c>
      <c r="S283" s="31">
        <v>42430.839398148149</v>
      </c>
      <c r="T283" s="31">
        <v>42445.165972222225</v>
      </c>
    </row>
    <row r="284" spans="1:20" ht="72" x14ac:dyDescent="0.3">
      <c r="A284" s="26">
        <v>3504</v>
      </c>
      <c r="B284" s="26" t="s">
        <v>3503</v>
      </c>
      <c r="C284" s="26" t="s">
        <v>7614</v>
      </c>
      <c r="D284" s="27">
        <v>1000</v>
      </c>
      <c r="E284" s="28">
        <v>1000</v>
      </c>
      <c r="F284" s="26" t="s">
        <v>8218</v>
      </c>
      <c r="G284" s="26" t="s">
        <v>8223</v>
      </c>
      <c r="H284" s="26" t="s">
        <v>8245</v>
      </c>
      <c r="I284" s="26">
        <v>1447959491</v>
      </c>
      <c r="J284" s="26">
        <v>1445363891</v>
      </c>
      <c r="K284" s="26" t="b">
        <v>0</v>
      </c>
      <c r="L284" s="26">
        <v>8</v>
      </c>
      <c r="M284" s="26" t="b">
        <v>1</v>
      </c>
      <c r="N284" s="26" t="s">
        <v>8330</v>
      </c>
      <c r="O284" s="29" t="s">
        <v>8275</v>
      </c>
      <c r="P284" s="26" t="s">
        <v>8276</v>
      </c>
      <c r="Q284" s="26">
        <v>100</v>
      </c>
      <c r="R284" s="30">
        <v>125</v>
      </c>
      <c r="S284" s="31">
        <v>42297.748738425929</v>
      </c>
      <c r="T284" s="31">
        <v>42327.790405092594</v>
      </c>
    </row>
    <row r="285" spans="1:20" ht="100.8" x14ac:dyDescent="0.3">
      <c r="A285" s="26">
        <v>3505</v>
      </c>
      <c r="B285" s="26" t="s">
        <v>3504</v>
      </c>
      <c r="C285" s="26" t="s">
        <v>7615</v>
      </c>
      <c r="D285" s="27">
        <v>2500</v>
      </c>
      <c r="E285" s="28">
        <v>2594</v>
      </c>
      <c r="F285" s="26" t="s">
        <v>8218</v>
      </c>
      <c r="G285" s="26" t="s">
        <v>8223</v>
      </c>
      <c r="H285" s="26" t="s">
        <v>8245</v>
      </c>
      <c r="I285" s="26">
        <v>1399953600</v>
      </c>
      <c r="J285" s="26">
        <v>1398983245</v>
      </c>
      <c r="K285" s="26" t="b">
        <v>0</v>
      </c>
      <c r="L285" s="26">
        <v>39</v>
      </c>
      <c r="M285" s="26" t="b">
        <v>1</v>
      </c>
      <c r="N285" s="26" t="s">
        <v>8330</v>
      </c>
      <c r="O285" s="29" t="s">
        <v>8275</v>
      </c>
      <c r="P285" s="26" t="s">
        <v>8276</v>
      </c>
      <c r="Q285" s="26">
        <v>104</v>
      </c>
      <c r="R285" s="30">
        <v>66.510000000000005</v>
      </c>
      <c r="S285" s="31">
        <v>41760.935706018521</v>
      </c>
      <c r="T285" s="31">
        <v>41772.166666666664</v>
      </c>
    </row>
    <row r="286" spans="1:20" ht="72" x14ac:dyDescent="0.3">
      <c r="A286" s="26">
        <v>3506</v>
      </c>
      <c r="B286" s="26" t="s">
        <v>3505</v>
      </c>
      <c r="C286" s="26" t="s">
        <v>7616</v>
      </c>
      <c r="D286" s="27">
        <v>3000</v>
      </c>
      <c r="E286" s="28">
        <v>3045</v>
      </c>
      <c r="F286" s="26" t="s">
        <v>8218</v>
      </c>
      <c r="G286" s="26" t="s">
        <v>8223</v>
      </c>
      <c r="H286" s="26" t="s">
        <v>8245</v>
      </c>
      <c r="I286" s="26">
        <v>1408815440</v>
      </c>
      <c r="J286" s="26">
        <v>1404927440</v>
      </c>
      <c r="K286" s="26" t="b">
        <v>0</v>
      </c>
      <c r="L286" s="26">
        <v>29</v>
      </c>
      <c r="M286" s="26" t="b">
        <v>1</v>
      </c>
      <c r="N286" s="26" t="s">
        <v>8330</v>
      </c>
      <c r="O286" s="29" t="s">
        <v>8275</v>
      </c>
      <c r="P286" s="26" t="s">
        <v>8276</v>
      </c>
      <c r="Q286" s="26">
        <v>102</v>
      </c>
      <c r="R286" s="30">
        <v>105</v>
      </c>
      <c r="S286" s="31">
        <v>41829.734259259261</v>
      </c>
      <c r="T286" s="31">
        <v>41874.734259259261</v>
      </c>
    </row>
    <row r="287" spans="1:20" ht="57.6" x14ac:dyDescent="0.3">
      <c r="A287" s="26">
        <v>3507</v>
      </c>
      <c r="B287" s="26" t="s">
        <v>3506</v>
      </c>
      <c r="C287" s="26" t="s">
        <v>7617</v>
      </c>
      <c r="D287" s="27">
        <v>10000</v>
      </c>
      <c r="E287" s="28">
        <v>10440</v>
      </c>
      <c r="F287" s="26" t="s">
        <v>8218</v>
      </c>
      <c r="G287" s="26" t="s">
        <v>8223</v>
      </c>
      <c r="H287" s="26" t="s">
        <v>8245</v>
      </c>
      <c r="I287" s="26">
        <v>1464732537</v>
      </c>
      <c r="J287" s="26">
        <v>1462140537</v>
      </c>
      <c r="K287" s="26" t="b">
        <v>0</v>
      </c>
      <c r="L287" s="26">
        <v>72</v>
      </c>
      <c r="M287" s="26" t="b">
        <v>1</v>
      </c>
      <c r="N287" s="26" t="s">
        <v>8330</v>
      </c>
      <c r="O287" s="29" t="s">
        <v>8275</v>
      </c>
      <c r="P287" s="26" t="s">
        <v>8276</v>
      </c>
      <c r="Q287" s="26">
        <v>104</v>
      </c>
      <c r="R287" s="30">
        <v>145</v>
      </c>
      <c r="S287" s="31">
        <v>42491.92288194444</v>
      </c>
      <c r="T287" s="31">
        <v>42521.92288194444</v>
      </c>
    </row>
    <row r="288" spans="1:20" ht="72" x14ac:dyDescent="0.3">
      <c r="A288" s="26">
        <v>3509</v>
      </c>
      <c r="B288" s="26" t="s">
        <v>3508</v>
      </c>
      <c r="C288" s="26" t="s">
        <v>7619</v>
      </c>
      <c r="D288" s="27">
        <v>3000</v>
      </c>
      <c r="E288" s="28">
        <v>3190</v>
      </c>
      <c r="F288" s="26" t="s">
        <v>8218</v>
      </c>
      <c r="G288" s="26" t="s">
        <v>8223</v>
      </c>
      <c r="H288" s="26" t="s">
        <v>8245</v>
      </c>
      <c r="I288" s="26">
        <v>1416545700</v>
      </c>
      <c r="J288" s="26">
        <v>1415392666</v>
      </c>
      <c r="K288" s="26" t="b">
        <v>0</v>
      </c>
      <c r="L288" s="26">
        <v>33</v>
      </c>
      <c r="M288" s="26" t="b">
        <v>1</v>
      </c>
      <c r="N288" s="26" t="s">
        <v>8330</v>
      </c>
      <c r="O288" s="29" t="s">
        <v>8275</v>
      </c>
      <c r="P288" s="26" t="s">
        <v>8276</v>
      </c>
      <c r="Q288" s="26">
        <v>106</v>
      </c>
      <c r="R288" s="30">
        <v>96.67</v>
      </c>
      <c r="S288" s="31">
        <v>41950.859560185185</v>
      </c>
      <c r="T288" s="31">
        <v>41964.204861111109</v>
      </c>
    </row>
    <row r="289" spans="1:20" ht="72" x14ac:dyDescent="0.3">
      <c r="A289" s="26">
        <v>3510</v>
      </c>
      <c r="B289" s="26" t="s">
        <v>3509</v>
      </c>
      <c r="C289" s="26" t="s">
        <v>7620</v>
      </c>
      <c r="D289" s="27">
        <v>900</v>
      </c>
      <c r="E289" s="28">
        <v>905</v>
      </c>
      <c r="F289" s="26" t="s">
        <v>8218</v>
      </c>
      <c r="G289" s="26" t="s">
        <v>8223</v>
      </c>
      <c r="H289" s="26" t="s">
        <v>8245</v>
      </c>
      <c r="I289" s="26">
        <v>1404312846</v>
      </c>
      <c r="J289" s="26">
        <v>1402584846</v>
      </c>
      <c r="K289" s="26" t="b">
        <v>0</v>
      </c>
      <c r="L289" s="26">
        <v>15</v>
      </c>
      <c r="M289" s="26" t="b">
        <v>1</v>
      </c>
      <c r="N289" s="26" t="s">
        <v>8330</v>
      </c>
      <c r="O289" s="29" t="s">
        <v>8275</v>
      </c>
      <c r="P289" s="26" t="s">
        <v>8276</v>
      </c>
      <c r="Q289" s="26">
        <v>101</v>
      </c>
      <c r="R289" s="30">
        <v>60.33</v>
      </c>
      <c r="S289" s="31">
        <v>41802.62090277778</v>
      </c>
      <c r="T289" s="31">
        <v>41822.62090277778</v>
      </c>
    </row>
    <row r="290" spans="1:20" ht="72" x14ac:dyDescent="0.3">
      <c r="A290" s="26">
        <v>3513</v>
      </c>
      <c r="B290" s="26" t="s">
        <v>3512</v>
      </c>
      <c r="C290" s="26" t="s">
        <v>7623</v>
      </c>
      <c r="D290" s="27">
        <v>2800</v>
      </c>
      <c r="E290" s="28">
        <v>3315</v>
      </c>
      <c r="F290" s="26" t="s">
        <v>8218</v>
      </c>
      <c r="G290" s="26" t="s">
        <v>8223</v>
      </c>
      <c r="H290" s="26" t="s">
        <v>8245</v>
      </c>
      <c r="I290" s="26">
        <v>1401857940</v>
      </c>
      <c r="J290" s="26">
        <v>1400725112</v>
      </c>
      <c r="K290" s="26" t="b">
        <v>0</v>
      </c>
      <c r="L290" s="26">
        <v>44</v>
      </c>
      <c r="M290" s="26" t="b">
        <v>1</v>
      </c>
      <c r="N290" s="26" t="s">
        <v>8330</v>
      </c>
      <c r="O290" s="29" t="s">
        <v>8275</v>
      </c>
      <c r="P290" s="26" t="s">
        <v>8276</v>
      </c>
      <c r="Q290" s="26">
        <v>118</v>
      </c>
      <c r="R290" s="30">
        <v>75.34</v>
      </c>
      <c r="S290" s="31">
        <v>41781.096203703702</v>
      </c>
      <c r="T290" s="31">
        <v>41794.207638888889</v>
      </c>
    </row>
    <row r="291" spans="1:20" ht="72" x14ac:dyDescent="0.3">
      <c r="A291" s="26">
        <v>3514</v>
      </c>
      <c r="B291" s="26" t="s">
        <v>3513</v>
      </c>
      <c r="C291" s="26" t="s">
        <v>7624</v>
      </c>
      <c r="D291" s="27">
        <v>500</v>
      </c>
      <c r="E291" s="28">
        <v>550</v>
      </c>
      <c r="F291" s="26" t="s">
        <v>8218</v>
      </c>
      <c r="G291" s="26" t="s">
        <v>8223</v>
      </c>
      <c r="H291" s="26" t="s">
        <v>8245</v>
      </c>
      <c r="I291" s="26">
        <v>1422853140</v>
      </c>
      <c r="J291" s="26">
        <v>1421439552</v>
      </c>
      <c r="K291" s="26" t="b">
        <v>0</v>
      </c>
      <c r="L291" s="26">
        <v>10</v>
      </c>
      <c r="M291" s="26" t="b">
        <v>1</v>
      </c>
      <c r="N291" s="26" t="s">
        <v>8330</v>
      </c>
      <c r="O291" s="29" t="s">
        <v>8275</v>
      </c>
      <c r="P291" s="26" t="s">
        <v>8276</v>
      </c>
      <c r="Q291" s="26">
        <v>110</v>
      </c>
      <c r="R291" s="30">
        <v>55</v>
      </c>
      <c r="S291" s="31">
        <v>42020.846666666665</v>
      </c>
      <c r="T291" s="31">
        <v>42037.207638888889</v>
      </c>
    </row>
    <row r="292" spans="1:20" ht="57.6" x14ac:dyDescent="0.3">
      <c r="A292" s="26">
        <v>3515</v>
      </c>
      <c r="B292" s="26" t="s">
        <v>3514</v>
      </c>
      <c r="C292" s="26" t="s">
        <v>7625</v>
      </c>
      <c r="D292" s="27">
        <v>3000</v>
      </c>
      <c r="E292" s="28">
        <v>3080</v>
      </c>
      <c r="F292" s="26" t="s">
        <v>8218</v>
      </c>
      <c r="G292" s="26" t="s">
        <v>8223</v>
      </c>
      <c r="H292" s="26" t="s">
        <v>8245</v>
      </c>
      <c r="I292" s="26">
        <v>1433097171</v>
      </c>
      <c r="J292" s="26">
        <v>1430505171</v>
      </c>
      <c r="K292" s="26" t="b">
        <v>0</v>
      </c>
      <c r="L292" s="26">
        <v>46</v>
      </c>
      <c r="M292" s="26" t="b">
        <v>1</v>
      </c>
      <c r="N292" s="26" t="s">
        <v>8330</v>
      </c>
      <c r="O292" s="29" t="s">
        <v>8275</v>
      </c>
      <c r="P292" s="26" t="s">
        <v>8276</v>
      </c>
      <c r="Q292" s="26">
        <v>103</v>
      </c>
      <c r="R292" s="30">
        <v>66.959999999999994</v>
      </c>
      <c r="S292" s="31">
        <v>42125.772812499999</v>
      </c>
      <c r="T292" s="31">
        <v>42155.772812499999</v>
      </c>
    </row>
    <row r="293" spans="1:20" ht="72" x14ac:dyDescent="0.3">
      <c r="A293" s="26">
        <v>3516</v>
      </c>
      <c r="B293" s="26" t="s">
        <v>3515</v>
      </c>
      <c r="C293" s="26" t="s">
        <v>7626</v>
      </c>
      <c r="D293" s="27">
        <v>2500</v>
      </c>
      <c r="E293" s="28">
        <v>2500</v>
      </c>
      <c r="F293" s="26" t="s">
        <v>8218</v>
      </c>
      <c r="G293" s="26" t="s">
        <v>8223</v>
      </c>
      <c r="H293" s="26" t="s">
        <v>8245</v>
      </c>
      <c r="I293" s="26">
        <v>1410145200</v>
      </c>
      <c r="J293" s="26">
        <v>1407197670</v>
      </c>
      <c r="K293" s="26" t="b">
        <v>0</v>
      </c>
      <c r="L293" s="26">
        <v>11</v>
      </c>
      <c r="M293" s="26" t="b">
        <v>1</v>
      </c>
      <c r="N293" s="26" t="s">
        <v>8330</v>
      </c>
      <c r="O293" s="29" t="s">
        <v>8275</v>
      </c>
      <c r="P293" s="26" t="s">
        <v>8276</v>
      </c>
      <c r="Q293" s="26">
        <v>100</v>
      </c>
      <c r="R293" s="30">
        <v>227.27</v>
      </c>
      <c r="S293" s="31">
        <v>41856.010069444441</v>
      </c>
      <c r="T293" s="31">
        <v>41890.125</v>
      </c>
    </row>
    <row r="294" spans="1:20" ht="72" x14ac:dyDescent="0.3">
      <c r="A294" s="26">
        <v>3518</v>
      </c>
      <c r="B294" s="26" t="s">
        <v>3517</v>
      </c>
      <c r="C294" s="26" t="s">
        <v>7628</v>
      </c>
      <c r="D294" s="27">
        <v>1500</v>
      </c>
      <c r="E294" s="28">
        <v>1650.69</v>
      </c>
      <c r="F294" s="26" t="s">
        <v>8218</v>
      </c>
      <c r="G294" s="26" t="s">
        <v>8223</v>
      </c>
      <c r="H294" s="26" t="s">
        <v>8245</v>
      </c>
      <c r="I294" s="26">
        <v>1412259660</v>
      </c>
      <c r="J294" s="26">
        <v>1410461299</v>
      </c>
      <c r="K294" s="26" t="b">
        <v>0</v>
      </c>
      <c r="L294" s="26">
        <v>33</v>
      </c>
      <c r="M294" s="26" t="b">
        <v>1</v>
      </c>
      <c r="N294" s="26" t="s">
        <v>8330</v>
      </c>
      <c r="O294" s="29" t="s">
        <v>8275</v>
      </c>
      <c r="P294" s="26" t="s">
        <v>8276</v>
      </c>
      <c r="Q294" s="26">
        <v>110</v>
      </c>
      <c r="R294" s="30">
        <v>50.02</v>
      </c>
      <c r="S294" s="31">
        <v>41893.783553240741</v>
      </c>
      <c r="T294" s="31">
        <v>41914.597916666666</v>
      </c>
    </row>
    <row r="295" spans="1:20" ht="72" x14ac:dyDescent="0.3">
      <c r="A295" s="26">
        <v>3521</v>
      </c>
      <c r="B295" s="26" t="s">
        <v>3520</v>
      </c>
      <c r="C295" s="26" t="s">
        <v>7631</v>
      </c>
      <c r="D295" s="27">
        <v>350</v>
      </c>
      <c r="E295" s="28">
        <v>593</v>
      </c>
      <c r="F295" s="26" t="s">
        <v>8218</v>
      </c>
      <c r="G295" s="26" t="s">
        <v>8223</v>
      </c>
      <c r="H295" s="26" t="s">
        <v>8245</v>
      </c>
      <c r="I295" s="26">
        <v>1411980020</v>
      </c>
      <c r="J295" s="26">
        <v>1409388020</v>
      </c>
      <c r="K295" s="26" t="b">
        <v>0</v>
      </c>
      <c r="L295" s="26">
        <v>13</v>
      </c>
      <c r="M295" s="26" t="b">
        <v>1</v>
      </c>
      <c r="N295" s="26" t="s">
        <v>8330</v>
      </c>
      <c r="O295" s="29" t="s">
        <v>8275</v>
      </c>
      <c r="P295" s="26" t="s">
        <v>8276</v>
      </c>
      <c r="Q295" s="26">
        <v>169</v>
      </c>
      <c r="R295" s="30">
        <v>45.62</v>
      </c>
      <c r="S295" s="31">
        <v>41881.361342592594</v>
      </c>
      <c r="T295" s="31">
        <v>41911.361342592594</v>
      </c>
    </row>
    <row r="296" spans="1:20" ht="72" x14ac:dyDescent="0.3">
      <c r="A296" s="26">
        <v>3524</v>
      </c>
      <c r="B296" s="26" t="s">
        <v>3523</v>
      </c>
      <c r="C296" s="26" t="s">
        <v>7634</v>
      </c>
      <c r="D296" s="27">
        <v>10000</v>
      </c>
      <c r="E296" s="28">
        <v>10156</v>
      </c>
      <c r="F296" s="26" t="s">
        <v>8218</v>
      </c>
      <c r="G296" s="26" t="s">
        <v>8223</v>
      </c>
      <c r="H296" s="26" t="s">
        <v>8245</v>
      </c>
      <c r="I296" s="26">
        <v>1410580800</v>
      </c>
      <c r="J296" s="26">
        <v>1409336373</v>
      </c>
      <c r="K296" s="26" t="b">
        <v>0</v>
      </c>
      <c r="L296" s="26">
        <v>74</v>
      </c>
      <c r="M296" s="26" t="b">
        <v>1</v>
      </c>
      <c r="N296" s="26" t="s">
        <v>8330</v>
      </c>
      <c r="O296" s="29" t="s">
        <v>8275</v>
      </c>
      <c r="P296" s="26" t="s">
        <v>8276</v>
      </c>
      <c r="Q296" s="26">
        <v>102</v>
      </c>
      <c r="R296" s="30">
        <v>137.24</v>
      </c>
      <c r="S296" s="31">
        <v>41880.76357638889</v>
      </c>
      <c r="T296" s="31">
        <v>41895.166666666664</v>
      </c>
    </row>
    <row r="297" spans="1:20" ht="72" x14ac:dyDescent="0.3">
      <c r="A297" s="26">
        <v>3525</v>
      </c>
      <c r="B297" s="26" t="s">
        <v>3524</v>
      </c>
      <c r="C297" s="26" t="s">
        <v>7635</v>
      </c>
      <c r="D297" s="27">
        <v>500</v>
      </c>
      <c r="E297" s="28">
        <v>530</v>
      </c>
      <c r="F297" s="26" t="s">
        <v>8218</v>
      </c>
      <c r="G297" s="26" t="s">
        <v>8223</v>
      </c>
      <c r="H297" s="26" t="s">
        <v>8245</v>
      </c>
      <c r="I297" s="26">
        <v>1439136000</v>
      </c>
      <c r="J297" s="26">
        <v>1438188106</v>
      </c>
      <c r="K297" s="26" t="b">
        <v>0</v>
      </c>
      <c r="L297" s="26">
        <v>7</v>
      </c>
      <c r="M297" s="26" t="b">
        <v>1</v>
      </c>
      <c r="N297" s="26" t="s">
        <v>8330</v>
      </c>
      <c r="O297" s="29" t="s">
        <v>8275</v>
      </c>
      <c r="P297" s="26" t="s">
        <v>8276</v>
      </c>
      <c r="Q297" s="26">
        <v>106</v>
      </c>
      <c r="R297" s="30">
        <v>75.709999999999994</v>
      </c>
      <c r="S297" s="31">
        <v>42214.6956712963</v>
      </c>
      <c r="T297" s="31">
        <v>42225.666666666672</v>
      </c>
    </row>
    <row r="298" spans="1:20" ht="72" x14ac:dyDescent="0.3">
      <c r="A298" s="26">
        <v>3526</v>
      </c>
      <c r="B298" s="26" t="s">
        <v>3525</v>
      </c>
      <c r="C298" s="26" t="s">
        <v>7636</v>
      </c>
      <c r="D298" s="27">
        <v>3300</v>
      </c>
      <c r="E298" s="28">
        <v>3366</v>
      </c>
      <c r="F298" s="26" t="s">
        <v>8218</v>
      </c>
      <c r="G298" s="26" t="s">
        <v>8223</v>
      </c>
      <c r="H298" s="26" t="s">
        <v>8245</v>
      </c>
      <c r="I298" s="26">
        <v>1461823140</v>
      </c>
      <c r="J298" s="26">
        <v>1459411371</v>
      </c>
      <c r="K298" s="26" t="b">
        <v>0</v>
      </c>
      <c r="L298" s="26">
        <v>34</v>
      </c>
      <c r="M298" s="26" t="b">
        <v>1</v>
      </c>
      <c r="N298" s="26" t="s">
        <v>8330</v>
      </c>
      <c r="O298" s="29" t="s">
        <v>8275</v>
      </c>
      <c r="P298" s="26" t="s">
        <v>8276</v>
      </c>
      <c r="Q298" s="26">
        <v>102</v>
      </c>
      <c r="R298" s="30">
        <v>99</v>
      </c>
      <c r="S298" s="31">
        <v>42460.335312499999</v>
      </c>
      <c r="T298" s="31">
        <v>42488.249305555553</v>
      </c>
    </row>
    <row r="299" spans="1:20" ht="72" x14ac:dyDescent="0.3">
      <c r="A299" s="26">
        <v>3527</v>
      </c>
      <c r="B299" s="26" t="s">
        <v>3526</v>
      </c>
      <c r="C299" s="26" t="s">
        <v>7637</v>
      </c>
      <c r="D299" s="27">
        <v>6000</v>
      </c>
      <c r="E299" s="28">
        <v>7015</v>
      </c>
      <c r="F299" s="26" t="s">
        <v>8218</v>
      </c>
      <c r="G299" s="26" t="s">
        <v>8223</v>
      </c>
      <c r="H299" s="26" t="s">
        <v>8245</v>
      </c>
      <c r="I299" s="26">
        <v>1436587140</v>
      </c>
      <c r="J299" s="26">
        <v>1434069205</v>
      </c>
      <c r="K299" s="26" t="b">
        <v>0</v>
      </c>
      <c r="L299" s="26">
        <v>86</v>
      </c>
      <c r="M299" s="26" t="b">
        <v>1</v>
      </c>
      <c r="N299" s="26" t="s">
        <v>8330</v>
      </c>
      <c r="O299" s="29" t="s">
        <v>8275</v>
      </c>
      <c r="P299" s="26" t="s">
        <v>8276</v>
      </c>
      <c r="Q299" s="26">
        <v>117</v>
      </c>
      <c r="R299" s="30">
        <v>81.569999999999993</v>
      </c>
      <c r="S299" s="31">
        <v>42167.023206018523</v>
      </c>
      <c r="T299" s="31">
        <v>42196.165972222225</v>
      </c>
    </row>
    <row r="300" spans="1:20" ht="72" x14ac:dyDescent="0.3">
      <c r="A300" s="26">
        <v>3529</v>
      </c>
      <c r="B300" s="26" t="s">
        <v>3528</v>
      </c>
      <c r="C300" s="26" t="s">
        <v>7639</v>
      </c>
      <c r="D300" s="27">
        <v>500</v>
      </c>
      <c r="E300" s="28">
        <v>660</v>
      </c>
      <c r="F300" s="26" t="s">
        <v>8218</v>
      </c>
      <c r="G300" s="26" t="s">
        <v>8223</v>
      </c>
      <c r="H300" s="26" t="s">
        <v>8245</v>
      </c>
      <c r="I300" s="26">
        <v>1436749200</v>
      </c>
      <c r="J300" s="26">
        <v>1434997018</v>
      </c>
      <c r="K300" s="26" t="b">
        <v>0</v>
      </c>
      <c r="L300" s="26">
        <v>18</v>
      </c>
      <c r="M300" s="26" t="b">
        <v>1</v>
      </c>
      <c r="N300" s="26" t="s">
        <v>8330</v>
      </c>
      <c r="O300" s="29" t="s">
        <v>8275</v>
      </c>
      <c r="P300" s="26" t="s">
        <v>8276</v>
      </c>
      <c r="Q300" s="26">
        <v>132</v>
      </c>
      <c r="R300" s="30">
        <v>36.67</v>
      </c>
      <c r="S300" s="31">
        <v>42177.761782407411</v>
      </c>
      <c r="T300" s="31">
        <v>42198.041666666672</v>
      </c>
    </row>
    <row r="301" spans="1:20" ht="28.8" x14ac:dyDescent="0.3">
      <c r="A301" s="26">
        <v>3531</v>
      </c>
      <c r="B301" s="26" t="s">
        <v>3530</v>
      </c>
      <c r="C301" s="26" t="s">
        <v>7641</v>
      </c>
      <c r="D301" s="27">
        <v>1000</v>
      </c>
      <c r="E301" s="28">
        <v>1280</v>
      </c>
      <c r="F301" s="26" t="s">
        <v>8218</v>
      </c>
      <c r="G301" s="26" t="s">
        <v>8223</v>
      </c>
      <c r="H301" s="26" t="s">
        <v>8245</v>
      </c>
      <c r="I301" s="26">
        <v>1467301334</v>
      </c>
      <c r="J301" s="26">
        <v>1464709334</v>
      </c>
      <c r="K301" s="26" t="b">
        <v>0</v>
      </c>
      <c r="L301" s="26">
        <v>26</v>
      </c>
      <c r="M301" s="26" t="b">
        <v>1</v>
      </c>
      <c r="N301" s="26" t="s">
        <v>8330</v>
      </c>
      <c r="O301" s="29" t="s">
        <v>8275</v>
      </c>
      <c r="P301" s="26" t="s">
        <v>8276</v>
      </c>
      <c r="Q301" s="26">
        <v>128</v>
      </c>
      <c r="R301" s="30">
        <v>49.23</v>
      </c>
      <c r="S301" s="31">
        <v>42521.654328703706</v>
      </c>
      <c r="T301" s="31">
        <v>42551.654328703706</v>
      </c>
    </row>
    <row r="302" spans="1:20" ht="72" x14ac:dyDescent="0.3">
      <c r="A302" s="26">
        <v>3532</v>
      </c>
      <c r="B302" s="26" t="s">
        <v>3531</v>
      </c>
      <c r="C302" s="26" t="s">
        <v>7642</v>
      </c>
      <c r="D302" s="27">
        <v>960</v>
      </c>
      <c r="E302" s="28">
        <v>1142</v>
      </c>
      <c r="F302" s="26" t="s">
        <v>8218</v>
      </c>
      <c r="G302" s="26" t="s">
        <v>8223</v>
      </c>
      <c r="H302" s="26" t="s">
        <v>8245</v>
      </c>
      <c r="I302" s="26">
        <v>1411012740</v>
      </c>
      <c r="J302" s="26">
        <v>1409667827</v>
      </c>
      <c r="K302" s="26" t="b">
        <v>0</v>
      </c>
      <c r="L302" s="26">
        <v>27</v>
      </c>
      <c r="M302" s="26" t="b">
        <v>1</v>
      </c>
      <c r="N302" s="26" t="s">
        <v>8330</v>
      </c>
      <c r="O302" s="29" t="s">
        <v>8275</v>
      </c>
      <c r="P302" s="26" t="s">
        <v>8276</v>
      </c>
      <c r="Q302" s="26">
        <v>119</v>
      </c>
      <c r="R302" s="30">
        <v>42.3</v>
      </c>
      <c r="S302" s="31">
        <v>41884.599849537037</v>
      </c>
      <c r="T302" s="31">
        <v>41900.165972222225</v>
      </c>
    </row>
    <row r="303" spans="1:20" ht="72" x14ac:dyDescent="0.3">
      <c r="A303" s="26">
        <v>3533</v>
      </c>
      <c r="B303" s="26" t="s">
        <v>3532</v>
      </c>
      <c r="C303" s="26" t="s">
        <v>7643</v>
      </c>
      <c r="D303" s="27">
        <v>500</v>
      </c>
      <c r="E303" s="28">
        <v>631</v>
      </c>
      <c r="F303" s="26" t="s">
        <v>8218</v>
      </c>
      <c r="G303" s="26" t="s">
        <v>8223</v>
      </c>
      <c r="H303" s="26" t="s">
        <v>8245</v>
      </c>
      <c r="I303" s="26">
        <v>1447269367</v>
      </c>
      <c r="J303" s="26">
        <v>1444673767</v>
      </c>
      <c r="K303" s="26" t="b">
        <v>0</v>
      </c>
      <c r="L303" s="26">
        <v>8</v>
      </c>
      <c r="M303" s="26" t="b">
        <v>1</v>
      </c>
      <c r="N303" s="26" t="s">
        <v>8330</v>
      </c>
      <c r="O303" s="29" t="s">
        <v>8275</v>
      </c>
      <c r="P303" s="26" t="s">
        <v>8276</v>
      </c>
      <c r="Q303" s="26">
        <v>126</v>
      </c>
      <c r="R303" s="30">
        <v>78.88</v>
      </c>
      <c r="S303" s="31">
        <v>42289.761192129634</v>
      </c>
      <c r="T303" s="31">
        <v>42319.802858796291</v>
      </c>
    </row>
    <row r="304" spans="1:20" ht="57.6" x14ac:dyDescent="0.3">
      <c r="A304" s="26">
        <v>3534</v>
      </c>
      <c r="B304" s="26" t="s">
        <v>3533</v>
      </c>
      <c r="C304" s="26" t="s">
        <v>7644</v>
      </c>
      <c r="D304" s="27">
        <v>5000</v>
      </c>
      <c r="E304" s="28">
        <v>7810</v>
      </c>
      <c r="F304" s="26" t="s">
        <v>8218</v>
      </c>
      <c r="G304" s="26" t="s">
        <v>8223</v>
      </c>
      <c r="H304" s="26" t="s">
        <v>8245</v>
      </c>
      <c r="I304" s="26">
        <v>1443711623</v>
      </c>
      <c r="J304" s="26">
        <v>1440687623</v>
      </c>
      <c r="K304" s="26" t="b">
        <v>0</v>
      </c>
      <c r="L304" s="26">
        <v>204</v>
      </c>
      <c r="M304" s="26" t="b">
        <v>1</v>
      </c>
      <c r="N304" s="26" t="s">
        <v>8330</v>
      </c>
      <c r="O304" s="29" t="s">
        <v>8275</v>
      </c>
      <c r="P304" s="26" t="s">
        <v>8276</v>
      </c>
      <c r="Q304" s="26">
        <v>156</v>
      </c>
      <c r="R304" s="30">
        <v>38.28</v>
      </c>
      <c r="S304" s="31">
        <v>42243.6252662037</v>
      </c>
      <c r="T304" s="31">
        <v>42278.6252662037</v>
      </c>
    </row>
    <row r="305" spans="1:20" ht="72" x14ac:dyDescent="0.3">
      <c r="A305" s="26">
        <v>3539</v>
      </c>
      <c r="B305" s="26" t="s">
        <v>3538</v>
      </c>
      <c r="C305" s="26" t="s">
        <v>7649</v>
      </c>
      <c r="D305" s="27">
        <v>600</v>
      </c>
      <c r="E305" s="28">
        <v>718</v>
      </c>
      <c r="F305" s="26" t="s">
        <v>8218</v>
      </c>
      <c r="G305" s="26" t="s">
        <v>8223</v>
      </c>
      <c r="H305" s="26" t="s">
        <v>8245</v>
      </c>
      <c r="I305" s="26">
        <v>1473358122</v>
      </c>
      <c r="J305" s="26">
        <v>1471543722</v>
      </c>
      <c r="K305" s="26" t="b">
        <v>0</v>
      </c>
      <c r="L305" s="26">
        <v>13</v>
      </c>
      <c r="M305" s="26" t="b">
        <v>1</v>
      </c>
      <c r="N305" s="26" t="s">
        <v>8330</v>
      </c>
      <c r="O305" s="29" t="s">
        <v>8275</v>
      </c>
      <c r="P305" s="26" t="s">
        <v>8276</v>
      </c>
      <c r="Q305" s="26">
        <v>120</v>
      </c>
      <c r="R305" s="30">
        <v>55.23</v>
      </c>
      <c r="S305" s="31">
        <v>42600.756041666667</v>
      </c>
      <c r="T305" s="31">
        <v>42621.756041666667</v>
      </c>
    </row>
    <row r="306" spans="1:20" ht="72" x14ac:dyDescent="0.3">
      <c r="A306" s="26">
        <v>3542</v>
      </c>
      <c r="B306" s="26" t="s">
        <v>3541</v>
      </c>
      <c r="C306" s="26" t="s">
        <v>7652</v>
      </c>
      <c r="D306" s="27">
        <v>5500</v>
      </c>
      <c r="E306" s="28">
        <v>5623</v>
      </c>
      <c r="F306" s="26" t="s">
        <v>8218</v>
      </c>
      <c r="G306" s="26" t="s">
        <v>8223</v>
      </c>
      <c r="H306" s="26" t="s">
        <v>8245</v>
      </c>
      <c r="I306" s="26">
        <v>1410099822</v>
      </c>
      <c r="J306" s="26">
        <v>1404915822</v>
      </c>
      <c r="K306" s="26" t="b">
        <v>0</v>
      </c>
      <c r="L306" s="26">
        <v>85</v>
      </c>
      <c r="M306" s="26" t="b">
        <v>1</v>
      </c>
      <c r="N306" s="26" t="s">
        <v>8330</v>
      </c>
      <c r="O306" s="29" t="s">
        <v>8275</v>
      </c>
      <c r="P306" s="26" t="s">
        <v>8276</v>
      </c>
      <c r="Q306" s="26">
        <v>102</v>
      </c>
      <c r="R306" s="30">
        <v>66.150000000000006</v>
      </c>
      <c r="S306" s="31">
        <v>41829.599791666667</v>
      </c>
      <c r="T306" s="31">
        <v>41889.599791666667</v>
      </c>
    </row>
    <row r="307" spans="1:20" ht="57.6" x14ac:dyDescent="0.3">
      <c r="A307" s="26">
        <v>3544</v>
      </c>
      <c r="B307" s="26" t="s">
        <v>3543</v>
      </c>
      <c r="C307" s="26" t="s">
        <v>7654</v>
      </c>
      <c r="D307" s="27">
        <v>2500</v>
      </c>
      <c r="E307" s="28">
        <v>2500</v>
      </c>
      <c r="F307" s="26" t="s">
        <v>8218</v>
      </c>
      <c r="G307" s="26" t="s">
        <v>8223</v>
      </c>
      <c r="H307" s="26" t="s">
        <v>8245</v>
      </c>
      <c r="I307" s="26">
        <v>1425758257</v>
      </c>
      <c r="J307" s="26">
        <v>1423166257</v>
      </c>
      <c r="K307" s="26" t="b">
        <v>0</v>
      </c>
      <c r="L307" s="26">
        <v>24</v>
      </c>
      <c r="M307" s="26" t="b">
        <v>1</v>
      </c>
      <c r="N307" s="26" t="s">
        <v>8330</v>
      </c>
      <c r="O307" s="29" t="s">
        <v>8275</v>
      </c>
      <c r="P307" s="26" t="s">
        <v>8276</v>
      </c>
      <c r="Q307" s="26">
        <v>100</v>
      </c>
      <c r="R307" s="30">
        <v>104.17</v>
      </c>
      <c r="S307" s="31">
        <v>42040.831678240742</v>
      </c>
      <c r="T307" s="31">
        <v>42070.831678240742</v>
      </c>
    </row>
    <row r="308" spans="1:20" ht="72" x14ac:dyDescent="0.3">
      <c r="A308" s="26">
        <v>3545</v>
      </c>
      <c r="B308" s="26" t="s">
        <v>3544</v>
      </c>
      <c r="C308" s="26" t="s">
        <v>7655</v>
      </c>
      <c r="D308" s="27">
        <v>250</v>
      </c>
      <c r="E308" s="28">
        <v>251</v>
      </c>
      <c r="F308" s="26" t="s">
        <v>8218</v>
      </c>
      <c r="G308" s="26" t="s">
        <v>8223</v>
      </c>
      <c r="H308" s="26" t="s">
        <v>8245</v>
      </c>
      <c r="I308" s="26">
        <v>1428780159</v>
      </c>
      <c r="J308" s="26">
        <v>1426188159</v>
      </c>
      <c r="K308" s="26" t="b">
        <v>0</v>
      </c>
      <c r="L308" s="26">
        <v>8</v>
      </c>
      <c r="M308" s="26" t="b">
        <v>1</v>
      </c>
      <c r="N308" s="26" t="s">
        <v>8330</v>
      </c>
      <c r="O308" s="29" t="s">
        <v>8275</v>
      </c>
      <c r="P308" s="26" t="s">
        <v>8276</v>
      </c>
      <c r="Q308" s="26">
        <v>100</v>
      </c>
      <c r="R308" s="30">
        <v>31.38</v>
      </c>
      <c r="S308" s="31">
        <v>42075.807395833333</v>
      </c>
      <c r="T308" s="31">
        <v>42105.807395833333</v>
      </c>
    </row>
    <row r="309" spans="1:20" ht="72" x14ac:dyDescent="0.3">
      <c r="A309" s="26">
        <v>3546</v>
      </c>
      <c r="B309" s="26" t="s">
        <v>3545</v>
      </c>
      <c r="C309" s="26" t="s">
        <v>7656</v>
      </c>
      <c r="D309" s="27">
        <v>1100</v>
      </c>
      <c r="E309" s="28">
        <v>1125</v>
      </c>
      <c r="F309" s="26" t="s">
        <v>8218</v>
      </c>
      <c r="G309" s="26" t="s">
        <v>8223</v>
      </c>
      <c r="H309" s="26" t="s">
        <v>8245</v>
      </c>
      <c r="I309" s="26">
        <v>1427860740</v>
      </c>
      <c r="J309" s="26">
        <v>1426002684</v>
      </c>
      <c r="K309" s="26" t="b">
        <v>0</v>
      </c>
      <c r="L309" s="26">
        <v>19</v>
      </c>
      <c r="M309" s="26" t="b">
        <v>1</v>
      </c>
      <c r="N309" s="26" t="s">
        <v>8330</v>
      </c>
      <c r="O309" s="29" t="s">
        <v>8275</v>
      </c>
      <c r="P309" s="26" t="s">
        <v>8276</v>
      </c>
      <c r="Q309" s="26">
        <v>102</v>
      </c>
      <c r="R309" s="30">
        <v>59.21</v>
      </c>
      <c r="S309" s="31">
        <v>42073.660694444443</v>
      </c>
      <c r="T309" s="31">
        <v>42095.165972222225</v>
      </c>
    </row>
    <row r="310" spans="1:20" ht="72" x14ac:dyDescent="0.3">
      <c r="A310" s="26">
        <v>3547</v>
      </c>
      <c r="B310" s="26" t="s">
        <v>3546</v>
      </c>
      <c r="C310" s="26" t="s">
        <v>7657</v>
      </c>
      <c r="D310" s="27">
        <v>35000</v>
      </c>
      <c r="E310" s="28">
        <v>40043.25</v>
      </c>
      <c r="F310" s="26" t="s">
        <v>8218</v>
      </c>
      <c r="G310" s="26" t="s">
        <v>8223</v>
      </c>
      <c r="H310" s="26" t="s">
        <v>8245</v>
      </c>
      <c r="I310" s="26">
        <v>1463198340</v>
      </c>
      <c r="J310" s="26">
        <v>1461117201</v>
      </c>
      <c r="K310" s="26" t="b">
        <v>0</v>
      </c>
      <c r="L310" s="26">
        <v>336</v>
      </c>
      <c r="M310" s="26" t="b">
        <v>1</v>
      </c>
      <c r="N310" s="26" t="s">
        <v>8330</v>
      </c>
      <c r="O310" s="29" t="s">
        <v>8275</v>
      </c>
      <c r="P310" s="26" t="s">
        <v>8276</v>
      </c>
      <c r="Q310" s="26">
        <v>114</v>
      </c>
      <c r="R310" s="30">
        <v>119.18</v>
      </c>
      <c r="S310" s="31">
        <v>42480.078715277778</v>
      </c>
      <c r="T310" s="31">
        <v>42504.165972222225</v>
      </c>
    </row>
    <row r="311" spans="1:20" ht="72" x14ac:dyDescent="0.3">
      <c r="A311" s="26">
        <v>3548</v>
      </c>
      <c r="B311" s="26" t="s">
        <v>3547</v>
      </c>
      <c r="C311" s="26" t="s">
        <v>7658</v>
      </c>
      <c r="D311" s="27">
        <v>2100</v>
      </c>
      <c r="E311" s="28">
        <v>2140</v>
      </c>
      <c r="F311" s="26" t="s">
        <v>8218</v>
      </c>
      <c r="G311" s="26" t="s">
        <v>8223</v>
      </c>
      <c r="H311" s="26" t="s">
        <v>8245</v>
      </c>
      <c r="I311" s="26">
        <v>1457139600</v>
      </c>
      <c r="J311" s="26">
        <v>1455230214</v>
      </c>
      <c r="K311" s="26" t="b">
        <v>0</v>
      </c>
      <c r="L311" s="26">
        <v>13</v>
      </c>
      <c r="M311" s="26" t="b">
        <v>1</v>
      </c>
      <c r="N311" s="26" t="s">
        <v>8330</v>
      </c>
      <c r="O311" s="29" t="s">
        <v>8275</v>
      </c>
      <c r="P311" s="26" t="s">
        <v>8276</v>
      </c>
      <c r="Q311" s="26">
        <v>102</v>
      </c>
      <c r="R311" s="30">
        <v>164.62</v>
      </c>
      <c r="S311" s="31">
        <v>42411.942291666666</v>
      </c>
      <c r="T311" s="31">
        <v>42434.041666666672</v>
      </c>
    </row>
    <row r="312" spans="1:20" ht="72" x14ac:dyDescent="0.3">
      <c r="A312" s="26">
        <v>3551</v>
      </c>
      <c r="B312" s="26" t="s">
        <v>3550</v>
      </c>
      <c r="C312" s="26" t="s">
        <v>7661</v>
      </c>
      <c r="D312" s="27">
        <v>1500</v>
      </c>
      <c r="E312" s="28">
        <v>1527.5</v>
      </c>
      <c r="F312" s="26" t="s">
        <v>8218</v>
      </c>
      <c r="G312" s="26" t="s">
        <v>8223</v>
      </c>
      <c r="H312" s="26" t="s">
        <v>8245</v>
      </c>
      <c r="I312" s="26">
        <v>1400796420</v>
      </c>
      <c r="J312" s="26">
        <v>1398342170</v>
      </c>
      <c r="K312" s="26" t="b">
        <v>0</v>
      </c>
      <c r="L312" s="26">
        <v>25</v>
      </c>
      <c r="M312" s="26" t="b">
        <v>1</v>
      </c>
      <c r="N312" s="26" t="s">
        <v>8330</v>
      </c>
      <c r="O312" s="29" t="s">
        <v>8275</v>
      </c>
      <c r="P312" s="26" t="s">
        <v>8276</v>
      </c>
      <c r="Q312" s="26">
        <v>102</v>
      </c>
      <c r="R312" s="30">
        <v>61.1</v>
      </c>
      <c r="S312" s="31">
        <v>41753.515856481477</v>
      </c>
      <c r="T312" s="31">
        <v>41781.921527777777</v>
      </c>
    </row>
    <row r="313" spans="1:20" ht="72" x14ac:dyDescent="0.3">
      <c r="A313" s="26">
        <v>3553</v>
      </c>
      <c r="B313" s="26" t="s">
        <v>3552</v>
      </c>
      <c r="C313" s="26" t="s">
        <v>7663</v>
      </c>
      <c r="D313" s="27">
        <v>5500</v>
      </c>
      <c r="E313" s="28">
        <v>5845</v>
      </c>
      <c r="F313" s="26" t="s">
        <v>8218</v>
      </c>
      <c r="G313" s="26" t="s">
        <v>8223</v>
      </c>
      <c r="H313" s="26" t="s">
        <v>8245</v>
      </c>
      <c r="I313" s="26">
        <v>1439337600</v>
      </c>
      <c r="J313" s="26">
        <v>1436575280</v>
      </c>
      <c r="K313" s="26" t="b">
        <v>0</v>
      </c>
      <c r="L313" s="26">
        <v>104</v>
      </c>
      <c r="M313" s="26" t="b">
        <v>1</v>
      </c>
      <c r="N313" s="26" t="s">
        <v>8330</v>
      </c>
      <c r="O313" s="29" t="s">
        <v>8275</v>
      </c>
      <c r="P313" s="26" t="s">
        <v>8276</v>
      </c>
      <c r="Q313" s="26">
        <v>106</v>
      </c>
      <c r="R313" s="30">
        <v>56.2</v>
      </c>
      <c r="S313" s="31">
        <v>42196.028703703705</v>
      </c>
      <c r="T313" s="31">
        <v>42228</v>
      </c>
    </row>
    <row r="314" spans="1:20" ht="57.6" x14ac:dyDescent="0.3">
      <c r="A314" s="26">
        <v>3554</v>
      </c>
      <c r="B314" s="26" t="s">
        <v>3553</v>
      </c>
      <c r="C314" s="26" t="s">
        <v>7664</v>
      </c>
      <c r="D314" s="27">
        <v>5000</v>
      </c>
      <c r="E314" s="28">
        <v>5671.11</v>
      </c>
      <c r="F314" s="26" t="s">
        <v>8218</v>
      </c>
      <c r="G314" s="26" t="s">
        <v>8223</v>
      </c>
      <c r="H314" s="26" t="s">
        <v>8245</v>
      </c>
      <c r="I314" s="26">
        <v>1423674000</v>
      </c>
      <c r="J314" s="26">
        <v>1421025159</v>
      </c>
      <c r="K314" s="26" t="b">
        <v>0</v>
      </c>
      <c r="L314" s="26">
        <v>53</v>
      </c>
      <c r="M314" s="26" t="b">
        <v>1</v>
      </c>
      <c r="N314" s="26" t="s">
        <v>8330</v>
      </c>
      <c r="O314" s="29" t="s">
        <v>8275</v>
      </c>
      <c r="P314" s="26" t="s">
        <v>8276</v>
      </c>
      <c r="Q314" s="26">
        <v>113</v>
      </c>
      <c r="R314" s="30">
        <v>107</v>
      </c>
      <c r="S314" s="31">
        <v>42016.050451388888</v>
      </c>
      <c r="T314" s="31">
        <v>42046.708333333328</v>
      </c>
    </row>
    <row r="315" spans="1:20" ht="86.4" x14ac:dyDescent="0.3">
      <c r="A315" s="26">
        <v>3557</v>
      </c>
      <c r="B315" s="26" t="s">
        <v>3556</v>
      </c>
      <c r="C315" s="26" t="s">
        <v>7667</v>
      </c>
      <c r="D315" s="27">
        <v>100000</v>
      </c>
      <c r="E315" s="28">
        <v>100036</v>
      </c>
      <c r="F315" s="26" t="s">
        <v>8218</v>
      </c>
      <c r="G315" s="26" t="s">
        <v>8223</v>
      </c>
      <c r="H315" s="26" t="s">
        <v>8245</v>
      </c>
      <c r="I315" s="26">
        <v>1399271911</v>
      </c>
      <c r="J315" s="26">
        <v>1396334311</v>
      </c>
      <c r="K315" s="26" t="b">
        <v>0</v>
      </c>
      <c r="L315" s="26">
        <v>558</v>
      </c>
      <c r="M315" s="26" t="b">
        <v>1</v>
      </c>
      <c r="N315" s="26" t="s">
        <v>8330</v>
      </c>
      <c r="O315" s="29" t="s">
        <v>8275</v>
      </c>
      <c r="P315" s="26" t="s">
        <v>8276</v>
      </c>
      <c r="Q315" s="26">
        <v>100</v>
      </c>
      <c r="R315" s="30">
        <v>179.28</v>
      </c>
      <c r="S315" s="31">
        <v>41730.276747685188</v>
      </c>
      <c r="T315" s="31">
        <v>41764.276747685188</v>
      </c>
    </row>
    <row r="316" spans="1:20" ht="115.2" x14ac:dyDescent="0.3">
      <c r="A316" s="26">
        <v>3561</v>
      </c>
      <c r="B316" s="26" t="s">
        <v>3560</v>
      </c>
      <c r="C316" s="26" t="s">
        <v>7671</v>
      </c>
      <c r="D316" s="27">
        <v>2500</v>
      </c>
      <c r="E316" s="28">
        <v>2560</v>
      </c>
      <c r="F316" s="26" t="s">
        <v>8218</v>
      </c>
      <c r="G316" s="26" t="s">
        <v>8223</v>
      </c>
      <c r="H316" s="26" t="s">
        <v>8245</v>
      </c>
      <c r="I316" s="26">
        <v>1438799760</v>
      </c>
      <c r="J316" s="26">
        <v>1437236378</v>
      </c>
      <c r="K316" s="26" t="b">
        <v>0</v>
      </c>
      <c r="L316" s="26">
        <v>54</v>
      </c>
      <c r="M316" s="26" t="b">
        <v>1</v>
      </c>
      <c r="N316" s="26" t="s">
        <v>8330</v>
      </c>
      <c r="O316" s="29" t="s">
        <v>8275</v>
      </c>
      <c r="P316" s="26" t="s">
        <v>8276</v>
      </c>
      <c r="Q316" s="26">
        <v>102</v>
      </c>
      <c r="R316" s="30">
        <v>47.41</v>
      </c>
      <c r="S316" s="31">
        <v>42203.680300925931</v>
      </c>
      <c r="T316" s="31">
        <v>42221.774999999994</v>
      </c>
    </row>
    <row r="317" spans="1:20" ht="72" x14ac:dyDescent="0.3">
      <c r="A317" s="26">
        <v>3565</v>
      </c>
      <c r="B317" s="26" t="s">
        <v>3564</v>
      </c>
      <c r="C317" s="26" t="s">
        <v>7675</v>
      </c>
      <c r="D317" s="27">
        <v>900</v>
      </c>
      <c r="E317" s="28">
        <v>1175</v>
      </c>
      <c r="F317" s="26" t="s">
        <v>8218</v>
      </c>
      <c r="G317" s="26" t="s">
        <v>8223</v>
      </c>
      <c r="H317" s="26" t="s">
        <v>8245</v>
      </c>
      <c r="I317" s="26">
        <v>1420048208</v>
      </c>
      <c r="J317" s="26">
        <v>1417456208</v>
      </c>
      <c r="K317" s="26" t="b">
        <v>0</v>
      </c>
      <c r="L317" s="26">
        <v>12</v>
      </c>
      <c r="M317" s="26" t="b">
        <v>1</v>
      </c>
      <c r="N317" s="26" t="s">
        <v>8330</v>
      </c>
      <c r="O317" s="29" t="s">
        <v>8275</v>
      </c>
      <c r="P317" s="26" t="s">
        <v>8276</v>
      </c>
      <c r="Q317" s="26">
        <v>131</v>
      </c>
      <c r="R317" s="30">
        <v>97.92</v>
      </c>
      <c r="S317" s="31">
        <v>41974.743148148147</v>
      </c>
      <c r="T317" s="31">
        <v>42004.743148148147</v>
      </c>
    </row>
    <row r="318" spans="1:20" ht="72" x14ac:dyDescent="0.3">
      <c r="A318" s="26">
        <v>3568</v>
      </c>
      <c r="B318" s="26" t="s">
        <v>3567</v>
      </c>
      <c r="C318" s="26" t="s">
        <v>7678</v>
      </c>
      <c r="D318" s="27">
        <v>1000</v>
      </c>
      <c r="E318" s="28">
        <v>1110</v>
      </c>
      <c r="F318" s="26" t="s">
        <v>8218</v>
      </c>
      <c r="G318" s="26" t="s">
        <v>8223</v>
      </c>
      <c r="H318" s="26" t="s">
        <v>8245</v>
      </c>
      <c r="I318" s="26">
        <v>1410975994</v>
      </c>
      <c r="J318" s="26">
        <v>1408383994</v>
      </c>
      <c r="K318" s="26" t="b">
        <v>0</v>
      </c>
      <c r="L318" s="26">
        <v>19</v>
      </c>
      <c r="M318" s="26" t="b">
        <v>1</v>
      </c>
      <c r="N318" s="26" t="s">
        <v>8330</v>
      </c>
      <c r="O318" s="29" t="s">
        <v>8275</v>
      </c>
      <c r="P318" s="26" t="s">
        <v>8276</v>
      </c>
      <c r="Q318" s="26">
        <v>111</v>
      </c>
      <c r="R318" s="30">
        <v>58.42</v>
      </c>
      <c r="S318" s="31">
        <v>41869.740671296298</v>
      </c>
      <c r="T318" s="31">
        <v>41899.740671296298</v>
      </c>
    </row>
    <row r="319" spans="1:20" ht="72" x14ac:dyDescent="0.3">
      <c r="A319" s="26">
        <v>3569</v>
      </c>
      <c r="B319" s="26" t="s">
        <v>3568</v>
      </c>
      <c r="C319" s="26" t="s">
        <v>7679</v>
      </c>
      <c r="D319" s="27">
        <v>5000</v>
      </c>
      <c r="E319" s="28">
        <v>5024</v>
      </c>
      <c r="F319" s="26" t="s">
        <v>8218</v>
      </c>
      <c r="G319" s="26" t="s">
        <v>8223</v>
      </c>
      <c r="H319" s="26" t="s">
        <v>8245</v>
      </c>
      <c r="I319" s="26">
        <v>1420734696</v>
      </c>
      <c r="J319" s="26">
        <v>1418142696</v>
      </c>
      <c r="K319" s="26" t="b">
        <v>0</v>
      </c>
      <c r="L319" s="26">
        <v>41</v>
      </c>
      <c r="M319" s="26" t="b">
        <v>1</v>
      </c>
      <c r="N319" s="26" t="s">
        <v>8330</v>
      </c>
      <c r="O319" s="29" t="s">
        <v>8275</v>
      </c>
      <c r="P319" s="26" t="s">
        <v>8276</v>
      </c>
      <c r="Q319" s="26">
        <v>100</v>
      </c>
      <c r="R319" s="30">
        <v>122.54</v>
      </c>
      <c r="S319" s="31">
        <v>41982.688611111109</v>
      </c>
      <c r="T319" s="31">
        <v>42012.688611111109</v>
      </c>
    </row>
    <row r="320" spans="1:20" ht="57.6" x14ac:dyDescent="0.3">
      <c r="A320" s="26">
        <v>3570</v>
      </c>
      <c r="B320" s="26" t="s">
        <v>3569</v>
      </c>
      <c r="C320" s="26" t="s">
        <v>7680</v>
      </c>
      <c r="D320" s="27">
        <v>2000</v>
      </c>
      <c r="E320" s="28">
        <v>2287</v>
      </c>
      <c r="F320" s="26" t="s">
        <v>8218</v>
      </c>
      <c r="G320" s="26" t="s">
        <v>8223</v>
      </c>
      <c r="H320" s="26" t="s">
        <v>8245</v>
      </c>
      <c r="I320" s="26">
        <v>1420009200</v>
      </c>
      <c r="J320" s="26">
        <v>1417593483</v>
      </c>
      <c r="K320" s="26" t="b">
        <v>0</v>
      </c>
      <c r="L320" s="26">
        <v>26</v>
      </c>
      <c r="M320" s="26" t="b">
        <v>1</v>
      </c>
      <c r="N320" s="26" t="s">
        <v>8330</v>
      </c>
      <c r="O320" s="29" t="s">
        <v>8275</v>
      </c>
      <c r="P320" s="26" t="s">
        <v>8276</v>
      </c>
      <c r="Q320" s="26">
        <v>114</v>
      </c>
      <c r="R320" s="30">
        <v>87.96</v>
      </c>
      <c r="S320" s="31">
        <v>41976.331979166673</v>
      </c>
      <c r="T320" s="31">
        <v>42004.291666666672</v>
      </c>
    </row>
    <row r="321" spans="1:20" ht="72" x14ac:dyDescent="0.3">
      <c r="A321" s="26">
        <v>3574</v>
      </c>
      <c r="B321" s="26" t="s">
        <v>3573</v>
      </c>
      <c r="C321" s="26" t="s">
        <v>7684</v>
      </c>
      <c r="D321" s="27">
        <v>5800</v>
      </c>
      <c r="E321" s="28">
        <v>6155</v>
      </c>
      <c r="F321" s="26" t="s">
        <v>8218</v>
      </c>
      <c r="G321" s="26" t="s">
        <v>8223</v>
      </c>
      <c r="H321" s="26" t="s">
        <v>8245</v>
      </c>
      <c r="I321" s="26">
        <v>1415921848</v>
      </c>
      <c r="J321" s="26">
        <v>1413326248</v>
      </c>
      <c r="K321" s="26" t="b">
        <v>0</v>
      </c>
      <c r="L321" s="26">
        <v>45</v>
      </c>
      <c r="M321" s="26" t="b">
        <v>1</v>
      </c>
      <c r="N321" s="26" t="s">
        <v>8330</v>
      </c>
      <c r="O321" s="29" t="s">
        <v>8275</v>
      </c>
      <c r="P321" s="26" t="s">
        <v>8276</v>
      </c>
      <c r="Q321" s="26">
        <v>106</v>
      </c>
      <c r="R321" s="30">
        <v>136.78</v>
      </c>
      <c r="S321" s="31">
        <v>41926.942685185182</v>
      </c>
      <c r="T321" s="31">
        <v>41956.984351851846</v>
      </c>
    </row>
    <row r="322" spans="1:20" ht="72" x14ac:dyDescent="0.3">
      <c r="A322" s="26">
        <v>3575</v>
      </c>
      <c r="B322" s="26" t="s">
        <v>3574</v>
      </c>
      <c r="C322" s="26" t="s">
        <v>7685</v>
      </c>
      <c r="D322" s="27">
        <v>10000</v>
      </c>
      <c r="E322" s="28">
        <v>10133</v>
      </c>
      <c r="F322" s="26" t="s">
        <v>8218</v>
      </c>
      <c r="G322" s="26" t="s">
        <v>8223</v>
      </c>
      <c r="H322" s="26" t="s">
        <v>8245</v>
      </c>
      <c r="I322" s="26">
        <v>1470887940</v>
      </c>
      <c r="J322" s="26">
        <v>1468176527</v>
      </c>
      <c r="K322" s="26" t="b">
        <v>0</v>
      </c>
      <c r="L322" s="26">
        <v>102</v>
      </c>
      <c r="M322" s="26" t="b">
        <v>1</v>
      </c>
      <c r="N322" s="26" t="s">
        <v>8330</v>
      </c>
      <c r="O322" s="29" t="s">
        <v>8275</v>
      </c>
      <c r="P322" s="26" t="s">
        <v>8276</v>
      </c>
      <c r="Q322" s="26">
        <v>101</v>
      </c>
      <c r="R322" s="30">
        <v>99.34</v>
      </c>
      <c r="S322" s="31">
        <v>42561.783877314811</v>
      </c>
      <c r="T322" s="31">
        <v>42593.165972222225</v>
      </c>
    </row>
    <row r="323" spans="1:20" ht="57.6" x14ac:dyDescent="0.3">
      <c r="A323" s="26">
        <v>3576</v>
      </c>
      <c r="B323" s="26" t="s">
        <v>3575</v>
      </c>
      <c r="C323" s="26" t="s">
        <v>7686</v>
      </c>
      <c r="D323" s="27">
        <v>100</v>
      </c>
      <c r="E323" s="28">
        <v>100</v>
      </c>
      <c r="F323" s="26" t="s">
        <v>8218</v>
      </c>
      <c r="G323" s="26" t="s">
        <v>8223</v>
      </c>
      <c r="H323" s="26" t="s">
        <v>8245</v>
      </c>
      <c r="I323" s="26">
        <v>1480947054</v>
      </c>
      <c r="J323" s="26">
        <v>1475759454</v>
      </c>
      <c r="K323" s="26" t="b">
        <v>0</v>
      </c>
      <c r="L323" s="26">
        <v>5</v>
      </c>
      <c r="M323" s="26" t="b">
        <v>1</v>
      </c>
      <c r="N323" s="26" t="s">
        <v>8330</v>
      </c>
      <c r="O323" s="29" t="s">
        <v>8275</v>
      </c>
      <c r="P323" s="26" t="s">
        <v>8276</v>
      </c>
      <c r="Q323" s="26">
        <v>100</v>
      </c>
      <c r="R323" s="30">
        <v>20</v>
      </c>
      <c r="S323" s="31">
        <v>42649.54923611111</v>
      </c>
      <c r="T323" s="31">
        <v>42709.590902777782</v>
      </c>
    </row>
    <row r="324" spans="1:20" ht="72" x14ac:dyDescent="0.3">
      <c r="A324" s="26">
        <v>3577</v>
      </c>
      <c r="B324" s="26" t="s">
        <v>3576</v>
      </c>
      <c r="C324" s="26" t="s">
        <v>7687</v>
      </c>
      <c r="D324" s="27">
        <v>600</v>
      </c>
      <c r="E324" s="28">
        <v>780</v>
      </c>
      <c r="F324" s="26" t="s">
        <v>8218</v>
      </c>
      <c r="G324" s="26" t="s">
        <v>8223</v>
      </c>
      <c r="H324" s="26" t="s">
        <v>8245</v>
      </c>
      <c r="I324" s="26">
        <v>1430029680</v>
      </c>
      <c r="J324" s="26">
        <v>1427741583</v>
      </c>
      <c r="K324" s="26" t="b">
        <v>0</v>
      </c>
      <c r="L324" s="26">
        <v>27</v>
      </c>
      <c r="M324" s="26" t="b">
        <v>1</v>
      </c>
      <c r="N324" s="26" t="s">
        <v>8330</v>
      </c>
      <c r="O324" s="29" t="s">
        <v>8275</v>
      </c>
      <c r="P324" s="26" t="s">
        <v>8276</v>
      </c>
      <c r="Q324" s="26">
        <v>130</v>
      </c>
      <c r="R324" s="30">
        <v>28.89</v>
      </c>
      <c r="S324" s="31">
        <v>42093.786840277782</v>
      </c>
      <c r="T324" s="31">
        <v>42120.26944444445</v>
      </c>
    </row>
    <row r="325" spans="1:20" ht="57.6" x14ac:dyDescent="0.3">
      <c r="A325" s="26">
        <v>3580</v>
      </c>
      <c r="B325" s="26" t="s">
        <v>3579</v>
      </c>
      <c r="C325" s="26" t="s">
        <v>7690</v>
      </c>
      <c r="D325" s="27">
        <v>900</v>
      </c>
      <c r="E325" s="28">
        <v>1025</v>
      </c>
      <c r="F325" s="26" t="s">
        <v>8218</v>
      </c>
      <c r="G325" s="26" t="s">
        <v>8223</v>
      </c>
      <c r="H325" s="26" t="s">
        <v>8245</v>
      </c>
      <c r="I325" s="26">
        <v>1425185940</v>
      </c>
      <c r="J325" s="26">
        <v>1421900022</v>
      </c>
      <c r="K325" s="26" t="b">
        <v>0</v>
      </c>
      <c r="L325" s="26">
        <v>27</v>
      </c>
      <c r="M325" s="26" t="b">
        <v>1</v>
      </c>
      <c r="N325" s="26" t="s">
        <v>8330</v>
      </c>
      <c r="O325" s="29" t="s">
        <v>8275</v>
      </c>
      <c r="P325" s="26" t="s">
        <v>8276</v>
      </c>
      <c r="Q325" s="26">
        <v>114</v>
      </c>
      <c r="R325" s="30">
        <v>37.96</v>
      </c>
      <c r="S325" s="31">
        <v>42026.176180555558</v>
      </c>
      <c r="T325" s="31">
        <v>42064.207638888889</v>
      </c>
    </row>
    <row r="326" spans="1:20" ht="57.6" x14ac:dyDescent="0.3">
      <c r="A326" s="26">
        <v>3582</v>
      </c>
      <c r="B326" s="26" t="s">
        <v>3581</v>
      </c>
      <c r="C326" s="26" t="s">
        <v>7692</v>
      </c>
      <c r="D326" s="27">
        <v>1000</v>
      </c>
      <c r="E326" s="28">
        <v>2870</v>
      </c>
      <c r="F326" s="26" t="s">
        <v>8218</v>
      </c>
      <c r="G326" s="26" t="s">
        <v>8223</v>
      </c>
      <c r="H326" s="26" t="s">
        <v>8245</v>
      </c>
      <c r="I326" s="26">
        <v>1459822682</v>
      </c>
      <c r="J326" s="26">
        <v>1458613082</v>
      </c>
      <c r="K326" s="26" t="b">
        <v>0</v>
      </c>
      <c r="L326" s="26">
        <v>49</v>
      </c>
      <c r="M326" s="26" t="b">
        <v>1</v>
      </c>
      <c r="N326" s="26" t="s">
        <v>8330</v>
      </c>
      <c r="O326" s="29" t="s">
        <v>8275</v>
      </c>
      <c r="P326" s="26" t="s">
        <v>8276</v>
      </c>
      <c r="Q326" s="26">
        <v>287</v>
      </c>
      <c r="R326" s="30">
        <v>58.57</v>
      </c>
      <c r="S326" s="31">
        <v>42451.095856481479</v>
      </c>
      <c r="T326" s="31">
        <v>42465.095856481479</v>
      </c>
    </row>
    <row r="327" spans="1:20" ht="72" x14ac:dyDescent="0.3">
      <c r="A327" s="26">
        <v>3583</v>
      </c>
      <c r="B327" s="26" t="s">
        <v>3582</v>
      </c>
      <c r="C327" s="26" t="s">
        <v>7693</v>
      </c>
      <c r="D327" s="27">
        <v>3000</v>
      </c>
      <c r="E327" s="28">
        <v>3255</v>
      </c>
      <c r="F327" s="26" t="s">
        <v>8218</v>
      </c>
      <c r="G327" s="26" t="s">
        <v>8223</v>
      </c>
      <c r="H327" s="26" t="s">
        <v>8245</v>
      </c>
      <c r="I327" s="26">
        <v>1460970805</v>
      </c>
      <c r="J327" s="26">
        <v>1455790405</v>
      </c>
      <c r="K327" s="26" t="b">
        <v>0</v>
      </c>
      <c r="L327" s="26">
        <v>24</v>
      </c>
      <c r="M327" s="26" t="b">
        <v>1</v>
      </c>
      <c r="N327" s="26" t="s">
        <v>8330</v>
      </c>
      <c r="O327" s="29" t="s">
        <v>8275</v>
      </c>
      <c r="P327" s="26" t="s">
        <v>8276</v>
      </c>
      <c r="Q327" s="26">
        <v>109</v>
      </c>
      <c r="R327" s="30">
        <v>135.63</v>
      </c>
      <c r="S327" s="31">
        <v>42418.425983796296</v>
      </c>
      <c r="T327" s="31">
        <v>42478.384317129632</v>
      </c>
    </row>
    <row r="328" spans="1:20" ht="57.6" x14ac:dyDescent="0.3">
      <c r="A328" s="26">
        <v>3585</v>
      </c>
      <c r="B328" s="26" t="s">
        <v>3584</v>
      </c>
      <c r="C328" s="26" t="s">
        <v>7695</v>
      </c>
      <c r="D328" s="27">
        <v>3400</v>
      </c>
      <c r="E328" s="28">
        <v>4050</v>
      </c>
      <c r="F328" s="26" t="s">
        <v>8218</v>
      </c>
      <c r="G328" s="26" t="s">
        <v>8223</v>
      </c>
      <c r="H328" s="26" t="s">
        <v>8245</v>
      </c>
      <c r="I328" s="26">
        <v>1419181890</v>
      </c>
      <c r="J328" s="26">
        <v>1416589890</v>
      </c>
      <c r="K328" s="26" t="b">
        <v>0</v>
      </c>
      <c r="L328" s="26">
        <v>23</v>
      </c>
      <c r="M328" s="26" t="b">
        <v>1</v>
      </c>
      <c r="N328" s="26" t="s">
        <v>8330</v>
      </c>
      <c r="O328" s="29" t="s">
        <v>8275</v>
      </c>
      <c r="P328" s="26" t="s">
        <v>8276</v>
      </c>
      <c r="Q328" s="26">
        <v>119</v>
      </c>
      <c r="R328" s="30">
        <v>176.09</v>
      </c>
      <c r="S328" s="31">
        <v>41964.716319444444</v>
      </c>
      <c r="T328" s="31">
        <v>41994.716319444444</v>
      </c>
    </row>
    <row r="329" spans="1:20" ht="28.8" x14ac:dyDescent="0.3">
      <c r="A329" s="26">
        <v>3586</v>
      </c>
      <c r="B329" s="26" t="s">
        <v>3585</v>
      </c>
      <c r="C329" s="26" t="s">
        <v>7696</v>
      </c>
      <c r="D329" s="27">
        <v>7500</v>
      </c>
      <c r="E329" s="28">
        <v>8207</v>
      </c>
      <c r="F329" s="26" t="s">
        <v>8218</v>
      </c>
      <c r="G329" s="26" t="s">
        <v>8223</v>
      </c>
      <c r="H329" s="26" t="s">
        <v>8245</v>
      </c>
      <c r="I329" s="26">
        <v>1474649070</v>
      </c>
      <c r="J329" s="26">
        <v>1469465070</v>
      </c>
      <c r="K329" s="26" t="b">
        <v>0</v>
      </c>
      <c r="L329" s="26">
        <v>54</v>
      </c>
      <c r="M329" s="26" t="b">
        <v>1</v>
      </c>
      <c r="N329" s="26" t="s">
        <v>8330</v>
      </c>
      <c r="O329" s="29" t="s">
        <v>8275</v>
      </c>
      <c r="P329" s="26" t="s">
        <v>8276</v>
      </c>
      <c r="Q329" s="26">
        <v>109</v>
      </c>
      <c r="R329" s="30">
        <v>151.97999999999999</v>
      </c>
      <c r="S329" s="31">
        <v>42576.697569444441</v>
      </c>
      <c r="T329" s="31">
        <v>42636.697569444441</v>
      </c>
    </row>
    <row r="330" spans="1:20" ht="72" x14ac:dyDescent="0.3">
      <c r="A330" s="26">
        <v>3589</v>
      </c>
      <c r="B330" s="26" t="s">
        <v>3588</v>
      </c>
      <c r="C330" s="26" t="s">
        <v>7699</v>
      </c>
      <c r="D330" s="27">
        <v>4000</v>
      </c>
      <c r="E330" s="28">
        <v>5100</v>
      </c>
      <c r="F330" s="26" t="s">
        <v>8218</v>
      </c>
      <c r="G330" s="26" t="s">
        <v>8223</v>
      </c>
      <c r="H330" s="26" t="s">
        <v>8245</v>
      </c>
      <c r="I330" s="26">
        <v>1432654347</v>
      </c>
      <c r="J330" s="26">
        <v>1430494347</v>
      </c>
      <c r="K330" s="26" t="b">
        <v>0</v>
      </c>
      <c r="L330" s="26">
        <v>62</v>
      </c>
      <c r="M330" s="26" t="b">
        <v>1</v>
      </c>
      <c r="N330" s="26" t="s">
        <v>8330</v>
      </c>
      <c r="O330" s="29" t="s">
        <v>8275</v>
      </c>
      <c r="P330" s="26" t="s">
        <v>8276</v>
      </c>
      <c r="Q330" s="26">
        <v>128</v>
      </c>
      <c r="R330" s="30">
        <v>82.26</v>
      </c>
      <c r="S330" s="31">
        <v>42125.647534722222</v>
      </c>
      <c r="T330" s="31">
        <v>42150.647534722222</v>
      </c>
    </row>
    <row r="331" spans="1:20" ht="72" x14ac:dyDescent="0.3">
      <c r="A331" s="26">
        <v>3591</v>
      </c>
      <c r="B331" s="26" t="s">
        <v>3590</v>
      </c>
      <c r="C331" s="26" t="s">
        <v>7701</v>
      </c>
      <c r="D331" s="27">
        <v>700</v>
      </c>
      <c r="E331" s="28">
        <v>1225</v>
      </c>
      <c r="F331" s="26" t="s">
        <v>8218</v>
      </c>
      <c r="G331" s="26" t="s">
        <v>8223</v>
      </c>
      <c r="H331" s="26" t="s">
        <v>8245</v>
      </c>
      <c r="I331" s="26">
        <v>1422075540</v>
      </c>
      <c r="J331" s="26">
        <v>1419979544</v>
      </c>
      <c r="K331" s="26" t="b">
        <v>0</v>
      </c>
      <c r="L331" s="26">
        <v>18</v>
      </c>
      <c r="M331" s="26" t="b">
        <v>1</v>
      </c>
      <c r="N331" s="26" t="s">
        <v>8330</v>
      </c>
      <c r="O331" s="29" t="s">
        <v>8275</v>
      </c>
      <c r="P331" s="26" t="s">
        <v>8276</v>
      </c>
      <c r="Q331" s="26">
        <v>175</v>
      </c>
      <c r="R331" s="30">
        <v>68.06</v>
      </c>
      <c r="S331" s="31">
        <v>42003.948425925926</v>
      </c>
      <c r="T331" s="31">
        <v>42028.207638888889</v>
      </c>
    </row>
    <row r="332" spans="1:20" ht="72" x14ac:dyDescent="0.3">
      <c r="A332" s="26">
        <v>3592</v>
      </c>
      <c r="B332" s="26" t="s">
        <v>3591</v>
      </c>
      <c r="C332" s="26" t="s">
        <v>7702</v>
      </c>
      <c r="D332" s="27">
        <v>2000</v>
      </c>
      <c r="E332" s="28">
        <v>2545</v>
      </c>
      <c r="F332" s="26" t="s">
        <v>8218</v>
      </c>
      <c r="G332" s="26" t="s">
        <v>8223</v>
      </c>
      <c r="H332" s="26" t="s">
        <v>8245</v>
      </c>
      <c r="I332" s="26">
        <v>1423630740</v>
      </c>
      <c r="J332" s="26">
        <v>1418673307</v>
      </c>
      <c r="K332" s="26" t="b">
        <v>0</v>
      </c>
      <c r="L332" s="26">
        <v>35</v>
      </c>
      <c r="M332" s="26" t="b">
        <v>1</v>
      </c>
      <c r="N332" s="26" t="s">
        <v>8330</v>
      </c>
      <c r="O332" s="29" t="s">
        <v>8275</v>
      </c>
      <c r="P332" s="26" t="s">
        <v>8276</v>
      </c>
      <c r="Q332" s="26">
        <v>127</v>
      </c>
      <c r="R332" s="30">
        <v>72.709999999999994</v>
      </c>
      <c r="S332" s="31">
        <v>41988.829942129625</v>
      </c>
      <c r="T332" s="31">
        <v>42046.207638888889</v>
      </c>
    </row>
    <row r="333" spans="1:20" ht="57.6" x14ac:dyDescent="0.3">
      <c r="A333" s="26">
        <v>3593</v>
      </c>
      <c r="B333" s="26" t="s">
        <v>3592</v>
      </c>
      <c r="C333" s="26" t="s">
        <v>7703</v>
      </c>
      <c r="D333" s="27">
        <v>3000</v>
      </c>
      <c r="E333" s="28">
        <v>3319</v>
      </c>
      <c r="F333" s="26" t="s">
        <v>8218</v>
      </c>
      <c r="G333" s="26" t="s">
        <v>8223</v>
      </c>
      <c r="H333" s="26" t="s">
        <v>8245</v>
      </c>
      <c r="I333" s="26">
        <v>1420489560</v>
      </c>
      <c r="J333" s="26">
        <v>1417469639</v>
      </c>
      <c r="K333" s="26" t="b">
        <v>0</v>
      </c>
      <c r="L333" s="26">
        <v>43</v>
      </c>
      <c r="M333" s="26" t="b">
        <v>1</v>
      </c>
      <c r="N333" s="26" t="s">
        <v>8330</v>
      </c>
      <c r="O333" s="29" t="s">
        <v>8275</v>
      </c>
      <c r="P333" s="26" t="s">
        <v>8276</v>
      </c>
      <c r="Q333" s="26">
        <v>111</v>
      </c>
      <c r="R333" s="30">
        <v>77.19</v>
      </c>
      <c r="S333" s="31">
        <v>41974.898599537039</v>
      </c>
      <c r="T333" s="31">
        <v>42009.851388888885</v>
      </c>
    </row>
    <row r="334" spans="1:20" ht="72" x14ac:dyDescent="0.3">
      <c r="A334" s="26">
        <v>3594</v>
      </c>
      <c r="B334" s="26" t="s">
        <v>3593</v>
      </c>
      <c r="C334" s="26" t="s">
        <v>7704</v>
      </c>
      <c r="D334" s="27">
        <v>1600</v>
      </c>
      <c r="E334" s="28">
        <v>2015</v>
      </c>
      <c r="F334" s="26" t="s">
        <v>8218</v>
      </c>
      <c r="G334" s="26" t="s">
        <v>8223</v>
      </c>
      <c r="H334" s="26" t="s">
        <v>8245</v>
      </c>
      <c r="I334" s="26">
        <v>1472952982</v>
      </c>
      <c r="J334" s="26">
        <v>1470792982</v>
      </c>
      <c r="K334" s="26" t="b">
        <v>0</v>
      </c>
      <c r="L334" s="26">
        <v>36</v>
      </c>
      <c r="M334" s="26" t="b">
        <v>1</v>
      </c>
      <c r="N334" s="26" t="s">
        <v>8330</v>
      </c>
      <c r="O334" s="29" t="s">
        <v>8275</v>
      </c>
      <c r="P334" s="26" t="s">
        <v>8276</v>
      </c>
      <c r="Q334" s="26">
        <v>126</v>
      </c>
      <c r="R334" s="30">
        <v>55.97</v>
      </c>
      <c r="S334" s="31">
        <v>42592.066921296297</v>
      </c>
      <c r="T334" s="31">
        <v>42617.066921296297</v>
      </c>
    </row>
    <row r="335" spans="1:20" ht="43.2" x14ac:dyDescent="0.3">
      <c r="A335" s="26">
        <v>3595</v>
      </c>
      <c r="B335" s="26" t="s">
        <v>3594</v>
      </c>
      <c r="C335" s="26" t="s">
        <v>7705</v>
      </c>
      <c r="D335" s="27">
        <v>2600</v>
      </c>
      <c r="E335" s="28">
        <v>3081</v>
      </c>
      <c r="F335" s="26" t="s">
        <v>8218</v>
      </c>
      <c r="G335" s="26" t="s">
        <v>8223</v>
      </c>
      <c r="H335" s="26" t="s">
        <v>8245</v>
      </c>
      <c r="I335" s="26">
        <v>1426229940</v>
      </c>
      <c r="J335" s="26">
        <v>1423959123</v>
      </c>
      <c r="K335" s="26" t="b">
        <v>0</v>
      </c>
      <c r="L335" s="26">
        <v>62</v>
      </c>
      <c r="M335" s="26" t="b">
        <v>1</v>
      </c>
      <c r="N335" s="26" t="s">
        <v>8330</v>
      </c>
      <c r="O335" s="29" t="s">
        <v>8275</v>
      </c>
      <c r="P335" s="26" t="s">
        <v>8276</v>
      </c>
      <c r="Q335" s="26">
        <v>119</v>
      </c>
      <c r="R335" s="30">
        <v>49.69</v>
      </c>
      <c r="S335" s="31">
        <v>42050.008368055554</v>
      </c>
      <c r="T335" s="31">
        <v>42076.290972222225</v>
      </c>
    </row>
    <row r="336" spans="1:20" ht="43.2" x14ac:dyDescent="0.3">
      <c r="A336" s="26">
        <v>3597</v>
      </c>
      <c r="B336" s="26" t="s">
        <v>3596</v>
      </c>
      <c r="C336" s="26" t="s">
        <v>7707</v>
      </c>
      <c r="D336" s="27">
        <v>2500</v>
      </c>
      <c r="E336" s="28">
        <v>2565</v>
      </c>
      <c r="F336" s="26" t="s">
        <v>8218</v>
      </c>
      <c r="G336" s="26" t="s">
        <v>8223</v>
      </c>
      <c r="H336" s="26" t="s">
        <v>8245</v>
      </c>
      <c r="I336" s="26">
        <v>1456984740</v>
      </c>
      <c r="J336" s="26">
        <v>1455717790</v>
      </c>
      <c r="K336" s="26" t="b">
        <v>0</v>
      </c>
      <c r="L336" s="26">
        <v>33</v>
      </c>
      <c r="M336" s="26" t="b">
        <v>1</v>
      </c>
      <c r="N336" s="26" t="s">
        <v>8330</v>
      </c>
      <c r="O336" s="29" t="s">
        <v>8275</v>
      </c>
      <c r="P336" s="26" t="s">
        <v>8276</v>
      </c>
      <c r="Q336" s="26">
        <v>103</v>
      </c>
      <c r="R336" s="30">
        <v>77.73</v>
      </c>
      <c r="S336" s="31">
        <v>42417.585532407407</v>
      </c>
      <c r="T336" s="31">
        <v>42432.249305555553</v>
      </c>
    </row>
    <row r="337" spans="1:20" ht="57.6" x14ac:dyDescent="0.3">
      <c r="A337" s="26">
        <v>3598</v>
      </c>
      <c r="B337" s="26" t="s">
        <v>3597</v>
      </c>
      <c r="C337" s="26" t="s">
        <v>7708</v>
      </c>
      <c r="D337" s="27">
        <v>1000</v>
      </c>
      <c r="E337" s="28">
        <v>1101</v>
      </c>
      <c r="F337" s="26" t="s">
        <v>8218</v>
      </c>
      <c r="G337" s="26" t="s">
        <v>8223</v>
      </c>
      <c r="H337" s="26" t="s">
        <v>8245</v>
      </c>
      <c r="I337" s="26">
        <v>1409720340</v>
      </c>
      <c r="J337" s="26">
        <v>1408129822</v>
      </c>
      <c r="K337" s="26" t="b">
        <v>0</v>
      </c>
      <c r="L337" s="26">
        <v>27</v>
      </c>
      <c r="M337" s="26" t="b">
        <v>1</v>
      </c>
      <c r="N337" s="26" t="s">
        <v>8330</v>
      </c>
      <c r="O337" s="29" t="s">
        <v>8275</v>
      </c>
      <c r="P337" s="26" t="s">
        <v>8276</v>
      </c>
      <c r="Q337" s="26">
        <v>110</v>
      </c>
      <c r="R337" s="30">
        <v>40.78</v>
      </c>
      <c r="S337" s="31">
        <v>41866.79886574074</v>
      </c>
      <c r="T337" s="31">
        <v>41885.207638888889</v>
      </c>
    </row>
    <row r="338" spans="1:20" ht="72" x14ac:dyDescent="0.3">
      <c r="A338" s="26">
        <v>3599</v>
      </c>
      <c r="B338" s="26" t="s">
        <v>3598</v>
      </c>
      <c r="C338" s="26" t="s">
        <v>7709</v>
      </c>
      <c r="D338" s="27">
        <v>500</v>
      </c>
      <c r="E338" s="28">
        <v>1010</v>
      </c>
      <c r="F338" s="26" t="s">
        <v>8218</v>
      </c>
      <c r="G338" s="26" t="s">
        <v>8223</v>
      </c>
      <c r="H338" s="26" t="s">
        <v>8245</v>
      </c>
      <c r="I338" s="26">
        <v>1440892800</v>
      </c>
      <c r="J338" s="26">
        <v>1438715077</v>
      </c>
      <c r="K338" s="26" t="b">
        <v>0</v>
      </c>
      <c r="L338" s="26">
        <v>17</v>
      </c>
      <c r="M338" s="26" t="b">
        <v>1</v>
      </c>
      <c r="N338" s="26" t="s">
        <v>8330</v>
      </c>
      <c r="O338" s="29" t="s">
        <v>8275</v>
      </c>
      <c r="P338" s="26" t="s">
        <v>8276</v>
      </c>
      <c r="Q338" s="26">
        <v>202</v>
      </c>
      <c r="R338" s="30">
        <v>59.41</v>
      </c>
      <c r="S338" s="31">
        <v>42220.79487268519</v>
      </c>
      <c r="T338" s="31">
        <v>42246</v>
      </c>
    </row>
    <row r="339" spans="1:20" ht="43.2" x14ac:dyDescent="0.3">
      <c r="A339" s="26">
        <v>3600</v>
      </c>
      <c r="B339" s="26" t="s">
        <v>3599</v>
      </c>
      <c r="C339" s="26" t="s">
        <v>7710</v>
      </c>
      <c r="D339" s="27">
        <v>10</v>
      </c>
      <c r="E339" s="28">
        <v>13</v>
      </c>
      <c r="F339" s="26" t="s">
        <v>8218</v>
      </c>
      <c r="G339" s="26" t="s">
        <v>8223</v>
      </c>
      <c r="H339" s="26" t="s">
        <v>8245</v>
      </c>
      <c r="I339" s="26">
        <v>1476390164</v>
      </c>
      <c r="J339" s="26">
        <v>1473970964</v>
      </c>
      <c r="K339" s="26" t="b">
        <v>0</v>
      </c>
      <c r="L339" s="26">
        <v>4</v>
      </c>
      <c r="M339" s="26" t="b">
        <v>1</v>
      </c>
      <c r="N339" s="26" t="s">
        <v>8330</v>
      </c>
      <c r="O339" s="29" t="s">
        <v>8275</v>
      </c>
      <c r="P339" s="26" t="s">
        <v>8276</v>
      </c>
      <c r="Q339" s="26">
        <v>130</v>
      </c>
      <c r="R339" s="30">
        <v>3.25</v>
      </c>
      <c r="S339" s="31">
        <v>42628.849120370374</v>
      </c>
      <c r="T339" s="31">
        <v>42656.849120370374</v>
      </c>
    </row>
    <row r="340" spans="1:20" ht="72" x14ac:dyDescent="0.3">
      <c r="A340" s="26">
        <v>3602</v>
      </c>
      <c r="B340" s="26" t="s">
        <v>3601</v>
      </c>
      <c r="C340" s="26" t="s">
        <v>7712</v>
      </c>
      <c r="D340" s="27">
        <v>4000</v>
      </c>
      <c r="E340" s="28">
        <v>4002</v>
      </c>
      <c r="F340" s="26" t="s">
        <v>8218</v>
      </c>
      <c r="G340" s="26" t="s">
        <v>8223</v>
      </c>
      <c r="H340" s="26" t="s">
        <v>8245</v>
      </c>
      <c r="I340" s="26">
        <v>1463520479</v>
      </c>
      <c r="J340" s="26">
        <v>1458336479</v>
      </c>
      <c r="K340" s="26" t="b">
        <v>0</v>
      </c>
      <c r="L340" s="26">
        <v>49</v>
      </c>
      <c r="M340" s="26" t="b">
        <v>1</v>
      </c>
      <c r="N340" s="26" t="s">
        <v>8330</v>
      </c>
      <c r="O340" s="29" t="s">
        <v>8275</v>
      </c>
      <c r="P340" s="26" t="s">
        <v>8276</v>
      </c>
      <c r="Q340" s="26">
        <v>100</v>
      </c>
      <c r="R340" s="30">
        <v>81.67</v>
      </c>
      <c r="S340" s="31">
        <v>42447.894432870366</v>
      </c>
      <c r="T340" s="31">
        <v>42507.894432870366</v>
      </c>
    </row>
    <row r="341" spans="1:20" ht="72" x14ac:dyDescent="0.3">
      <c r="A341" s="26">
        <v>3603</v>
      </c>
      <c r="B341" s="26" t="s">
        <v>3602</v>
      </c>
      <c r="C341" s="26" t="s">
        <v>7713</v>
      </c>
      <c r="D341" s="27">
        <v>1500</v>
      </c>
      <c r="E341" s="28">
        <v>2560</v>
      </c>
      <c r="F341" s="26" t="s">
        <v>8218</v>
      </c>
      <c r="G341" s="26" t="s">
        <v>8223</v>
      </c>
      <c r="H341" s="26" t="s">
        <v>8245</v>
      </c>
      <c r="I341" s="26">
        <v>1446759880</v>
      </c>
      <c r="J341" s="26">
        <v>1444164280</v>
      </c>
      <c r="K341" s="26" t="b">
        <v>0</v>
      </c>
      <c r="L341" s="26">
        <v>57</v>
      </c>
      <c r="M341" s="26" t="b">
        <v>1</v>
      </c>
      <c r="N341" s="26" t="s">
        <v>8330</v>
      </c>
      <c r="O341" s="29" t="s">
        <v>8275</v>
      </c>
      <c r="P341" s="26" t="s">
        <v>8276</v>
      </c>
      <c r="Q341" s="26">
        <v>171</v>
      </c>
      <c r="R341" s="30">
        <v>44.91</v>
      </c>
      <c r="S341" s="31">
        <v>42283.864351851851</v>
      </c>
      <c r="T341" s="31">
        <v>42313.906018518523</v>
      </c>
    </row>
    <row r="342" spans="1:20" ht="72" x14ac:dyDescent="0.3">
      <c r="A342" s="26">
        <v>3604</v>
      </c>
      <c r="B342" s="26" t="s">
        <v>3603</v>
      </c>
      <c r="C342" s="26" t="s">
        <v>7714</v>
      </c>
      <c r="D342" s="27">
        <v>3000</v>
      </c>
      <c r="E342" s="28">
        <v>3385</v>
      </c>
      <c r="F342" s="26" t="s">
        <v>8218</v>
      </c>
      <c r="G342" s="26" t="s">
        <v>8223</v>
      </c>
      <c r="H342" s="26" t="s">
        <v>8245</v>
      </c>
      <c r="I342" s="26">
        <v>1461913140</v>
      </c>
      <c r="J342" s="26">
        <v>1461370956</v>
      </c>
      <c r="K342" s="26" t="b">
        <v>0</v>
      </c>
      <c r="L342" s="26">
        <v>69</v>
      </c>
      <c r="M342" s="26" t="b">
        <v>1</v>
      </c>
      <c r="N342" s="26" t="s">
        <v>8330</v>
      </c>
      <c r="O342" s="29" t="s">
        <v>8275</v>
      </c>
      <c r="P342" s="26" t="s">
        <v>8276</v>
      </c>
      <c r="Q342" s="26">
        <v>113</v>
      </c>
      <c r="R342" s="30">
        <v>49.06</v>
      </c>
      <c r="S342" s="31">
        <v>42483.015694444446</v>
      </c>
      <c r="T342" s="31">
        <v>42489.290972222225</v>
      </c>
    </row>
    <row r="343" spans="1:20" ht="57.6" x14ac:dyDescent="0.3">
      <c r="A343" s="26">
        <v>3613</v>
      </c>
      <c r="B343" s="26" t="s">
        <v>3612</v>
      </c>
      <c r="C343" s="26" t="s">
        <v>7723</v>
      </c>
      <c r="D343" s="27">
        <v>1250</v>
      </c>
      <c r="E343" s="28">
        <v>1250</v>
      </c>
      <c r="F343" s="26" t="s">
        <v>8218</v>
      </c>
      <c r="G343" s="26" t="s">
        <v>8223</v>
      </c>
      <c r="H343" s="26" t="s">
        <v>8245</v>
      </c>
      <c r="I343" s="26">
        <v>1403964574</v>
      </c>
      <c r="J343" s="26">
        <v>1401372574</v>
      </c>
      <c r="K343" s="26" t="b">
        <v>0</v>
      </c>
      <c r="L343" s="26">
        <v>20</v>
      </c>
      <c r="M343" s="26" t="b">
        <v>1</v>
      </c>
      <c r="N343" s="26" t="s">
        <v>8330</v>
      </c>
      <c r="O343" s="29" t="s">
        <v>8275</v>
      </c>
      <c r="P343" s="26" t="s">
        <v>8276</v>
      </c>
      <c r="Q343" s="26">
        <v>100</v>
      </c>
      <c r="R343" s="30">
        <v>62.5</v>
      </c>
      <c r="S343" s="31">
        <v>41788.58997685185</v>
      </c>
      <c r="T343" s="31">
        <v>41818.58997685185</v>
      </c>
    </row>
    <row r="344" spans="1:20" ht="57.6" x14ac:dyDescent="0.3">
      <c r="A344" s="26">
        <v>3614</v>
      </c>
      <c r="B344" s="26" t="s">
        <v>3439</v>
      </c>
      <c r="C344" s="26" t="s">
        <v>7724</v>
      </c>
      <c r="D344" s="27">
        <v>2500</v>
      </c>
      <c r="E344" s="28">
        <v>2520</v>
      </c>
      <c r="F344" s="26" t="s">
        <v>8218</v>
      </c>
      <c r="G344" s="26" t="s">
        <v>8223</v>
      </c>
      <c r="H344" s="26" t="s">
        <v>8245</v>
      </c>
      <c r="I344" s="26">
        <v>1434675616</v>
      </c>
      <c r="J344" s="26">
        <v>1432083616</v>
      </c>
      <c r="K344" s="26" t="b">
        <v>0</v>
      </c>
      <c r="L344" s="26">
        <v>71</v>
      </c>
      <c r="M344" s="26" t="b">
        <v>1</v>
      </c>
      <c r="N344" s="26" t="s">
        <v>8330</v>
      </c>
      <c r="O344" s="29" t="s">
        <v>8275</v>
      </c>
      <c r="P344" s="26" t="s">
        <v>8276</v>
      </c>
      <c r="Q344" s="26">
        <v>101</v>
      </c>
      <c r="R344" s="30">
        <v>35.49</v>
      </c>
      <c r="S344" s="31">
        <v>42144.041851851856</v>
      </c>
      <c r="T344" s="31">
        <v>42174.041851851856</v>
      </c>
    </row>
    <row r="345" spans="1:20" ht="72" x14ac:dyDescent="0.3">
      <c r="A345" s="26">
        <v>3619</v>
      </c>
      <c r="B345" s="26" t="s">
        <v>3617</v>
      </c>
      <c r="C345" s="26" t="s">
        <v>7729</v>
      </c>
      <c r="D345" s="27">
        <v>1000</v>
      </c>
      <c r="E345" s="28">
        <v>1130</v>
      </c>
      <c r="F345" s="26" t="s">
        <v>8218</v>
      </c>
      <c r="G345" s="26" t="s">
        <v>8223</v>
      </c>
      <c r="H345" s="26" t="s">
        <v>8245</v>
      </c>
      <c r="I345" s="26">
        <v>1479592800</v>
      </c>
      <c r="J345" s="26">
        <v>1476760226</v>
      </c>
      <c r="K345" s="26" t="b">
        <v>0</v>
      </c>
      <c r="L345" s="26">
        <v>17</v>
      </c>
      <c r="M345" s="26" t="b">
        <v>1</v>
      </c>
      <c r="N345" s="26" t="s">
        <v>8330</v>
      </c>
      <c r="O345" s="29" t="s">
        <v>8275</v>
      </c>
      <c r="P345" s="26" t="s">
        <v>8276</v>
      </c>
      <c r="Q345" s="26">
        <v>113</v>
      </c>
      <c r="R345" s="30">
        <v>66.47</v>
      </c>
      <c r="S345" s="31">
        <v>42661.132245370376</v>
      </c>
      <c r="T345" s="31">
        <v>42693.916666666672</v>
      </c>
    </row>
    <row r="346" spans="1:20" ht="72" x14ac:dyDescent="0.3">
      <c r="A346" s="26">
        <v>3620</v>
      </c>
      <c r="B346" s="26" t="s">
        <v>3618</v>
      </c>
      <c r="C346" s="26" t="s">
        <v>7730</v>
      </c>
      <c r="D346" s="27">
        <v>10500</v>
      </c>
      <c r="E346" s="28">
        <v>11045</v>
      </c>
      <c r="F346" s="26" t="s">
        <v>8218</v>
      </c>
      <c r="G346" s="26" t="s">
        <v>8223</v>
      </c>
      <c r="H346" s="26" t="s">
        <v>8245</v>
      </c>
      <c r="I346" s="26">
        <v>1425528000</v>
      </c>
      <c r="J346" s="26">
        <v>1422916261</v>
      </c>
      <c r="K346" s="26" t="b">
        <v>0</v>
      </c>
      <c r="L346" s="26">
        <v>197</v>
      </c>
      <c r="M346" s="26" t="b">
        <v>1</v>
      </c>
      <c r="N346" s="26" t="s">
        <v>8330</v>
      </c>
      <c r="O346" s="29" t="s">
        <v>8275</v>
      </c>
      <c r="P346" s="26" t="s">
        <v>8276</v>
      </c>
      <c r="Q346" s="26">
        <v>105</v>
      </c>
      <c r="R346" s="30">
        <v>56.07</v>
      </c>
      <c r="S346" s="31">
        <v>42037.938206018516</v>
      </c>
      <c r="T346" s="31">
        <v>42068.166666666672</v>
      </c>
    </row>
    <row r="347" spans="1:20" ht="72" x14ac:dyDescent="0.3">
      <c r="A347" s="26">
        <v>3621</v>
      </c>
      <c r="B347" s="26" t="s">
        <v>3619</v>
      </c>
      <c r="C347" s="26" t="s">
        <v>7731</v>
      </c>
      <c r="D347" s="27">
        <v>3000</v>
      </c>
      <c r="E347" s="28">
        <v>3292</v>
      </c>
      <c r="F347" s="26" t="s">
        <v>8218</v>
      </c>
      <c r="G347" s="26" t="s">
        <v>8223</v>
      </c>
      <c r="H347" s="26" t="s">
        <v>8245</v>
      </c>
      <c r="I347" s="26">
        <v>1475269200</v>
      </c>
      <c r="J347" s="26">
        <v>1473200844</v>
      </c>
      <c r="K347" s="26" t="b">
        <v>0</v>
      </c>
      <c r="L347" s="26">
        <v>70</v>
      </c>
      <c r="M347" s="26" t="b">
        <v>1</v>
      </c>
      <c r="N347" s="26" t="s">
        <v>8330</v>
      </c>
      <c r="O347" s="29" t="s">
        <v>8275</v>
      </c>
      <c r="P347" s="26" t="s">
        <v>8276</v>
      </c>
      <c r="Q347" s="26">
        <v>110</v>
      </c>
      <c r="R347" s="30">
        <v>47.03</v>
      </c>
      <c r="S347" s="31">
        <v>42619.935694444444</v>
      </c>
      <c r="T347" s="31">
        <v>42643.875</v>
      </c>
    </row>
    <row r="348" spans="1:20" ht="43.2" x14ac:dyDescent="0.3">
      <c r="A348" s="26">
        <v>3622</v>
      </c>
      <c r="B348" s="26" t="s">
        <v>3620</v>
      </c>
      <c r="C348" s="26" t="s">
        <v>7732</v>
      </c>
      <c r="D348" s="27">
        <v>1000</v>
      </c>
      <c r="E348" s="28">
        <v>1000.99</v>
      </c>
      <c r="F348" s="26" t="s">
        <v>8218</v>
      </c>
      <c r="G348" s="26" t="s">
        <v>8223</v>
      </c>
      <c r="H348" s="26" t="s">
        <v>8245</v>
      </c>
      <c r="I348" s="26">
        <v>1411874580</v>
      </c>
      <c r="J348" s="26">
        <v>1409030371</v>
      </c>
      <c r="K348" s="26" t="b">
        <v>0</v>
      </c>
      <c r="L348" s="26">
        <v>21</v>
      </c>
      <c r="M348" s="26" t="b">
        <v>1</v>
      </c>
      <c r="N348" s="26" t="s">
        <v>8330</v>
      </c>
      <c r="O348" s="29" t="s">
        <v>8275</v>
      </c>
      <c r="P348" s="26" t="s">
        <v>8276</v>
      </c>
      <c r="Q348" s="26">
        <v>100</v>
      </c>
      <c r="R348" s="30">
        <v>47.67</v>
      </c>
      <c r="S348" s="31">
        <v>41877.221886574072</v>
      </c>
      <c r="T348" s="31">
        <v>41910.140972222223</v>
      </c>
    </row>
    <row r="349" spans="1:20" ht="43.2" x14ac:dyDescent="0.3">
      <c r="A349" s="26">
        <v>3623</v>
      </c>
      <c r="B349" s="26" t="s">
        <v>3621</v>
      </c>
      <c r="C349" s="26" t="s">
        <v>7733</v>
      </c>
      <c r="D349" s="27">
        <v>2500</v>
      </c>
      <c r="E349" s="28">
        <v>3000</v>
      </c>
      <c r="F349" s="26" t="s">
        <v>8218</v>
      </c>
      <c r="G349" s="26" t="s">
        <v>8223</v>
      </c>
      <c r="H349" s="26" t="s">
        <v>8245</v>
      </c>
      <c r="I349" s="26">
        <v>1406358000</v>
      </c>
      <c r="J349" s="26">
        <v>1404841270</v>
      </c>
      <c r="K349" s="26" t="b">
        <v>0</v>
      </c>
      <c r="L349" s="26">
        <v>34</v>
      </c>
      <c r="M349" s="26" t="b">
        <v>1</v>
      </c>
      <c r="N349" s="26" t="s">
        <v>8330</v>
      </c>
      <c r="O349" s="29" t="s">
        <v>8275</v>
      </c>
      <c r="P349" s="26" t="s">
        <v>8276</v>
      </c>
      <c r="Q349" s="26">
        <v>120</v>
      </c>
      <c r="R349" s="30">
        <v>88.24</v>
      </c>
      <c r="S349" s="31">
        <v>41828.736921296295</v>
      </c>
      <c r="T349" s="31">
        <v>41846.291666666664</v>
      </c>
    </row>
    <row r="350" spans="1:20" ht="100.8" x14ac:dyDescent="0.3">
      <c r="A350" s="26">
        <v>3624</v>
      </c>
      <c r="B350" s="26" t="s">
        <v>3622</v>
      </c>
      <c r="C350" s="26" t="s">
        <v>7734</v>
      </c>
      <c r="D350" s="27">
        <v>3000</v>
      </c>
      <c r="E350" s="28">
        <v>3148</v>
      </c>
      <c r="F350" s="26" t="s">
        <v>8218</v>
      </c>
      <c r="G350" s="26" t="s">
        <v>8223</v>
      </c>
      <c r="H350" s="26" t="s">
        <v>8245</v>
      </c>
      <c r="I350" s="26">
        <v>1471977290</v>
      </c>
      <c r="J350" s="26">
        <v>1466793290</v>
      </c>
      <c r="K350" s="26" t="b">
        <v>0</v>
      </c>
      <c r="L350" s="26">
        <v>39</v>
      </c>
      <c r="M350" s="26" t="b">
        <v>1</v>
      </c>
      <c r="N350" s="26" t="s">
        <v>8330</v>
      </c>
      <c r="O350" s="29" t="s">
        <v>8275</v>
      </c>
      <c r="P350" s="26" t="s">
        <v>8276</v>
      </c>
      <c r="Q350" s="26">
        <v>105</v>
      </c>
      <c r="R350" s="30">
        <v>80.72</v>
      </c>
      <c r="S350" s="31">
        <v>42545.774189814809</v>
      </c>
      <c r="T350" s="31">
        <v>42605.774189814809</v>
      </c>
    </row>
    <row r="351" spans="1:20" ht="72" x14ac:dyDescent="0.3">
      <c r="A351" s="26">
        <v>3627</v>
      </c>
      <c r="B351" s="26" t="s">
        <v>3625</v>
      </c>
      <c r="C351" s="26" t="s">
        <v>7737</v>
      </c>
      <c r="D351" s="27">
        <v>2000</v>
      </c>
      <c r="E351" s="28">
        <v>2000</v>
      </c>
      <c r="F351" s="26" t="s">
        <v>8218</v>
      </c>
      <c r="G351" s="26" t="s">
        <v>8223</v>
      </c>
      <c r="H351" s="26" t="s">
        <v>8245</v>
      </c>
      <c r="I351" s="26">
        <v>1463803140</v>
      </c>
      <c r="J351" s="26">
        <v>1459446487</v>
      </c>
      <c r="K351" s="26" t="b">
        <v>0</v>
      </c>
      <c r="L351" s="26">
        <v>29</v>
      </c>
      <c r="M351" s="26" t="b">
        <v>1</v>
      </c>
      <c r="N351" s="26" t="s">
        <v>8330</v>
      </c>
      <c r="O351" s="29" t="s">
        <v>8275</v>
      </c>
      <c r="P351" s="26" t="s">
        <v>8276</v>
      </c>
      <c r="Q351" s="26">
        <v>100</v>
      </c>
      <c r="R351" s="30">
        <v>68.97</v>
      </c>
      <c r="S351" s="31">
        <v>42460.741747685184</v>
      </c>
      <c r="T351" s="31">
        <v>42511.165972222225</v>
      </c>
    </row>
    <row r="352" spans="1:20" ht="43.2" x14ac:dyDescent="0.3">
      <c r="A352" s="26">
        <v>3648</v>
      </c>
      <c r="B352" s="26" t="s">
        <v>3646</v>
      </c>
      <c r="C352" s="26" t="s">
        <v>7758</v>
      </c>
      <c r="D352" s="27">
        <v>40000</v>
      </c>
      <c r="E352" s="28">
        <v>40153</v>
      </c>
      <c r="F352" s="26" t="s">
        <v>8218</v>
      </c>
      <c r="G352" s="26" t="s">
        <v>8223</v>
      </c>
      <c r="H352" s="26" t="s">
        <v>8245</v>
      </c>
      <c r="I352" s="26">
        <v>1412492445</v>
      </c>
      <c r="J352" s="26">
        <v>1409900445</v>
      </c>
      <c r="K352" s="26" t="b">
        <v>0</v>
      </c>
      <c r="L352" s="26">
        <v>73</v>
      </c>
      <c r="M352" s="26" t="b">
        <v>1</v>
      </c>
      <c r="N352" s="26" t="s">
        <v>8330</v>
      </c>
      <c r="O352" s="29" t="s">
        <v>8275</v>
      </c>
      <c r="P352" s="26" t="s">
        <v>8276</v>
      </c>
      <c r="Q352" s="26">
        <v>100</v>
      </c>
      <c r="R352" s="30">
        <v>550.04</v>
      </c>
      <c r="S352" s="31">
        <v>41887.292187500003</v>
      </c>
      <c r="T352" s="31">
        <v>41917.292187500003</v>
      </c>
    </row>
    <row r="353" spans="1:20" ht="57.6" x14ac:dyDescent="0.3">
      <c r="A353" s="26">
        <v>3651</v>
      </c>
      <c r="B353" s="26" t="s">
        <v>3649</v>
      </c>
      <c r="C353" s="26" t="s">
        <v>7761</v>
      </c>
      <c r="D353" s="27">
        <v>500</v>
      </c>
      <c r="E353" s="28">
        <v>520</v>
      </c>
      <c r="F353" s="26" t="s">
        <v>8218</v>
      </c>
      <c r="G353" s="26" t="s">
        <v>8223</v>
      </c>
      <c r="H353" s="26" t="s">
        <v>8245</v>
      </c>
      <c r="I353" s="26">
        <v>1407686340</v>
      </c>
      <c r="J353" s="26">
        <v>1404833442</v>
      </c>
      <c r="K353" s="26" t="b">
        <v>0</v>
      </c>
      <c r="L353" s="26">
        <v>9</v>
      </c>
      <c r="M353" s="26" t="b">
        <v>1</v>
      </c>
      <c r="N353" s="26" t="s">
        <v>8330</v>
      </c>
      <c r="O353" s="29" t="s">
        <v>8275</v>
      </c>
      <c r="P353" s="26" t="s">
        <v>8276</v>
      </c>
      <c r="Q353" s="26">
        <v>104</v>
      </c>
      <c r="R353" s="30">
        <v>57.78</v>
      </c>
      <c r="S353" s="31">
        <v>41828.646319444444</v>
      </c>
      <c r="T353" s="31">
        <v>41861.665972222225</v>
      </c>
    </row>
    <row r="354" spans="1:20" ht="72" x14ac:dyDescent="0.3">
      <c r="A354" s="26">
        <v>3655</v>
      </c>
      <c r="B354" s="26" t="s">
        <v>3652</v>
      </c>
      <c r="C354" s="26" t="s">
        <v>7765</v>
      </c>
      <c r="D354" s="27">
        <v>5000</v>
      </c>
      <c r="E354" s="28">
        <v>5813</v>
      </c>
      <c r="F354" s="26" t="s">
        <v>8218</v>
      </c>
      <c r="G354" s="26" t="s">
        <v>8223</v>
      </c>
      <c r="H354" s="26" t="s">
        <v>8245</v>
      </c>
      <c r="I354" s="26">
        <v>1437202740</v>
      </c>
      <c r="J354" s="26">
        <v>1434654998</v>
      </c>
      <c r="K354" s="26" t="b">
        <v>0</v>
      </c>
      <c r="L354" s="26">
        <v>79</v>
      </c>
      <c r="M354" s="26" t="b">
        <v>1</v>
      </c>
      <c r="N354" s="26" t="s">
        <v>8330</v>
      </c>
      <c r="O354" s="29" t="s">
        <v>8275</v>
      </c>
      <c r="P354" s="26" t="s">
        <v>8276</v>
      </c>
      <c r="Q354" s="26">
        <v>116</v>
      </c>
      <c r="R354" s="30">
        <v>73.58</v>
      </c>
      <c r="S354" s="31">
        <v>42173.803217592591</v>
      </c>
      <c r="T354" s="31">
        <v>42203.290972222225</v>
      </c>
    </row>
    <row r="355" spans="1:20" ht="43.2" x14ac:dyDescent="0.3">
      <c r="A355" s="26">
        <v>3658</v>
      </c>
      <c r="B355" s="26" t="s">
        <v>3655</v>
      </c>
      <c r="C355" s="26" t="s">
        <v>7768</v>
      </c>
      <c r="D355" s="27">
        <v>1500</v>
      </c>
      <c r="E355" s="28">
        <v>1510</v>
      </c>
      <c r="F355" s="26" t="s">
        <v>8218</v>
      </c>
      <c r="G355" s="26" t="s">
        <v>8223</v>
      </c>
      <c r="H355" s="26" t="s">
        <v>8245</v>
      </c>
      <c r="I355" s="26">
        <v>1404273540</v>
      </c>
      <c r="J355" s="26">
        <v>1400272580</v>
      </c>
      <c r="K355" s="26" t="b">
        <v>0</v>
      </c>
      <c r="L355" s="26">
        <v>20</v>
      </c>
      <c r="M355" s="26" t="b">
        <v>1</v>
      </c>
      <c r="N355" s="26" t="s">
        <v>8330</v>
      </c>
      <c r="O355" s="29" t="s">
        <v>8275</v>
      </c>
      <c r="P355" s="26" t="s">
        <v>8276</v>
      </c>
      <c r="Q355" s="26">
        <v>101</v>
      </c>
      <c r="R355" s="30">
        <v>75.5</v>
      </c>
      <c r="S355" s="31">
        <v>41775.858564814815</v>
      </c>
      <c r="T355" s="31">
        <v>41822.165972222225</v>
      </c>
    </row>
    <row r="356" spans="1:20" ht="57.6" x14ac:dyDescent="0.3">
      <c r="A356" s="26">
        <v>3659</v>
      </c>
      <c r="B356" s="26" t="s">
        <v>3656</v>
      </c>
      <c r="C356" s="26" t="s">
        <v>7769</v>
      </c>
      <c r="D356" s="27">
        <v>3000</v>
      </c>
      <c r="E356" s="28">
        <v>3061</v>
      </c>
      <c r="F356" s="26" t="s">
        <v>8218</v>
      </c>
      <c r="G356" s="26" t="s">
        <v>8223</v>
      </c>
      <c r="H356" s="26" t="s">
        <v>8245</v>
      </c>
      <c r="I356" s="26">
        <v>1426775940</v>
      </c>
      <c r="J356" s="26">
        <v>1424414350</v>
      </c>
      <c r="K356" s="26" t="b">
        <v>0</v>
      </c>
      <c r="L356" s="26">
        <v>13</v>
      </c>
      <c r="M356" s="26" t="b">
        <v>1</v>
      </c>
      <c r="N356" s="26" t="s">
        <v>8330</v>
      </c>
      <c r="O356" s="29" t="s">
        <v>8275</v>
      </c>
      <c r="P356" s="26" t="s">
        <v>8276</v>
      </c>
      <c r="Q356" s="26">
        <v>102</v>
      </c>
      <c r="R356" s="30">
        <v>235.46</v>
      </c>
      <c r="S356" s="31">
        <v>42055.277199074073</v>
      </c>
      <c r="T356" s="31">
        <v>42082.610416666663</v>
      </c>
    </row>
    <row r="357" spans="1:20" ht="72" x14ac:dyDescent="0.3">
      <c r="A357" s="26">
        <v>3661</v>
      </c>
      <c r="B357" s="26" t="s">
        <v>3658</v>
      </c>
      <c r="C357" s="26" t="s">
        <v>7771</v>
      </c>
      <c r="D357" s="27">
        <v>3000</v>
      </c>
      <c r="E357" s="28">
        <v>3330</v>
      </c>
      <c r="F357" s="26" t="s">
        <v>8218</v>
      </c>
      <c r="G357" s="26" t="s">
        <v>8223</v>
      </c>
      <c r="H357" s="26" t="s">
        <v>8245</v>
      </c>
      <c r="I357" s="26">
        <v>1460260800</v>
      </c>
      <c r="J357" s="26">
        <v>1458336672</v>
      </c>
      <c r="K357" s="26" t="b">
        <v>0</v>
      </c>
      <c r="L357" s="26">
        <v>36</v>
      </c>
      <c r="M357" s="26" t="b">
        <v>1</v>
      </c>
      <c r="N357" s="26" t="s">
        <v>8330</v>
      </c>
      <c r="O357" s="29" t="s">
        <v>8275</v>
      </c>
      <c r="P357" s="26" t="s">
        <v>8276</v>
      </c>
      <c r="Q357" s="26">
        <v>111</v>
      </c>
      <c r="R357" s="30">
        <v>92.5</v>
      </c>
      <c r="S357" s="31">
        <v>42447.896666666667</v>
      </c>
      <c r="T357" s="31">
        <v>42470.166666666672</v>
      </c>
    </row>
    <row r="358" spans="1:20" ht="72" x14ac:dyDescent="0.3">
      <c r="A358" s="26">
        <v>3664</v>
      </c>
      <c r="B358" s="26" t="s">
        <v>3661</v>
      </c>
      <c r="C358" s="26" t="s">
        <v>7774</v>
      </c>
      <c r="D358" s="27">
        <v>800</v>
      </c>
      <c r="E358" s="28">
        <v>875</v>
      </c>
      <c r="F358" s="26" t="s">
        <v>8218</v>
      </c>
      <c r="G358" s="26" t="s">
        <v>8223</v>
      </c>
      <c r="H358" s="26" t="s">
        <v>8245</v>
      </c>
      <c r="I358" s="26">
        <v>1466056689</v>
      </c>
      <c r="J358" s="26">
        <v>1464847089</v>
      </c>
      <c r="K358" s="26" t="b">
        <v>0</v>
      </c>
      <c r="L358" s="26">
        <v>19</v>
      </c>
      <c r="M358" s="26" t="b">
        <v>1</v>
      </c>
      <c r="N358" s="26" t="s">
        <v>8330</v>
      </c>
      <c r="O358" s="29" t="s">
        <v>8275</v>
      </c>
      <c r="P358" s="26" t="s">
        <v>8276</v>
      </c>
      <c r="Q358" s="26">
        <v>109</v>
      </c>
      <c r="R358" s="30">
        <v>46.05</v>
      </c>
      <c r="S358" s="31">
        <v>42523.248715277776</v>
      </c>
      <c r="T358" s="31">
        <v>42537.248715277776</v>
      </c>
    </row>
    <row r="359" spans="1:20" ht="28.8" x14ac:dyDescent="0.3">
      <c r="A359" s="26">
        <v>3666</v>
      </c>
      <c r="B359" s="26" t="s">
        <v>3663</v>
      </c>
      <c r="C359" s="26" t="s">
        <v>7776</v>
      </c>
      <c r="D359" s="27">
        <v>1200</v>
      </c>
      <c r="E359" s="28">
        <v>1200</v>
      </c>
      <c r="F359" s="26" t="s">
        <v>8218</v>
      </c>
      <c r="G359" s="26" t="s">
        <v>8223</v>
      </c>
      <c r="H359" s="26" t="s">
        <v>8245</v>
      </c>
      <c r="I359" s="26">
        <v>1406185200</v>
      </c>
      <c r="J359" s="26">
        <v>1404337382</v>
      </c>
      <c r="K359" s="26" t="b">
        <v>0</v>
      </c>
      <c r="L359" s="26">
        <v>38</v>
      </c>
      <c r="M359" s="26" t="b">
        <v>1</v>
      </c>
      <c r="N359" s="26" t="s">
        <v>8330</v>
      </c>
      <c r="O359" s="29" t="s">
        <v>8275</v>
      </c>
      <c r="P359" s="26" t="s">
        <v>8276</v>
      </c>
      <c r="Q359" s="26">
        <v>100</v>
      </c>
      <c r="R359" s="30">
        <v>31.58</v>
      </c>
      <c r="S359" s="31">
        <v>41822.90488425926</v>
      </c>
      <c r="T359" s="31">
        <v>41844.291666666664</v>
      </c>
    </row>
    <row r="360" spans="1:20" ht="72" x14ac:dyDescent="0.3">
      <c r="A360" s="26">
        <v>3668</v>
      </c>
      <c r="B360" s="26" t="s">
        <v>3665</v>
      </c>
      <c r="C360" s="26" t="s">
        <v>7778</v>
      </c>
      <c r="D360" s="27">
        <v>1000</v>
      </c>
      <c r="E360" s="28">
        <v>1035</v>
      </c>
      <c r="F360" s="26" t="s">
        <v>8218</v>
      </c>
      <c r="G360" s="26" t="s">
        <v>8223</v>
      </c>
      <c r="H360" s="26" t="s">
        <v>8245</v>
      </c>
      <c r="I360" s="26">
        <v>1437676380</v>
      </c>
      <c r="J360" s="26">
        <v>1435670452</v>
      </c>
      <c r="K360" s="26" t="b">
        <v>0</v>
      </c>
      <c r="L360" s="26">
        <v>28</v>
      </c>
      <c r="M360" s="26" t="b">
        <v>1</v>
      </c>
      <c r="N360" s="26" t="s">
        <v>8330</v>
      </c>
      <c r="O360" s="29" t="s">
        <v>8275</v>
      </c>
      <c r="P360" s="26" t="s">
        <v>8276</v>
      </c>
      <c r="Q360" s="26">
        <v>104</v>
      </c>
      <c r="R360" s="30">
        <v>36.96</v>
      </c>
      <c r="S360" s="31">
        <v>42185.556157407409</v>
      </c>
      <c r="T360" s="31">
        <v>42208.772916666669</v>
      </c>
    </row>
    <row r="361" spans="1:20" ht="72" x14ac:dyDescent="0.3">
      <c r="A361" s="26">
        <v>3671</v>
      </c>
      <c r="B361" s="26" t="s">
        <v>3668</v>
      </c>
      <c r="C361" s="26" t="s">
        <v>7781</v>
      </c>
      <c r="D361" s="27">
        <v>3500</v>
      </c>
      <c r="E361" s="28">
        <v>3530</v>
      </c>
      <c r="F361" s="26" t="s">
        <v>8218</v>
      </c>
      <c r="G361" s="26" t="s">
        <v>8223</v>
      </c>
      <c r="H361" s="26" t="s">
        <v>8245</v>
      </c>
      <c r="I361" s="26">
        <v>1405915140</v>
      </c>
      <c r="J361" s="26">
        <v>1404140667</v>
      </c>
      <c r="K361" s="26" t="b">
        <v>0</v>
      </c>
      <c r="L361" s="26">
        <v>40</v>
      </c>
      <c r="M361" s="26" t="b">
        <v>1</v>
      </c>
      <c r="N361" s="26" t="s">
        <v>8330</v>
      </c>
      <c r="O361" s="29" t="s">
        <v>8275</v>
      </c>
      <c r="P361" s="26" t="s">
        <v>8276</v>
      </c>
      <c r="Q361" s="26">
        <v>101</v>
      </c>
      <c r="R361" s="30">
        <v>88.25</v>
      </c>
      <c r="S361" s="31">
        <v>41820.62809027778</v>
      </c>
      <c r="T361" s="31">
        <v>41841.165972222225</v>
      </c>
    </row>
    <row r="362" spans="1:20" ht="86.4" x14ac:dyDescent="0.3">
      <c r="A362" s="26">
        <v>3676</v>
      </c>
      <c r="B362" s="26" t="s">
        <v>3673</v>
      </c>
      <c r="C362" s="26" t="s">
        <v>7786</v>
      </c>
      <c r="D362" s="27">
        <v>800</v>
      </c>
      <c r="E362" s="28">
        <v>1030</v>
      </c>
      <c r="F362" s="26" t="s">
        <v>8218</v>
      </c>
      <c r="G362" s="26" t="s">
        <v>8223</v>
      </c>
      <c r="H362" s="26" t="s">
        <v>8245</v>
      </c>
      <c r="I362" s="26">
        <v>1410550484</v>
      </c>
      <c r="J362" s="26">
        <v>1408995284</v>
      </c>
      <c r="K362" s="26" t="b">
        <v>0</v>
      </c>
      <c r="L362" s="26">
        <v>16</v>
      </c>
      <c r="M362" s="26" t="b">
        <v>1</v>
      </c>
      <c r="N362" s="26" t="s">
        <v>8330</v>
      </c>
      <c r="O362" s="29" t="s">
        <v>8275</v>
      </c>
      <c r="P362" s="26" t="s">
        <v>8276</v>
      </c>
      <c r="Q362" s="26">
        <v>129</v>
      </c>
      <c r="R362" s="30">
        <v>64.38</v>
      </c>
      <c r="S362" s="31">
        <v>41876.815787037034</v>
      </c>
      <c r="T362" s="31">
        <v>41894.815787037034</v>
      </c>
    </row>
    <row r="363" spans="1:20" ht="57.6" x14ac:dyDescent="0.3">
      <c r="A363" s="26">
        <v>3677</v>
      </c>
      <c r="B363" s="26" t="s">
        <v>3674</v>
      </c>
      <c r="C363" s="26" t="s">
        <v>7787</v>
      </c>
      <c r="D363" s="27">
        <v>12000</v>
      </c>
      <c r="E363" s="28">
        <v>12348.5</v>
      </c>
      <c r="F363" s="26" t="s">
        <v>8218</v>
      </c>
      <c r="G363" s="26" t="s">
        <v>8223</v>
      </c>
      <c r="H363" s="26" t="s">
        <v>8245</v>
      </c>
      <c r="I363" s="26">
        <v>1404359940</v>
      </c>
      <c r="J363" s="26">
        <v>1402580818</v>
      </c>
      <c r="K363" s="26" t="b">
        <v>0</v>
      </c>
      <c r="L363" s="26">
        <v>199</v>
      </c>
      <c r="M363" s="26" t="b">
        <v>1</v>
      </c>
      <c r="N363" s="26" t="s">
        <v>8330</v>
      </c>
      <c r="O363" s="29" t="s">
        <v>8275</v>
      </c>
      <c r="P363" s="26" t="s">
        <v>8276</v>
      </c>
      <c r="Q363" s="26">
        <v>103</v>
      </c>
      <c r="R363" s="30">
        <v>62.05</v>
      </c>
      <c r="S363" s="31">
        <v>41802.574282407404</v>
      </c>
      <c r="T363" s="31">
        <v>41823.165972222225</v>
      </c>
    </row>
    <row r="364" spans="1:20" ht="72" x14ac:dyDescent="0.3">
      <c r="A364" s="26">
        <v>3679</v>
      </c>
      <c r="B364" s="26" t="s">
        <v>3676</v>
      </c>
      <c r="C364" s="26" t="s">
        <v>7789</v>
      </c>
      <c r="D364" s="27">
        <v>2000</v>
      </c>
      <c r="E364" s="28">
        <v>2202</v>
      </c>
      <c r="F364" s="26" t="s">
        <v>8218</v>
      </c>
      <c r="G364" s="26" t="s">
        <v>8223</v>
      </c>
      <c r="H364" s="26" t="s">
        <v>8245</v>
      </c>
      <c r="I364" s="26">
        <v>1404190740</v>
      </c>
      <c r="J364" s="26">
        <v>1401214581</v>
      </c>
      <c r="K364" s="26" t="b">
        <v>0</v>
      </c>
      <c r="L364" s="26">
        <v>30</v>
      </c>
      <c r="M364" s="26" t="b">
        <v>1</v>
      </c>
      <c r="N364" s="26" t="s">
        <v>8330</v>
      </c>
      <c r="O364" s="29" t="s">
        <v>8275</v>
      </c>
      <c r="P364" s="26" t="s">
        <v>8276</v>
      </c>
      <c r="Q364" s="26">
        <v>110</v>
      </c>
      <c r="R364" s="30">
        <v>73.400000000000006</v>
      </c>
      <c r="S364" s="31">
        <v>41786.761354166665</v>
      </c>
      <c r="T364" s="31">
        <v>41821.207638888889</v>
      </c>
    </row>
    <row r="365" spans="1:20" ht="57.6" x14ac:dyDescent="0.3">
      <c r="A365" s="26">
        <v>3680</v>
      </c>
      <c r="B365" s="26" t="s">
        <v>3677</v>
      </c>
      <c r="C365" s="26" t="s">
        <v>7790</v>
      </c>
      <c r="D365" s="27">
        <v>3000</v>
      </c>
      <c r="E365" s="28">
        <v>3383</v>
      </c>
      <c r="F365" s="26" t="s">
        <v>8218</v>
      </c>
      <c r="G365" s="26" t="s">
        <v>8223</v>
      </c>
      <c r="H365" s="26" t="s">
        <v>8245</v>
      </c>
      <c r="I365" s="26">
        <v>1475664834</v>
      </c>
      <c r="J365" s="26">
        <v>1473850434</v>
      </c>
      <c r="K365" s="26" t="b">
        <v>0</v>
      </c>
      <c r="L365" s="26">
        <v>34</v>
      </c>
      <c r="M365" s="26" t="b">
        <v>1</v>
      </c>
      <c r="N365" s="26" t="s">
        <v>8330</v>
      </c>
      <c r="O365" s="29" t="s">
        <v>8275</v>
      </c>
      <c r="P365" s="26" t="s">
        <v>8276</v>
      </c>
      <c r="Q365" s="26">
        <v>113</v>
      </c>
      <c r="R365" s="30">
        <v>99.5</v>
      </c>
      <c r="S365" s="31">
        <v>42627.454097222217</v>
      </c>
      <c r="T365" s="31">
        <v>42648.454097222217</v>
      </c>
    </row>
    <row r="366" spans="1:20" ht="86.4" x14ac:dyDescent="0.3">
      <c r="A366" s="26">
        <v>3681</v>
      </c>
      <c r="B366" s="26" t="s">
        <v>3678</v>
      </c>
      <c r="C366" s="26" t="s">
        <v>7791</v>
      </c>
      <c r="D366" s="27">
        <v>1000</v>
      </c>
      <c r="E366" s="28">
        <v>1119</v>
      </c>
      <c r="F366" s="26" t="s">
        <v>8218</v>
      </c>
      <c r="G366" s="26" t="s">
        <v>8223</v>
      </c>
      <c r="H366" s="26" t="s">
        <v>8245</v>
      </c>
      <c r="I366" s="26">
        <v>1452872290</v>
      </c>
      <c r="J366" s="26">
        <v>1452008290</v>
      </c>
      <c r="K366" s="26" t="b">
        <v>0</v>
      </c>
      <c r="L366" s="26">
        <v>18</v>
      </c>
      <c r="M366" s="26" t="b">
        <v>1</v>
      </c>
      <c r="N366" s="26" t="s">
        <v>8330</v>
      </c>
      <c r="O366" s="29" t="s">
        <v>8275</v>
      </c>
      <c r="P366" s="26" t="s">
        <v>8276</v>
      </c>
      <c r="Q366" s="26">
        <v>112</v>
      </c>
      <c r="R366" s="30">
        <v>62.17</v>
      </c>
      <c r="S366" s="31">
        <v>42374.651504629626</v>
      </c>
      <c r="T366" s="31">
        <v>42384.651504629626</v>
      </c>
    </row>
    <row r="367" spans="1:20" ht="72" x14ac:dyDescent="0.3">
      <c r="A367" s="26">
        <v>3682</v>
      </c>
      <c r="B367" s="26" t="s">
        <v>3679</v>
      </c>
      <c r="C367" s="26" t="s">
        <v>7792</v>
      </c>
      <c r="D367" s="27">
        <v>3000</v>
      </c>
      <c r="E367" s="28">
        <v>4176</v>
      </c>
      <c r="F367" s="26" t="s">
        <v>8218</v>
      </c>
      <c r="G367" s="26" t="s">
        <v>8223</v>
      </c>
      <c r="H367" s="26" t="s">
        <v>8245</v>
      </c>
      <c r="I367" s="26">
        <v>1402901940</v>
      </c>
      <c r="J367" s="26">
        <v>1399998418</v>
      </c>
      <c r="K367" s="26" t="b">
        <v>0</v>
      </c>
      <c r="L367" s="26">
        <v>67</v>
      </c>
      <c r="M367" s="26" t="b">
        <v>1</v>
      </c>
      <c r="N367" s="26" t="s">
        <v>8330</v>
      </c>
      <c r="O367" s="29" t="s">
        <v>8275</v>
      </c>
      <c r="P367" s="26" t="s">
        <v>8276</v>
      </c>
      <c r="Q367" s="26">
        <v>139</v>
      </c>
      <c r="R367" s="30">
        <v>62.33</v>
      </c>
      <c r="S367" s="31">
        <v>41772.685393518521</v>
      </c>
      <c r="T367" s="31">
        <v>41806.290972222225</v>
      </c>
    </row>
    <row r="368" spans="1:20" ht="57.6" x14ac:dyDescent="0.3">
      <c r="A368" s="26">
        <v>3683</v>
      </c>
      <c r="B368" s="26" t="s">
        <v>3680</v>
      </c>
      <c r="C368" s="26" t="s">
        <v>7793</v>
      </c>
      <c r="D368" s="27">
        <v>3500</v>
      </c>
      <c r="E368" s="28">
        <v>3880</v>
      </c>
      <c r="F368" s="26" t="s">
        <v>8218</v>
      </c>
      <c r="G368" s="26" t="s">
        <v>8223</v>
      </c>
      <c r="H368" s="26" t="s">
        <v>8245</v>
      </c>
      <c r="I368" s="26">
        <v>1476931696</v>
      </c>
      <c r="J368" s="26">
        <v>1474339696</v>
      </c>
      <c r="K368" s="26" t="b">
        <v>0</v>
      </c>
      <c r="L368" s="26">
        <v>66</v>
      </c>
      <c r="M368" s="26" t="b">
        <v>1</v>
      </c>
      <c r="N368" s="26" t="s">
        <v>8330</v>
      </c>
      <c r="O368" s="29" t="s">
        <v>8275</v>
      </c>
      <c r="P368" s="26" t="s">
        <v>8276</v>
      </c>
      <c r="Q368" s="26">
        <v>111</v>
      </c>
      <c r="R368" s="30">
        <v>58.79</v>
      </c>
      <c r="S368" s="31">
        <v>42633.116851851853</v>
      </c>
      <c r="T368" s="31">
        <v>42663.116851851853</v>
      </c>
    </row>
    <row r="369" spans="1:20" ht="72" x14ac:dyDescent="0.3">
      <c r="A369" s="26">
        <v>3684</v>
      </c>
      <c r="B369" s="26" t="s">
        <v>3681</v>
      </c>
      <c r="C369" s="26" t="s">
        <v>7794</v>
      </c>
      <c r="D369" s="27">
        <v>750</v>
      </c>
      <c r="E369" s="28">
        <v>1043</v>
      </c>
      <c r="F369" s="26" t="s">
        <v>8218</v>
      </c>
      <c r="G369" s="26" t="s">
        <v>8223</v>
      </c>
      <c r="H369" s="26" t="s">
        <v>8245</v>
      </c>
      <c r="I369" s="26">
        <v>1441167586</v>
      </c>
      <c r="J369" s="26">
        <v>1438575586</v>
      </c>
      <c r="K369" s="26" t="b">
        <v>0</v>
      </c>
      <c r="L369" s="26">
        <v>23</v>
      </c>
      <c r="M369" s="26" t="b">
        <v>1</v>
      </c>
      <c r="N369" s="26" t="s">
        <v>8330</v>
      </c>
      <c r="O369" s="29" t="s">
        <v>8275</v>
      </c>
      <c r="P369" s="26" t="s">
        <v>8276</v>
      </c>
      <c r="Q369" s="26">
        <v>139</v>
      </c>
      <c r="R369" s="30">
        <v>45.35</v>
      </c>
      <c r="S369" s="31">
        <v>42219.180393518516</v>
      </c>
      <c r="T369" s="31">
        <v>42249.180393518516</v>
      </c>
    </row>
    <row r="370" spans="1:20" ht="72" x14ac:dyDescent="0.3">
      <c r="A370" s="26">
        <v>3685</v>
      </c>
      <c r="B370" s="26" t="s">
        <v>3682</v>
      </c>
      <c r="C370" s="26" t="s">
        <v>7795</v>
      </c>
      <c r="D370" s="27">
        <v>5000</v>
      </c>
      <c r="E370" s="28">
        <v>5285</v>
      </c>
      <c r="F370" s="26" t="s">
        <v>8218</v>
      </c>
      <c r="G370" s="26" t="s">
        <v>8223</v>
      </c>
      <c r="H370" s="26" t="s">
        <v>8245</v>
      </c>
      <c r="I370" s="26">
        <v>1400533200</v>
      </c>
      <c r="J370" s="26">
        <v>1398348859</v>
      </c>
      <c r="K370" s="26" t="b">
        <v>0</v>
      </c>
      <c r="L370" s="26">
        <v>126</v>
      </c>
      <c r="M370" s="26" t="b">
        <v>1</v>
      </c>
      <c r="N370" s="26" t="s">
        <v>8330</v>
      </c>
      <c r="O370" s="29" t="s">
        <v>8275</v>
      </c>
      <c r="P370" s="26" t="s">
        <v>8276</v>
      </c>
      <c r="Q370" s="26">
        <v>106</v>
      </c>
      <c r="R370" s="30">
        <v>41.94</v>
      </c>
      <c r="S370" s="31">
        <v>41753.593275462961</v>
      </c>
      <c r="T370" s="31">
        <v>41778.875</v>
      </c>
    </row>
    <row r="371" spans="1:20" ht="57.6" x14ac:dyDescent="0.3">
      <c r="A371" s="26">
        <v>3686</v>
      </c>
      <c r="B371" s="26" t="s">
        <v>3683</v>
      </c>
      <c r="C371" s="26" t="s">
        <v>7796</v>
      </c>
      <c r="D371" s="27">
        <v>350</v>
      </c>
      <c r="E371" s="28">
        <v>355</v>
      </c>
      <c r="F371" s="26" t="s">
        <v>8218</v>
      </c>
      <c r="G371" s="26" t="s">
        <v>8223</v>
      </c>
      <c r="H371" s="26" t="s">
        <v>8245</v>
      </c>
      <c r="I371" s="26">
        <v>1440820740</v>
      </c>
      <c r="J371" s="26">
        <v>1439567660</v>
      </c>
      <c r="K371" s="26" t="b">
        <v>0</v>
      </c>
      <c r="L371" s="26">
        <v>6</v>
      </c>
      <c r="M371" s="26" t="b">
        <v>1</v>
      </c>
      <c r="N371" s="26" t="s">
        <v>8330</v>
      </c>
      <c r="O371" s="29" t="s">
        <v>8275</v>
      </c>
      <c r="P371" s="26" t="s">
        <v>8276</v>
      </c>
      <c r="Q371" s="26">
        <v>101</v>
      </c>
      <c r="R371" s="30">
        <v>59.17</v>
      </c>
      <c r="S371" s="31">
        <v>42230.662731481483</v>
      </c>
      <c r="T371" s="31">
        <v>42245.165972222225</v>
      </c>
    </row>
    <row r="372" spans="1:20" ht="72" x14ac:dyDescent="0.3">
      <c r="A372" s="26">
        <v>3687</v>
      </c>
      <c r="B372" s="26" t="s">
        <v>3684</v>
      </c>
      <c r="C372" s="26" t="s">
        <v>7797</v>
      </c>
      <c r="D372" s="27">
        <v>5000</v>
      </c>
      <c r="E372" s="28">
        <v>5012.25</v>
      </c>
      <c r="F372" s="26" t="s">
        <v>8218</v>
      </c>
      <c r="G372" s="26" t="s">
        <v>8223</v>
      </c>
      <c r="H372" s="26" t="s">
        <v>8245</v>
      </c>
      <c r="I372" s="26">
        <v>1403846055</v>
      </c>
      <c r="J372" s="26">
        <v>1401254055</v>
      </c>
      <c r="K372" s="26" t="b">
        <v>0</v>
      </c>
      <c r="L372" s="26">
        <v>25</v>
      </c>
      <c r="M372" s="26" t="b">
        <v>1</v>
      </c>
      <c r="N372" s="26" t="s">
        <v>8330</v>
      </c>
      <c r="O372" s="29" t="s">
        <v>8275</v>
      </c>
      <c r="P372" s="26" t="s">
        <v>8276</v>
      </c>
      <c r="Q372" s="26">
        <v>100</v>
      </c>
      <c r="R372" s="30">
        <v>200.49</v>
      </c>
      <c r="S372" s="31">
        <v>41787.218229166669</v>
      </c>
      <c r="T372" s="31">
        <v>41817.218229166669</v>
      </c>
    </row>
    <row r="373" spans="1:20" ht="72" x14ac:dyDescent="0.3">
      <c r="A373" s="26">
        <v>3689</v>
      </c>
      <c r="B373" s="26" t="s">
        <v>3686</v>
      </c>
      <c r="C373" s="26" t="s">
        <v>7799</v>
      </c>
      <c r="D373" s="27">
        <v>3000</v>
      </c>
      <c r="E373" s="28">
        <v>3550</v>
      </c>
      <c r="F373" s="26" t="s">
        <v>8218</v>
      </c>
      <c r="G373" s="26" t="s">
        <v>8223</v>
      </c>
      <c r="H373" s="26" t="s">
        <v>8245</v>
      </c>
      <c r="I373" s="26">
        <v>1434925500</v>
      </c>
      <c r="J373" s="26">
        <v>1432410639</v>
      </c>
      <c r="K373" s="26" t="b">
        <v>0</v>
      </c>
      <c r="L373" s="26">
        <v>62</v>
      </c>
      <c r="M373" s="26" t="b">
        <v>1</v>
      </c>
      <c r="N373" s="26" t="s">
        <v>8330</v>
      </c>
      <c r="O373" s="29" t="s">
        <v>8275</v>
      </c>
      <c r="P373" s="26" t="s">
        <v>8276</v>
      </c>
      <c r="Q373" s="26">
        <v>118</v>
      </c>
      <c r="R373" s="30">
        <v>57.26</v>
      </c>
      <c r="S373" s="31">
        <v>42147.826840277776</v>
      </c>
      <c r="T373" s="31">
        <v>42176.934027777781</v>
      </c>
    </row>
    <row r="374" spans="1:20" ht="72" x14ac:dyDescent="0.3">
      <c r="A374" s="26">
        <v>3690</v>
      </c>
      <c r="B374" s="26" t="s">
        <v>3687</v>
      </c>
      <c r="C374" s="26" t="s">
        <v>7800</v>
      </c>
      <c r="D374" s="27">
        <v>1500</v>
      </c>
      <c r="E374" s="28">
        <v>1800</v>
      </c>
      <c r="F374" s="26" t="s">
        <v>8218</v>
      </c>
      <c r="G374" s="26" t="s">
        <v>8223</v>
      </c>
      <c r="H374" s="26" t="s">
        <v>8245</v>
      </c>
      <c r="I374" s="26">
        <v>1417101683</v>
      </c>
      <c r="J374" s="26">
        <v>1414506083</v>
      </c>
      <c r="K374" s="26" t="b">
        <v>0</v>
      </c>
      <c r="L374" s="26">
        <v>31</v>
      </c>
      <c r="M374" s="26" t="b">
        <v>1</v>
      </c>
      <c r="N374" s="26" t="s">
        <v>8330</v>
      </c>
      <c r="O374" s="29" t="s">
        <v>8275</v>
      </c>
      <c r="P374" s="26" t="s">
        <v>8276</v>
      </c>
      <c r="Q374" s="26">
        <v>120</v>
      </c>
      <c r="R374" s="30">
        <v>58.06</v>
      </c>
      <c r="S374" s="31">
        <v>41940.598182870373</v>
      </c>
      <c r="T374" s="31">
        <v>41970.639849537038</v>
      </c>
    </row>
    <row r="375" spans="1:20" ht="43.2" x14ac:dyDescent="0.3">
      <c r="A375" s="26">
        <v>3691</v>
      </c>
      <c r="B375" s="26" t="s">
        <v>3688</v>
      </c>
      <c r="C375" s="26" t="s">
        <v>7801</v>
      </c>
      <c r="D375" s="27">
        <v>40000</v>
      </c>
      <c r="E375" s="28">
        <v>51184</v>
      </c>
      <c r="F375" s="26" t="s">
        <v>8218</v>
      </c>
      <c r="G375" s="26" t="s">
        <v>8223</v>
      </c>
      <c r="H375" s="26" t="s">
        <v>8245</v>
      </c>
      <c r="I375" s="26">
        <v>1425272340</v>
      </c>
      <c r="J375" s="26">
        <v>1421426929</v>
      </c>
      <c r="K375" s="26" t="b">
        <v>0</v>
      </c>
      <c r="L375" s="26">
        <v>274</v>
      </c>
      <c r="M375" s="26" t="b">
        <v>1</v>
      </c>
      <c r="N375" s="26" t="s">
        <v>8330</v>
      </c>
      <c r="O375" s="29" t="s">
        <v>8275</v>
      </c>
      <c r="P375" s="26" t="s">
        <v>8276</v>
      </c>
      <c r="Q375" s="26">
        <v>128</v>
      </c>
      <c r="R375" s="30">
        <v>186.8</v>
      </c>
      <c r="S375" s="31">
        <v>42020.700567129628</v>
      </c>
      <c r="T375" s="31">
        <v>42065.207638888889</v>
      </c>
    </row>
    <row r="376" spans="1:20" ht="43.2" x14ac:dyDescent="0.3">
      <c r="A376" s="26">
        <v>3692</v>
      </c>
      <c r="B376" s="26" t="s">
        <v>3689</v>
      </c>
      <c r="C376" s="26" t="s">
        <v>7802</v>
      </c>
      <c r="D376" s="27">
        <v>1000</v>
      </c>
      <c r="E376" s="28">
        <v>1260</v>
      </c>
      <c r="F376" s="26" t="s">
        <v>8218</v>
      </c>
      <c r="G376" s="26" t="s">
        <v>8223</v>
      </c>
      <c r="H376" s="26" t="s">
        <v>8245</v>
      </c>
      <c r="I376" s="26">
        <v>1411084800</v>
      </c>
      <c r="J376" s="26">
        <v>1410304179</v>
      </c>
      <c r="K376" s="26" t="b">
        <v>0</v>
      </c>
      <c r="L376" s="26">
        <v>17</v>
      </c>
      <c r="M376" s="26" t="b">
        <v>1</v>
      </c>
      <c r="N376" s="26" t="s">
        <v>8330</v>
      </c>
      <c r="O376" s="29" t="s">
        <v>8275</v>
      </c>
      <c r="P376" s="26" t="s">
        <v>8276</v>
      </c>
      <c r="Q376" s="26">
        <v>126</v>
      </c>
      <c r="R376" s="30">
        <v>74.12</v>
      </c>
      <c r="S376" s="31">
        <v>41891.96503472222</v>
      </c>
      <c r="T376" s="31">
        <v>41901</v>
      </c>
    </row>
    <row r="377" spans="1:20" ht="72" x14ac:dyDescent="0.3">
      <c r="A377" s="26">
        <v>3694</v>
      </c>
      <c r="B377" s="26" t="s">
        <v>3691</v>
      </c>
      <c r="C377" s="26" t="s">
        <v>7804</v>
      </c>
      <c r="D377" s="27">
        <v>3500</v>
      </c>
      <c r="E377" s="28">
        <v>3760</v>
      </c>
      <c r="F377" s="26" t="s">
        <v>8218</v>
      </c>
      <c r="G377" s="26" t="s">
        <v>8223</v>
      </c>
      <c r="H377" s="26" t="s">
        <v>8245</v>
      </c>
      <c r="I377" s="26">
        <v>1465178400</v>
      </c>
      <c r="J377" s="26">
        <v>1461985967</v>
      </c>
      <c r="K377" s="26" t="b">
        <v>0</v>
      </c>
      <c r="L377" s="26">
        <v>60</v>
      </c>
      <c r="M377" s="26" t="b">
        <v>1</v>
      </c>
      <c r="N377" s="26" t="s">
        <v>8330</v>
      </c>
      <c r="O377" s="29" t="s">
        <v>8275</v>
      </c>
      <c r="P377" s="26" t="s">
        <v>8276</v>
      </c>
      <c r="Q377" s="26">
        <v>107</v>
      </c>
      <c r="R377" s="30">
        <v>62.67</v>
      </c>
      <c r="S377" s="31">
        <v>42490.133877314816</v>
      </c>
      <c r="T377" s="31">
        <v>42527.083333333328</v>
      </c>
    </row>
    <row r="378" spans="1:20" ht="72" x14ac:dyDescent="0.3">
      <c r="A378" s="26">
        <v>3695</v>
      </c>
      <c r="B378" s="26" t="s">
        <v>3692</v>
      </c>
      <c r="C378" s="26" t="s">
        <v>7805</v>
      </c>
      <c r="D378" s="27">
        <v>4000</v>
      </c>
      <c r="E378" s="28">
        <v>4005</v>
      </c>
      <c r="F378" s="26" t="s">
        <v>8218</v>
      </c>
      <c r="G378" s="26" t="s">
        <v>8223</v>
      </c>
      <c r="H378" s="26" t="s">
        <v>8245</v>
      </c>
      <c r="I378" s="26">
        <v>1421009610</v>
      </c>
      <c r="J378" s="26">
        <v>1419281610</v>
      </c>
      <c r="K378" s="26" t="b">
        <v>0</v>
      </c>
      <c r="L378" s="26">
        <v>33</v>
      </c>
      <c r="M378" s="26" t="b">
        <v>1</v>
      </c>
      <c r="N378" s="26" t="s">
        <v>8330</v>
      </c>
      <c r="O378" s="29" t="s">
        <v>8275</v>
      </c>
      <c r="P378" s="26" t="s">
        <v>8276</v>
      </c>
      <c r="Q378" s="26">
        <v>100</v>
      </c>
      <c r="R378" s="30">
        <v>121.36</v>
      </c>
      <c r="S378" s="31">
        <v>41995.870486111111</v>
      </c>
      <c r="T378" s="31">
        <v>42015.870486111111</v>
      </c>
    </row>
    <row r="379" spans="1:20" ht="57.6" x14ac:dyDescent="0.3">
      <c r="A379" s="26">
        <v>3698</v>
      </c>
      <c r="B379" s="26" t="s">
        <v>3695</v>
      </c>
      <c r="C379" s="26" t="s">
        <v>7808</v>
      </c>
      <c r="D379" s="27">
        <v>5000</v>
      </c>
      <c r="E379" s="28">
        <v>5526</v>
      </c>
      <c r="F379" s="26" t="s">
        <v>8218</v>
      </c>
      <c r="G379" s="26" t="s">
        <v>8223</v>
      </c>
      <c r="H379" s="26" t="s">
        <v>8245</v>
      </c>
      <c r="I379" s="26">
        <v>1456946487</v>
      </c>
      <c r="J379" s="26">
        <v>1454354487</v>
      </c>
      <c r="K379" s="26" t="b">
        <v>0</v>
      </c>
      <c r="L379" s="26">
        <v>136</v>
      </c>
      <c r="M379" s="26" t="b">
        <v>1</v>
      </c>
      <c r="N379" s="26" t="s">
        <v>8330</v>
      </c>
      <c r="O379" s="29" t="s">
        <v>8275</v>
      </c>
      <c r="P379" s="26" t="s">
        <v>8276</v>
      </c>
      <c r="Q379" s="26">
        <v>111</v>
      </c>
      <c r="R379" s="30">
        <v>40.630000000000003</v>
      </c>
      <c r="S379" s="31">
        <v>42401.806562500002</v>
      </c>
      <c r="T379" s="31">
        <v>42431.806562500002</v>
      </c>
    </row>
    <row r="380" spans="1:20" ht="72" x14ac:dyDescent="0.3">
      <c r="A380" s="26">
        <v>3699</v>
      </c>
      <c r="B380" s="26" t="s">
        <v>3696</v>
      </c>
      <c r="C380" s="26" t="s">
        <v>7809</v>
      </c>
      <c r="D380" s="27">
        <v>2500</v>
      </c>
      <c r="E380" s="28">
        <v>2520</v>
      </c>
      <c r="F380" s="26" t="s">
        <v>8218</v>
      </c>
      <c r="G380" s="26" t="s">
        <v>8223</v>
      </c>
      <c r="H380" s="26" t="s">
        <v>8245</v>
      </c>
      <c r="I380" s="26">
        <v>1413383216</v>
      </c>
      <c r="J380" s="26">
        <v>1410791216</v>
      </c>
      <c r="K380" s="26" t="b">
        <v>0</v>
      </c>
      <c r="L380" s="26">
        <v>40</v>
      </c>
      <c r="M380" s="26" t="b">
        <v>1</v>
      </c>
      <c r="N380" s="26" t="s">
        <v>8330</v>
      </c>
      <c r="O380" s="29" t="s">
        <v>8275</v>
      </c>
      <c r="P380" s="26" t="s">
        <v>8276</v>
      </c>
      <c r="Q380" s="26">
        <v>101</v>
      </c>
      <c r="R380" s="30">
        <v>63</v>
      </c>
      <c r="S380" s="31">
        <v>41897.602037037039</v>
      </c>
      <c r="T380" s="31">
        <v>41927.602037037039</v>
      </c>
    </row>
    <row r="381" spans="1:20" ht="43.2" x14ac:dyDescent="0.3">
      <c r="A381" s="26">
        <v>3700</v>
      </c>
      <c r="B381" s="26" t="s">
        <v>3697</v>
      </c>
      <c r="C381" s="26" t="s">
        <v>7810</v>
      </c>
      <c r="D381" s="27">
        <v>500</v>
      </c>
      <c r="E381" s="28">
        <v>606</v>
      </c>
      <c r="F381" s="26" t="s">
        <v>8218</v>
      </c>
      <c r="G381" s="26" t="s">
        <v>8223</v>
      </c>
      <c r="H381" s="26" t="s">
        <v>8245</v>
      </c>
      <c r="I381" s="26">
        <v>1412092800</v>
      </c>
      <c r="J381" s="26">
        <v>1409493800</v>
      </c>
      <c r="K381" s="26" t="b">
        <v>0</v>
      </c>
      <c r="L381" s="26">
        <v>18</v>
      </c>
      <c r="M381" s="26" t="b">
        <v>1</v>
      </c>
      <c r="N381" s="26" t="s">
        <v>8330</v>
      </c>
      <c r="O381" s="29" t="s">
        <v>8275</v>
      </c>
      <c r="P381" s="26" t="s">
        <v>8276</v>
      </c>
      <c r="Q381" s="26">
        <v>121</v>
      </c>
      <c r="R381" s="30">
        <v>33.67</v>
      </c>
      <c r="S381" s="31">
        <v>41882.585648148146</v>
      </c>
      <c r="T381" s="31">
        <v>41912.666666666664</v>
      </c>
    </row>
    <row r="382" spans="1:20" ht="72" x14ac:dyDescent="0.3">
      <c r="A382" s="26">
        <v>3703</v>
      </c>
      <c r="B382" s="26" t="s">
        <v>3700</v>
      </c>
      <c r="C382" s="26" t="s">
        <v>7813</v>
      </c>
      <c r="D382" s="27">
        <v>1050</v>
      </c>
      <c r="E382" s="28">
        <v>1296</v>
      </c>
      <c r="F382" s="26" t="s">
        <v>8218</v>
      </c>
      <c r="G382" s="26" t="s">
        <v>8223</v>
      </c>
      <c r="H382" s="26" t="s">
        <v>8245</v>
      </c>
      <c r="I382" s="26">
        <v>1471071540</v>
      </c>
      <c r="J382" s="26">
        <v>1467720388</v>
      </c>
      <c r="K382" s="26" t="b">
        <v>0</v>
      </c>
      <c r="L382" s="26">
        <v>30</v>
      </c>
      <c r="M382" s="26" t="b">
        <v>1</v>
      </c>
      <c r="N382" s="26" t="s">
        <v>8330</v>
      </c>
      <c r="O382" s="29" t="s">
        <v>8275</v>
      </c>
      <c r="P382" s="26" t="s">
        <v>8276</v>
      </c>
      <c r="Q382" s="26">
        <v>123</v>
      </c>
      <c r="R382" s="30">
        <v>43.2</v>
      </c>
      <c r="S382" s="31">
        <v>42556.504490740743</v>
      </c>
      <c r="T382" s="31">
        <v>42595.290972222225</v>
      </c>
    </row>
    <row r="383" spans="1:20" ht="57.6" x14ac:dyDescent="0.3">
      <c r="A383" s="26">
        <v>3705</v>
      </c>
      <c r="B383" s="26" t="s">
        <v>3702</v>
      </c>
      <c r="C383" s="26" t="s">
        <v>7815</v>
      </c>
      <c r="D383" s="27">
        <v>2827</v>
      </c>
      <c r="E383" s="28">
        <v>2925</v>
      </c>
      <c r="F383" s="26" t="s">
        <v>8218</v>
      </c>
      <c r="G383" s="26" t="s">
        <v>8223</v>
      </c>
      <c r="H383" s="26" t="s">
        <v>8245</v>
      </c>
      <c r="I383" s="26">
        <v>1403546400</v>
      </c>
      <c r="J383" s="26">
        <v>1401714114</v>
      </c>
      <c r="K383" s="26" t="b">
        <v>0</v>
      </c>
      <c r="L383" s="26">
        <v>35</v>
      </c>
      <c r="M383" s="26" t="b">
        <v>1</v>
      </c>
      <c r="N383" s="26" t="s">
        <v>8330</v>
      </c>
      <c r="O383" s="29" t="s">
        <v>8275</v>
      </c>
      <c r="P383" s="26" t="s">
        <v>8276</v>
      </c>
      <c r="Q383" s="26">
        <v>103</v>
      </c>
      <c r="R383" s="30">
        <v>83.57</v>
      </c>
      <c r="S383" s="31">
        <v>41792.542986111112</v>
      </c>
      <c r="T383" s="31">
        <v>41813.75</v>
      </c>
    </row>
    <row r="384" spans="1:20" ht="57.6" x14ac:dyDescent="0.3">
      <c r="A384" s="26">
        <v>3706</v>
      </c>
      <c r="B384" s="26" t="s">
        <v>3703</v>
      </c>
      <c r="C384" s="26" t="s">
        <v>7816</v>
      </c>
      <c r="D384" s="27">
        <v>1500</v>
      </c>
      <c r="E384" s="28">
        <v>1820</v>
      </c>
      <c r="F384" s="26" t="s">
        <v>8218</v>
      </c>
      <c r="G384" s="26" t="s">
        <v>8223</v>
      </c>
      <c r="H384" s="26" t="s">
        <v>8245</v>
      </c>
      <c r="I384" s="26">
        <v>1410558949</v>
      </c>
      <c r="J384" s="26">
        <v>1409262949</v>
      </c>
      <c r="K384" s="26" t="b">
        <v>0</v>
      </c>
      <c r="L384" s="26">
        <v>13</v>
      </c>
      <c r="M384" s="26" t="b">
        <v>1</v>
      </c>
      <c r="N384" s="26" t="s">
        <v>8330</v>
      </c>
      <c r="O384" s="29" t="s">
        <v>8275</v>
      </c>
      <c r="P384" s="26" t="s">
        <v>8276</v>
      </c>
      <c r="Q384" s="26">
        <v>121</v>
      </c>
      <c r="R384" s="30">
        <v>140</v>
      </c>
      <c r="S384" s="31">
        <v>41879.913761574076</v>
      </c>
      <c r="T384" s="31">
        <v>41894.913761574076</v>
      </c>
    </row>
    <row r="385" spans="1:20" ht="57.6" x14ac:dyDescent="0.3">
      <c r="A385" s="26">
        <v>3707</v>
      </c>
      <c r="B385" s="26" t="s">
        <v>3704</v>
      </c>
      <c r="C385" s="26" t="s">
        <v>7817</v>
      </c>
      <c r="D385" s="27">
        <v>1000</v>
      </c>
      <c r="E385" s="28">
        <v>1860</v>
      </c>
      <c r="F385" s="26" t="s">
        <v>8218</v>
      </c>
      <c r="G385" s="26" t="s">
        <v>8223</v>
      </c>
      <c r="H385" s="26" t="s">
        <v>8245</v>
      </c>
      <c r="I385" s="26">
        <v>1469165160</v>
      </c>
      <c r="J385" s="26">
        <v>1467335378</v>
      </c>
      <c r="K385" s="26" t="b">
        <v>0</v>
      </c>
      <c r="L385" s="26">
        <v>23</v>
      </c>
      <c r="M385" s="26" t="b">
        <v>1</v>
      </c>
      <c r="N385" s="26" t="s">
        <v>8330</v>
      </c>
      <c r="O385" s="29" t="s">
        <v>8275</v>
      </c>
      <c r="P385" s="26" t="s">
        <v>8276</v>
      </c>
      <c r="Q385" s="26">
        <v>186</v>
      </c>
      <c r="R385" s="30">
        <v>80.87</v>
      </c>
      <c r="S385" s="31">
        <v>42552.048356481479</v>
      </c>
      <c r="T385" s="31">
        <v>42573.226388888885</v>
      </c>
    </row>
    <row r="386" spans="1:20" ht="72" x14ac:dyDescent="0.3">
      <c r="A386" s="26">
        <v>3708</v>
      </c>
      <c r="B386" s="26" t="s">
        <v>3705</v>
      </c>
      <c r="C386" s="26" t="s">
        <v>7818</v>
      </c>
      <c r="D386" s="27">
        <v>700</v>
      </c>
      <c r="E386" s="28">
        <v>2100</v>
      </c>
      <c r="F386" s="26" t="s">
        <v>8218</v>
      </c>
      <c r="G386" s="26" t="s">
        <v>8223</v>
      </c>
      <c r="H386" s="26" t="s">
        <v>8245</v>
      </c>
      <c r="I386" s="26">
        <v>1404444286</v>
      </c>
      <c r="J386" s="26">
        <v>1403234686</v>
      </c>
      <c r="K386" s="26" t="b">
        <v>0</v>
      </c>
      <c r="L386" s="26">
        <v>39</v>
      </c>
      <c r="M386" s="26" t="b">
        <v>1</v>
      </c>
      <c r="N386" s="26" t="s">
        <v>8330</v>
      </c>
      <c r="O386" s="29" t="s">
        <v>8275</v>
      </c>
      <c r="P386" s="26" t="s">
        <v>8276</v>
      </c>
      <c r="Q386" s="26">
        <v>300</v>
      </c>
      <c r="R386" s="30">
        <v>53.85</v>
      </c>
      <c r="S386" s="31">
        <v>41810.142199074071</v>
      </c>
      <c r="T386" s="31">
        <v>41824.142199074071</v>
      </c>
    </row>
    <row r="387" spans="1:20" ht="43.2" x14ac:dyDescent="0.3">
      <c r="A387" s="26">
        <v>3710</v>
      </c>
      <c r="B387" s="26" t="s">
        <v>3707</v>
      </c>
      <c r="C387" s="26" t="s">
        <v>7820</v>
      </c>
      <c r="D387" s="27">
        <v>1300</v>
      </c>
      <c r="E387" s="28">
        <v>1835</v>
      </c>
      <c r="F387" s="26" t="s">
        <v>8218</v>
      </c>
      <c r="G387" s="26" t="s">
        <v>8223</v>
      </c>
      <c r="H387" s="26" t="s">
        <v>8245</v>
      </c>
      <c r="I387" s="26">
        <v>1428068988</v>
      </c>
      <c r="J387" s="26">
        <v>1425908988</v>
      </c>
      <c r="K387" s="26" t="b">
        <v>0</v>
      </c>
      <c r="L387" s="26">
        <v>27</v>
      </c>
      <c r="M387" s="26" t="b">
        <v>1</v>
      </c>
      <c r="N387" s="26" t="s">
        <v>8330</v>
      </c>
      <c r="O387" s="29" t="s">
        <v>8275</v>
      </c>
      <c r="P387" s="26" t="s">
        <v>8276</v>
      </c>
      <c r="Q387" s="26">
        <v>141</v>
      </c>
      <c r="R387" s="30">
        <v>67.959999999999994</v>
      </c>
      <c r="S387" s="31">
        <v>42072.576249999998</v>
      </c>
      <c r="T387" s="31">
        <v>42097.576249999998</v>
      </c>
    </row>
    <row r="388" spans="1:20" ht="43.2" x14ac:dyDescent="0.3">
      <c r="A388" s="26">
        <v>3711</v>
      </c>
      <c r="B388" s="26" t="s">
        <v>3708</v>
      </c>
      <c r="C388" s="26" t="s">
        <v>7821</v>
      </c>
      <c r="D388" s="27">
        <v>500</v>
      </c>
      <c r="E388" s="28">
        <v>570</v>
      </c>
      <c r="F388" s="26" t="s">
        <v>8218</v>
      </c>
      <c r="G388" s="26" t="s">
        <v>8223</v>
      </c>
      <c r="H388" s="26" t="s">
        <v>8245</v>
      </c>
      <c r="I388" s="26">
        <v>1402848000</v>
      </c>
      <c r="J388" s="26">
        <v>1400606573</v>
      </c>
      <c r="K388" s="26" t="b">
        <v>0</v>
      </c>
      <c r="L388" s="26">
        <v>21</v>
      </c>
      <c r="M388" s="26" t="b">
        <v>1</v>
      </c>
      <c r="N388" s="26" t="s">
        <v>8330</v>
      </c>
      <c r="O388" s="29" t="s">
        <v>8275</v>
      </c>
      <c r="P388" s="26" t="s">
        <v>8276</v>
      </c>
      <c r="Q388" s="26">
        <v>114</v>
      </c>
      <c r="R388" s="30">
        <v>27.14</v>
      </c>
      <c r="S388" s="31">
        <v>41779.724224537036</v>
      </c>
      <c r="T388" s="31">
        <v>41805.666666666664</v>
      </c>
    </row>
    <row r="389" spans="1:20" ht="72" x14ac:dyDescent="0.3">
      <c r="A389" s="26">
        <v>3712</v>
      </c>
      <c r="B389" s="26" t="s">
        <v>3709</v>
      </c>
      <c r="C389" s="26" t="s">
        <v>7822</v>
      </c>
      <c r="D389" s="27">
        <v>7500</v>
      </c>
      <c r="E389" s="28">
        <v>11530</v>
      </c>
      <c r="F389" s="26" t="s">
        <v>8218</v>
      </c>
      <c r="G389" s="26" t="s">
        <v>8223</v>
      </c>
      <c r="H389" s="26" t="s">
        <v>8245</v>
      </c>
      <c r="I389" s="26">
        <v>1433055540</v>
      </c>
      <c r="J389" s="26">
        <v>1431230867</v>
      </c>
      <c r="K389" s="26" t="b">
        <v>0</v>
      </c>
      <c r="L389" s="26">
        <v>104</v>
      </c>
      <c r="M389" s="26" t="b">
        <v>1</v>
      </c>
      <c r="N389" s="26" t="s">
        <v>8330</v>
      </c>
      <c r="O389" s="29" t="s">
        <v>8275</v>
      </c>
      <c r="P389" s="26" t="s">
        <v>8276</v>
      </c>
      <c r="Q389" s="26">
        <v>154</v>
      </c>
      <c r="R389" s="30">
        <v>110.87</v>
      </c>
      <c r="S389" s="31">
        <v>42134.172071759262</v>
      </c>
      <c r="T389" s="31">
        <v>42155.290972222225</v>
      </c>
    </row>
    <row r="390" spans="1:20" ht="72" x14ac:dyDescent="0.3">
      <c r="A390" s="26">
        <v>3713</v>
      </c>
      <c r="B390" s="26" t="s">
        <v>3710</v>
      </c>
      <c r="C390" s="26" t="s">
        <v>7823</v>
      </c>
      <c r="D390" s="27">
        <v>2000</v>
      </c>
      <c r="E390" s="28">
        <v>2030</v>
      </c>
      <c r="F390" s="26" t="s">
        <v>8218</v>
      </c>
      <c r="G390" s="26" t="s">
        <v>8223</v>
      </c>
      <c r="H390" s="26" t="s">
        <v>8245</v>
      </c>
      <c r="I390" s="26">
        <v>1465062166</v>
      </c>
      <c r="J390" s="26">
        <v>1463334166</v>
      </c>
      <c r="K390" s="26" t="b">
        <v>0</v>
      </c>
      <c r="L390" s="26">
        <v>19</v>
      </c>
      <c r="M390" s="26" t="b">
        <v>1</v>
      </c>
      <c r="N390" s="26" t="s">
        <v>8330</v>
      </c>
      <c r="O390" s="29" t="s">
        <v>8275</v>
      </c>
      <c r="P390" s="26" t="s">
        <v>8276</v>
      </c>
      <c r="Q390" s="26">
        <v>102</v>
      </c>
      <c r="R390" s="30">
        <v>106.84</v>
      </c>
      <c r="S390" s="31">
        <v>42505.738032407404</v>
      </c>
      <c r="T390" s="31">
        <v>42525.738032407404</v>
      </c>
    </row>
    <row r="391" spans="1:20" ht="72" x14ac:dyDescent="0.3">
      <c r="A391" s="26">
        <v>3714</v>
      </c>
      <c r="B391" s="26" t="s">
        <v>3711</v>
      </c>
      <c r="C391" s="26" t="s">
        <v>7824</v>
      </c>
      <c r="D391" s="27">
        <v>10000</v>
      </c>
      <c r="E391" s="28">
        <v>10235</v>
      </c>
      <c r="F391" s="26" t="s">
        <v>8218</v>
      </c>
      <c r="G391" s="26" t="s">
        <v>8223</v>
      </c>
      <c r="H391" s="26" t="s">
        <v>8245</v>
      </c>
      <c r="I391" s="26">
        <v>1432612740</v>
      </c>
      <c r="J391" s="26">
        <v>1429881667</v>
      </c>
      <c r="K391" s="26" t="b">
        <v>0</v>
      </c>
      <c r="L391" s="26">
        <v>97</v>
      </c>
      <c r="M391" s="26" t="b">
        <v>1</v>
      </c>
      <c r="N391" s="26" t="s">
        <v>8330</v>
      </c>
      <c r="O391" s="29" t="s">
        <v>8275</v>
      </c>
      <c r="P391" s="26" t="s">
        <v>8276</v>
      </c>
      <c r="Q391" s="26">
        <v>102</v>
      </c>
      <c r="R391" s="30">
        <v>105.52</v>
      </c>
      <c r="S391" s="31">
        <v>42118.556331018524</v>
      </c>
      <c r="T391" s="31">
        <v>42150.165972222225</v>
      </c>
    </row>
    <row r="392" spans="1:20" ht="72" x14ac:dyDescent="0.3">
      <c r="A392" s="26">
        <v>3716</v>
      </c>
      <c r="B392" s="26" t="s">
        <v>3713</v>
      </c>
      <c r="C392" s="26" t="s">
        <v>7826</v>
      </c>
      <c r="D392" s="27">
        <v>800</v>
      </c>
      <c r="E392" s="28">
        <v>1246</v>
      </c>
      <c r="F392" s="26" t="s">
        <v>8218</v>
      </c>
      <c r="G392" s="26" t="s">
        <v>8223</v>
      </c>
      <c r="H392" s="26" t="s">
        <v>8245</v>
      </c>
      <c r="I392" s="26">
        <v>1453411109</v>
      </c>
      <c r="J392" s="26">
        <v>1450819109</v>
      </c>
      <c r="K392" s="26" t="b">
        <v>0</v>
      </c>
      <c r="L392" s="26">
        <v>24</v>
      </c>
      <c r="M392" s="26" t="b">
        <v>1</v>
      </c>
      <c r="N392" s="26" t="s">
        <v>8330</v>
      </c>
      <c r="O392" s="29" t="s">
        <v>8275</v>
      </c>
      <c r="P392" s="26" t="s">
        <v>8276</v>
      </c>
      <c r="Q392" s="26">
        <v>156</v>
      </c>
      <c r="R392" s="30">
        <v>51.92</v>
      </c>
      <c r="S392" s="31">
        <v>42360.887835648144</v>
      </c>
      <c r="T392" s="31">
        <v>42390.887835648144</v>
      </c>
    </row>
    <row r="393" spans="1:20" ht="43.2" x14ac:dyDescent="0.3">
      <c r="A393" s="26">
        <v>3720</v>
      </c>
      <c r="B393" s="26" t="s">
        <v>3717</v>
      </c>
      <c r="C393" s="26" t="s">
        <v>7830</v>
      </c>
      <c r="D393" s="27">
        <v>3300</v>
      </c>
      <c r="E393" s="28">
        <v>3449</v>
      </c>
      <c r="F393" s="26" t="s">
        <v>8218</v>
      </c>
      <c r="G393" s="26" t="s">
        <v>8223</v>
      </c>
      <c r="H393" s="26" t="s">
        <v>8245</v>
      </c>
      <c r="I393" s="26">
        <v>1435881006</v>
      </c>
      <c r="J393" s="26">
        <v>1433980206</v>
      </c>
      <c r="K393" s="26" t="b">
        <v>0</v>
      </c>
      <c r="L393" s="26">
        <v>40</v>
      </c>
      <c r="M393" s="26" t="b">
        <v>1</v>
      </c>
      <c r="N393" s="26" t="s">
        <v>8330</v>
      </c>
      <c r="O393" s="29" t="s">
        <v>8275</v>
      </c>
      <c r="P393" s="26" t="s">
        <v>8276</v>
      </c>
      <c r="Q393" s="26">
        <v>105</v>
      </c>
      <c r="R393" s="30">
        <v>86.23</v>
      </c>
      <c r="S393" s="31">
        <v>42165.993125000001</v>
      </c>
      <c r="T393" s="31">
        <v>42187.993125000001</v>
      </c>
    </row>
    <row r="394" spans="1:20" ht="86.4" x14ac:dyDescent="0.3">
      <c r="A394" s="26">
        <v>3721</v>
      </c>
      <c r="B394" s="26" t="s">
        <v>3718</v>
      </c>
      <c r="C394" s="26" t="s">
        <v>7831</v>
      </c>
      <c r="D394" s="27">
        <v>5000</v>
      </c>
      <c r="E394" s="28">
        <v>5040</v>
      </c>
      <c r="F394" s="26" t="s">
        <v>8218</v>
      </c>
      <c r="G394" s="26" t="s">
        <v>8223</v>
      </c>
      <c r="H394" s="26" t="s">
        <v>8245</v>
      </c>
      <c r="I394" s="26">
        <v>1415230084</v>
      </c>
      <c r="J394" s="26">
        <v>1413412084</v>
      </c>
      <c r="K394" s="26" t="b">
        <v>0</v>
      </c>
      <c r="L394" s="26">
        <v>44</v>
      </c>
      <c r="M394" s="26" t="b">
        <v>1</v>
      </c>
      <c r="N394" s="26" t="s">
        <v>8330</v>
      </c>
      <c r="O394" s="29" t="s">
        <v>8275</v>
      </c>
      <c r="P394" s="26" t="s">
        <v>8276</v>
      </c>
      <c r="Q394" s="26">
        <v>101</v>
      </c>
      <c r="R394" s="30">
        <v>114.55</v>
      </c>
      <c r="S394" s="31">
        <v>41927.936157407406</v>
      </c>
      <c r="T394" s="31">
        <v>41948.977824074071</v>
      </c>
    </row>
    <row r="395" spans="1:20" ht="72" x14ac:dyDescent="0.3">
      <c r="A395" s="26">
        <v>3726</v>
      </c>
      <c r="B395" s="26" t="s">
        <v>3723</v>
      </c>
      <c r="C395" s="26" t="s">
        <v>7836</v>
      </c>
      <c r="D395" s="27">
        <v>850</v>
      </c>
      <c r="E395" s="28">
        <v>2879</v>
      </c>
      <c r="F395" s="26" t="s">
        <v>8218</v>
      </c>
      <c r="G395" s="26" t="s">
        <v>8223</v>
      </c>
      <c r="H395" s="26" t="s">
        <v>8245</v>
      </c>
      <c r="I395" s="26">
        <v>1461963600</v>
      </c>
      <c r="J395" s="26">
        <v>1459567371</v>
      </c>
      <c r="K395" s="26" t="b">
        <v>0</v>
      </c>
      <c r="L395" s="26">
        <v>46</v>
      </c>
      <c r="M395" s="26" t="b">
        <v>1</v>
      </c>
      <c r="N395" s="26" t="s">
        <v>8330</v>
      </c>
      <c r="O395" s="29" t="s">
        <v>8275</v>
      </c>
      <c r="P395" s="26" t="s">
        <v>8276</v>
      </c>
      <c r="Q395" s="26">
        <v>339</v>
      </c>
      <c r="R395" s="30">
        <v>62.59</v>
      </c>
      <c r="S395" s="31">
        <v>42462.140868055561</v>
      </c>
      <c r="T395" s="31">
        <v>42489.875</v>
      </c>
    </row>
    <row r="396" spans="1:20" ht="57.6" x14ac:dyDescent="0.3">
      <c r="A396" s="26">
        <v>3727</v>
      </c>
      <c r="B396" s="26" t="s">
        <v>3724</v>
      </c>
      <c r="C396" s="26" t="s">
        <v>7837</v>
      </c>
      <c r="D396" s="27">
        <v>2000</v>
      </c>
      <c r="E396" s="28">
        <v>2015</v>
      </c>
      <c r="F396" s="26" t="s">
        <v>8218</v>
      </c>
      <c r="G396" s="26" t="s">
        <v>8223</v>
      </c>
      <c r="H396" s="26" t="s">
        <v>8245</v>
      </c>
      <c r="I396" s="26">
        <v>1476939300</v>
      </c>
      <c r="J396" s="26">
        <v>1474273294</v>
      </c>
      <c r="K396" s="26" t="b">
        <v>0</v>
      </c>
      <c r="L396" s="26">
        <v>33</v>
      </c>
      <c r="M396" s="26" t="b">
        <v>1</v>
      </c>
      <c r="N396" s="26" t="s">
        <v>8330</v>
      </c>
      <c r="O396" s="29" t="s">
        <v>8275</v>
      </c>
      <c r="P396" s="26" t="s">
        <v>8276</v>
      </c>
      <c r="Q396" s="26">
        <v>101</v>
      </c>
      <c r="R396" s="30">
        <v>61.06</v>
      </c>
      <c r="S396" s="31">
        <v>42632.348310185189</v>
      </c>
      <c r="T396" s="31">
        <v>42663.204861111109</v>
      </c>
    </row>
    <row r="397" spans="1:20" ht="72" x14ac:dyDescent="0.3">
      <c r="A397" s="26">
        <v>3810</v>
      </c>
      <c r="B397" s="26" t="s">
        <v>3807</v>
      </c>
      <c r="C397" s="26" t="s">
        <v>7920</v>
      </c>
      <c r="D397" s="27">
        <v>1500</v>
      </c>
      <c r="E397" s="28">
        <v>1826</v>
      </c>
      <c r="F397" s="26" t="s">
        <v>8218</v>
      </c>
      <c r="G397" s="26" t="s">
        <v>8223</v>
      </c>
      <c r="H397" s="26" t="s">
        <v>8245</v>
      </c>
      <c r="I397" s="26">
        <v>1426965758</v>
      </c>
      <c r="J397" s="26">
        <v>1424377358</v>
      </c>
      <c r="K397" s="26" t="b">
        <v>0</v>
      </c>
      <c r="L397" s="26">
        <v>26</v>
      </c>
      <c r="M397" s="26" t="b">
        <v>1</v>
      </c>
      <c r="N397" s="26" t="s">
        <v>8330</v>
      </c>
      <c r="O397" s="29" t="s">
        <v>8275</v>
      </c>
      <c r="P397" s="26" t="s">
        <v>8276</v>
      </c>
      <c r="Q397" s="26">
        <v>122</v>
      </c>
      <c r="R397" s="30">
        <v>70.23</v>
      </c>
      <c r="S397" s="31">
        <v>42054.849050925928</v>
      </c>
      <c r="T397" s="31">
        <v>42084.807384259257</v>
      </c>
    </row>
    <row r="398" spans="1:20" ht="72" x14ac:dyDescent="0.3">
      <c r="A398" s="26">
        <v>3813</v>
      </c>
      <c r="B398" s="26" t="s">
        <v>3810</v>
      </c>
      <c r="C398" s="26" t="s">
        <v>7923</v>
      </c>
      <c r="D398" s="27">
        <v>2100</v>
      </c>
      <c r="E398" s="28">
        <v>2119.9899999999998</v>
      </c>
      <c r="F398" s="26" t="s">
        <v>8218</v>
      </c>
      <c r="G398" s="26" t="s">
        <v>8223</v>
      </c>
      <c r="H398" s="26" t="s">
        <v>8245</v>
      </c>
      <c r="I398" s="26">
        <v>1465940580</v>
      </c>
      <c r="J398" s="26">
        <v>1462603021</v>
      </c>
      <c r="K398" s="26" t="b">
        <v>0</v>
      </c>
      <c r="L398" s="26">
        <v>27</v>
      </c>
      <c r="M398" s="26" t="b">
        <v>1</v>
      </c>
      <c r="N398" s="26" t="s">
        <v>8330</v>
      </c>
      <c r="O398" s="29" t="s">
        <v>8275</v>
      </c>
      <c r="P398" s="26" t="s">
        <v>8276</v>
      </c>
      <c r="Q398" s="26">
        <v>101</v>
      </c>
      <c r="R398" s="30">
        <v>78.52</v>
      </c>
      <c r="S398" s="31">
        <v>42497.275706018518</v>
      </c>
      <c r="T398" s="31">
        <v>42535.904861111107</v>
      </c>
    </row>
    <row r="399" spans="1:20" ht="72" x14ac:dyDescent="0.3">
      <c r="A399" s="26">
        <v>3814</v>
      </c>
      <c r="B399" s="26" t="s">
        <v>3811</v>
      </c>
      <c r="C399" s="26" t="s">
        <v>7924</v>
      </c>
      <c r="D399" s="27">
        <v>1500</v>
      </c>
      <c r="E399" s="28">
        <v>2102</v>
      </c>
      <c r="F399" s="26" t="s">
        <v>8218</v>
      </c>
      <c r="G399" s="26" t="s">
        <v>8223</v>
      </c>
      <c r="H399" s="26" t="s">
        <v>8245</v>
      </c>
      <c r="I399" s="26">
        <v>1427860740</v>
      </c>
      <c r="J399" s="26">
        <v>1424727712</v>
      </c>
      <c r="K399" s="26" t="b">
        <v>0</v>
      </c>
      <c r="L399" s="26">
        <v>34</v>
      </c>
      <c r="M399" s="26" t="b">
        <v>1</v>
      </c>
      <c r="N399" s="26" t="s">
        <v>8330</v>
      </c>
      <c r="O399" s="29" t="s">
        <v>8275</v>
      </c>
      <c r="P399" s="26" t="s">
        <v>8276</v>
      </c>
      <c r="Q399" s="26">
        <v>140</v>
      </c>
      <c r="R399" s="30">
        <v>61.82</v>
      </c>
      <c r="S399" s="31">
        <v>42058.904074074075</v>
      </c>
      <c r="T399" s="31">
        <v>42095.165972222225</v>
      </c>
    </row>
    <row r="400" spans="1:20" ht="72" x14ac:dyDescent="0.3">
      <c r="A400" s="26">
        <v>3816</v>
      </c>
      <c r="B400" s="26" t="s">
        <v>3813</v>
      </c>
      <c r="C400" s="26" t="s">
        <v>7926</v>
      </c>
      <c r="D400" s="27">
        <v>1500</v>
      </c>
      <c r="E400" s="28">
        <v>1788.57</v>
      </c>
      <c r="F400" s="26" t="s">
        <v>8218</v>
      </c>
      <c r="G400" s="26" t="s">
        <v>8223</v>
      </c>
      <c r="H400" s="26" t="s">
        <v>8245</v>
      </c>
      <c r="I400" s="26">
        <v>1405614823</v>
      </c>
      <c r="J400" s="26">
        <v>1403022823</v>
      </c>
      <c r="K400" s="26" t="b">
        <v>0</v>
      </c>
      <c r="L400" s="26">
        <v>37</v>
      </c>
      <c r="M400" s="26" t="b">
        <v>1</v>
      </c>
      <c r="N400" s="26" t="s">
        <v>8330</v>
      </c>
      <c r="O400" s="29" t="s">
        <v>8275</v>
      </c>
      <c r="P400" s="26" t="s">
        <v>8276</v>
      </c>
      <c r="Q400" s="26">
        <v>119</v>
      </c>
      <c r="R400" s="30">
        <v>48.34</v>
      </c>
      <c r="S400" s="31">
        <v>41807.690081018518</v>
      </c>
      <c r="T400" s="31">
        <v>41837.690081018518</v>
      </c>
    </row>
    <row r="401" spans="1:20" ht="72" x14ac:dyDescent="0.3">
      <c r="A401" s="26">
        <v>3817</v>
      </c>
      <c r="B401" s="26" t="s">
        <v>3814</v>
      </c>
      <c r="C401" s="26" t="s">
        <v>7927</v>
      </c>
      <c r="D401" s="27">
        <v>2000</v>
      </c>
      <c r="E401" s="28">
        <v>2145</v>
      </c>
      <c r="F401" s="26" t="s">
        <v>8218</v>
      </c>
      <c r="G401" s="26" t="s">
        <v>8223</v>
      </c>
      <c r="H401" s="26" t="s">
        <v>8245</v>
      </c>
      <c r="I401" s="26">
        <v>1445659140</v>
      </c>
      <c r="J401" s="26">
        <v>1444236216</v>
      </c>
      <c r="K401" s="26" t="b">
        <v>0</v>
      </c>
      <c r="L401" s="26">
        <v>20</v>
      </c>
      <c r="M401" s="26" t="b">
        <v>1</v>
      </c>
      <c r="N401" s="26" t="s">
        <v>8330</v>
      </c>
      <c r="O401" s="29" t="s">
        <v>8275</v>
      </c>
      <c r="P401" s="26" t="s">
        <v>8276</v>
      </c>
      <c r="Q401" s="26">
        <v>107</v>
      </c>
      <c r="R401" s="30">
        <v>107.25</v>
      </c>
      <c r="S401" s="31">
        <v>42284.69694444444</v>
      </c>
      <c r="T401" s="31">
        <v>42301.165972222225</v>
      </c>
    </row>
    <row r="402" spans="1:20" ht="57.6" x14ac:dyDescent="0.3">
      <c r="A402" s="26">
        <v>3818</v>
      </c>
      <c r="B402" s="26" t="s">
        <v>3815</v>
      </c>
      <c r="C402" s="26" t="s">
        <v>7928</v>
      </c>
      <c r="D402" s="27">
        <v>250</v>
      </c>
      <c r="E402" s="28">
        <v>570</v>
      </c>
      <c r="F402" s="26" t="s">
        <v>8218</v>
      </c>
      <c r="G402" s="26" t="s">
        <v>8223</v>
      </c>
      <c r="H402" s="26" t="s">
        <v>8245</v>
      </c>
      <c r="I402" s="26">
        <v>1426187582</v>
      </c>
      <c r="J402" s="26">
        <v>1423599182</v>
      </c>
      <c r="K402" s="26" t="b">
        <v>0</v>
      </c>
      <c r="L402" s="26">
        <v>10</v>
      </c>
      <c r="M402" s="26" t="b">
        <v>1</v>
      </c>
      <c r="N402" s="26" t="s">
        <v>8330</v>
      </c>
      <c r="O402" s="29" t="s">
        <v>8275</v>
      </c>
      <c r="P402" s="26" t="s">
        <v>8276</v>
      </c>
      <c r="Q402" s="26">
        <v>228</v>
      </c>
      <c r="R402" s="30">
        <v>57</v>
      </c>
      <c r="S402" s="31">
        <v>42045.84238425926</v>
      </c>
      <c r="T402" s="31">
        <v>42075.800717592589</v>
      </c>
    </row>
    <row r="403" spans="1:20" ht="57.6" x14ac:dyDescent="0.3">
      <c r="A403" s="26">
        <v>3819</v>
      </c>
      <c r="B403" s="26" t="s">
        <v>3816</v>
      </c>
      <c r="C403" s="26" t="s">
        <v>7817</v>
      </c>
      <c r="D403" s="27">
        <v>1000</v>
      </c>
      <c r="E403" s="28">
        <v>1064</v>
      </c>
      <c r="F403" s="26" t="s">
        <v>8218</v>
      </c>
      <c r="G403" s="26" t="s">
        <v>8223</v>
      </c>
      <c r="H403" s="26" t="s">
        <v>8245</v>
      </c>
      <c r="I403" s="26">
        <v>1437166920</v>
      </c>
      <c r="J403" s="26">
        <v>1435554104</v>
      </c>
      <c r="K403" s="26" t="b">
        <v>0</v>
      </c>
      <c r="L403" s="26">
        <v>26</v>
      </c>
      <c r="M403" s="26" t="b">
        <v>1</v>
      </c>
      <c r="N403" s="26" t="s">
        <v>8330</v>
      </c>
      <c r="O403" s="29" t="s">
        <v>8275</v>
      </c>
      <c r="P403" s="26" t="s">
        <v>8276</v>
      </c>
      <c r="Q403" s="26">
        <v>106</v>
      </c>
      <c r="R403" s="30">
        <v>40.92</v>
      </c>
      <c r="S403" s="31">
        <v>42184.209537037037</v>
      </c>
      <c r="T403" s="31">
        <v>42202.876388888893</v>
      </c>
    </row>
    <row r="404" spans="1:20" ht="72" x14ac:dyDescent="0.3">
      <c r="A404" s="26">
        <v>3821</v>
      </c>
      <c r="B404" s="26" t="s">
        <v>3818</v>
      </c>
      <c r="C404" s="26" t="s">
        <v>7930</v>
      </c>
      <c r="D404" s="27">
        <v>3500</v>
      </c>
      <c r="E404" s="28">
        <v>3659</v>
      </c>
      <c r="F404" s="26" t="s">
        <v>8218</v>
      </c>
      <c r="G404" s="26" t="s">
        <v>8223</v>
      </c>
      <c r="H404" s="26" t="s">
        <v>8245</v>
      </c>
      <c r="I404" s="26">
        <v>1451881207</v>
      </c>
      <c r="J404" s="26">
        <v>1449116407</v>
      </c>
      <c r="K404" s="26" t="b">
        <v>0</v>
      </c>
      <c r="L404" s="26">
        <v>46</v>
      </c>
      <c r="M404" s="26" t="b">
        <v>1</v>
      </c>
      <c r="N404" s="26" t="s">
        <v>8330</v>
      </c>
      <c r="O404" s="29" t="s">
        <v>8275</v>
      </c>
      <c r="P404" s="26" t="s">
        <v>8276</v>
      </c>
      <c r="Q404" s="26">
        <v>105</v>
      </c>
      <c r="R404" s="30">
        <v>79.540000000000006</v>
      </c>
      <c r="S404" s="31">
        <v>42341.180636574078</v>
      </c>
      <c r="T404" s="31">
        <v>42373.180636574078</v>
      </c>
    </row>
    <row r="405" spans="1:20" ht="72" x14ac:dyDescent="0.3">
      <c r="A405" s="26">
        <v>3823</v>
      </c>
      <c r="B405" s="26" t="s">
        <v>3820</v>
      </c>
      <c r="C405" s="26" t="s">
        <v>7932</v>
      </c>
      <c r="D405" s="27">
        <v>2500</v>
      </c>
      <c r="E405" s="28">
        <v>2650</v>
      </c>
      <c r="F405" s="26" t="s">
        <v>8218</v>
      </c>
      <c r="G405" s="26" t="s">
        <v>8223</v>
      </c>
      <c r="H405" s="26" t="s">
        <v>8245</v>
      </c>
      <c r="I405" s="26">
        <v>1437364740</v>
      </c>
      <c r="J405" s="26">
        <v>1434405044</v>
      </c>
      <c r="K405" s="26" t="b">
        <v>0</v>
      </c>
      <c r="L405" s="26">
        <v>41</v>
      </c>
      <c r="M405" s="26" t="b">
        <v>1</v>
      </c>
      <c r="N405" s="26" t="s">
        <v>8330</v>
      </c>
      <c r="O405" s="29" t="s">
        <v>8275</v>
      </c>
      <c r="P405" s="26" t="s">
        <v>8276</v>
      </c>
      <c r="Q405" s="26">
        <v>106</v>
      </c>
      <c r="R405" s="30">
        <v>64.63</v>
      </c>
      <c r="S405" s="31">
        <v>42170.910231481481</v>
      </c>
      <c r="T405" s="31">
        <v>42205.165972222225</v>
      </c>
    </row>
    <row r="406" spans="1:20" ht="72" x14ac:dyDescent="0.3">
      <c r="A406" s="26">
        <v>3825</v>
      </c>
      <c r="B406" s="26" t="s">
        <v>3822</v>
      </c>
      <c r="C406" s="26" t="s">
        <v>7934</v>
      </c>
      <c r="D406" s="27">
        <v>5000</v>
      </c>
      <c r="E406" s="28">
        <v>5271</v>
      </c>
      <c r="F406" s="26" t="s">
        <v>8218</v>
      </c>
      <c r="G406" s="26" t="s">
        <v>8223</v>
      </c>
      <c r="H406" s="26" t="s">
        <v>8245</v>
      </c>
      <c r="I406" s="26">
        <v>1434505214</v>
      </c>
      <c r="J406" s="26">
        <v>1432690814</v>
      </c>
      <c r="K406" s="26" t="b">
        <v>0</v>
      </c>
      <c r="L406" s="26">
        <v>49</v>
      </c>
      <c r="M406" s="26" t="b">
        <v>1</v>
      </c>
      <c r="N406" s="26" t="s">
        <v>8330</v>
      </c>
      <c r="O406" s="29" t="s">
        <v>8275</v>
      </c>
      <c r="P406" s="26" t="s">
        <v>8276</v>
      </c>
      <c r="Q406" s="26">
        <v>105</v>
      </c>
      <c r="R406" s="30">
        <v>107.57</v>
      </c>
      <c r="S406" s="31">
        <v>42151.069606481484</v>
      </c>
      <c r="T406" s="31">
        <v>42172.069606481484</v>
      </c>
    </row>
    <row r="407" spans="1:20" ht="72" x14ac:dyDescent="0.3">
      <c r="A407" s="26">
        <v>3828</v>
      </c>
      <c r="B407" s="26" t="s">
        <v>3825</v>
      </c>
      <c r="C407" s="26" t="s">
        <v>7937</v>
      </c>
      <c r="D407" s="27">
        <v>5000</v>
      </c>
      <c r="E407" s="28">
        <v>5000</v>
      </c>
      <c r="F407" s="26" t="s">
        <v>8218</v>
      </c>
      <c r="G407" s="26" t="s">
        <v>8223</v>
      </c>
      <c r="H407" s="26" t="s">
        <v>8245</v>
      </c>
      <c r="I407" s="26">
        <v>1420033187</v>
      </c>
      <c r="J407" s="26">
        <v>1414845587</v>
      </c>
      <c r="K407" s="26" t="b">
        <v>0</v>
      </c>
      <c r="L407" s="26">
        <v>28</v>
      </c>
      <c r="M407" s="26" t="b">
        <v>1</v>
      </c>
      <c r="N407" s="26" t="s">
        <v>8330</v>
      </c>
      <c r="O407" s="29" t="s">
        <v>8275</v>
      </c>
      <c r="P407" s="26" t="s">
        <v>8276</v>
      </c>
      <c r="Q407" s="26">
        <v>100</v>
      </c>
      <c r="R407" s="30">
        <v>178.57</v>
      </c>
      <c r="S407" s="31">
        <v>41944.527627314819</v>
      </c>
      <c r="T407" s="31">
        <v>42004.569293981483</v>
      </c>
    </row>
    <row r="408" spans="1:20" ht="72" x14ac:dyDescent="0.3">
      <c r="A408" s="26">
        <v>3829</v>
      </c>
      <c r="B408" s="26" t="s">
        <v>3826</v>
      </c>
      <c r="C408" s="26" t="s">
        <v>7938</v>
      </c>
      <c r="D408" s="27">
        <v>500</v>
      </c>
      <c r="E408" s="28">
        <v>501</v>
      </c>
      <c r="F408" s="26" t="s">
        <v>8218</v>
      </c>
      <c r="G408" s="26" t="s">
        <v>8223</v>
      </c>
      <c r="H408" s="26" t="s">
        <v>8245</v>
      </c>
      <c r="I408" s="26">
        <v>1472676371</v>
      </c>
      <c r="J408" s="26">
        <v>1470948371</v>
      </c>
      <c r="K408" s="26" t="b">
        <v>0</v>
      </c>
      <c r="L408" s="26">
        <v>8</v>
      </c>
      <c r="M408" s="26" t="b">
        <v>1</v>
      </c>
      <c r="N408" s="26" t="s">
        <v>8330</v>
      </c>
      <c r="O408" s="29" t="s">
        <v>8275</v>
      </c>
      <c r="P408" s="26" t="s">
        <v>8276</v>
      </c>
      <c r="Q408" s="26">
        <v>100</v>
      </c>
      <c r="R408" s="30">
        <v>62.63</v>
      </c>
      <c r="S408" s="31">
        <v>42593.865405092598</v>
      </c>
      <c r="T408" s="31">
        <v>42613.865405092598</v>
      </c>
    </row>
    <row r="409" spans="1:20" ht="57.6" x14ac:dyDescent="0.3">
      <c r="A409" s="26">
        <v>3830</v>
      </c>
      <c r="B409" s="26" t="s">
        <v>3827</v>
      </c>
      <c r="C409" s="26" t="s">
        <v>7939</v>
      </c>
      <c r="D409" s="27">
        <v>100</v>
      </c>
      <c r="E409" s="28">
        <v>225</v>
      </c>
      <c r="F409" s="26" t="s">
        <v>8218</v>
      </c>
      <c r="G409" s="26" t="s">
        <v>8223</v>
      </c>
      <c r="H409" s="26" t="s">
        <v>8245</v>
      </c>
      <c r="I409" s="26">
        <v>1464371211</v>
      </c>
      <c r="J409" s="26">
        <v>1463161611</v>
      </c>
      <c r="K409" s="26" t="b">
        <v>0</v>
      </c>
      <c r="L409" s="26">
        <v>3</v>
      </c>
      <c r="M409" s="26" t="b">
        <v>1</v>
      </c>
      <c r="N409" s="26" t="s">
        <v>8330</v>
      </c>
      <c r="O409" s="29" t="s">
        <v>8275</v>
      </c>
      <c r="P409" s="26" t="s">
        <v>8276</v>
      </c>
      <c r="Q409" s="26">
        <v>225</v>
      </c>
      <c r="R409" s="30">
        <v>75</v>
      </c>
      <c r="S409" s="31">
        <v>42503.740868055553</v>
      </c>
      <c r="T409" s="31">
        <v>42517.740868055553</v>
      </c>
    </row>
    <row r="410" spans="1:20" ht="72" x14ac:dyDescent="0.3">
      <c r="A410" s="26">
        <v>3831</v>
      </c>
      <c r="B410" s="26" t="s">
        <v>3828</v>
      </c>
      <c r="C410" s="26" t="s">
        <v>7940</v>
      </c>
      <c r="D410" s="27">
        <v>500</v>
      </c>
      <c r="E410" s="28">
        <v>530.11</v>
      </c>
      <c r="F410" s="26" t="s">
        <v>8218</v>
      </c>
      <c r="G410" s="26" t="s">
        <v>8223</v>
      </c>
      <c r="H410" s="26" t="s">
        <v>8245</v>
      </c>
      <c r="I410" s="26">
        <v>1415222545</v>
      </c>
      <c r="J410" s="26">
        <v>1413404545</v>
      </c>
      <c r="K410" s="26" t="b">
        <v>0</v>
      </c>
      <c r="L410" s="26">
        <v>9</v>
      </c>
      <c r="M410" s="26" t="b">
        <v>1</v>
      </c>
      <c r="N410" s="26" t="s">
        <v>8330</v>
      </c>
      <c r="O410" s="29" t="s">
        <v>8275</v>
      </c>
      <c r="P410" s="26" t="s">
        <v>8276</v>
      </c>
      <c r="Q410" s="26">
        <v>106</v>
      </c>
      <c r="R410" s="30">
        <v>58.9</v>
      </c>
      <c r="S410" s="31">
        <v>41927.848900462966</v>
      </c>
      <c r="T410" s="31">
        <v>41948.890567129631</v>
      </c>
    </row>
    <row r="411" spans="1:20" ht="72" x14ac:dyDescent="0.3">
      <c r="A411" s="26">
        <v>3832</v>
      </c>
      <c r="B411" s="26" t="s">
        <v>3829</v>
      </c>
      <c r="C411" s="26" t="s">
        <v>7941</v>
      </c>
      <c r="D411" s="27">
        <v>1200</v>
      </c>
      <c r="E411" s="28">
        <v>1256</v>
      </c>
      <c r="F411" s="26" t="s">
        <v>8218</v>
      </c>
      <c r="G411" s="26" t="s">
        <v>8223</v>
      </c>
      <c r="H411" s="26" t="s">
        <v>8245</v>
      </c>
      <c r="I411" s="26">
        <v>1455936335</v>
      </c>
      <c r="J411" s="26">
        <v>1452048335</v>
      </c>
      <c r="K411" s="26" t="b">
        <v>0</v>
      </c>
      <c r="L411" s="26">
        <v>9</v>
      </c>
      <c r="M411" s="26" t="b">
        <v>1</v>
      </c>
      <c r="N411" s="26" t="s">
        <v>8330</v>
      </c>
      <c r="O411" s="29" t="s">
        <v>8275</v>
      </c>
      <c r="P411" s="26" t="s">
        <v>8276</v>
      </c>
      <c r="Q411" s="26">
        <v>105</v>
      </c>
      <c r="R411" s="30">
        <v>139.56</v>
      </c>
      <c r="S411" s="31">
        <v>42375.114988425921</v>
      </c>
      <c r="T411" s="31">
        <v>42420.114988425921</v>
      </c>
    </row>
    <row r="412" spans="1:20" ht="57.6" x14ac:dyDescent="0.3">
      <c r="A412" s="26">
        <v>3836</v>
      </c>
      <c r="B412" s="26" t="s">
        <v>3833</v>
      </c>
      <c r="C412" s="26" t="s">
        <v>7945</v>
      </c>
      <c r="D412" s="27">
        <v>800</v>
      </c>
      <c r="E412" s="28">
        <v>900</v>
      </c>
      <c r="F412" s="26" t="s">
        <v>8218</v>
      </c>
      <c r="G412" s="26" t="s">
        <v>8223</v>
      </c>
      <c r="H412" s="26" t="s">
        <v>8245</v>
      </c>
      <c r="I412" s="26">
        <v>1470197340</v>
      </c>
      <c r="J412" s="26">
        <v>1467497652</v>
      </c>
      <c r="K412" s="26" t="b">
        <v>0</v>
      </c>
      <c r="L412" s="26">
        <v>14</v>
      </c>
      <c r="M412" s="26" t="b">
        <v>1</v>
      </c>
      <c r="N412" s="26" t="s">
        <v>8330</v>
      </c>
      <c r="O412" s="29" t="s">
        <v>8275</v>
      </c>
      <c r="P412" s="26" t="s">
        <v>8276</v>
      </c>
      <c r="Q412" s="26">
        <v>113</v>
      </c>
      <c r="R412" s="30">
        <v>64.290000000000006</v>
      </c>
      <c r="S412" s="31">
        <v>42553.926527777774</v>
      </c>
      <c r="T412" s="31">
        <v>42585.172916666663</v>
      </c>
    </row>
    <row r="413" spans="1:20" ht="72" x14ac:dyDescent="0.3">
      <c r="A413" s="26">
        <v>3839</v>
      </c>
      <c r="B413" s="26" t="s">
        <v>3836</v>
      </c>
      <c r="C413" s="26" t="s">
        <v>7948</v>
      </c>
      <c r="D413" s="27">
        <v>2000</v>
      </c>
      <c r="E413" s="28">
        <v>2025</v>
      </c>
      <c r="F413" s="26" t="s">
        <v>8218</v>
      </c>
      <c r="G413" s="26" t="s">
        <v>8223</v>
      </c>
      <c r="H413" s="26" t="s">
        <v>8245</v>
      </c>
      <c r="I413" s="26">
        <v>1438226724</v>
      </c>
      <c r="J413" s="26">
        <v>1433042724</v>
      </c>
      <c r="K413" s="26" t="b">
        <v>0</v>
      </c>
      <c r="L413" s="26">
        <v>32</v>
      </c>
      <c r="M413" s="26" t="b">
        <v>1</v>
      </c>
      <c r="N413" s="26" t="s">
        <v>8330</v>
      </c>
      <c r="O413" s="29" t="s">
        <v>8275</v>
      </c>
      <c r="P413" s="26" t="s">
        <v>8276</v>
      </c>
      <c r="Q413" s="26">
        <v>101</v>
      </c>
      <c r="R413" s="30">
        <v>63.28</v>
      </c>
      <c r="S413" s="31">
        <v>42155.142638888887</v>
      </c>
      <c r="T413" s="31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Q2:Q413">
    <cfRule type="colorScale" priority="1">
      <colorScale>
        <cfvo type="min"/>
        <cfvo type="percentile" val="90"/>
        <color rgb="FFFF7C80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6D32F-2904-4EF9-B82E-FEA3D5CB9D05}">
  <dimension ref="A1:T251"/>
  <sheetViews>
    <sheetView workbookViewId="0">
      <selection activeCell="L5" sqref="L5"/>
    </sheetView>
  </sheetViews>
  <sheetFormatPr defaultRowHeight="14.4" x14ac:dyDescent="0.3"/>
  <cols>
    <col min="1" max="1" width="8.88671875" style="3"/>
    <col min="2" max="2" width="24.88671875" style="3" customWidth="1"/>
    <col min="3" max="3" width="26.21875" style="3" customWidth="1"/>
    <col min="4" max="4" width="11.6640625" style="3" customWidth="1"/>
    <col min="5" max="5" width="8.88671875" style="3"/>
    <col min="6" max="6" width="10.21875" style="3" customWidth="1"/>
    <col min="7" max="8" width="8.88671875" style="3"/>
    <col min="9" max="9" width="12.21875" style="3" customWidth="1"/>
    <col min="10" max="10" width="12" style="3" customWidth="1"/>
    <col min="11" max="11" width="10.5546875" style="3" customWidth="1"/>
    <col min="12" max="12" width="13.33203125" style="3" customWidth="1"/>
    <col min="13" max="13" width="8.88671875" style="3"/>
    <col min="14" max="14" width="13" style="3" customWidth="1"/>
    <col min="15" max="15" width="8.88671875" style="3"/>
    <col min="16" max="16" width="11.6640625" style="3" customWidth="1"/>
    <col min="17" max="17" width="11.88671875" style="3" customWidth="1"/>
    <col min="18" max="18" width="8.88671875" style="3"/>
    <col min="19" max="19" width="12.88671875" style="3" customWidth="1"/>
    <col min="20" max="20" width="12.77734375" style="3" customWidth="1"/>
    <col min="21" max="16384" width="8.88671875" style="3"/>
  </cols>
  <sheetData>
    <row r="1" spans="1:20" ht="28.8" x14ac:dyDescent="0.3">
      <c r="A1" s="20" t="s">
        <v>0</v>
      </c>
      <c r="B1" s="20" t="s">
        <v>1</v>
      </c>
      <c r="C1" s="20" t="s">
        <v>4110</v>
      </c>
      <c r="D1" s="21" t="s">
        <v>8216</v>
      </c>
      <c r="E1" s="22" t="s">
        <v>8217</v>
      </c>
      <c r="F1" s="20" t="s">
        <v>8263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8323</v>
      </c>
      <c r="O1" s="20" t="s">
        <v>8267</v>
      </c>
      <c r="P1" s="23" t="s">
        <v>8266</v>
      </c>
      <c r="Q1" s="20" t="s">
        <v>8264</v>
      </c>
      <c r="R1" s="24" t="s">
        <v>8265</v>
      </c>
      <c r="S1" s="25" t="s">
        <v>8365</v>
      </c>
      <c r="T1" s="25" t="s">
        <v>8365</v>
      </c>
    </row>
    <row r="2" spans="1:20" ht="72" x14ac:dyDescent="0.3">
      <c r="A2" s="26">
        <v>2843</v>
      </c>
      <c r="B2" s="26" t="s">
        <v>2843</v>
      </c>
      <c r="C2" s="26" t="s">
        <v>6953</v>
      </c>
      <c r="D2" s="27">
        <v>1200</v>
      </c>
      <c r="E2" s="28">
        <v>0</v>
      </c>
      <c r="F2" s="26" t="s">
        <v>8220</v>
      </c>
      <c r="G2" s="26" t="s">
        <v>8223</v>
      </c>
      <c r="H2" s="26" t="s">
        <v>8245</v>
      </c>
      <c r="I2" s="26">
        <v>1465790400</v>
      </c>
      <c r="J2" s="26">
        <v>1462210950</v>
      </c>
      <c r="K2" s="26" t="b">
        <v>0</v>
      </c>
      <c r="L2" s="26">
        <v>0</v>
      </c>
      <c r="M2" s="26" t="b">
        <v>0</v>
      </c>
      <c r="N2" s="26" t="s">
        <v>8330</v>
      </c>
      <c r="O2" s="29" t="s">
        <v>8275</v>
      </c>
      <c r="P2" s="26" t="s">
        <v>8276</v>
      </c>
      <c r="Q2" s="26">
        <v>0</v>
      </c>
      <c r="R2" s="30">
        <v>0</v>
      </c>
      <c r="S2" s="31">
        <v>42492.737847222219</v>
      </c>
      <c r="T2" s="31">
        <v>42534.166666666672</v>
      </c>
    </row>
    <row r="3" spans="1:20" ht="57.6" x14ac:dyDescent="0.3">
      <c r="A3" s="26">
        <v>2845</v>
      </c>
      <c r="B3" s="26" t="s">
        <v>2845</v>
      </c>
      <c r="C3" s="26" t="s">
        <v>6955</v>
      </c>
      <c r="D3" s="27">
        <v>7500</v>
      </c>
      <c r="E3" s="28">
        <v>2366</v>
      </c>
      <c r="F3" s="26" t="s">
        <v>8220</v>
      </c>
      <c r="G3" s="26" t="s">
        <v>8223</v>
      </c>
      <c r="H3" s="26" t="s">
        <v>8245</v>
      </c>
      <c r="I3" s="26">
        <v>1433723033</v>
      </c>
      <c r="J3" s="26">
        <v>1428539033</v>
      </c>
      <c r="K3" s="26" t="b">
        <v>0</v>
      </c>
      <c r="L3" s="26">
        <v>39</v>
      </c>
      <c r="M3" s="26" t="b">
        <v>0</v>
      </c>
      <c r="N3" s="26" t="s">
        <v>8330</v>
      </c>
      <c r="O3" s="29" t="s">
        <v>8275</v>
      </c>
      <c r="P3" s="26" t="s">
        <v>8276</v>
      </c>
      <c r="Q3" s="26">
        <v>32</v>
      </c>
      <c r="R3" s="30">
        <v>60.67</v>
      </c>
      <c r="S3" s="31">
        <v>42103.016585648147</v>
      </c>
      <c r="T3" s="31">
        <v>42163.016585648147</v>
      </c>
    </row>
    <row r="4" spans="1:20" ht="72" x14ac:dyDescent="0.3">
      <c r="A4" s="26">
        <v>2846</v>
      </c>
      <c r="B4" s="26" t="s">
        <v>2846</v>
      </c>
      <c r="C4" s="26" t="s">
        <v>6956</v>
      </c>
      <c r="D4" s="27">
        <v>8000</v>
      </c>
      <c r="E4" s="28">
        <v>0</v>
      </c>
      <c r="F4" s="26" t="s">
        <v>8220</v>
      </c>
      <c r="G4" s="26" t="s">
        <v>8223</v>
      </c>
      <c r="H4" s="26" t="s">
        <v>8245</v>
      </c>
      <c r="I4" s="26">
        <v>1432917394</v>
      </c>
      <c r="J4" s="26">
        <v>1429029394</v>
      </c>
      <c r="K4" s="26" t="b">
        <v>0</v>
      </c>
      <c r="L4" s="26">
        <v>0</v>
      </c>
      <c r="M4" s="26" t="b">
        <v>0</v>
      </c>
      <c r="N4" s="26" t="s">
        <v>8330</v>
      </c>
      <c r="O4" s="29" t="s">
        <v>8275</v>
      </c>
      <c r="P4" s="26" t="s">
        <v>8276</v>
      </c>
      <c r="Q4" s="26">
        <v>0</v>
      </c>
      <c r="R4" s="30">
        <v>0</v>
      </c>
      <c r="S4" s="31">
        <v>42108.692060185189</v>
      </c>
      <c r="T4" s="31">
        <v>42153.692060185189</v>
      </c>
    </row>
    <row r="5" spans="1:20" ht="72" x14ac:dyDescent="0.3">
      <c r="A5" s="26">
        <v>2847</v>
      </c>
      <c r="B5" s="26" t="s">
        <v>2847</v>
      </c>
      <c r="C5" s="26" t="s">
        <v>6957</v>
      </c>
      <c r="D5" s="27">
        <v>2000</v>
      </c>
      <c r="E5" s="28">
        <v>0</v>
      </c>
      <c r="F5" s="26" t="s">
        <v>8220</v>
      </c>
      <c r="G5" s="26" t="s">
        <v>8223</v>
      </c>
      <c r="H5" s="26" t="s">
        <v>8245</v>
      </c>
      <c r="I5" s="26">
        <v>1464031265</v>
      </c>
      <c r="J5" s="26">
        <v>1458847265</v>
      </c>
      <c r="K5" s="26" t="b">
        <v>0</v>
      </c>
      <c r="L5" s="26">
        <v>0</v>
      </c>
      <c r="M5" s="26" t="b">
        <v>0</v>
      </c>
      <c r="N5" s="26" t="s">
        <v>8330</v>
      </c>
      <c r="O5" s="29" t="s">
        <v>8275</v>
      </c>
      <c r="P5" s="26" t="s">
        <v>8276</v>
      </c>
      <c r="Q5" s="26">
        <v>0</v>
      </c>
      <c r="R5" s="30">
        <v>0</v>
      </c>
      <c r="S5" s="31">
        <v>42453.806307870371</v>
      </c>
      <c r="T5" s="31">
        <v>42513.806307870371</v>
      </c>
    </row>
    <row r="6" spans="1:20" ht="86.4" x14ac:dyDescent="0.3">
      <c r="A6" s="26">
        <v>2848</v>
      </c>
      <c r="B6" s="26" t="s">
        <v>2848</v>
      </c>
      <c r="C6" s="26" t="s">
        <v>6958</v>
      </c>
      <c r="D6" s="27">
        <v>35000</v>
      </c>
      <c r="E6" s="28">
        <v>70</v>
      </c>
      <c r="F6" s="26" t="s">
        <v>8220</v>
      </c>
      <c r="G6" s="26" t="s">
        <v>8223</v>
      </c>
      <c r="H6" s="26" t="s">
        <v>8245</v>
      </c>
      <c r="I6" s="26">
        <v>1432913659</v>
      </c>
      <c r="J6" s="26">
        <v>1430321659</v>
      </c>
      <c r="K6" s="26" t="b">
        <v>0</v>
      </c>
      <c r="L6" s="26">
        <v>3</v>
      </c>
      <c r="M6" s="26" t="b">
        <v>0</v>
      </c>
      <c r="N6" s="26" t="s">
        <v>8330</v>
      </c>
      <c r="O6" s="29" t="s">
        <v>8275</v>
      </c>
      <c r="P6" s="26" t="s">
        <v>8276</v>
      </c>
      <c r="Q6" s="26">
        <v>0</v>
      </c>
      <c r="R6" s="30">
        <v>23.33</v>
      </c>
      <c r="S6" s="31">
        <v>42123.648831018523</v>
      </c>
      <c r="T6" s="31">
        <v>42153.648831018523</v>
      </c>
    </row>
    <row r="7" spans="1:20" ht="72" x14ac:dyDescent="0.3">
      <c r="A7" s="26">
        <v>2850</v>
      </c>
      <c r="B7" s="26" t="s">
        <v>2850</v>
      </c>
      <c r="C7" s="26" t="s">
        <v>6960</v>
      </c>
      <c r="D7" s="27">
        <v>8000</v>
      </c>
      <c r="E7" s="28">
        <v>311</v>
      </c>
      <c r="F7" s="26" t="s">
        <v>8220</v>
      </c>
      <c r="G7" s="26" t="s">
        <v>8223</v>
      </c>
      <c r="H7" s="26" t="s">
        <v>8245</v>
      </c>
      <c r="I7" s="26">
        <v>1409962211</v>
      </c>
      <c r="J7" s="26">
        <v>1407370211</v>
      </c>
      <c r="K7" s="26" t="b">
        <v>0</v>
      </c>
      <c r="L7" s="26">
        <v>13</v>
      </c>
      <c r="M7" s="26" t="b">
        <v>0</v>
      </c>
      <c r="N7" s="26" t="s">
        <v>8330</v>
      </c>
      <c r="O7" s="29" t="s">
        <v>8275</v>
      </c>
      <c r="P7" s="26" t="s">
        <v>8276</v>
      </c>
      <c r="Q7" s="26">
        <v>4</v>
      </c>
      <c r="R7" s="30">
        <v>23.92</v>
      </c>
      <c r="S7" s="31">
        <v>41858.007071759261</v>
      </c>
      <c r="T7" s="31">
        <v>41888.007071759261</v>
      </c>
    </row>
    <row r="8" spans="1:20" ht="57.6" x14ac:dyDescent="0.3">
      <c r="A8" s="26">
        <v>2852</v>
      </c>
      <c r="B8" s="26" t="s">
        <v>2852</v>
      </c>
      <c r="C8" s="26" t="s">
        <v>6962</v>
      </c>
      <c r="D8" s="27">
        <v>5000</v>
      </c>
      <c r="E8" s="28">
        <v>95</v>
      </c>
      <c r="F8" s="26" t="s">
        <v>8220</v>
      </c>
      <c r="G8" s="26" t="s">
        <v>8223</v>
      </c>
      <c r="H8" s="26" t="s">
        <v>8245</v>
      </c>
      <c r="I8" s="26">
        <v>1403312703</v>
      </c>
      <c r="J8" s="26">
        <v>1400720703</v>
      </c>
      <c r="K8" s="26" t="b">
        <v>0</v>
      </c>
      <c r="L8" s="26">
        <v>6</v>
      </c>
      <c r="M8" s="26" t="b">
        <v>0</v>
      </c>
      <c r="N8" s="26" t="s">
        <v>8330</v>
      </c>
      <c r="O8" s="29" t="s">
        <v>8275</v>
      </c>
      <c r="P8" s="26" t="s">
        <v>8276</v>
      </c>
      <c r="Q8" s="26">
        <v>2</v>
      </c>
      <c r="R8" s="30">
        <v>15.83</v>
      </c>
      <c r="S8" s="31">
        <v>41781.045173611114</v>
      </c>
      <c r="T8" s="31">
        <v>41811.045173611114</v>
      </c>
    </row>
    <row r="9" spans="1:20" ht="72" x14ac:dyDescent="0.3">
      <c r="A9" s="26">
        <v>2855</v>
      </c>
      <c r="B9" s="26" t="s">
        <v>2855</v>
      </c>
      <c r="C9" s="26" t="s">
        <v>6965</v>
      </c>
      <c r="D9" s="27">
        <v>600</v>
      </c>
      <c r="E9" s="28">
        <v>300</v>
      </c>
      <c r="F9" s="26" t="s">
        <v>8220</v>
      </c>
      <c r="G9" s="26" t="s">
        <v>8223</v>
      </c>
      <c r="H9" s="26" t="s">
        <v>8245</v>
      </c>
      <c r="I9" s="26">
        <v>1454110440</v>
      </c>
      <c r="J9" s="26">
        <v>1451607071</v>
      </c>
      <c r="K9" s="26" t="b">
        <v>0</v>
      </c>
      <c r="L9" s="26">
        <v>5</v>
      </c>
      <c r="M9" s="26" t="b">
        <v>0</v>
      </c>
      <c r="N9" s="26" t="s">
        <v>8330</v>
      </c>
      <c r="O9" s="29" t="s">
        <v>8275</v>
      </c>
      <c r="P9" s="26" t="s">
        <v>8276</v>
      </c>
      <c r="Q9" s="26">
        <v>50</v>
      </c>
      <c r="R9" s="30">
        <v>60</v>
      </c>
      <c r="S9" s="31">
        <v>42370.007766203707</v>
      </c>
      <c r="T9" s="31">
        <v>42398.981944444444</v>
      </c>
    </row>
    <row r="10" spans="1:20" ht="72" x14ac:dyDescent="0.3">
      <c r="A10" s="26">
        <v>2856</v>
      </c>
      <c r="B10" s="26" t="s">
        <v>2856</v>
      </c>
      <c r="C10" s="26" t="s">
        <v>6966</v>
      </c>
      <c r="D10" s="27">
        <v>3000</v>
      </c>
      <c r="E10" s="28">
        <v>146</v>
      </c>
      <c r="F10" s="26" t="s">
        <v>8220</v>
      </c>
      <c r="G10" s="26" t="s">
        <v>8223</v>
      </c>
      <c r="H10" s="26" t="s">
        <v>8245</v>
      </c>
      <c r="I10" s="26">
        <v>1439069640</v>
      </c>
      <c r="J10" s="26">
        <v>1433897647</v>
      </c>
      <c r="K10" s="26" t="b">
        <v>0</v>
      </c>
      <c r="L10" s="26">
        <v>6</v>
      </c>
      <c r="M10" s="26" t="b">
        <v>0</v>
      </c>
      <c r="N10" s="26" t="s">
        <v>8330</v>
      </c>
      <c r="O10" s="29" t="s">
        <v>8275</v>
      </c>
      <c r="P10" s="26" t="s">
        <v>8276</v>
      </c>
      <c r="Q10" s="26">
        <v>5</v>
      </c>
      <c r="R10" s="30">
        <v>24.33</v>
      </c>
      <c r="S10" s="31">
        <v>42165.037581018521</v>
      </c>
      <c r="T10" s="31">
        <v>42224.898611111115</v>
      </c>
    </row>
    <row r="11" spans="1:20" ht="72" x14ac:dyDescent="0.3">
      <c r="A11" s="26">
        <v>2860</v>
      </c>
      <c r="B11" s="26" t="s">
        <v>2860</v>
      </c>
      <c r="C11" s="26" t="s">
        <v>6970</v>
      </c>
      <c r="D11" s="27">
        <v>4000</v>
      </c>
      <c r="E11" s="28">
        <v>266</v>
      </c>
      <c r="F11" s="26" t="s">
        <v>8220</v>
      </c>
      <c r="G11" s="26" t="s">
        <v>8223</v>
      </c>
      <c r="H11" s="26" t="s">
        <v>8245</v>
      </c>
      <c r="I11" s="26">
        <v>1466363576</v>
      </c>
      <c r="J11" s="26">
        <v>1461179576</v>
      </c>
      <c r="K11" s="26" t="b">
        <v>0</v>
      </c>
      <c r="L11" s="26">
        <v>9</v>
      </c>
      <c r="M11" s="26" t="b">
        <v>0</v>
      </c>
      <c r="N11" s="26" t="s">
        <v>8330</v>
      </c>
      <c r="O11" s="29" t="s">
        <v>8275</v>
      </c>
      <c r="P11" s="26" t="s">
        <v>8276</v>
      </c>
      <c r="Q11" s="26">
        <v>7</v>
      </c>
      <c r="R11" s="30">
        <v>29.56</v>
      </c>
      <c r="S11" s="31">
        <v>42480.800648148142</v>
      </c>
      <c r="T11" s="31">
        <v>42540.800648148142</v>
      </c>
    </row>
    <row r="12" spans="1:20" ht="72" x14ac:dyDescent="0.3">
      <c r="A12" s="26">
        <v>2862</v>
      </c>
      <c r="B12" s="26" t="s">
        <v>2862</v>
      </c>
      <c r="C12" s="26" t="s">
        <v>6972</v>
      </c>
      <c r="D12" s="27">
        <v>12700</v>
      </c>
      <c r="E12" s="28">
        <v>55</v>
      </c>
      <c r="F12" s="26" t="s">
        <v>8220</v>
      </c>
      <c r="G12" s="26" t="s">
        <v>8223</v>
      </c>
      <c r="H12" s="26" t="s">
        <v>8245</v>
      </c>
      <c r="I12" s="26">
        <v>1403636229</v>
      </c>
      <c r="J12" s="26">
        <v>1401044229</v>
      </c>
      <c r="K12" s="26" t="b">
        <v>0</v>
      </c>
      <c r="L12" s="26">
        <v>3</v>
      </c>
      <c r="M12" s="26" t="b">
        <v>0</v>
      </c>
      <c r="N12" s="26" t="s">
        <v>8330</v>
      </c>
      <c r="O12" s="29" t="s">
        <v>8275</v>
      </c>
      <c r="P12" s="26" t="s">
        <v>8276</v>
      </c>
      <c r="Q12" s="26">
        <v>0</v>
      </c>
      <c r="R12" s="30">
        <v>18.329999999999998</v>
      </c>
      <c r="S12" s="31">
        <v>41784.789687500001</v>
      </c>
      <c r="T12" s="31">
        <v>41814.789687500001</v>
      </c>
    </row>
    <row r="13" spans="1:20" ht="72" x14ac:dyDescent="0.3">
      <c r="A13" s="26">
        <v>2863</v>
      </c>
      <c r="B13" s="26" t="s">
        <v>2863</v>
      </c>
      <c r="C13" s="26" t="s">
        <v>6973</v>
      </c>
      <c r="D13" s="27">
        <v>50000</v>
      </c>
      <c r="E13" s="28">
        <v>20</v>
      </c>
      <c r="F13" s="26" t="s">
        <v>8220</v>
      </c>
      <c r="G13" s="26" t="s">
        <v>8223</v>
      </c>
      <c r="H13" s="26" t="s">
        <v>8245</v>
      </c>
      <c r="I13" s="26">
        <v>1410279123</v>
      </c>
      <c r="J13" s="26">
        <v>1405095123</v>
      </c>
      <c r="K13" s="26" t="b">
        <v>0</v>
      </c>
      <c r="L13" s="26">
        <v>1</v>
      </c>
      <c r="M13" s="26" t="b">
        <v>0</v>
      </c>
      <c r="N13" s="26" t="s">
        <v>8330</v>
      </c>
      <c r="O13" s="29" t="s">
        <v>8275</v>
      </c>
      <c r="P13" s="26" t="s">
        <v>8276</v>
      </c>
      <c r="Q13" s="26">
        <v>0</v>
      </c>
      <c r="R13" s="30">
        <v>20</v>
      </c>
      <c r="S13" s="31">
        <v>41831.675034722226</v>
      </c>
      <c r="T13" s="31">
        <v>41891.675034722226</v>
      </c>
    </row>
    <row r="14" spans="1:20" ht="72" x14ac:dyDescent="0.3">
      <c r="A14" s="26">
        <v>2865</v>
      </c>
      <c r="B14" s="26" t="s">
        <v>2865</v>
      </c>
      <c r="C14" s="26" t="s">
        <v>6975</v>
      </c>
      <c r="D14" s="27">
        <v>2888</v>
      </c>
      <c r="E14" s="28">
        <v>0</v>
      </c>
      <c r="F14" s="26" t="s">
        <v>8220</v>
      </c>
      <c r="G14" s="26" t="s">
        <v>8223</v>
      </c>
      <c r="H14" s="26" t="s">
        <v>8245</v>
      </c>
      <c r="I14" s="26">
        <v>1420512259</v>
      </c>
      <c r="J14" s="26">
        <v>1415328259</v>
      </c>
      <c r="K14" s="26" t="b">
        <v>0</v>
      </c>
      <c r="L14" s="26">
        <v>0</v>
      </c>
      <c r="M14" s="26" t="b">
        <v>0</v>
      </c>
      <c r="N14" s="26" t="s">
        <v>8330</v>
      </c>
      <c r="O14" s="29" t="s">
        <v>8275</v>
      </c>
      <c r="P14" s="26" t="s">
        <v>8276</v>
      </c>
      <c r="Q14" s="26">
        <v>0</v>
      </c>
      <c r="R14" s="30">
        <v>0</v>
      </c>
      <c r="S14" s="31">
        <v>41950.114108796297</v>
      </c>
      <c r="T14" s="31">
        <v>42010.114108796297</v>
      </c>
    </row>
    <row r="15" spans="1:20" ht="72" x14ac:dyDescent="0.3">
      <c r="A15" s="26">
        <v>2866</v>
      </c>
      <c r="B15" s="26" t="s">
        <v>2866</v>
      </c>
      <c r="C15" s="26" t="s">
        <v>6976</v>
      </c>
      <c r="D15" s="27">
        <v>5000</v>
      </c>
      <c r="E15" s="28">
        <v>45</v>
      </c>
      <c r="F15" s="26" t="s">
        <v>8220</v>
      </c>
      <c r="G15" s="26" t="s">
        <v>8223</v>
      </c>
      <c r="H15" s="26" t="s">
        <v>8245</v>
      </c>
      <c r="I15" s="26">
        <v>1476482400</v>
      </c>
      <c r="J15" s="26">
        <v>1473893721</v>
      </c>
      <c r="K15" s="26" t="b">
        <v>0</v>
      </c>
      <c r="L15" s="26">
        <v>2</v>
      </c>
      <c r="M15" s="26" t="b">
        <v>0</v>
      </c>
      <c r="N15" s="26" t="s">
        <v>8330</v>
      </c>
      <c r="O15" s="29" t="s">
        <v>8275</v>
      </c>
      <c r="P15" s="26" t="s">
        <v>8276</v>
      </c>
      <c r="Q15" s="26">
        <v>1</v>
      </c>
      <c r="R15" s="30">
        <v>22.5</v>
      </c>
      <c r="S15" s="31">
        <v>42627.955104166671</v>
      </c>
      <c r="T15" s="31">
        <v>42657.916666666672</v>
      </c>
    </row>
    <row r="16" spans="1:20" ht="72" x14ac:dyDescent="0.3">
      <c r="A16" s="26">
        <v>2867</v>
      </c>
      <c r="B16" s="26" t="s">
        <v>2867</v>
      </c>
      <c r="C16" s="26" t="s">
        <v>6977</v>
      </c>
      <c r="D16" s="27">
        <v>2500</v>
      </c>
      <c r="E16" s="28">
        <v>504</v>
      </c>
      <c r="F16" s="26" t="s">
        <v>8220</v>
      </c>
      <c r="G16" s="26" t="s">
        <v>8223</v>
      </c>
      <c r="H16" s="26" t="s">
        <v>8245</v>
      </c>
      <c r="I16" s="26">
        <v>1467604800</v>
      </c>
      <c r="J16" s="26">
        <v>1465533672</v>
      </c>
      <c r="K16" s="26" t="b">
        <v>0</v>
      </c>
      <c r="L16" s="26">
        <v>10</v>
      </c>
      <c r="M16" s="26" t="b">
        <v>0</v>
      </c>
      <c r="N16" s="26" t="s">
        <v>8330</v>
      </c>
      <c r="O16" s="29" t="s">
        <v>8275</v>
      </c>
      <c r="P16" s="26" t="s">
        <v>8276</v>
      </c>
      <c r="Q16" s="26">
        <v>20</v>
      </c>
      <c r="R16" s="30">
        <v>50.4</v>
      </c>
      <c r="S16" s="31">
        <v>42531.195277777777</v>
      </c>
      <c r="T16" s="31">
        <v>42555.166666666672</v>
      </c>
    </row>
    <row r="17" spans="1:20" ht="86.4" x14ac:dyDescent="0.3">
      <c r="A17" s="26">
        <v>2868</v>
      </c>
      <c r="B17" s="26" t="s">
        <v>2868</v>
      </c>
      <c r="C17" s="26" t="s">
        <v>6978</v>
      </c>
      <c r="D17" s="27">
        <v>15000</v>
      </c>
      <c r="E17" s="28">
        <v>6301.76</v>
      </c>
      <c r="F17" s="26" t="s">
        <v>8220</v>
      </c>
      <c r="G17" s="26" t="s">
        <v>8223</v>
      </c>
      <c r="H17" s="26" t="s">
        <v>8245</v>
      </c>
      <c r="I17" s="26">
        <v>1475697054</v>
      </c>
      <c r="J17" s="26">
        <v>1473105054</v>
      </c>
      <c r="K17" s="26" t="b">
        <v>0</v>
      </c>
      <c r="L17" s="26">
        <v>60</v>
      </c>
      <c r="M17" s="26" t="b">
        <v>0</v>
      </c>
      <c r="N17" s="26" t="s">
        <v>8330</v>
      </c>
      <c r="O17" s="29" t="s">
        <v>8275</v>
      </c>
      <c r="P17" s="26" t="s">
        <v>8276</v>
      </c>
      <c r="Q17" s="26">
        <v>42</v>
      </c>
      <c r="R17" s="30">
        <v>105.03</v>
      </c>
      <c r="S17" s="31">
        <v>42618.827013888891</v>
      </c>
      <c r="T17" s="31">
        <v>42648.827013888891</v>
      </c>
    </row>
    <row r="18" spans="1:20" ht="72" x14ac:dyDescent="0.3">
      <c r="A18" s="26">
        <v>2869</v>
      </c>
      <c r="B18" s="26" t="s">
        <v>2869</v>
      </c>
      <c r="C18" s="26" t="s">
        <v>6979</v>
      </c>
      <c r="D18" s="27">
        <v>20000</v>
      </c>
      <c r="E18" s="28">
        <v>177</v>
      </c>
      <c r="F18" s="26" t="s">
        <v>8220</v>
      </c>
      <c r="G18" s="26" t="s">
        <v>8223</v>
      </c>
      <c r="H18" s="26" t="s">
        <v>8245</v>
      </c>
      <c r="I18" s="26">
        <v>1468937681</v>
      </c>
      <c r="J18" s="26">
        <v>1466345681</v>
      </c>
      <c r="K18" s="26" t="b">
        <v>0</v>
      </c>
      <c r="L18" s="26">
        <v>5</v>
      </c>
      <c r="M18" s="26" t="b">
        <v>0</v>
      </c>
      <c r="N18" s="26" t="s">
        <v>8330</v>
      </c>
      <c r="O18" s="29" t="s">
        <v>8275</v>
      </c>
      <c r="P18" s="26" t="s">
        <v>8276</v>
      </c>
      <c r="Q18" s="26">
        <v>1</v>
      </c>
      <c r="R18" s="30">
        <v>35.4</v>
      </c>
      <c r="S18" s="31">
        <v>42540.593530092592</v>
      </c>
      <c r="T18" s="31">
        <v>42570.593530092592</v>
      </c>
    </row>
    <row r="19" spans="1:20" ht="72" x14ac:dyDescent="0.3">
      <c r="A19" s="26">
        <v>2870</v>
      </c>
      <c r="B19" s="26" t="s">
        <v>2870</v>
      </c>
      <c r="C19" s="26" t="s">
        <v>6980</v>
      </c>
      <c r="D19" s="27">
        <v>5000</v>
      </c>
      <c r="E19" s="28">
        <v>750</v>
      </c>
      <c r="F19" s="26" t="s">
        <v>8220</v>
      </c>
      <c r="G19" s="26" t="s">
        <v>8223</v>
      </c>
      <c r="H19" s="26" t="s">
        <v>8245</v>
      </c>
      <c r="I19" s="26">
        <v>1400301165</v>
      </c>
      <c r="J19" s="26">
        <v>1397709165</v>
      </c>
      <c r="K19" s="26" t="b">
        <v>0</v>
      </c>
      <c r="L19" s="26">
        <v>9</v>
      </c>
      <c r="M19" s="26" t="b">
        <v>0</v>
      </c>
      <c r="N19" s="26" t="s">
        <v>8330</v>
      </c>
      <c r="O19" s="29" t="s">
        <v>8275</v>
      </c>
      <c r="P19" s="26" t="s">
        <v>8276</v>
      </c>
      <c r="Q19" s="26">
        <v>15</v>
      </c>
      <c r="R19" s="30">
        <v>83.33</v>
      </c>
      <c r="S19" s="31">
        <v>41746.189409722225</v>
      </c>
      <c r="T19" s="31">
        <v>41776.189409722225</v>
      </c>
    </row>
    <row r="20" spans="1:20" ht="57.6" x14ac:dyDescent="0.3">
      <c r="A20" s="26">
        <v>2871</v>
      </c>
      <c r="B20" s="26" t="s">
        <v>2871</v>
      </c>
      <c r="C20" s="26" t="s">
        <v>6981</v>
      </c>
      <c r="D20" s="27">
        <v>10000</v>
      </c>
      <c r="E20" s="28">
        <v>467</v>
      </c>
      <c r="F20" s="26" t="s">
        <v>8220</v>
      </c>
      <c r="G20" s="26" t="s">
        <v>8223</v>
      </c>
      <c r="H20" s="26" t="s">
        <v>8245</v>
      </c>
      <c r="I20" s="26">
        <v>1419183813</v>
      </c>
      <c r="J20" s="26">
        <v>1417455813</v>
      </c>
      <c r="K20" s="26" t="b">
        <v>0</v>
      </c>
      <c r="L20" s="26">
        <v>13</v>
      </c>
      <c r="M20" s="26" t="b">
        <v>0</v>
      </c>
      <c r="N20" s="26" t="s">
        <v>8330</v>
      </c>
      <c r="O20" s="29" t="s">
        <v>8275</v>
      </c>
      <c r="P20" s="26" t="s">
        <v>8276</v>
      </c>
      <c r="Q20" s="26">
        <v>5</v>
      </c>
      <c r="R20" s="30">
        <v>35.92</v>
      </c>
      <c r="S20" s="31">
        <v>41974.738576388889</v>
      </c>
      <c r="T20" s="31">
        <v>41994.738576388889</v>
      </c>
    </row>
    <row r="21" spans="1:20" ht="57.6" x14ac:dyDescent="0.3">
      <c r="A21" s="26">
        <v>2872</v>
      </c>
      <c r="B21" s="26" t="s">
        <v>2872</v>
      </c>
      <c r="C21" s="26" t="s">
        <v>6982</v>
      </c>
      <c r="D21" s="27">
        <v>3000</v>
      </c>
      <c r="E21" s="28">
        <v>0</v>
      </c>
      <c r="F21" s="26" t="s">
        <v>8220</v>
      </c>
      <c r="G21" s="26" t="s">
        <v>8223</v>
      </c>
      <c r="H21" s="26" t="s">
        <v>8245</v>
      </c>
      <c r="I21" s="26">
        <v>1434768438</v>
      </c>
      <c r="J21" s="26">
        <v>1429584438</v>
      </c>
      <c r="K21" s="26" t="b">
        <v>0</v>
      </c>
      <c r="L21" s="26">
        <v>0</v>
      </c>
      <c r="M21" s="26" t="b">
        <v>0</v>
      </c>
      <c r="N21" s="26" t="s">
        <v>8330</v>
      </c>
      <c r="O21" s="29" t="s">
        <v>8275</v>
      </c>
      <c r="P21" s="26" t="s">
        <v>8276</v>
      </c>
      <c r="Q21" s="26">
        <v>0</v>
      </c>
      <c r="R21" s="30">
        <v>0</v>
      </c>
      <c r="S21" s="31">
        <v>42115.11618055556</v>
      </c>
      <c r="T21" s="31">
        <v>42175.11618055556</v>
      </c>
    </row>
    <row r="22" spans="1:20" ht="72" x14ac:dyDescent="0.3">
      <c r="A22" s="26">
        <v>2873</v>
      </c>
      <c r="B22" s="26" t="s">
        <v>2873</v>
      </c>
      <c r="C22" s="26" t="s">
        <v>6983</v>
      </c>
      <c r="D22" s="27">
        <v>2500</v>
      </c>
      <c r="E22" s="28">
        <v>953</v>
      </c>
      <c r="F22" s="26" t="s">
        <v>8220</v>
      </c>
      <c r="G22" s="26" t="s">
        <v>8223</v>
      </c>
      <c r="H22" s="26" t="s">
        <v>8245</v>
      </c>
      <c r="I22" s="26">
        <v>1422473831</v>
      </c>
      <c r="J22" s="26">
        <v>1419881831</v>
      </c>
      <c r="K22" s="26" t="b">
        <v>0</v>
      </c>
      <c r="L22" s="26">
        <v>8</v>
      </c>
      <c r="M22" s="26" t="b">
        <v>0</v>
      </c>
      <c r="N22" s="26" t="s">
        <v>8330</v>
      </c>
      <c r="O22" s="29" t="s">
        <v>8275</v>
      </c>
      <c r="P22" s="26" t="s">
        <v>8276</v>
      </c>
      <c r="Q22" s="26">
        <v>38</v>
      </c>
      <c r="R22" s="30">
        <v>119.13</v>
      </c>
      <c r="S22" s="31">
        <v>42002.817488425921</v>
      </c>
      <c r="T22" s="31">
        <v>42032.817488425921</v>
      </c>
    </row>
    <row r="23" spans="1:20" ht="72" x14ac:dyDescent="0.3">
      <c r="A23" s="26">
        <v>2874</v>
      </c>
      <c r="B23" s="26" t="s">
        <v>2874</v>
      </c>
      <c r="C23" s="26" t="s">
        <v>6984</v>
      </c>
      <c r="D23" s="27">
        <v>5000</v>
      </c>
      <c r="E23" s="28">
        <v>271</v>
      </c>
      <c r="F23" s="26" t="s">
        <v>8220</v>
      </c>
      <c r="G23" s="26" t="s">
        <v>8223</v>
      </c>
      <c r="H23" s="26" t="s">
        <v>8245</v>
      </c>
      <c r="I23" s="26">
        <v>1484684186</v>
      </c>
      <c r="J23" s="26">
        <v>1482092186</v>
      </c>
      <c r="K23" s="26" t="b">
        <v>0</v>
      </c>
      <c r="L23" s="26">
        <v>3</v>
      </c>
      <c r="M23" s="26" t="b">
        <v>0</v>
      </c>
      <c r="N23" s="26" t="s">
        <v>8330</v>
      </c>
      <c r="O23" s="29" t="s">
        <v>8275</v>
      </c>
      <c r="P23" s="26" t="s">
        <v>8276</v>
      </c>
      <c r="Q23" s="26">
        <v>5</v>
      </c>
      <c r="R23" s="30">
        <v>90.33</v>
      </c>
      <c r="S23" s="31">
        <v>42722.84474537037</v>
      </c>
      <c r="T23" s="31">
        <v>42752.84474537037</v>
      </c>
    </row>
    <row r="24" spans="1:20" ht="72" x14ac:dyDescent="0.3">
      <c r="A24" s="26">
        <v>2875</v>
      </c>
      <c r="B24" s="26" t="s">
        <v>2875</v>
      </c>
      <c r="C24" s="26" t="s">
        <v>6985</v>
      </c>
      <c r="D24" s="27">
        <v>20000</v>
      </c>
      <c r="E24" s="28">
        <v>7</v>
      </c>
      <c r="F24" s="26" t="s">
        <v>8220</v>
      </c>
      <c r="G24" s="26" t="s">
        <v>8223</v>
      </c>
      <c r="H24" s="26" t="s">
        <v>8245</v>
      </c>
      <c r="I24" s="26">
        <v>1462417493</v>
      </c>
      <c r="J24" s="26">
        <v>1459825493</v>
      </c>
      <c r="K24" s="26" t="b">
        <v>0</v>
      </c>
      <c r="L24" s="26">
        <v>3</v>
      </c>
      <c r="M24" s="26" t="b">
        <v>0</v>
      </c>
      <c r="N24" s="26" t="s">
        <v>8330</v>
      </c>
      <c r="O24" s="29" t="s">
        <v>8275</v>
      </c>
      <c r="P24" s="26" t="s">
        <v>8276</v>
      </c>
      <c r="Q24" s="26">
        <v>0</v>
      </c>
      <c r="R24" s="30">
        <v>2.33</v>
      </c>
      <c r="S24" s="31">
        <v>42465.128391203703</v>
      </c>
      <c r="T24" s="31">
        <v>42495.128391203703</v>
      </c>
    </row>
    <row r="25" spans="1:20" ht="72" x14ac:dyDescent="0.3">
      <c r="A25" s="26">
        <v>2876</v>
      </c>
      <c r="B25" s="26" t="s">
        <v>2876</v>
      </c>
      <c r="C25" s="26" t="s">
        <v>6986</v>
      </c>
      <c r="D25" s="27">
        <v>150000</v>
      </c>
      <c r="E25" s="28">
        <v>0</v>
      </c>
      <c r="F25" s="26" t="s">
        <v>8220</v>
      </c>
      <c r="G25" s="26" t="s">
        <v>8223</v>
      </c>
      <c r="H25" s="26" t="s">
        <v>8245</v>
      </c>
      <c r="I25" s="26">
        <v>1437069079</v>
      </c>
      <c r="J25" s="26">
        <v>1434477079</v>
      </c>
      <c r="K25" s="26" t="b">
        <v>0</v>
      </c>
      <c r="L25" s="26">
        <v>0</v>
      </c>
      <c r="M25" s="26" t="b">
        <v>0</v>
      </c>
      <c r="N25" s="26" t="s">
        <v>8330</v>
      </c>
      <c r="O25" s="29" t="s">
        <v>8275</v>
      </c>
      <c r="P25" s="26" t="s">
        <v>8276</v>
      </c>
      <c r="Q25" s="26">
        <v>0</v>
      </c>
      <c r="R25" s="30">
        <v>0</v>
      </c>
      <c r="S25" s="31">
        <v>42171.743969907402</v>
      </c>
      <c r="T25" s="31">
        <v>42201.743969907402</v>
      </c>
    </row>
    <row r="26" spans="1:20" ht="72" x14ac:dyDescent="0.3">
      <c r="A26" s="26">
        <v>2877</v>
      </c>
      <c r="B26" s="26" t="s">
        <v>2877</v>
      </c>
      <c r="C26" s="26" t="s">
        <v>6987</v>
      </c>
      <c r="D26" s="27">
        <v>6000</v>
      </c>
      <c r="E26" s="28">
        <v>650</v>
      </c>
      <c r="F26" s="26" t="s">
        <v>8220</v>
      </c>
      <c r="G26" s="26" t="s">
        <v>8223</v>
      </c>
      <c r="H26" s="26" t="s">
        <v>8245</v>
      </c>
      <c r="I26" s="26">
        <v>1480525200</v>
      </c>
      <c r="J26" s="26">
        <v>1477781724</v>
      </c>
      <c r="K26" s="26" t="b">
        <v>0</v>
      </c>
      <c r="L26" s="26">
        <v>6</v>
      </c>
      <c r="M26" s="26" t="b">
        <v>0</v>
      </c>
      <c r="N26" s="26" t="s">
        <v>8330</v>
      </c>
      <c r="O26" s="29" t="s">
        <v>8275</v>
      </c>
      <c r="P26" s="26" t="s">
        <v>8276</v>
      </c>
      <c r="Q26" s="26">
        <v>11</v>
      </c>
      <c r="R26" s="30">
        <v>108.33</v>
      </c>
      <c r="S26" s="31">
        <v>42672.955138888887</v>
      </c>
      <c r="T26" s="31">
        <v>42704.708333333328</v>
      </c>
    </row>
    <row r="27" spans="1:20" ht="57.6" x14ac:dyDescent="0.3">
      <c r="A27" s="26">
        <v>2879</v>
      </c>
      <c r="B27" s="26" t="s">
        <v>2879</v>
      </c>
      <c r="C27" s="26" t="s">
        <v>6989</v>
      </c>
      <c r="D27" s="27">
        <v>11200</v>
      </c>
      <c r="E27" s="28">
        <v>29</v>
      </c>
      <c r="F27" s="26" t="s">
        <v>8220</v>
      </c>
      <c r="G27" s="26" t="s">
        <v>8223</v>
      </c>
      <c r="H27" s="26" t="s">
        <v>8245</v>
      </c>
      <c r="I27" s="26">
        <v>1453310661</v>
      </c>
      <c r="J27" s="26">
        <v>1450718661</v>
      </c>
      <c r="K27" s="26" t="b">
        <v>0</v>
      </c>
      <c r="L27" s="26">
        <v>1</v>
      </c>
      <c r="M27" s="26" t="b">
        <v>0</v>
      </c>
      <c r="N27" s="26" t="s">
        <v>8330</v>
      </c>
      <c r="O27" s="29" t="s">
        <v>8275</v>
      </c>
      <c r="P27" s="26" t="s">
        <v>8276</v>
      </c>
      <c r="Q27" s="26">
        <v>0</v>
      </c>
      <c r="R27" s="30">
        <v>29</v>
      </c>
      <c r="S27" s="31">
        <v>42359.725243055553</v>
      </c>
      <c r="T27" s="31">
        <v>42389.725243055553</v>
      </c>
    </row>
    <row r="28" spans="1:20" ht="72" x14ac:dyDescent="0.3">
      <c r="A28" s="26">
        <v>2880</v>
      </c>
      <c r="B28" s="26" t="s">
        <v>2880</v>
      </c>
      <c r="C28" s="26" t="s">
        <v>6990</v>
      </c>
      <c r="D28" s="27">
        <v>12000</v>
      </c>
      <c r="E28" s="28">
        <v>2800</v>
      </c>
      <c r="F28" s="26" t="s">
        <v>8220</v>
      </c>
      <c r="G28" s="26" t="s">
        <v>8223</v>
      </c>
      <c r="H28" s="26" t="s">
        <v>8245</v>
      </c>
      <c r="I28" s="26">
        <v>1440090300</v>
      </c>
      <c r="J28" s="26">
        <v>1436305452</v>
      </c>
      <c r="K28" s="26" t="b">
        <v>0</v>
      </c>
      <c r="L28" s="26">
        <v>29</v>
      </c>
      <c r="M28" s="26" t="b">
        <v>0</v>
      </c>
      <c r="N28" s="26" t="s">
        <v>8330</v>
      </c>
      <c r="O28" s="29" t="s">
        <v>8275</v>
      </c>
      <c r="P28" s="26" t="s">
        <v>8276</v>
      </c>
      <c r="Q28" s="26">
        <v>23</v>
      </c>
      <c r="R28" s="30">
        <v>96.55</v>
      </c>
      <c r="S28" s="31">
        <v>42192.905694444446</v>
      </c>
      <c r="T28" s="31">
        <v>42236.711805555555</v>
      </c>
    </row>
    <row r="29" spans="1:20" ht="72" x14ac:dyDescent="0.3">
      <c r="A29" s="26">
        <v>2881</v>
      </c>
      <c r="B29" s="26" t="s">
        <v>2881</v>
      </c>
      <c r="C29" s="26" t="s">
        <v>6991</v>
      </c>
      <c r="D29" s="27">
        <v>5500</v>
      </c>
      <c r="E29" s="28">
        <v>0</v>
      </c>
      <c r="F29" s="26" t="s">
        <v>8220</v>
      </c>
      <c r="G29" s="26" t="s">
        <v>8223</v>
      </c>
      <c r="H29" s="26" t="s">
        <v>8245</v>
      </c>
      <c r="I29" s="26">
        <v>1417620036</v>
      </c>
      <c r="J29" s="26">
        <v>1412432436</v>
      </c>
      <c r="K29" s="26" t="b">
        <v>0</v>
      </c>
      <c r="L29" s="26">
        <v>0</v>
      </c>
      <c r="M29" s="26" t="b">
        <v>0</v>
      </c>
      <c r="N29" s="26" t="s">
        <v>8330</v>
      </c>
      <c r="O29" s="29" t="s">
        <v>8275</v>
      </c>
      <c r="P29" s="26" t="s">
        <v>8276</v>
      </c>
      <c r="Q29" s="26">
        <v>0</v>
      </c>
      <c r="R29" s="30">
        <v>0</v>
      </c>
      <c r="S29" s="31">
        <v>41916.597638888888</v>
      </c>
      <c r="T29" s="31">
        <v>41976.639305555553</v>
      </c>
    </row>
    <row r="30" spans="1:20" ht="72" x14ac:dyDescent="0.3">
      <c r="A30" s="26">
        <v>2882</v>
      </c>
      <c r="B30" s="26" t="s">
        <v>2882</v>
      </c>
      <c r="C30" s="26" t="s">
        <v>6992</v>
      </c>
      <c r="D30" s="27">
        <v>750</v>
      </c>
      <c r="E30" s="28">
        <v>252</v>
      </c>
      <c r="F30" s="26" t="s">
        <v>8220</v>
      </c>
      <c r="G30" s="26" t="s">
        <v>8223</v>
      </c>
      <c r="H30" s="26" t="s">
        <v>8245</v>
      </c>
      <c r="I30" s="26">
        <v>1462112318</v>
      </c>
      <c r="J30" s="26">
        <v>1459520318</v>
      </c>
      <c r="K30" s="26" t="b">
        <v>0</v>
      </c>
      <c r="L30" s="26">
        <v>4</v>
      </c>
      <c r="M30" s="26" t="b">
        <v>0</v>
      </c>
      <c r="N30" s="26" t="s">
        <v>8330</v>
      </c>
      <c r="O30" s="29" t="s">
        <v>8275</v>
      </c>
      <c r="P30" s="26" t="s">
        <v>8276</v>
      </c>
      <c r="Q30" s="26">
        <v>34</v>
      </c>
      <c r="R30" s="30">
        <v>63</v>
      </c>
      <c r="S30" s="31">
        <v>42461.596273148149</v>
      </c>
      <c r="T30" s="31">
        <v>42491.596273148149</v>
      </c>
    </row>
    <row r="31" spans="1:20" ht="72" x14ac:dyDescent="0.3">
      <c r="A31" s="26">
        <v>2883</v>
      </c>
      <c r="B31" s="26" t="s">
        <v>2883</v>
      </c>
      <c r="C31" s="26" t="s">
        <v>6993</v>
      </c>
      <c r="D31" s="27">
        <v>10000</v>
      </c>
      <c r="E31" s="28">
        <v>1908</v>
      </c>
      <c r="F31" s="26" t="s">
        <v>8220</v>
      </c>
      <c r="G31" s="26" t="s">
        <v>8223</v>
      </c>
      <c r="H31" s="26" t="s">
        <v>8245</v>
      </c>
      <c r="I31" s="26">
        <v>1454734740</v>
      </c>
      <c r="J31" s="26">
        <v>1451684437</v>
      </c>
      <c r="K31" s="26" t="b">
        <v>0</v>
      </c>
      <c r="L31" s="26">
        <v>5</v>
      </c>
      <c r="M31" s="26" t="b">
        <v>0</v>
      </c>
      <c r="N31" s="26" t="s">
        <v>8330</v>
      </c>
      <c r="O31" s="29" t="s">
        <v>8275</v>
      </c>
      <c r="P31" s="26" t="s">
        <v>8276</v>
      </c>
      <c r="Q31" s="26">
        <v>19</v>
      </c>
      <c r="R31" s="30">
        <v>381.6</v>
      </c>
      <c r="S31" s="31">
        <v>42370.90320601852</v>
      </c>
      <c r="T31" s="31">
        <v>42406.207638888889</v>
      </c>
    </row>
    <row r="32" spans="1:20" ht="43.2" x14ac:dyDescent="0.3">
      <c r="A32" s="26">
        <v>2884</v>
      </c>
      <c r="B32" s="26" t="s">
        <v>2884</v>
      </c>
      <c r="C32" s="26" t="s">
        <v>6994</v>
      </c>
      <c r="D32" s="27">
        <v>45000</v>
      </c>
      <c r="E32" s="28">
        <v>185</v>
      </c>
      <c r="F32" s="26" t="s">
        <v>8220</v>
      </c>
      <c r="G32" s="26" t="s">
        <v>8223</v>
      </c>
      <c r="H32" s="26" t="s">
        <v>8245</v>
      </c>
      <c r="I32" s="26">
        <v>1417800435</v>
      </c>
      <c r="J32" s="26">
        <v>1415208435</v>
      </c>
      <c r="K32" s="26" t="b">
        <v>0</v>
      </c>
      <c r="L32" s="26">
        <v>4</v>
      </c>
      <c r="M32" s="26" t="b">
        <v>0</v>
      </c>
      <c r="N32" s="26" t="s">
        <v>8330</v>
      </c>
      <c r="O32" s="29" t="s">
        <v>8275</v>
      </c>
      <c r="P32" s="26" t="s">
        <v>8276</v>
      </c>
      <c r="Q32" s="26">
        <v>0</v>
      </c>
      <c r="R32" s="30">
        <v>46.25</v>
      </c>
      <c r="S32" s="31">
        <v>41948.727256944447</v>
      </c>
      <c r="T32" s="31">
        <v>41978.727256944447</v>
      </c>
    </row>
    <row r="33" spans="1:20" ht="43.2" x14ac:dyDescent="0.3">
      <c r="A33" s="26">
        <v>2885</v>
      </c>
      <c r="B33" s="26" t="s">
        <v>2885</v>
      </c>
      <c r="C33" s="26" t="s">
        <v>6995</v>
      </c>
      <c r="D33" s="27">
        <v>400</v>
      </c>
      <c r="E33" s="28">
        <v>130</v>
      </c>
      <c r="F33" s="26" t="s">
        <v>8220</v>
      </c>
      <c r="G33" s="26" t="s">
        <v>8223</v>
      </c>
      <c r="H33" s="26" t="s">
        <v>8245</v>
      </c>
      <c r="I33" s="26">
        <v>1426294201</v>
      </c>
      <c r="J33" s="26">
        <v>1423705801</v>
      </c>
      <c r="K33" s="26" t="b">
        <v>0</v>
      </c>
      <c r="L33" s="26">
        <v>5</v>
      </c>
      <c r="M33" s="26" t="b">
        <v>0</v>
      </c>
      <c r="N33" s="26" t="s">
        <v>8330</v>
      </c>
      <c r="O33" s="29" t="s">
        <v>8275</v>
      </c>
      <c r="P33" s="26" t="s">
        <v>8276</v>
      </c>
      <c r="Q33" s="26">
        <v>33</v>
      </c>
      <c r="R33" s="30">
        <v>26</v>
      </c>
      <c r="S33" s="31">
        <v>42047.07640046296</v>
      </c>
      <c r="T33" s="31">
        <v>42077.034733796296</v>
      </c>
    </row>
    <row r="34" spans="1:20" ht="72" x14ac:dyDescent="0.3">
      <c r="A34" s="26">
        <v>2886</v>
      </c>
      <c r="B34" s="26" t="s">
        <v>2886</v>
      </c>
      <c r="C34" s="26" t="s">
        <v>6996</v>
      </c>
      <c r="D34" s="27">
        <v>200</v>
      </c>
      <c r="E34" s="28">
        <v>10</v>
      </c>
      <c r="F34" s="26" t="s">
        <v>8220</v>
      </c>
      <c r="G34" s="26" t="s">
        <v>8223</v>
      </c>
      <c r="H34" s="26" t="s">
        <v>8245</v>
      </c>
      <c r="I34" s="26">
        <v>1442635140</v>
      </c>
      <c r="J34" s="26">
        <v>1442243484</v>
      </c>
      <c r="K34" s="26" t="b">
        <v>0</v>
      </c>
      <c r="L34" s="26">
        <v>1</v>
      </c>
      <c r="M34" s="26" t="b">
        <v>0</v>
      </c>
      <c r="N34" s="26" t="s">
        <v>8330</v>
      </c>
      <c r="O34" s="29" t="s">
        <v>8275</v>
      </c>
      <c r="P34" s="26" t="s">
        <v>8276</v>
      </c>
      <c r="Q34" s="26">
        <v>5</v>
      </c>
      <c r="R34" s="30">
        <v>10</v>
      </c>
      <c r="S34" s="31">
        <v>42261.632916666669</v>
      </c>
      <c r="T34" s="31">
        <v>42266.165972222225</v>
      </c>
    </row>
    <row r="35" spans="1:20" ht="72" x14ac:dyDescent="0.3">
      <c r="A35" s="26">
        <v>2887</v>
      </c>
      <c r="B35" s="26" t="s">
        <v>2887</v>
      </c>
      <c r="C35" s="26" t="s">
        <v>6997</v>
      </c>
      <c r="D35" s="27">
        <v>3000</v>
      </c>
      <c r="E35" s="28">
        <v>5</v>
      </c>
      <c r="F35" s="26" t="s">
        <v>8220</v>
      </c>
      <c r="G35" s="26" t="s">
        <v>8223</v>
      </c>
      <c r="H35" s="26" t="s">
        <v>8245</v>
      </c>
      <c r="I35" s="26">
        <v>1420971324</v>
      </c>
      <c r="J35" s="26">
        <v>1418379324</v>
      </c>
      <c r="K35" s="26" t="b">
        <v>0</v>
      </c>
      <c r="L35" s="26">
        <v>1</v>
      </c>
      <c r="M35" s="26" t="b">
        <v>0</v>
      </c>
      <c r="N35" s="26" t="s">
        <v>8330</v>
      </c>
      <c r="O35" s="29" t="s">
        <v>8275</v>
      </c>
      <c r="P35" s="26" t="s">
        <v>8276</v>
      </c>
      <c r="Q35" s="26">
        <v>0</v>
      </c>
      <c r="R35" s="30">
        <v>5</v>
      </c>
      <c r="S35" s="31">
        <v>41985.427361111113</v>
      </c>
      <c r="T35" s="31">
        <v>42015.427361111113</v>
      </c>
    </row>
    <row r="36" spans="1:20" ht="86.4" x14ac:dyDescent="0.3">
      <c r="A36" s="26">
        <v>2888</v>
      </c>
      <c r="B36" s="26" t="s">
        <v>2888</v>
      </c>
      <c r="C36" s="26" t="s">
        <v>6998</v>
      </c>
      <c r="D36" s="27">
        <v>30000</v>
      </c>
      <c r="E36" s="28">
        <v>0</v>
      </c>
      <c r="F36" s="26" t="s">
        <v>8220</v>
      </c>
      <c r="G36" s="26" t="s">
        <v>8223</v>
      </c>
      <c r="H36" s="26" t="s">
        <v>8245</v>
      </c>
      <c r="I36" s="26">
        <v>1413608340</v>
      </c>
      <c r="J36" s="26">
        <v>1412945440</v>
      </c>
      <c r="K36" s="26" t="b">
        <v>0</v>
      </c>
      <c r="L36" s="26">
        <v>0</v>
      </c>
      <c r="M36" s="26" t="b">
        <v>0</v>
      </c>
      <c r="N36" s="26" t="s">
        <v>8330</v>
      </c>
      <c r="O36" s="29" t="s">
        <v>8275</v>
      </c>
      <c r="P36" s="26" t="s">
        <v>8276</v>
      </c>
      <c r="Q36" s="26">
        <v>0</v>
      </c>
      <c r="R36" s="30">
        <v>0</v>
      </c>
      <c r="S36" s="31">
        <v>41922.535185185188</v>
      </c>
      <c r="T36" s="31">
        <v>41930.207638888889</v>
      </c>
    </row>
    <row r="37" spans="1:20" ht="72" x14ac:dyDescent="0.3">
      <c r="A37" s="26">
        <v>2889</v>
      </c>
      <c r="B37" s="26" t="s">
        <v>2889</v>
      </c>
      <c r="C37" s="26" t="s">
        <v>6999</v>
      </c>
      <c r="D37" s="27">
        <v>3000</v>
      </c>
      <c r="E37" s="28">
        <v>1142</v>
      </c>
      <c r="F37" s="26" t="s">
        <v>8220</v>
      </c>
      <c r="G37" s="26" t="s">
        <v>8223</v>
      </c>
      <c r="H37" s="26" t="s">
        <v>8245</v>
      </c>
      <c r="I37" s="26">
        <v>1409344985</v>
      </c>
      <c r="J37" s="26">
        <v>1406752985</v>
      </c>
      <c r="K37" s="26" t="b">
        <v>0</v>
      </c>
      <c r="L37" s="26">
        <v>14</v>
      </c>
      <c r="M37" s="26" t="b">
        <v>0</v>
      </c>
      <c r="N37" s="26" t="s">
        <v>8330</v>
      </c>
      <c r="O37" s="29" t="s">
        <v>8275</v>
      </c>
      <c r="P37" s="26" t="s">
        <v>8276</v>
      </c>
      <c r="Q37" s="26">
        <v>38</v>
      </c>
      <c r="R37" s="30">
        <v>81.569999999999993</v>
      </c>
      <c r="S37" s="31">
        <v>41850.863252314812</v>
      </c>
      <c r="T37" s="31">
        <v>41880.863252314812</v>
      </c>
    </row>
    <row r="38" spans="1:20" ht="72" x14ac:dyDescent="0.3">
      <c r="A38" s="26">
        <v>2890</v>
      </c>
      <c r="B38" s="26" t="s">
        <v>2890</v>
      </c>
      <c r="C38" s="26" t="s">
        <v>7000</v>
      </c>
      <c r="D38" s="27">
        <v>2000</v>
      </c>
      <c r="E38" s="28">
        <v>21</v>
      </c>
      <c r="F38" s="26" t="s">
        <v>8220</v>
      </c>
      <c r="G38" s="26" t="s">
        <v>8223</v>
      </c>
      <c r="H38" s="26" t="s">
        <v>8245</v>
      </c>
      <c r="I38" s="26">
        <v>1407553200</v>
      </c>
      <c r="J38" s="26">
        <v>1405100992</v>
      </c>
      <c r="K38" s="26" t="b">
        <v>0</v>
      </c>
      <c r="L38" s="26">
        <v>3</v>
      </c>
      <c r="M38" s="26" t="b">
        <v>0</v>
      </c>
      <c r="N38" s="26" t="s">
        <v>8330</v>
      </c>
      <c r="O38" s="29" t="s">
        <v>8275</v>
      </c>
      <c r="P38" s="26" t="s">
        <v>8276</v>
      </c>
      <c r="Q38" s="26">
        <v>1</v>
      </c>
      <c r="R38" s="30">
        <v>7</v>
      </c>
      <c r="S38" s="31">
        <v>41831.742962962962</v>
      </c>
      <c r="T38" s="31">
        <v>41860.125</v>
      </c>
    </row>
    <row r="39" spans="1:20" ht="72" x14ac:dyDescent="0.3">
      <c r="A39" s="26">
        <v>2891</v>
      </c>
      <c r="B39" s="26" t="s">
        <v>2891</v>
      </c>
      <c r="C39" s="26" t="s">
        <v>7001</v>
      </c>
      <c r="D39" s="27">
        <v>10000</v>
      </c>
      <c r="E39" s="28">
        <v>273</v>
      </c>
      <c r="F39" s="26" t="s">
        <v>8220</v>
      </c>
      <c r="G39" s="26" t="s">
        <v>8223</v>
      </c>
      <c r="H39" s="26" t="s">
        <v>8245</v>
      </c>
      <c r="I39" s="26">
        <v>1460751128</v>
      </c>
      <c r="J39" s="26">
        <v>1455570728</v>
      </c>
      <c r="K39" s="26" t="b">
        <v>0</v>
      </c>
      <c r="L39" s="26">
        <v>10</v>
      </c>
      <c r="M39" s="26" t="b">
        <v>0</v>
      </c>
      <c r="N39" s="26" t="s">
        <v>8330</v>
      </c>
      <c r="O39" s="29" t="s">
        <v>8275</v>
      </c>
      <c r="P39" s="26" t="s">
        <v>8276</v>
      </c>
      <c r="Q39" s="26">
        <v>3</v>
      </c>
      <c r="R39" s="30">
        <v>27.3</v>
      </c>
      <c r="S39" s="31">
        <v>42415.883425925931</v>
      </c>
      <c r="T39" s="31">
        <v>42475.84175925926</v>
      </c>
    </row>
    <row r="40" spans="1:20" ht="72" x14ac:dyDescent="0.3">
      <c r="A40" s="26">
        <v>2892</v>
      </c>
      <c r="B40" s="26" t="s">
        <v>2892</v>
      </c>
      <c r="C40" s="26" t="s">
        <v>7002</v>
      </c>
      <c r="D40" s="27">
        <v>5500</v>
      </c>
      <c r="E40" s="28">
        <v>500</v>
      </c>
      <c r="F40" s="26" t="s">
        <v>8220</v>
      </c>
      <c r="G40" s="26" t="s">
        <v>8223</v>
      </c>
      <c r="H40" s="26" t="s">
        <v>8245</v>
      </c>
      <c r="I40" s="26">
        <v>1409000400</v>
      </c>
      <c r="J40" s="26">
        <v>1408381704</v>
      </c>
      <c r="K40" s="26" t="b">
        <v>0</v>
      </c>
      <c r="L40" s="26">
        <v>17</v>
      </c>
      <c r="M40" s="26" t="b">
        <v>0</v>
      </c>
      <c r="N40" s="26" t="s">
        <v>8330</v>
      </c>
      <c r="O40" s="29" t="s">
        <v>8275</v>
      </c>
      <c r="P40" s="26" t="s">
        <v>8276</v>
      </c>
      <c r="Q40" s="26">
        <v>9</v>
      </c>
      <c r="R40" s="30">
        <v>29.41</v>
      </c>
      <c r="S40" s="31">
        <v>41869.714166666665</v>
      </c>
      <c r="T40" s="31">
        <v>41876.875</v>
      </c>
    </row>
    <row r="41" spans="1:20" ht="28.8" x14ac:dyDescent="0.3">
      <c r="A41" s="26">
        <v>2893</v>
      </c>
      <c r="B41" s="26" t="s">
        <v>2893</v>
      </c>
      <c r="C41" s="26" t="s">
        <v>7003</v>
      </c>
      <c r="D41" s="27">
        <v>5000</v>
      </c>
      <c r="E41" s="28">
        <v>25</v>
      </c>
      <c r="F41" s="26" t="s">
        <v>8220</v>
      </c>
      <c r="G41" s="26" t="s">
        <v>8223</v>
      </c>
      <c r="H41" s="26" t="s">
        <v>8245</v>
      </c>
      <c r="I41" s="26">
        <v>1420768800</v>
      </c>
      <c r="J41" s="26">
        <v>1415644395</v>
      </c>
      <c r="K41" s="26" t="b">
        <v>0</v>
      </c>
      <c r="L41" s="26">
        <v>2</v>
      </c>
      <c r="M41" s="26" t="b">
        <v>0</v>
      </c>
      <c r="N41" s="26" t="s">
        <v>8330</v>
      </c>
      <c r="O41" s="29" t="s">
        <v>8275</v>
      </c>
      <c r="P41" s="26" t="s">
        <v>8276</v>
      </c>
      <c r="Q41" s="26">
        <v>1</v>
      </c>
      <c r="R41" s="30">
        <v>12.5</v>
      </c>
      <c r="S41" s="31">
        <v>41953.773090277777</v>
      </c>
      <c r="T41" s="31">
        <v>42013.083333333328</v>
      </c>
    </row>
    <row r="42" spans="1:20" ht="28.8" x14ac:dyDescent="0.3">
      <c r="A42" s="26">
        <v>2894</v>
      </c>
      <c r="B42" s="26" t="s">
        <v>2894</v>
      </c>
      <c r="C42" s="26" t="s">
        <v>7004</v>
      </c>
      <c r="D42" s="27">
        <v>50000</v>
      </c>
      <c r="E42" s="28">
        <v>0</v>
      </c>
      <c r="F42" s="26" t="s">
        <v>8220</v>
      </c>
      <c r="G42" s="26" t="s">
        <v>8223</v>
      </c>
      <c r="H42" s="26" t="s">
        <v>8245</v>
      </c>
      <c r="I42" s="26">
        <v>1428100815</v>
      </c>
      <c r="J42" s="26">
        <v>1422920415</v>
      </c>
      <c r="K42" s="26" t="b">
        <v>0</v>
      </c>
      <c r="L42" s="26">
        <v>0</v>
      </c>
      <c r="M42" s="26" t="b">
        <v>0</v>
      </c>
      <c r="N42" s="26" t="s">
        <v>8330</v>
      </c>
      <c r="O42" s="29" t="s">
        <v>8275</v>
      </c>
      <c r="P42" s="26" t="s">
        <v>8276</v>
      </c>
      <c r="Q42" s="26">
        <v>0</v>
      </c>
      <c r="R42" s="30">
        <v>0</v>
      </c>
      <c r="S42" s="31">
        <v>42037.986284722225</v>
      </c>
      <c r="T42" s="31">
        <v>42097.944618055553</v>
      </c>
    </row>
    <row r="43" spans="1:20" ht="72" x14ac:dyDescent="0.3">
      <c r="A43" s="26">
        <v>2895</v>
      </c>
      <c r="B43" s="26" t="s">
        <v>2895</v>
      </c>
      <c r="C43" s="26" t="s">
        <v>7005</v>
      </c>
      <c r="D43" s="27">
        <v>500</v>
      </c>
      <c r="E43" s="28">
        <v>23</v>
      </c>
      <c r="F43" s="26" t="s">
        <v>8220</v>
      </c>
      <c r="G43" s="26" t="s">
        <v>8223</v>
      </c>
      <c r="H43" s="26" t="s">
        <v>8245</v>
      </c>
      <c r="I43" s="26">
        <v>1403470800</v>
      </c>
      <c r="J43" s="26">
        <v>1403356792</v>
      </c>
      <c r="K43" s="26" t="b">
        <v>0</v>
      </c>
      <c r="L43" s="26">
        <v>4</v>
      </c>
      <c r="M43" s="26" t="b">
        <v>0</v>
      </c>
      <c r="N43" s="26" t="s">
        <v>8330</v>
      </c>
      <c r="O43" s="29" t="s">
        <v>8275</v>
      </c>
      <c r="P43" s="26" t="s">
        <v>8276</v>
      </c>
      <c r="Q43" s="26">
        <v>5</v>
      </c>
      <c r="R43" s="30">
        <v>5.75</v>
      </c>
      <c r="S43" s="31">
        <v>41811.555462962962</v>
      </c>
      <c r="T43" s="31">
        <v>41812.875</v>
      </c>
    </row>
    <row r="44" spans="1:20" ht="57.6" x14ac:dyDescent="0.3">
      <c r="A44" s="26">
        <v>2896</v>
      </c>
      <c r="B44" s="26" t="s">
        <v>2896</v>
      </c>
      <c r="C44" s="26" t="s">
        <v>7006</v>
      </c>
      <c r="D44" s="27">
        <v>3000</v>
      </c>
      <c r="E44" s="28">
        <v>625</v>
      </c>
      <c r="F44" s="26" t="s">
        <v>8220</v>
      </c>
      <c r="G44" s="26" t="s">
        <v>8223</v>
      </c>
      <c r="H44" s="26" t="s">
        <v>8245</v>
      </c>
      <c r="I44" s="26">
        <v>1481522400</v>
      </c>
      <c r="J44" s="26">
        <v>1480283321</v>
      </c>
      <c r="K44" s="26" t="b">
        <v>0</v>
      </c>
      <c r="L44" s="26">
        <v>12</v>
      </c>
      <c r="M44" s="26" t="b">
        <v>0</v>
      </c>
      <c r="N44" s="26" t="s">
        <v>8330</v>
      </c>
      <c r="O44" s="29" t="s">
        <v>8275</v>
      </c>
      <c r="P44" s="26" t="s">
        <v>8276</v>
      </c>
      <c r="Q44" s="26">
        <v>21</v>
      </c>
      <c r="R44" s="30">
        <v>52.08</v>
      </c>
      <c r="S44" s="31">
        <v>42701.908807870372</v>
      </c>
      <c r="T44" s="31">
        <v>42716.25</v>
      </c>
    </row>
    <row r="45" spans="1:20" ht="72" x14ac:dyDescent="0.3">
      <c r="A45" s="26">
        <v>2897</v>
      </c>
      <c r="B45" s="26" t="s">
        <v>2897</v>
      </c>
      <c r="C45" s="26" t="s">
        <v>7007</v>
      </c>
      <c r="D45" s="27">
        <v>12000</v>
      </c>
      <c r="E45" s="28">
        <v>550</v>
      </c>
      <c r="F45" s="26" t="s">
        <v>8220</v>
      </c>
      <c r="G45" s="26" t="s">
        <v>8223</v>
      </c>
      <c r="H45" s="26" t="s">
        <v>8245</v>
      </c>
      <c r="I45" s="26">
        <v>1444577345</v>
      </c>
      <c r="J45" s="26">
        <v>1441985458</v>
      </c>
      <c r="K45" s="26" t="b">
        <v>0</v>
      </c>
      <c r="L45" s="26">
        <v>3</v>
      </c>
      <c r="M45" s="26" t="b">
        <v>0</v>
      </c>
      <c r="N45" s="26" t="s">
        <v>8330</v>
      </c>
      <c r="O45" s="29" t="s">
        <v>8275</v>
      </c>
      <c r="P45" s="26" t="s">
        <v>8276</v>
      </c>
      <c r="Q45" s="26">
        <v>5</v>
      </c>
      <c r="R45" s="30">
        <v>183.33</v>
      </c>
      <c r="S45" s="31">
        <v>42258.646504629629</v>
      </c>
      <c r="T45" s="31">
        <v>42288.645196759258</v>
      </c>
    </row>
    <row r="46" spans="1:20" ht="72" x14ac:dyDescent="0.3">
      <c r="A46" s="26">
        <v>2898</v>
      </c>
      <c r="B46" s="26" t="s">
        <v>2898</v>
      </c>
      <c r="C46" s="26" t="s">
        <v>7008</v>
      </c>
      <c r="D46" s="27">
        <v>7500</v>
      </c>
      <c r="E46" s="28">
        <v>316</v>
      </c>
      <c r="F46" s="26" t="s">
        <v>8220</v>
      </c>
      <c r="G46" s="26" t="s">
        <v>8223</v>
      </c>
      <c r="H46" s="26" t="s">
        <v>8245</v>
      </c>
      <c r="I46" s="26">
        <v>1446307053</v>
      </c>
      <c r="J46" s="26">
        <v>1443715053</v>
      </c>
      <c r="K46" s="26" t="b">
        <v>0</v>
      </c>
      <c r="L46" s="26">
        <v>12</v>
      </c>
      <c r="M46" s="26" t="b">
        <v>0</v>
      </c>
      <c r="N46" s="26" t="s">
        <v>8330</v>
      </c>
      <c r="O46" s="29" t="s">
        <v>8275</v>
      </c>
      <c r="P46" s="26" t="s">
        <v>8276</v>
      </c>
      <c r="Q46" s="26">
        <v>4</v>
      </c>
      <c r="R46" s="30">
        <v>26.33</v>
      </c>
      <c r="S46" s="31">
        <v>42278.664965277778</v>
      </c>
      <c r="T46" s="31">
        <v>42308.664965277778</v>
      </c>
    </row>
    <row r="47" spans="1:20" ht="72" x14ac:dyDescent="0.3">
      <c r="A47" s="26">
        <v>2899</v>
      </c>
      <c r="B47" s="26" t="s">
        <v>2899</v>
      </c>
      <c r="C47" s="26" t="s">
        <v>7009</v>
      </c>
      <c r="D47" s="27">
        <v>10000</v>
      </c>
      <c r="E47" s="28">
        <v>0</v>
      </c>
      <c r="F47" s="26" t="s">
        <v>8220</v>
      </c>
      <c r="G47" s="26" t="s">
        <v>8223</v>
      </c>
      <c r="H47" s="26" t="s">
        <v>8245</v>
      </c>
      <c r="I47" s="26">
        <v>1469325158</v>
      </c>
      <c r="J47" s="26">
        <v>1464141158</v>
      </c>
      <c r="K47" s="26" t="b">
        <v>0</v>
      </c>
      <c r="L47" s="26">
        <v>0</v>
      </c>
      <c r="M47" s="26" t="b">
        <v>0</v>
      </c>
      <c r="N47" s="26" t="s">
        <v>8330</v>
      </c>
      <c r="O47" s="29" t="s">
        <v>8275</v>
      </c>
      <c r="P47" s="26" t="s">
        <v>8276</v>
      </c>
      <c r="Q47" s="26">
        <v>0</v>
      </c>
      <c r="R47" s="30">
        <v>0</v>
      </c>
      <c r="S47" s="31">
        <v>42515.078217592592</v>
      </c>
      <c r="T47" s="31">
        <v>42575.078217592592</v>
      </c>
    </row>
    <row r="48" spans="1:20" ht="72" x14ac:dyDescent="0.3">
      <c r="A48" s="26">
        <v>2900</v>
      </c>
      <c r="B48" s="26" t="s">
        <v>2900</v>
      </c>
      <c r="C48" s="26" t="s">
        <v>7010</v>
      </c>
      <c r="D48" s="27">
        <v>5500</v>
      </c>
      <c r="E48" s="28">
        <v>3405</v>
      </c>
      <c r="F48" s="26" t="s">
        <v>8220</v>
      </c>
      <c r="G48" s="26" t="s">
        <v>8223</v>
      </c>
      <c r="H48" s="26" t="s">
        <v>8245</v>
      </c>
      <c r="I48" s="26">
        <v>1407562632</v>
      </c>
      <c r="J48" s="26">
        <v>1404970632</v>
      </c>
      <c r="K48" s="26" t="b">
        <v>0</v>
      </c>
      <c r="L48" s="26">
        <v>7</v>
      </c>
      <c r="M48" s="26" t="b">
        <v>0</v>
      </c>
      <c r="N48" s="26" t="s">
        <v>8330</v>
      </c>
      <c r="O48" s="29" t="s">
        <v>8275</v>
      </c>
      <c r="P48" s="26" t="s">
        <v>8276</v>
      </c>
      <c r="Q48" s="26">
        <v>62</v>
      </c>
      <c r="R48" s="30">
        <v>486.43</v>
      </c>
      <c r="S48" s="31">
        <v>41830.234166666669</v>
      </c>
      <c r="T48" s="31">
        <v>41860.234166666669</v>
      </c>
    </row>
    <row r="49" spans="1:20" ht="72" x14ac:dyDescent="0.3">
      <c r="A49" s="26">
        <v>2901</v>
      </c>
      <c r="B49" s="26" t="s">
        <v>2901</v>
      </c>
      <c r="C49" s="26" t="s">
        <v>7011</v>
      </c>
      <c r="D49" s="27">
        <v>750</v>
      </c>
      <c r="E49" s="28">
        <v>6</v>
      </c>
      <c r="F49" s="26" t="s">
        <v>8220</v>
      </c>
      <c r="G49" s="26" t="s">
        <v>8223</v>
      </c>
      <c r="H49" s="26" t="s">
        <v>8245</v>
      </c>
      <c r="I49" s="26">
        <v>1423345339</v>
      </c>
      <c r="J49" s="26">
        <v>1418161339</v>
      </c>
      <c r="K49" s="26" t="b">
        <v>0</v>
      </c>
      <c r="L49" s="26">
        <v>2</v>
      </c>
      <c r="M49" s="26" t="b">
        <v>0</v>
      </c>
      <c r="N49" s="26" t="s">
        <v>8330</v>
      </c>
      <c r="O49" s="29" t="s">
        <v>8275</v>
      </c>
      <c r="P49" s="26" t="s">
        <v>8276</v>
      </c>
      <c r="Q49" s="26">
        <v>1</v>
      </c>
      <c r="R49" s="30">
        <v>3</v>
      </c>
      <c r="S49" s="31">
        <v>41982.904386574075</v>
      </c>
      <c r="T49" s="31">
        <v>42042.904386574075</v>
      </c>
    </row>
    <row r="50" spans="1:20" ht="57.6" x14ac:dyDescent="0.3">
      <c r="A50" s="26">
        <v>2902</v>
      </c>
      <c r="B50" s="26" t="s">
        <v>2902</v>
      </c>
      <c r="C50" s="26" t="s">
        <v>7012</v>
      </c>
      <c r="D50" s="27">
        <v>150000</v>
      </c>
      <c r="E50" s="28">
        <v>25</v>
      </c>
      <c r="F50" s="26" t="s">
        <v>8220</v>
      </c>
      <c r="G50" s="26" t="s">
        <v>8223</v>
      </c>
      <c r="H50" s="26" t="s">
        <v>8245</v>
      </c>
      <c r="I50" s="26">
        <v>1440412396</v>
      </c>
      <c r="J50" s="26">
        <v>1437820396</v>
      </c>
      <c r="K50" s="26" t="b">
        <v>0</v>
      </c>
      <c r="L50" s="26">
        <v>1</v>
      </c>
      <c r="M50" s="26" t="b">
        <v>0</v>
      </c>
      <c r="N50" s="26" t="s">
        <v>8330</v>
      </c>
      <c r="O50" s="29" t="s">
        <v>8275</v>
      </c>
      <c r="P50" s="26" t="s">
        <v>8276</v>
      </c>
      <c r="Q50" s="26">
        <v>0</v>
      </c>
      <c r="R50" s="30">
        <v>25</v>
      </c>
      <c r="S50" s="31">
        <v>42210.439768518518</v>
      </c>
      <c r="T50" s="31">
        <v>42240.439768518518</v>
      </c>
    </row>
    <row r="51" spans="1:20" ht="72" x14ac:dyDescent="0.3">
      <c r="A51" s="26">
        <v>2903</v>
      </c>
      <c r="B51" s="26" t="s">
        <v>2903</v>
      </c>
      <c r="C51" s="26" t="s">
        <v>7013</v>
      </c>
      <c r="D51" s="27">
        <v>5000</v>
      </c>
      <c r="E51" s="28">
        <v>39</v>
      </c>
      <c r="F51" s="26" t="s">
        <v>8220</v>
      </c>
      <c r="G51" s="26" t="s">
        <v>8223</v>
      </c>
      <c r="H51" s="26" t="s">
        <v>8245</v>
      </c>
      <c r="I51" s="26">
        <v>1441771218</v>
      </c>
      <c r="J51" s="26">
        <v>1436587218</v>
      </c>
      <c r="K51" s="26" t="b">
        <v>0</v>
      </c>
      <c r="L51" s="26">
        <v>4</v>
      </c>
      <c r="M51" s="26" t="b">
        <v>0</v>
      </c>
      <c r="N51" s="26" t="s">
        <v>8330</v>
      </c>
      <c r="O51" s="29" t="s">
        <v>8275</v>
      </c>
      <c r="P51" s="26" t="s">
        <v>8276</v>
      </c>
      <c r="Q51" s="26">
        <v>1</v>
      </c>
      <c r="R51" s="30">
        <v>9.75</v>
      </c>
      <c r="S51" s="31">
        <v>42196.166874999995</v>
      </c>
      <c r="T51" s="31">
        <v>42256.166874999995</v>
      </c>
    </row>
    <row r="52" spans="1:20" ht="57.6" x14ac:dyDescent="0.3">
      <c r="A52" s="26">
        <v>2905</v>
      </c>
      <c r="B52" s="26" t="s">
        <v>2905</v>
      </c>
      <c r="C52" s="26" t="s">
        <v>7015</v>
      </c>
      <c r="D52" s="27">
        <v>3500</v>
      </c>
      <c r="E52" s="28">
        <v>622</v>
      </c>
      <c r="F52" s="26" t="s">
        <v>8220</v>
      </c>
      <c r="G52" s="26" t="s">
        <v>8223</v>
      </c>
      <c r="H52" s="26" t="s">
        <v>8245</v>
      </c>
      <c r="I52" s="26">
        <v>1473211313</v>
      </c>
      <c r="J52" s="26">
        <v>1472001713</v>
      </c>
      <c r="K52" s="26" t="b">
        <v>0</v>
      </c>
      <c r="L52" s="26">
        <v>17</v>
      </c>
      <c r="M52" s="26" t="b">
        <v>0</v>
      </c>
      <c r="N52" s="26" t="s">
        <v>8330</v>
      </c>
      <c r="O52" s="29" t="s">
        <v>8275</v>
      </c>
      <c r="P52" s="26" t="s">
        <v>8276</v>
      </c>
      <c r="Q52" s="26">
        <v>18</v>
      </c>
      <c r="R52" s="30">
        <v>36.590000000000003</v>
      </c>
      <c r="S52" s="31">
        <v>42606.056863425925</v>
      </c>
      <c r="T52" s="31">
        <v>42620.056863425925</v>
      </c>
    </row>
    <row r="53" spans="1:20" ht="72" x14ac:dyDescent="0.3">
      <c r="A53" s="26">
        <v>2906</v>
      </c>
      <c r="B53" s="26" t="s">
        <v>2906</v>
      </c>
      <c r="C53" s="26" t="s">
        <v>7016</v>
      </c>
      <c r="D53" s="27">
        <v>6000</v>
      </c>
      <c r="E53" s="28">
        <v>565</v>
      </c>
      <c r="F53" s="26" t="s">
        <v>8220</v>
      </c>
      <c r="G53" s="26" t="s">
        <v>8223</v>
      </c>
      <c r="H53" s="26" t="s">
        <v>8245</v>
      </c>
      <c r="I53" s="26">
        <v>1438390800</v>
      </c>
      <c r="J53" s="26">
        <v>1436888066</v>
      </c>
      <c r="K53" s="26" t="b">
        <v>0</v>
      </c>
      <c r="L53" s="26">
        <v>7</v>
      </c>
      <c r="M53" s="26" t="b">
        <v>0</v>
      </c>
      <c r="N53" s="26" t="s">
        <v>8330</v>
      </c>
      <c r="O53" s="29" t="s">
        <v>8275</v>
      </c>
      <c r="P53" s="26" t="s">
        <v>8276</v>
      </c>
      <c r="Q53" s="26">
        <v>9</v>
      </c>
      <c r="R53" s="30">
        <v>80.709999999999994</v>
      </c>
      <c r="S53" s="31">
        <v>42199.648912037039</v>
      </c>
      <c r="T53" s="31">
        <v>42217.041666666672</v>
      </c>
    </row>
    <row r="54" spans="1:20" ht="86.4" x14ac:dyDescent="0.3">
      <c r="A54" s="26">
        <v>2907</v>
      </c>
      <c r="B54" s="26" t="s">
        <v>2907</v>
      </c>
      <c r="C54" s="26" t="s">
        <v>7017</v>
      </c>
      <c r="D54" s="27">
        <v>2500</v>
      </c>
      <c r="E54" s="28">
        <v>2</v>
      </c>
      <c r="F54" s="26" t="s">
        <v>8220</v>
      </c>
      <c r="G54" s="26" t="s">
        <v>8223</v>
      </c>
      <c r="H54" s="26" t="s">
        <v>8245</v>
      </c>
      <c r="I54" s="26">
        <v>1463259837</v>
      </c>
      <c r="J54" s="26">
        <v>1458075837</v>
      </c>
      <c r="K54" s="26" t="b">
        <v>0</v>
      </c>
      <c r="L54" s="26">
        <v>2</v>
      </c>
      <c r="M54" s="26" t="b">
        <v>0</v>
      </c>
      <c r="N54" s="26" t="s">
        <v>8330</v>
      </c>
      <c r="O54" s="29" t="s">
        <v>8275</v>
      </c>
      <c r="P54" s="26" t="s">
        <v>8276</v>
      </c>
      <c r="Q54" s="26">
        <v>0</v>
      </c>
      <c r="R54" s="30">
        <v>1</v>
      </c>
      <c r="S54" s="31">
        <v>42444.877743055549</v>
      </c>
      <c r="T54" s="31">
        <v>42504.877743055549</v>
      </c>
    </row>
    <row r="55" spans="1:20" ht="72" x14ac:dyDescent="0.3">
      <c r="A55" s="26">
        <v>2908</v>
      </c>
      <c r="B55" s="26" t="s">
        <v>2908</v>
      </c>
      <c r="C55" s="26" t="s">
        <v>7018</v>
      </c>
      <c r="D55" s="27">
        <v>9600</v>
      </c>
      <c r="E55" s="28">
        <v>264</v>
      </c>
      <c r="F55" s="26" t="s">
        <v>8220</v>
      </c>
      <c r="G55" s="26" t="s">
        <v>8223</v>
      </c>
      <c r="H55" s="26" t="s">
        <v>8245</v>
      </c>
      <c r="I55" s="26">
        <v>1465407219</v>
      </c>
      <c r="J55" s="26">
        <v>1462815219</v>
      </c>
      <c r="K55" s="26" t="b">
        <v>0</v>
      </c>
      <c r="L55" s="26">
        <v>5</v>
      </c>
      <c r="M55" s="26" t="b">
        <v>0</v>
      </c>
      <c r="N55" s="26" t="s">
        <v>8330</v>
      </c>
      <c r="O55" s="29" t="s">
        <v>8275</v>
      </c>
      <c r="P55" s="26" t="s">
        <v>8276</v>
      </c>
      <c r="Q55" s="26">
        <v>3</v>
      </c>
      <c r="R55" s="30">
        <v>52.8</v>
      </c>
      <c r="S55" s="31">
        <v>42499.731701388882</v>
      </c>
      <c r="T55" s="31">
        <v>42529.731701388882</v>
      </c>
    </row>
    <row r="56" spans="1:20" ht="72" x14ac:dyDescent="0.3">
      <c r="A56" s="26">
        <v>2909</v>
      </c>
      <c r="B56" s="26" t="s">
        <v>2909</v>
      </c>
      <c r="C56" s="26" t="s">
        <v>7019</v>
      </c>
      <c r="D56" s="27">
        <v>180000</v>
      </c>
      <c r="E56" s="28">
        <v>20</v>
      </c>
      <c r="F56" s="26" t="s">
        <v>8220</v>
      </c>
      <c r="G56" s="26" t="s">
        <v>8223</v>
      </c>
      <c r="H56" s="26" t="s">
        <v>8245</v>
      </c>
      <c r="I56" s="26">
        <v>1416944760</v>
      </c>
      <c r="J56" s="26">
        <v>1413527001</v>
      </c>
      <c r="K56" s="26" t="b">
        <v>0</v>
      </c>
      <c r="L56" s="26">
        <v>1</v>
      </c>
      <c r="M56" s="26" t="b">
        <v>0</v>
      </c>
      <c r="N56" s="26" t="s">
        <v>8330</v>
      </c>
      <c r="O56" s="29" t="s">
        <v>8275</v>
      </c>
      <c r="P56" s="26" t="s">
        <v>8276</v>
      </c>
      <c r="Q56" s="26">
        <v>0</v>
      </c>
      <c r="R56" s="30">
        <v>20</v>
      </c>
      <c r="S56" s="31">
        <v>41929.266215277778</v>
      </c>
      <c r="T56" s="31">
        <v>41968.823611111111</v>
      </c>
    </row>
    <row r="57" spans="1:20" ht="72" x14ac:dyDescent="0.3">
      <c r="A57" s="26">
        <v>2911</v>
      </c>
      <c r="B57" s="26" t="s">
        <v>2911</v>
      </c>
      <c r="C57" s="26" t="s">
        <v>7021</v>
      </c>
      <c r="D57" s="27">
        <v>1800</v>
      </c>
      <c r="E57" s="28">
        <v>657</v>
      </c>
      <c r="F57" s="26" t="s">
        <v>8220</v>
      </c>
      <c r="G57" s="26" t="s">
        <v>8223</v>
      </c>
      <c r="H57" s="26" t="s">
        <v>8245</v>
      </c>
      <c r="I57" s="26">
        <v>1435429626</v>
      </c>
      <c r="J57" s="26">
        <v>1431973626</v>
      </c>
      <c r="K57" s="26" t="b">
        <v>0</v>
      </c>
      <c r="L57" s="26">
        <v>14</v>
      </c>
      <c r="M57" s="26" t="b">
        <v>0</v>
      </c>
      <c r="N57" s="26" t="s">
        <v>8330</v>
      </c>
      <c r="O57" s="29" t="s">
        <v>8275</v>
      </c>
      <c r="P57" s="26" t="s">
        <v>8276</v>
      </c>
      <c r="Q57" s="26">
        <v>37</v>
      </c>
      <c r="R57" s="30">
        <v>46.93</v>
      </c>
      <c r="S57" s="31">
        <v>42142.768819444449</v>
      </c>
      <c r="T57" s="31">
        <v>42182.768819444449</v>
      </c>
    </row>
    <row r="58" spans="1:20" ht="72" x14ac:dyDescent="0.3">
      <c r="A58" s="26">
        <v>2912</v>
      </c>
      <c r="B58" s="26" t="s">
        <v>2912</v>
      </c>
      <c r="C58" s="26" t="s">
        <v>7022</v>
      </c>
      <c r="D58" s="27">
        <v>14440</v>
      </c>
      <c r="E58" s="28">
        <v>2030</v>
      </c>
      <c r="F58" s="26" t="s">
        <v>8220</v>
      </c>
      <c r="G58" s="26" t="s">
        <v>8223</v>
      </c>
      <c r="H58" s="26" t="s">
        <v>8245</v>
      </c>
      <c r="I58" s="26">
        <v>1452827374</v>
      </c>
      <c r="J58" s="26">
        <v>1450235374</v>
      </c>
      <c r="K58" s="26" t="b">
        <v>0</v>
      </c>
      <c r="L58" s="26">
        <v>26</v>
      </c>
      <c r="M58" s="26" t="b">
        <v>0</v>
      </c>
      <c r="N58" s="26" t="s">
        <v>8330</v>
      </c>
      <c r="O58" s="29" t="s">
        <v>8275</v>
      </c>
      <c r="P58" s="26" t="s">
        <v>8276</v>
      </c>
      <c r="Q58" s="26">
        <v>14</v>
      </c>
      <c r="R58" s="30">
        <v>78.08</v>
      </c>
      <c r="S58" s="31">
        <v>42354.131643518514</v>
      </c>
      <c r="T58" s="31">
        <v>42384.131643518514</v>
      </c>
    </row>
    <row r="59" spans="1:20" ht="72" x14ac:dyDescent="0.3">
      <c r="A59" s="26">
        <v>2913</v>
      </c>
      <c r="B59" s="26" t="s">
        <v>2913</v>
      </c>
      <c r="C59" s="26" t="s">
        <v>7023</v>
      </c>
      <c r="D59" s="27">
        <v>10000</v>
      </c>
      <c r="E59" s="28">
        <v>2</v>
      </c>
      <c r="F59" s="26" t="s">
        <v>8220</v>
      </c>
      <c r="G59" s="26" t="s">
        <v>8223</v>
      </c>
      <c r="H59" s="26" t="s">
        <v>8245</v>
      </c>
      <c r="I59" s="26">
        <v>1410041339</v>
      </c>
      <c r="J59" s="26">
        <v>1404857339</v>
      </c>
      <c r="K59" s="26" t="b">
        <v>0</v>
      </c>
      <c r="L59" s="26">
        <v>2</v>
      </c>
      <c r="M59" s="26" t="b">
        <v>0</v>
      </c>
      <c r="N59" s="26" t="s">
        <v>8330</v>
      </c>
      <c r="O59" s="29" t="s">
        <v>8275</v>
      </c>
      <c r="P59" s="26" t="s">
        <v>8276</v>
      </c>
      <c r="Q59" s="26">
        <v>0</v>
      </c>
      <c r="R59" s="30">
        <v>1</v>
      </c>
      <c r="S59" s="31">
        <v>41828.922905092593</v>
      </c>
      <c r="T59" s="31">
        <v>41888.922905092593</v>
      </c>
    </row>
    <row r="60" spans="1:20" ht="72" x14ac:dyDescent="0.3">
      <c r="A60" s="26">
        <v>2917</v>
      </c>
      <c r="B60" s="26" t="s">
        <v>2917</v>
      </c>
      <c r="C60" s="26" t="s">
        <v>7027</v>
      </c>
      <c r="D60" s="27">
        <v>2000</v>
      </c>
      <c r="E60" s="28">
        <v>437</v>
      </c>
      <c r="F60" s="26" t="s">
        <v>8220</v>
      </c>
      <c r="G60" s="26" t="s">
        <v>8223</v>
      </c>
      <c r="H60" s="26" t="s">
        <v>8245</v>
      </c>
      <c r="I60" s="26">
        <v>1442381847</v>
      </c>
      <c r="J60" s="26">
        <v>1440826647</v>
      </c>
      <c r="K60" s="26" t="b">
        <v>0</v>
      </c>
      <c r="L60" s="26">
        <v>9</v>
      </c>
      <c r="M60" s="26" t="b">
        <v>0</v>
      </c>
      <c r="N60" s="26" t="s">
        <v>8330</v>
      </c>
      <c r="O60" s="29" t="s">
        <v>8275</v>
      </c>
      <c r="P60" s="26" t="s">
        <v>8276</v>
      </c>
      <c r="Q60" s="26">
        <v>22</v>
      </c>
      <c r="R60" s="30">
        <v>48.56</v>
      </c>
      <c r="S60" s="31">
        <v>42245.234340277777</v>
      </c>
      <c r="T60" s="31">
        <v>42263.234340277777</v>
      </c>
    </row>
    <row r="61" spans="1:20" ht="57.6" x14ac:dyDescent="0.3">
      <c r="A61" s="26">
        <v>2918</v>
      </c>
      <c r="B61" s="26" t="s">
        <v>2918</v>
      </c>
      <c r="C61" s="26" t="s">
        <v>7028</v>
      </c>
      <c r="D61" s="27">
        <v>5000</v>
      </c>
      <c r="E61" s="28">
        <v>1362</v>
      </c>
      <c r="F61" s="26" t="s">
        <v>8220</v>
      </c>
      <c r="G61" s="26" t="s">
        <v>8223</v>
      </c>
      <c r="H61" s="26" t="s">
        <v>8245</v>
      </c>
      <c r="I61" s="26">
        <v>1446131207</v>
      </c>
      <c r="J61" s="26">
        <v>1443712007</v>
      </c>
      <c r="K61" s="26" t="b">
        <v>0</v>
      </c>
      <c r="L61" s="26">
        <v>20</v>
      </c>
      <c r="M61" s="26" t="b">
        <v>0</v>
      </c>
      <c r="N61" s="26" t="s">
        <v>8330</v>
      </c>
      <c r="O61" s="29" t="s">
        <v>8275</v>
      </c>
      <c r="P61" s="26" t="s">
        <v>8276</v>
      </c>
      <c r="Q61" s="26">
        <v>27</v>
      </c>
      <c r="R61" s="30">
        <v>68.099999999999994</v>
      </c>
      <c r="S61" s="31">
        <v>42278.629710648151</v>
      </c>
      <c r="T61" s="31">
        <v>42306.629710648151</v>
      </c>
    </row>
    <row r="62" spans="1:20" ht="57.6" x14ac:dyDescent="0.3">
      <c r="A62" s="26">
        <v>2919</v>
      </c>
      <c r="B62" s="26" t="s">
        <v>2919</v>
      </c>
      <c r="C62" s="26" t="s">
        <v>7029</v>
      </c>
      <c r="D62" s="27">
        <v>600</v>
      </c>
      <c r="E62" s="28">
        <v>51</v>
      </c>
      <c r="F62" s="26" t="s">
        <v>8220</v>
      </c>
      <c r="G62" s="26" t="s">
        <v>8223</v>
      </c>
      <c r="H62" s="26" t="s">
        <v>8245</v>
      </c>
      <c r="I62" s="26">
        <v>1407250329</v>
      </c>
      <c r="J62" s="26">
        <v>1404658329</v>
      </c>
      <c r="K62" s="26" t="b">
        <v>0</v>
      </c>
      <c r="L62" s="26">
        <v>6</v>
      </c>
      <c r="M62" s="26" t="b">
        <v>0</v>
      </c>
      <c r="N62" s="26" t="s">
        <v>8330</v>
      </c>
      <c r="O62" s="29" t="s">
        <v>8275</v>
      </c>
      <c r="P62" s="26" t="s">
        <v>8276</v>
      </c>
      <c r="Q62" s="26">
        <v>9</v>
      </c>
      <c r="R62" s="30">
        <v>8.5</v>
      </c>
      <c r="S62" s="31">
        <v>41826.61954861111</v>
      </c>
      <c r="T62" s="31">
        <v>41856.61954861111</v>
      </c>
    </row>
    <row r="63" spans="1:20" ht="57.6" x14ac:dyDescent="0.3">
      <c r="A63" s="26">
        <v>3728</v>
      </c>
      <c r="B63" s="26" t="s">
        <v>3725</v>
      </c>
      <c r="C63" s="26" t="s">
        <v>7838</v>
      </c>
      <c r="D63" s="27">
        <v>20000</v>
      </c>
      <c r="E63" s="28">
        <v>1862</v>
      </c>
      <c r="F63" s="26" t="s">
        <v>8220</v>
      </c>
      <c r="G63" s="26" t="s">
        <v>8223</v>
      </c>
      <c r="H63" s="26" t="s">
        <v>8245</v>
      </c>
      <c r="I63" s="26">
        <v>1439957176</v>
      </c>
      <c r="J63" s="26">
        <v>1437365176</v>
      </c>
      <c r="K63" s="26" t="b">
        <v>0</v>
      </c>
      <c r="L63" s="26">
        <v>31</v>
      </c>
      <c r="M63" s="26" t="b">
        <v>0</v>
      </c>
      <c r="N63" s="26" t="s">
        <v>8330</v>
      </c>
      <c r="O63" s="29" t="s">
        <v>8275</v>
      </c>
      <c r="P63" s="26" t="s">
        <v>8276</v>
      </c>
      <c r="Q63" s="26">
        <v>9</v>
      </c>
      <c r="R63" s="30">
        <v>60.06</v>
      </c>
      <c r="S63" s="31">
        <v>42205.171018518522</v>
      </c>
      <c r="T63" s="31">
        <v>42235.171018518522</v>
      </c>
    </row>
    <row r="64" spans="1:20" ht="72" x14ac:dyDescent="0.3">
      <c r="A64" s="26">
        <v>3729</v>
      </c>
      <c r="B64" s="26" t="s">
        <v>3726</v>
      </c>
      <c r="C64" s="26" t="s">
        <v>7839</v>
      </c>
      <c r="D64" s="27">
        <v>5000</v>
      </c>
      <c r="E64" s="28">
        <v>362</v>
      </c>
      <c r="F64" s="26" t="s">
        <v>8220</v>
      </c>
      <c r="G64" s="26" t="s">
        <v>8223</v>
      </c>
      <c r="H64" s="26" t="s">
        <v>8245</v>
      </c>
      <c r="I64" s="26">
        <v>1427082912</v>
      </c>
      <c r="J64" s="26">
        <v>1423198512</v>
      </c>
      <c r="K64" s="26" t="b">
        <v>0</v>
      </c>
      <c r="L64" s="26">
        <v>5</v>
      </c>
      <c r="M64" s="26" t="b">
        <v>0</v>
      </c>
      <c r="N64" s="26" t="s">
        <v>8330</v>
      </c>
      <c r="O64" s="29" t="s">
        <v>8275</v>
      </c>
      <c r="P64" s="26" t="s">
        <v>8276</v>
      </c>
      <c r="Q64" s="26">
        <v>7</v>
      </c>
      <c r="R64" s="30">
        <v>72.400000000000006</v>
      </c>
      <c r="S64" s="31">
        <v>42041.205000000002</v>
      </c>
      <c r="T64" s="31">
        <v>42086.16333333333</v>
      </c>
    </row>
    <row r="65" spans="1:20" ht="72" x14ac:dyDescent="0.3">
      <c r="A65" s="26">
        <v>3730</v>
      </c>
      <c r="B65" s="26" t="s">
        <v>3727</v>
      </c>
      <c r="C65" s="26" t="s">
        <v>7840</v>
      </c>
      <c r="D65" s="27">
        <v>1000</v>
      </c>
      <c r="E65" s="28">
        <v>100</v>
      </c>
      <c r="F65" s="26" t="s">
        <v>8220</v>
      </c>
      <c r="G65" s="26" t="s">
        <v>8223</v>
      </c>
      <c r="H65" s="26" t="s">
        <v>8245</v>
      </c>
      <c r="I65" s="26">
        <v>1439828159</v>
      </c>
      <c r="J65" s="26">
        <v>1437236159</v>
      </c>
      <c r="K65" s="26" t="b">
        <v>0</v>
      </c>
      <c r="L65" s="26">
        <v>1</v>
      </c>
      <c r="M65" s="26" t="b">
        <v>0</v>
      </c>
      <c r="N65" s="26" t="s">
        <v>8330</v>
      </c>
      <c r="O65" s="29" t="s">
        <v>8275</v>
      </c>
      <c r="P65" s="26" t="s">
        <v>8276</v>
      </c>
      <c r="Q65" s="26">
        <v>10</v>
      </c>
      <c r="R65" s="30">
        <v>100</v>
      </c>
      <c r="S65" s="31">
        <v>42203.677766203706</v>
      </c>
      <c r="T65" s="31">
        <v>42233.677766203706</v>
      </c>
    </row>
    <row r="66" spans="1:20" ht="72" x14ac:dyDescent="0.3">
      <c r="A66" s="26">
        <v>3731</v>
      </c>
      <c r="B66" s="26" t="s">
        <v>3728</v>
      </c>
      <c r="C66" s="26" t="s">
        <v>7841</v>
      </c>
      <c r="D66" s="27">
        <v>5500</v>
      </c>
      <c r="E66" s="28">
        <v>620</v>
      </c>
      <c r="F66" s="26" t="s">
        <v>8220</v>
      </c>
      <c r="G66" s="26" t="s">
        <v>8223</v>
      </c>
      <c r="H66" s="26" t="s">
        <v>8245</v>
      </c>
      <c r="I66" s="26">
        <v>1420860180</v>
      </c>
      <c r="J66" s="26">
        <v>1418234646</v>
      </c>
      <c r="K66" s="26" t="b">
        <v>0</v>
      </c>
      <c r="L66" s="26">
        <v>12</v>
      </c>
      <c r="M66" s="26" t="b">
        <v>0</v>
      </c>
      <c r="N66" s="26" t="s">
        <v>8330</v>
      </c>
      <c r="O66" s="29" t="s">
        <v>8275</v>
      </c>
      <c r="P66" s="26" t="s">
        <v>8276</v>
      </c>
      <c r="Q66" s="26">
        <v>11</v>
      </c>
      <c r="R66" s="30">
        <v>51.67</v>
      </c>
      <c r="S66" s="31">
        <v>41983.752847222218</v>
      </c>
      <c r="T66" s="31">
        <v>42014.140972222223</v>
      </c>
    </row>
    <row r="67" spans="1:20" ht="57.6" x14ac:dyDescent="0.3">
      <c r="A67" s="26">
        <v>3733</v>
      </c>
      <c r="B67" s="26" t="s">
        <v>3730</v>
      </c>
      <c r="C67" s="26" t="s">
        <v>7843</v>
      </c>
      <c r="D67" s="27">
        <v>1500</v>
      </c>
      <c r="E67" s="28">
        <v>0</v>
      </c>
      <c r="F67" s="26" t="s">
        <v>8220</v>
      </c>
      <c r="G67" s="26" t="s">
        <v>8223</v>
      </c>
      <c r="H67" s="26" t="s">
        <v>8245</v>
      </c>
      <c r="I67" s="26">
        <v>1429396200</v>
      </c>
      <c r="J67" s="26">
        <v>1428539708</v>
      </c>
      <c r="K67" s="26" t="b">
        <v>0</v>
      </c>
      <c r="L67" s="26">
        <v>0</v>
      </c>
      <c r="M67" s="26" t="b">
        <v>0</v>
      </c>
      <c r="N67" s="26" t="s">
        <v>8330</v>
      </c>
      <c r="O67" s="29" t="s">
        <v>8275</v>
      </c>
      <c r="P67" s="26" t="s">
        <v>8276</v>
      </c>
      <c r="Q67" s="26">
        <v>0</v>
      </c>
      <c r="R67" s="30">
        <v>0</v>
      </c>
      <c r="S67" s="31">
        <v>42103.024398148147</v>
      </c>
      <c r="T67" s="31">
        <v>42112.9375</v>
      </c>
    </row>
    <row r="68" spans="1:20" ht="72" x14ac:dyDescent="0.3">
      <c r="A68" s="26">
        <v>3734</v>
      </c>
      <c r="B68" s="26" t="s">
        <v>3731</v>
      </c>
      <c r="C68" s="26" t="s">
        <v>7844</v>
      </c>
      <c r="D68" s="27">
        <v>1500</v>
      </c>
      <c r="E68" s="28">
        <v>427</v>
      </c>
      <c r="F68" s="26" t="s">
        <v>8220</v>
      </c>
      <c r="G68" s="26" t="s">
        <v>8223</v>
      </c>
      <c r="H68" s="26" t="s">
        <v>8245</v>
      </c>
      <c r="I68" s="26">
        <v>1432589896</v>
      </c>
      <c r="J68" s="26">
        <v>1427405896</v>
      </c>
      <c r="K68" s="26" t="b">
        <v>0</v>
      </c>
      <c r="L68" s="26">
        <v>7</v>
      </c>
      <c r="M68" s="26" t="b">
        <v>0</v>
      </c>
      <c r="N68" s="26" t="s">
        <v>8330</v>
      </c>
      <c r="O68" s="29" t="s">
        <v>8275</v>
      </c>
      <c r="P68" s="26" t="s">
        <v>8276</v>
      </c>
      <c r="Q68" s="26">
        <v>28</v>
      </c>
      <c r="R68" s="30">
        <v>61</v>
      </c>
      <c r="S68" s="31">
        <v>42089.901574074072</v>
      </c>
      <c r="T68" s="31">
        <v>42149.901574074072</v>
      </c>
    </row>
    <row r="69" spans="1:20" ht="57.6" x14ac:dyDescent="0.3">
      <c r="A69" s="26">
        <v>3737</v>
      </c>
      <c r="B69" s="26" t="s">
        <v>3734</v>
      </c>
      <c r="C69" s="26" t="s">
        <v>7847</v>
      </c>
      <c r="D69" s="27">
        <v>700</v>
      </c>
      <c r="E69" s="28">
        <v>150</v>
      </c>
      <c r="F69" s="26" t="s">
        <v>8220</v>
      </c>
      <c r="G69" s="26" t="s">
        <v>8223</v>
      </c>
      <c r="H69" s="26" t="s">
        <v>8245</v>
      </c>
      <c r="I69" s="26">
        <v>1447311540</v>
      </c>
      <c r="J69" s="26">
        <v>1445358903</v>
      </c>
      <c r="K69" s="26" t="b">
        <v>0</v>
      </c>
      <c r="L69" s="26">
        <v>4</v>
      </c>
      <c r="M69" s="26" t="b">
        <v>0</v>
      </c>
      <c r="N69" s="26" t="s">
        <v>8330</v>
      </c>
      <c r="O69" s="29" t="s">
        <v>8275</v>
      </c>
      <c r="P69" s="26" t="s">
        <v>8276</v>
      </c>
      <c r="Q69" s="26">
        <v>21</v>
      </c>
      <c r="R69" s="30">
        <v>37.5</v>
      </c>
      <c r="S69" s="31">
        <v>42297.691006944442</v>
      </c>
      <c r="T69" s="31">
        <v>42320.290972222225</v>
      </c>
    </row>
    <row r="70" spans="1:20" ht="72" x14ac:dyDescent="0.3">
      <c r="A70" s="26">
        <v>3740</v>
      </c>
      <c r="B70" s="26" t="s">
        <v>3737</v>
      </c>
      <c r="C70" s="26" t="s">
        <v>7850</v>
      </c>
      <c r="D70" s="27">
        <v>2000</v>
      </c>
      <c r="E70" s="28">
        <v>358</v>
      </c>
      <c r="F70" s="26" t="s">
        <v>8220</v>
      </c>
      <c r="G70" s="26" t="s">
        <v>8223</v>
      </c>
      <c r="H70" s="26" t="s">
        <v>8245</v>
      </c>
      <c r="I70" s="26">
        <v>1407808438</v>
      </c>
      <c r="J70" s="26">
        <v>1405217355</v>
      </c>
      <c r="K70" s="26" t="b">
        <v>0</v>
      </c>
      <c r="L70" s="26">
        <v>14</v>
      </c>
      <c r="M70" s="26" t="b">
        <v>0</v>
      </c>
      <c r="N70" s="26" t="s">
        <v>8330</v>
      </c>
      <c r="O70" s="29" t="s">
        <v>8275</v>
      </c>
      <c r="P70" s="26" t="s">
        <v>8276</v>
      </c>
      <c r="Q70" s="26">
        <v>18</v>
      </c>
      <c r="R70" s="30">
        <v>25.57</v>
      </c>
      <c r="S70" s="31">
        <v>41833.089756944442</v>
      </c>
      <c r="T70" s="31">
        <v>41863.079143518517</v>
      </c>
    </row>
    <row r="71" spans="1:20" ht="57.6" x14ac:dyDescent="0.3">
      <c r="A71" s="26">
        <v>3741</v>
      </c>
      <c r="B71" s="26" t="s">
        <v>3738</v>
      </c>
      <c r="C71" s="26" t="s">
        <v>7851</v>
      </c>
      <c r="D71" s="27">
        <v>20000</v>
      </c>
      <c r="E71" s="28">
        <v>0</v>
      </c>
      <c r="F71" s="26" t="s">
        <v>8220</v>
      </c>
      <c r="G71" s="26" t="s">
        <v>8223</v>
      </c>
      <c r="H71" s="26" t="s">
        <v>8245</v>
      </c>
      <c r="I71" s="26">
        <v>1450389950</v>
      </c>
      <c r="J71" s="26">
        <v>1447797950</v>
      </c>
      <c r="K71" s="26" t="b">
        <v>0</v>
      </c>
      <c r="L71" s="26">
        <v>0</v>
      </c>
      <c r="M71" s="26" t="b">
        <v>0</v>
      </c>
      <c r="N71" s="26" t="s">
        <v>8330</v>
      </c>
      <c r="O71" s="29" t="s">
        <v>8275</v>
      </c>
      <c r="P71" s="26" t="s">
        <v>8276</v>
      </c>
      <c r="Q71" s="26">
        <v>0</v>
      </c>
      <c r="R71" s="30">
        <v>0</v>
      </c>
      <c r="S71" s="31">
        <v>42325.920717592591</v>
      </c>
      <c r="T71" s="31">
        <v>42355.920717592591</v>
      </c>
    </row>
    <row r="72" spans="1:20" ht="72" x14ac:dyDescent="0.3">
      <c r="A72" s="26">
        <v>3742</v>
      </c>
      <c r="B72" s="26" t="s">
        <v>3739</v>
      </c>
      <c r="C72" s="26" t="s">
        <v>7852</v>
      </c>
      <c r="D72" s="27">
        <v>5000</v>
      </c>
      <c r="E72" s="28">
        <v>100</v>
      </c>
      <c r="F72" s="26" t="s">
        <v>8220</v>
      </c>
      <c r="G72" s="26" t="s">
        <v>8223</v>
      </c>
      <c r="H72" s="26" t="s">
        <v>8245</v>
      </c>
      <c r="I72" s="26">
        <v>1409980144</v>
      </c>
      <c r="J72" s="26">
        <v>1407388144</v>
      </c>
      <c r="K72" s="26" t="b">
        <v>0</v>
      </c>
      <c r="L72" s="26">
        <v>4</v>
      </c>
      <c r="M72" s="26" t="b">
        <v>0</v>
      </c>
      <c r="N72" s="26" t="s">
        <v>8330</v>
      </c>
      <c r="O72" s="29" t="s">
        <v>8275</v>
      </c>
      <c r="P72" s="26" t="s">
        <v>8276</v>
      </c>
      <c r="Q72" s="26">
        <v>2</v>
      </c>
      <c r="R72" s="30">
        <v>25</v>
      </c>
      <c r="S72" s="31">
        <v>41858.214629629627</v>
      </c>
      <c r="T72" s="31">
        <v>41888.214629629627</v>
      </c>
    </row>
    <row r="73" spans="1:20" ht="43.2" x14ac:dyDescent="0.3">
      <c r="A73" s="26">
        <v>3743</v>
      </c>
      <c r="B73" s="26" t="s">
        <v>3740</v>
      </c>
      <c r="C73" s="26" t="s">
        <v>7853</v>
      </c>
      <c r="D73" s="27">
        <v>2200</v>
      </c>
      <c r="E73" s="28">
        <v>0</v>
      </c>
      <c r="F73" s="26" t="s">
        <v>8220</v>
      </c>
      <c r="G73" s="26" t="s">
        <v>8223</v>
      </c>
      <c r="H73" s="26" t="s">
        <v>8245</v>
      </c>
      <c r="I73" s="26">
        <v>1404406964</v>
      </c>
      <c r="J73" s="26">
        <v>1401814964</v>
      </c>
      <c r="K73" s="26" t="b">
        <v>0</v>
      </c>
      <c r="L73" s="26">
        <v>0</v>
      </c>
      <c r="M73" s="26" t="b">
        <v>0</v>
      </c>
      <c r="N73" s="26" t="s">
        <v>8330</v>
      </c>
      <c r="O73" s="29" t="s">
        <v>8275</v>
      </c>
      <c r="P73" s="26" t="s">
        <v>8276</v>
      </c>
      <c r="Q73" s="26">
        <v>0</v>
      </c>
      <c r="R73" s="30">
        <v>0</v>
      </c>
      <c r="S73" s="31">
        <v>41793.710231481484</v>
      </c>
      <c r="T73" s="31">
        <v>41823.710231481484</v>
      </c>
    </row>
    <row r="74" spans="1:20" ht="72" x14ac:dyDescent="0.3">
      <c r="A74" s="26">
        <v>3744</v>
      </c>
      <c r="B74" s="26" t="s">
        <v>3741</v>
      </c>
      <c r="C74" s="26" t="s">
        <v>7854</v>
      </c>
      <c r="D74" s="27">
        <v>1200</v>
      </c>
      <c r="E74" s="28">
        <v>0</v>
      </c>
      <c r="F74" s="26" t="s">
        <v>8220</v>
      </c>
      <c r="G74" s="26" t="s">
        <v>8223</v>
      </c>
      <c r="H74" s="26" t="s">
        <v>8245</v>
      </c>
      <c r="I74" s="26">
        <v>1404532740</v>
      </c>
      <c r="J74" s="26">
        <v>1401823952</v>
      </c>
      <c r="K74" s="26" t="b">
        <v>0</v>
      </c>
      <c r="L74" s="26">
        <v>0</v>
      </c>
      <c r="M74" s="26" t="b">
        <v>0</v>
      </c>
      <c r="N74" s="26" t="s">
        <v>8330</v>
      </c>
      <c r="O74" s="29" t="s">
        <v>8275</v>
      </c>
      <c r="P74" s="26" t="s">
        <v>8276</v>
      </c>
      <c r="Q74" s="26">
        <v>0</v>
      </c>
      <c r="R74" s="30">
        <v>0</v>
      </c>
      <c r="S74" s="31">
        <v>41793.814259259263</v>
      </c>
      <c r="T74" s="31">
        <v>41825.165972222225</v>
      </c>
    </row>
    <row r="75" spans="1:20" ht="57.6" x14ac:dyDescent="0.3">
      <c r="A75" s="26">
        <v>3745</v>
      </c>
      <c r="B75" s="26" t="s">
        <v>3742</v>
      </c>
      <c r="C75" s="26" t="s">
        <v>7855</v>
      </c>
      <c r="D75" s="27">
        <v>100</v>
      </c>
      <c r="E75" s="28">
        <v>10</v>
      </c>
      <c r="F75" s="26" t="s">
        <v>8220</v>
      </c>
      <c r="G75" s="26" t="s">
        <v>8223</v>
      </c>
      <c r="H75" s="26" t="s">
        <v>8245</v>
      </c>
      <c r="I75" s="26">
        <v>1407689102</v>
      </c>
      <c r="J75" s="26">
        <v>1405097102</v>
      </c>
      <c r="K75" s="26" t="b">
        <v>0</v>
      </c>
      <c r="L75" s="26">
        <v>1</v>
      </c>
      <c r="M75" s="26" t="b">
        <v>0</v>
      </c>
      <c r="N75" s="26" t="s">
        <v>8330</v>
      </c>
      <c r="O75" s="29" t="s">
        <v>8275</v>
      </c>
      <c r="P75" s="26" t="s">
        <v>8276</v>
      </c>
      <c r="Q75" s="26">
        <v>10</v>
      </c>
      <c r="R75" s="30">
        <v>10</v>
      </c>
      <c r="S75" s="31">
        <v>41831.697939814818</v>
      </c>
      <c r="T75" s="31">
        <v>41861.697939814818</v>
      </c>
    </row>
    <row r="76" spans="1:20" ht="28.8" x14ac:dyDescent="0.3">
      <c r="A76" s="26">
        <v>3746</v>
      </c>
      <c r="B76" s="26" t="s">
        <v>3743</v>
      </c>
      <c r="C76" s="26" t="s">
        <v>7856</v>
      </c>
      <c r="D76" s="27">
        <v>8500</v>
      </c>
      <c r="E76" s="28">
        <v>202</v>
      </c>
      <c r="F76" s="26" t="s">
        <v>8220</v>
      </c>
      <c r="G76" s="26" t="s">
        <v>8223</v>
      </c>
      <c r="H76" s="26" t="s">
        <v>8245</v>
      </c>
      <c r="I76" s="26">
        <v>1475918439</v>
      </c>
      <c r="J76" s="26">
        <v>1473326439</v>
      </c>
      <c r="K76" s="26" t="b">
        <v>0</v>
      </c>
      <c r="L76" s="26">
        <v>1</v>
      </c>
      <c r="M76" s="26" t="b">
        <v>0</v>
      </c>
      <c r="N76" s="26" t="s">
        <v>8330</v>
      </c>
      <c r="O76" s="29" t="s">
        <v>8275</v>
      </c>
      <c r="P76" s="26" t="s">
        <v>8276</v>
      </c>
      <c r="Q76" s="26">
        <v>2</v>
      </c>
      <c r="R76" s="30">
        <v>202</v>
      </c>
      <c r="S76" s="31">
        <v>42621.389340277776</v>
      </c>
      <c r="T76" s="31">
        <v>42651.389340277776</v>
      </c>
    </row>
    <row r="77" spans="1:20" ht="86.4" x14ac:dyDescent="0.3">
      <c r="A77" s="26">
        <v>3841</v>
      </c>
      <c r="B77" s="26" t="s">
        <v>3838</v>
      </c>
      <c r="C77" s="26" t="s">
        <v>7950</v>
      </c>
      <c r="D77" s="27">
        <v>10000</v>
      </c>
      <c r="E77" s="28">
        <v>872</v>
      </c>
      <c r="F77" s="26" t="s">
        <v>8220</v>
      </c>
      <c r="G77" s="26" t="s">
        <v>8223</v>
      </c>
      <c r="H77" s="26" t="s">
        <v>8245</v>
      </c>
      <c r="I77" s="26">
        <v>1405882287</v>
      </c>
      <c r="J77" s="26">
        <v>1400698287</v>
      </c>
      <c r="K77" s="26" t="b">
        <v>1</v>
      </c>
      <c r="L77" s="26">
        <v>34</v>
      </c>
      <c r="M77" s="26" t="b">
        <v>0</v>
      </c>
      <c r="N77" s="26" t="s">
        <v>8330</v>
      </c>
      <c r="O77" s="29" t="s">
        <v>8275</v>
      </c>
      <c r="P77" s="26" t="s">
        <v>8276</v>
      </c>
      <c r="Q77" s="26">
        <v>9</v>
      </c>
      <c r="R77" s="30">
        <v>25.65</v>
      </c>
      <c r="S77" s="31">
        <v>41780.785729166666</v>
      </c>
      <c r="T77" s="31">
        <v>41840.785729166666</v>
      </c>
    </row>
    <row r="78" spans="1:20" ht="86.4" x14ac:dyDescent="0.3">
      <c r="A78" s="26">
        <v>3843</v>
      </c>
      <c r="B78" s="26" t="s">
        <v>3840</v>
      </c>
      <c r="C78" s="26" t="s">
        <v>7952</v>
      </c>
      <c r="D78" s="27">
        <v>5000</v>
      </c>
      <c r="E78" s="28">
        <v>1065</v>
      </c>
      <c r="F78" s="26" t="s">
        <v>8220</v>
      </c>
      <c r="G78" s="26" t="s">
        <v>8223</v>
      </c>
      <c r="H78" s="26" t="s">
        <v>8245</v>
      </c>
      <c r="I78" s="26">
        <v>1401587064</v>
      </c>
      <c r="J78" s="26">
        <v>1399427064</v>
      </c>
      <c r="K78" s="26" t="b">
        <v>1</v>
      </c>
      <c r="L78" s="26">
        <v>19</v>
      </c>
      <c r="M78" s="26" t="b">
        <v>0</v>
      </c>
      <c r="N78" s="26" t="s">
        <v>8330</v>
      </c>
      <c r="O78" s="29" t="s">
        <v>8275</v>
      </c>
      <c r="P78" s="26" t="s">
        <v>8276</v>
      </c>
      <c r="Q78" s="26">
        <v>21</v>
      </c>
      <c r="R78" s="30">
        <v>56.05</v>
      </c>
      <c r="S78" s="31">
        <v>41766.072500000002</v>
      </c>
      <c r="T78" s="31">
        <v>41791.072500000002</v>
      </c>
    </row>
    <row r="79" spans="1:20" ht="72" x14ac:dyDescent="0.3">
      <c r="A79" s="26">
        <v>3844</v>
      </c>
      <c r="B79" s="26" t="s">
        <v>3841</v>
      </c>
      <c r="C79" s="26" t="s">
        <v>7953</v>
      </c>
      <c r="D79" s="27">
        <v>9800</v>
      </c>
      <c r="E79" s="28">
        <v>4066</v>
      </c>
      <c r="F79" s="26" t="s">
        <v>8220</v>
      </c>
      <c r="G79" s="26" t="s">
        <v>8223</v>
      </c>
      <c r="H79" s="26" t="s">
        <v>8245</v>
      </c>
      <c r="I79" s="26">
        <v>1401778740</v>
      </c>
      <c r="J79" s="26">
        <v>1399474134</v>
      </c>
      <c r="K79" s="26" t="b">
        <v>1</v>
      </c>
      <c r="L79" s="26">
        <v>50</v>
      </c>
      <c r="M79" s="26" t="b">
        <v>0</v>
      </c>
      <c r="N79" s="26" t="s">
        <v>8330</v>
      </c>
      <c r="O79" s="29" t="s">
        <v>8275</v>
      </c>
      <c r="P79" s="26" t="s">
        <v>8276</v>
      </c>
      <c r="Q79" s="26">
        <v>41</v>
      </c>
      <c r="R79" s="30">
        <v>81.319999999999993</v>
      </c>
      <c r="S79" s="31">
        <v>41766.617291666669</v>
      </c>
      <c r="T79" s="31">
        <v>41793.290972222225</v>
      </c>
    </row>
    <row r="80" spans="1:20" ht="86.4" x14ac:dyDescent="0.3">
      <c r="A80" s="26">
        <v>3845</v>
      </c>
      <c r="B80" s="26" t="s">
        <v>3842</v>
      </c>
      <c r="C80" s="26" t="s">
        <v>7954</v>
      </c>
      <c r="D80" s="27">
        <v>40000</v>
      </c>
      <c r="E80" s="28">
        <v>842</v>
      </c>
      <c r="F80" s="26" t="s">
        <v>8220</v>
      </c>
      <c r="G80" s="26" t="s">
        <v>8223</v>
      </c>
      <c r="H80" s="26" t="s">
        <v>8245</v>
      </c>
      <c r="I80" s="26">
        <v>1443711774</v>
      </c>
      <c r="J80" s="26">
        <v>1441119774</v>
      </c>
      <c r="K80" s="26" t="b">
        <v>1</v>
      </c>
      <c r="L80" s="26">
        <v>12</v>
      </c>
      <c r="M80" s="26" t="b">
        <v>0</v>
      </c>
      <c r="N80" s="26" t="s">
        <v>8330</v>
      </c>
      <c r="O80" s="29" t="s">
        <v>8275</v>
      </c>
      <c r="P80" s="26" t="s">
        <v>8276</v>
      </c>
      <c r="Q80" s="26">
        <v>2</v>
      </c>
      <c r="R80" s="30">
        <v>70.17</v>
      </c>
      <c r="S80" s="31">
        <v>42248.627013888887</v>
      </c>
      <c r="T80" s="31">
        <v>42278.627013888887</v>
      </c>
    </row>
    <row r="81" spans="1:20" ht="72" x14ac:dyDescent="0.3">
      <c r="A81" s="26">
        <v>3846</v>
      </c>
      <c r="B81" s="26" t="s">
        <v>3843</v>
      </c>
      <c r="C81" s="26" t="s">
        <v>7955</v>
      </c>
      <c r="D81" s="27">
        <v>7000</v>
      </c>
      <c r="E81" s="28">
        <v>189</v>
      </c>
      <c r="F81" s="26" t="s">
        <v>8220</v>
      </c>
      <c r="G81" s="26" t="s">
        <v>8223</v>
      </c>
      <c r="H81" s="26" t="s">
        <v>8245</v>
      </c>
      <c r="I81" s="26">
        <v>1412405940</v>
      </c>
      <c r="J81" s="26">
        <v>1409721542</v>
      </c>
      <c r="K81" s="26" t="b">
        <v>1</v>
      </c>
      <c r="L81" s="26">
        <v>8</v>
      </c>
      <c r="M81" s="26" t="b">
        <v>0</v>
      </c>
      <c r="N81" s="26" t="s">
        <v>8330</v>
      </c>
      <c r="O81" s="29" t="s">
        <v>8275</v>
      </c>
      <c r="P81" s="26" t="s">
        <v>8276</v>
      </c>
      <c r="Q81" s="26">
        <v>3</v>
      </c>
      <c r="R81" s="30">
        <v>23.63</v>
      </c>
      <c r="S81" s="31">
        <v>41885.221550925926</v>
      </c>
      <c r="T81" s="31">
        <v>41916.290972222225</v>
      </c>
    </row>
    <row r="82" spans="1:20" ht="72" x14ac:dyDescent="0.3">
      <c r="A82" s="26">
        <v>3847</v>
      </c>
      <c r="B82" s="26" t="s">
        <v>3844</v>
      </c>
      <c r="C82" s="26" t="s">
        <v>7956</v>
      </c>
      <c r="D82" s="27">
        <v>10500</v>
      </c>
      <c r="E82" s="28">
        <v>1697</v>
      </c>
      <c r="F82" s="26" t="s">
        <v>8220</v>
      </c>
      <c r="G82" s="26" t="s">
        <v>8223</v>
      </c>
      <c r="H82" s="26" t="s">
        <v>8245</v>
      </c>
      <c r="I82" s="26">
        <v>1437283391</v>
      </c>
      <c r="J82" s="26">
        <v>1433395391</v>
      </c>
      <c r="K82" s="26" t="b">
        <v>1</v>
      </c>
      <c r="L82" s="26">
        <v>9</v>
      </c>
      <c r="M82" s="26" t="b">
        <v>0</v>
      </c>
      <c r="N82" s="26" t="s">
        <v>8330</v>
      </c>
      <c r="O82" s="29" t="s">
        <v>8275</v>
      </c>
      <c r="P82" s="26" t="s">
        <v>8276</v>
      </c>
      <c r="Q82" s="26">
        <v>16</v>
      </c>
      <c r="R82" s="30">
        <v>188.56</v>
      </c>
      <c r="S82" s="31">
        <v>42159.224432870367</v>
      </c>
      <c r="T82" s="31">
        <v>42204.224432870367</v>
      </c>
    </row>
    <row r="83" spans="1:20" ht="72" x14ac:dyDescent="0.3">
      <c r="A83" s="26">
        <v>3848</v>
      </c>
      <c r="B83" s="26" t="s">
        <v>3845</v>
      </c>
      <c r="C83" s="26" t="s">
        <v>7957</v>
      </c>
      <c r="D83" s="27">
        <v>13000</v>
      </c>
      <c r="E83" s="28">
        <v>2129</v>
      </c>
      <c r="F83" s="26" t="s">
        <v>8220</v>
      </c>
      <c r="G83" s="26" t="s">
        <v>8223</v>
      </c>
      <c r="H83" s="26" t="s">
        <v>8245</v>
      </c>
      <c r="I83" s="26">
        <v>1445196989</v>
      </c>
      <c r="J83" s="26">
        <v>1442604989</v>
      </c>
      <c r="K83" s="26" t="b">
        <v>1</v>
      </c>
      <c r="L83" s="26">
        <v>43</v>
      </c>
      <c r="M83" s="26" t="b">
        <v>0</v>
      </c>
      <c r="N83" s="26" t="s">
        <v>8330</v>
      </c>
      <c r="O83" s="29" t="s">
        <v>8275</v>
      </c>
      <c r="P83" s="26" t="s">
        <v>8276</v>
      </c>
      <c r="Q83" s="26">
        <v>16</v>
      </c>
      <c r="R83" s="30">
        <v>49.51</v>
      </c>
      <c r="S83" s="31">
        <v>42265.817002314812</v>
      </c>
      <c r="T83" s="31">
        <v>42295.817002314812</v>
      </c>
    </row>
    <row r="84" spans="1:20" ht="43.2" x14ac:dyDescent="0.3">
      <c r="A84" s="26">
        <v>3850</v>
      </c>
      <c r="B84" s="26" t="s">
        <v>3847</v>
      </c>
      <c r="C84" s="26" t="s">
        <v>7959</v>
      </c>
      <c r="D84" s="27">
        <v>1000</v>
      </c>
      <c r="E84" s="28">
        <v>38</v>
      </c>
      <c r="F84" s="26" t="s">
        <v>8220</v>
      </c>
      <c r="G84" s="26" t="s">
        <v>8223</v>
      </c>
      <c r="H84" s="26" t="s">
        <v>8245</v>
      </c>
      <c r="I84" s="26">
        <v>1420081143</v>
      </c>
      <c r="J84" s="26">
        <v>1417489143</v>
      </c>
      <c r="K84" s="26" t="b">
        <v>1</v>
      </c>
      <c r="L84" s="26">
        <v>4</v>
      </c>
      <c r="M84" s="26" t="b">
        <v>0</v>
      </c>
      <c r="N84" s="26" t="s">
        <v>8330</v>
      </c>
      <c r="O84" s="29" t="s">
        <v>8275</v>
      </c>
      <c r="P84" s="26" t="s">
        <v>8276</v>
      </c>
      <c r="Q84" s="26">
        <v>4</v>
      </c>
      <c r="R84" s="30">
        <v>9.5</v>
      </c>
      <c r="S84" s="31">
        <v>41975.124340277776</v>
      </c>
      <c r="T84" s="31">
        <v>42005.124340277776</v>
      </c>
    </row>
    <row r="85" spans="1:20" ht="72" x14ac:dyDescent="0.3">
      <c r="A85" s="26">
        <v>3852</v>
      </c>
      <c r="B85" s="26" t="s">
        <v>3849</v>
      </c>
      <c r="C85" s="26" t="s">
        <v>7961</v>
      </c>
      <c r="D85" s="27">
        <v>10000</v>
      </c>
      <c r="E85" s="28">
        <v>20</v>
      </c>
      <c r="F85" s="26" t="s">
        <v>8220</v>
      </c>
      <c r="G85" s="26" t="s">
        <v>8223</v>
      </c>
      <c r="H85" s="26" t="s">
        <v>8245</v>
      </c>
      <c r="I85" s="26">
        <v>1427427276</v>
      </c>
      <c r="J85" s="26">
        <v>1425270876</v>
      </c>
      <c r="K85" s="26" t="b">
        <v>0</v>
      </c>
      <c r="L85" s="26">
        <v>2</v>
      </c>
      <c r="M85" s="26" t="b">
        <v>0</v>
      </c>
      <c r="N85" s="26" t="s">
        <v>8330</v>
      </c>
      <c r="O85" s="29" t="s">
        <v>8275</v>
      </c>
      <c r="P85" s="26" t="s">
        <v>8276</v>
      </c>
      <c r="Q85" s="26">
        <v>0</v>
      </c>
      <c r="R85" s="30">
        <v>10</v>
      </c>
      <c r="S85" s="31">
        <v>42065.190694444449</v>
      </c>
      <c r="T85" s="31">
        <v>42090.149027777778</v>
      </c>
    </row>
    <row r="86" spans="1:20" ht="57.6" x14ac:dyDescent="0.3">
      <c r="A86" s="26">
        <v>3853</v>
      </c>
      <c r="B86" s="26" t="s">
        <v>3850</v>
      </c>
      <c r="C86" s="26" t="s">
        <v>7962</v>
      </c>
      <c r="D86" s="27">
        <v>100000</v>
      </c>
      <c r="E86" s="28">
        <v>26</v>
      </c>
      <c r="F86" s="26" t="s">
        <v>8220</v>
      </c>
      <c r="G86" s="26" t="s">
        <v>8223</v>
      </c>
      <c r="H86" s="26" t="s">
        <v>8245</v>
      </c>
      <c r="I86" s="26">
        <v>1409602178</v>
      </c>
      <c r="J86" s="26">
        <v>1406578178</v>
      </c>
      <c r="K86" s="26" t="b">
        <v>0</v>
      </c>
      <c r="L86" s="26">
        <v>2</v>
      </c>
      <c r="M86" s="26" t="b">
        <v>0</v>
      </c>
      <c r="N86" s="26" t="s">
        <v>8330</v>
      </c>
      <c r="O86" s="29" t="s">
        <v>8275</v>
      </c>
      <c r="P86" s="26" t="s">
        <v>8276</v>
      </c>
      <c r="Q86" s="26">
        <v>0</v>
      </c>
      <c r="R86" s="30">
        <v>13</v>
      </c>
      <c r="S86" s="31">
        <v>41848.84002314815</v>
      </c>
      <c r="T86" s="31">
        <v>41883.84002314815</v>
      </c>
    </row>
    <row r="87" spans="1:20" ht="43.2" x14ac:dyDescent="0.3">
      <c r="A87" s="26">
        <v>3854</v>
      </c>
      <c r="B87" s="26" t="s">
        <v>3851</v>
      </c>
      <c r="C87" s="26" t="s">
        <v>7963</v>
      </c>
      <c r="D87" s="27">
        <v>11000</v>
      </c>
      <c r="E87" s="28">
        <v>1788</v>
      </c>
      <c r="F87" s="26" t="s">
        <v>8220</v>
      </c>
      <c r="G87" s="26" t="s">
        <v>8223</v>
      </c>
      <c r="H87" s="26" t="s">
        <v>8245</v>
      </c>
      <c r="I87" s="26">
        <v>1431206058</v>
      </c>
      <c r="J87" s="26">
        <v>1428614058</v>
      </c>
      <c r="K87" s="26" t="b">
        <v>0</v>
      </c>
      <c r="L87" s="26">
        <v>20</v>
      </c>
      <c r="M87" s="26" t="b">
        <v>0</v>
      </c>
      <c r="N87" s="26" t="s">
        <v>8330</v>
      </c>
      <c r="O87" s="29" t="s">
        <v>8275</v>
      </c>
      <c r="P87" s="26" t="s">
        <v>8276</v>
      </c>
      <c r="Q87" s="26">
        <v>16</v>
      </c>
      <c r="R87" s="30">
        <v>89.4</v>
      </c>
      <c r="S87" s="31">
        <v>42103.884930555556</v>
      </c>
      <c r="T87" s="31">
        <v>42133.884930555556</v>
      </c>
    </row>
    <row r="88" spans="1:20" ht="86.4" x14ac:dyDescent="0.3">
      <c r="A88" s="26">
        <v>3855</v>
      </c>
      <c r="B88" s="26" t="s">
        <v>3852</v>
      </c>
      <c r="C88" s="26" t="s">
        <v>7964</v>
      </c>
      <c r="D88" s="27">
        <v>1000</v>
      </c>
      <c r="E88" s="28">
        <v>25</v>
      </c>
      <c r="F88" s="26" t="s">
        <v>8220</v>
      </c>
      <c r="G88" s="26" t="s">
        <v>8223</v>
      </c>
      <c r="H88" s="26" t="s">
        <v>8245</v>
      </c>
      <c r="I88" s="26">
        <v>1427408271</v>
      </c>
      <c r="J88" s="26">
        <v>1424819871</v>
      </c>
      <c r="K88" s="26" t="b">
        <v>0</v>
      </c>
      <c r="L88" s="26">
        <v>1</v>
      </c>
      <c r="M88" s="26" t="b">
        <v>0</v>
      </c>
      <c r="N88" s="26" t="s">
        <v>8330</v>
      </c>
      <c r="O88" s="29" t="s">
        <v>8275</v>
      </c>
      <c r="P88" s="26" t="s">
        <v>8276</v>
      </c>
      <c r="Q88" s="26">
        <v>3</v>
      </c>
      <c r="R88" s="30">
        <v>25</v>
      </c>
      <c r="S88" s="31">
        <v>42059.970729166671</v>
      </c>
      <c r="T88" s="31">
        <v>42089.929062499999</v>
      </c>
    </row>
    <row r="89" spans="1:20" ht="72" x14ac:dyDescent="0.3">
      <c r="A89" s="26">
        <v>3856</v>
      </c>
      <c r="B89" s="26" t="s">
        <v>3853</v>
      </c>
      <c r="C89" s="26" t="s">
        <v>7965</v>
      </c>
      <c r="D89" s="27">
        <v>5000</v>
      </c>
      <c r="E89" s="28">
        <v>1</v>
      </c>
      <c r="F89" s="26" t="s">
        <v>8220</v>
      </c>
      <c r="G89" s="26" t="s">
        <v>8223</v>
      </c>
      <c r="H89" s="26" t="s">
        <v>8245</v>
      </c>
      <c r="I89" s="26">
        <v>1425833403</v>
      </c>
      <c r="J89" s="26">
        <v>1423245003</v>
      </c>
      <c r="K89" s="26" t="b">
        <v>0</v>
      </c>
      <c r="L89" s="26">
        <v>1</v>
      </c>
      <c r="M89" s="26" t="b">
        <v>0</v>
      </c>
      <c r="N89" s="26" t="s">
        <v>8330</v>
      </c>
      <c r="O89" s="29" t="s">
        <v>8275</v>
      </c>
      <c r="P89" s="26" t="s">
        <v>8276</v>
      </c>
      <c r="Q89" s="26">
        <v>0</v>
      </c>
      <c r="R89" s="30">
        <v>1</v>
      </c>
      <c r="S89" s="31">
        <v>42041.743090277778</v>
      </c>
      <c r="T89" s="31">
        <v>42071.701423611114</v>
      </c>
    </row>
    <row r="90" spans="1:20" ht="86.4" x14ac:dyDescent="0.3">
      <c r="A90" s="26">
        <v>3857</v>
      </c>
      <c r="B90" s="26" t="s">
        <v>3854</v>
      </c>
      <c r="C90" s="26" t="s">
        <v>7966</v>
      </c>
      <c r="D90" s="27">
        <v>5000</v>
      </c>
      <c r="E90" s="28">
        <v>260</v>
      </c>
      <c r="F90" s="26" t="s">
        <v>8220</v>
      </c>
      <c r="G90" s="26" t="s">
        <v>8223</v>
      </c>
      <c r="H90" s="26" t="s">
        <v>8245</v>
      </c>
      <c r="I90" s="26">
        <v>1406913120</v>
      </c>
      <c r="J90" s="26">
        <v>1404927690</v>
      </c>
      <c r="K90" s="26" t="b">
        <v>0</v>
      </c>
      <c r="L90" s="26">
        <v>4</v>
      </c>
      <c r="M90" s="26" t="b">
        <v>0</v>
      </c>
      <c r="N90" s="26" t="s">
        <v>8330</v>
      </c>
      <c r="O90" s="29" t="s">
        <v>8275</v>
      </c>
      <c r="P90" s="26" t="s">
        <v>8276</v>
      </c>
      <c r="Q90" s="26">
        <v>5</v>
      </c>
      <c r="R90" s="30">
        <v>65</v>
      </c>
      <c r="S90" s="31">
        <v>41829.73715277778</v>
      </c>
      <c r="T90" s="31">
        <v>41852.716666666667</v>
      </c>
    </row>
    <row r="91" spans="1:20" ht="72" x14ac:dyDescent="0.3">
      <c r="A91" s="26">
        <v>3859</v>
      </c>
      <c r="B91" s="26" t="s">
        <v>3856</v>
      </c>
      <c r="C91" s="26" t="s">
        <v>7968</v>
      </c>
      <c r="D91" s="27">
        <v>2500</v>
      </c>
      <c r="E91" s="28">
        <v>1</v>
      </c>
      <c r="F91" s="26" t="s">
        <v>8220</v>
      </c>
      <c r="G91" s="26" t="s">
        <v>8223</v>
      </c>
      <c r="H91" s="26" t="s">
        <v>8245</v>
      </c>
      <c r="I91" s="26">
        <v>1403730000</v>
      </c>
      <c r="J91" s="26">
        <v>1401485207</v>
      </c>
      <c r="K91" s="26" t="b">
        <v>0</v>
      </c>
      <c r="L91" s="26">
        <v>1</v>
      </c>
      <c r="M91" s="26" t="b">
        <v>0</v>
      </c>
      <c r="N91" s="26" t="s">
        <v>8330</v>
      </c>
      <c r="O91" s="29" t="s">
        <v>8275</v>
      </c>
      <c r="P91" s="26" t="s">
        <v>8276</v>
      </c>
      <c r="Q91" s="26">
        <v>0</v>
      </c>
      <c r="R91" s="30">
        <v>1</v>
      </c>
      <c r="S91" s="31">
        <v>41789.893599537041</v>
      </c>
      <c r="T91" s="31">
        <v>41815.875</v>
      </c>
    </row>
    <row r="92" spans="1:20" ht="72" x14ac:dyDescent="0.3">
      <c r="A92" s="26">
        <v>3860</v>
      </c>
      <c r="B92" s="26" t="s">
        <v>3857</v>
      </c>
      <c r="C92" s="26" t="s">
        <v>7969</v>
      </c>
      <c r="D92" s="27">
        <v>6000</v>
      </c>
      <c r="E92" s="28">
        <v>1060</v>
      </c>
      <c r="F92" s="26" t="s">
        <v>8220</v>
      </c>
      <c r="G92" s="26" t="s">
        <v>8223</v>
      </c>
      <c r="H92" s="26" t="s">
        <v>8245</v>
      </c>
      <c r="I92" s="26">
        <v>1407858710</v>
      </c>
      <c r="J92" s="26">
        <v>1405266710</v>
      </c>
      <c r="K92" s="26" t="b">
        <v>0</v>
      </c>
      <c r="L92" s="26">
        <v>13</v>
      </c>
      <c r="M92" s="26" t="b">
        <v>0</v>
      </c>
      <c r="N92" s="26" t="s">
        <v>8330</v>
      </c>
      <c r="O92" s="29" t="s">
        <v>8275</v>
      </c>
      <c r="P92" s="26" t="s">
        <v>8276</v>
      </c>
      <c r="Q92" s="26">
        <v>18</v>
      </c>
      <c r="R92" s="30">
        <v>81.540000000000006</v>
      </c>
      <c r="S92" s="31">
        <v>41833.660995370366</v>
      </c>
      <c r="T92" s="31">
        <v>41863.660995370366</v>
      </c>
    </row>
    <row r="93" spans="1:20" ht="28.8" x14ac:dyDescent="0.3">
      <c r="A93" s="26">
        <v>3861</v>
      </c>
      <c r="B93" s="26" t="s">
        <v>3858</v>
      </c>
      <c r="C93" s="26" t="s">
        <v>7970</v>
      </c>
      <c r="D93" s="27">
        <v>2000</v>
      </c>
      <c r="E93" s="28">
        <v>100</v>
      </c>
      <c r="F93" s="26" t="s">
        <v>8220</v>
      </c>
      <c r="G93" s="26" t="s">
        <v>8223</v>
      </c>
      <c r="H93" s="26" t="s">
        <v>8245</v>
      </c>
      <c r="I93" s="26">
        <v>1415828820</v>
      </c>
      <c r="J93" s="26">
        <v>1412258977</v>
      </c>
      <c r="K93" s="26" t="b">
        <v>0</v>
      </c>
      <c r="L93" s="26">
        <v>1</v>
      </c>
      <c r="M93" s="26" t="b">
        <v>0</v>
      </c>
      <c r="N93" s="26" t="s">
        <v>8330</v>
      </c>
      <c r="O93" s="29" t="s">
        <v>8275</v>
      </c>
      <c r="P93" s="26" t="s">
        <v>8276</v>
      </c>
      <c r="Q93" s="26">
        <v>5</v>
      </c>
      <c r="R93" s="30">
        <v>100</v>
      </c>
      <c r="S93" s="31">
        <v>41914.590011574073</v>
      </c>
      <c r="T93" s="31">
        <v>41955.907638888893</v>
      </c>
    </row>
    <row r="94" spans="1:20" ht="43.2" x14ac:dyDescent="0.3">
      <c r="A94" s="26">
        <v>3862</v>
      </c>
      <c r="B94" s="26" t="s">
        <v>3859</v>
      </c>
      <c r="C94" s="26" t="s">
        <v>7971</v>
      </c>
      <c r="D94" s="27">
        <v>7500</v>
      </c>
      <c r="E94" s="28">
        <v>1</v>
      </c>
      <c r="F94" s="26" t="s">
        <v>8220</v>
      </c>
      <c r="G94" s="26" t="s">
        <v>8223</v>
      </c>
      <c r="H94" s="26" t="s">
        <v>8245</v>
      </c>
      <c r="I94" s="26">
        <v>1473699540</v>
      </c>
      <c r="J94" s="26">
        <v>1472451356</v>
      </c>
      <c r="K94" s="26" t="b">
        <v>0</v>
      </c>
      <c r="L94" s="26">
        <v>1</v>
      </c>
      <c r="M94" s="26" t="b">
        <v>0</v>
      </c>
      <c r="N94" s="26" t="s">
        <v>8330</v>
      </c>
      <c r="O94" s="29" t="s">
        <v>8275</v>
      </c>
      <c r="P94" s="26" t="s">
        <v>8276</v>
      </c>
      <c r="Q94" s="26">
        <v>0</v>
      </c>
      <c r="R94" s="30">
        <v>1</v>
      </c>
      <c r="S94" s="31">
        <v>42611.261064814811</v>
      </c>
      <c r="T94" s="31">
        <v>42625.707638888889</v>
      </c>
    </row>
    <row r="95" spans="1:20" ht="72" x14ac:dyDescent="0.3">
      <c r="A95" s="26">
        <v>3863</v>
      </c>
      <c r="B95" s="26" t="s">
        <v>3860</v>
      </c>
      <c r="C95" s="26" t="s">
        <v>7972</v>
      </c>
      <c r="D95" s="27">
        <v>6000</v>
      </c>
      <c r="E95" s="28">
        <v>0</v>
      </c>
      <c r="F95" s="26" t="s">
        <v>8220</v>
      </c>
      <c r="G95" s="26" t="s">
        <v>8223</v>
      </c>
      <c r="H95" s="26" t="s">
        <v>8245</v>
      </c>
      <c r="I95" s="26">
        <v>1446739905</v>
      </c>
      <c r="J95" s="26">
        <v>1441552305</v>
      </c>
      <c r="K95" s="26" t="b">
        <v>0</v>
      </c>
      <c r="L95" s="26">
        <v>0</v>
      </c>
      <c r="M95" s="26" t="b">
        <v>0</v>
      </c>
      <c r="N95" s="26" t="s">
        <v>8330</v>
      </c>
      <c r="O95" s="29" t="s">
        <v>8275</v>
      </c>
      <c r="P95" s="26" t="s">
        <v>8276</v>
      </c>
      <c r="Q95" s="26">
        <v>0</v>
      </c>
      <c r="R95" s="30">
        <v>0</v>
      </c>
      <c r="S95" s="31">
        <v>42253.633159722223</v>
      </c>
      <c r="T95" s="31">
        <v>42313.674826388888</v>
      </c>
    </row>
    <row r="96" spans="1:20" ht="72" x14ac:dyDescent="0.3">
      <c r="A96" s="26">
        <v>3864</v>
      </c>
      <c r="B96" s="26" t="s">
        <v>3861</v>
      </c>
      <c r="C96" s="26" t="s">
        <v>7973</v>
      </c>
      <c r="D96" s="27">
        <v>5000</v>
      </c>
      <c r="E96" s="28">
        <v>60</v>
      </c>
      <c r="F96" s="26" t="s">
        <v>8220</v>
      </c>
      <c r="G96" s="26" t="s">
        <v>8223</v>
      </c>
      <c r="H96" s="26" t="s">
        <v>8245</v>
      </c>
      <c r="I96" s="26">
        <v>1447799054</v>
      </c>
      <c r="J96" s="26">
        <v>1445203454</v>
      </c>
      <c r="K96" s="26" t="b">
        <v>0</v>
      </c>
      <c r="L96" s="26">
        <v>3</v>
      </c>
      <c r="M96" s="26" t="b">
        <v>0</v>
      </c>
      <c r="N96" s="26" t="s">
        <v>8330</v>
      </c>
      <c r="O96" s="29" t="s">
        <v>8275</v>
      </c>
      <c r="P96" s="26" t="s">
        <v>8276</v>
      </c>
      <c r="Q96" s="26">
        <v>1</v>
      </c>
      <c r="R96" s="30">
        <v>20</v>
      </c>
      <c r="S96" s="31">
        <v>42295.891828703709</v>
      </c>
      <c r="T96" s="31">
        <v>42325.933495370366</v>
      </c>
    </row>
    <row r="97" spans="1:20" ht="43.2" x14ac:dyDescent="0.3">
      <c r="A97" s="26">
        <v>3866</v>
      </c>
      <c r="B97" s="26" t="s">
        <v>3863</v>
      </c>
      <c r="C97" s="26" t="s">
        <v>7975</v>
      </c>
      <c r="D97" s="27">
        <v>2000</v>
      </c>
      <c r="E97" s="28">
        <v>11</v>
      </c>
      <c r="F97" s="26" t="s">
        <v>8220</v>
      </c>
      <c r="G97" s="26" t="s">
        <v>8223</v>
      </c>
      <c r="H97" s="26" t="s">
        <v>8245</v>
      </c>
      <c r="I97" s="26">
        <v>1458703740</v>
      </c>
      <c r="J97" s="26">
        <v>1454453021</v>
      </c>
      <c r="K97" s="26" t="b">
        <v>0</v>
      </c>
      <c r="L97" s="26">
        <v>2</v>
      </c>
      <c r="M97" s="26" t="b">
        <v>0</v>
      </c>
      <c r="N97" s="26" t="s">
        <v>8330</v>
      </c>
      <c r="O97" s="29" t="s">
        <v>8275</v>
      </c>
      <c r="P97" s="26" t="s">
        <v>8276</v>
      </c>
      <c r="Q97" s="26">
        <v>1</v>
      </c>
      <c r="R97" s="30">
        <v>5.5</v>
      </c>
      <c r="S97" s="31">
        <v>42402.947002314817</v>
      </c>
      <c r="T97" s="31">
        <v>42452.145138888889</v>
      </c>
    </row>
    <row r="98" spans="1:20" ht="72" x14ac:dyDescent="0.3">
      <c r="A98" s="26">
        <v>3867</v>
      </c>
      <c r="B98" s="26" t="s">
        <v>3864</v>
      </c>
      <c r="C98" s="26" t="s">
        <v>7976</v>
      </c>
      <c r="D98" s="27">
        <v>2000</v>
      </c>
      <c r="E98" s="28">
        <v>251</v>
      </c>
      <c r="F98" s="26" t="s">
        <v>8220</v>
      </c>
      <c r="G98" s="26" t="s">
        <v>8223</v>
      </c>
      <c r="H98" s="26" t="s">
        <v>8245</v>
      </c>
      <c r="I98" s="26">
        <v>1466278339</v>
      </c>
      <c r="J98" s="26">
        <v>1463686339</v>
      </c>
      <c r="K98" s="26" t="b">
        <v>0</v>
      </c>
      <c r="L98" s="26">
        <v>5</v>
      </c>
      <c r="M98" s="26" t="b">
        <v>0</v>
      </c>
      <c r="N98" s="26" t="s">
        <v>8330</v>
      </c>
      <c r="O98" s="29" t="s">
        <v>8275</v>
      </c>
      <c r="P98" s="26" t="s">
        <v>8276</v>
      </c>
      <c r="Q98" s="26">
        <v>13</v>
      </c>
      <c r="R98" s="30">
        <v>50.2</v>
      </c>
      <c r="S98" s="31">
        <v>42509.814108796301</v>
      </c>
      <c r="T98" s="31">
        <v>42539.814108796301</v>
      </c>
    </row>
    <row r="99" spans="1:20" ht="57.6" x14ac:dyDescent="0.3">
      <c r="A99" s="26">
        <v>3889</v>
      </c>
      <c r="B99" s="26" t="s">
        <v>3886</v>
      </c>
      <c r="C99" s="26" t="s">
        <v>7997</v>
      </c>
      <c r="D99" s="27">
        <v>8000</v>
      </c>
      <c r="E99" s="28">
        <v>118</v>
      </c>
      <c r="F99" s="26" t="s">
        <v>8220</v>
      </c>
      <c r="G99" s="26" t="s">
        <v>8223</v>
      </c>
      <c r="H99" s="26" t="s">
        <v>8245</v>
      </c>
      <c r="I99" s="26">
        <v>1420413960</v>
      </c>
      <c r="J99" s="26">
        <v>1417651630</v>
      </c>
      <c r="K99" s="26" t="b">
        <v>0</v>
      </c>
      <c r="L99" s="26">
        <v>9</v>
      </c>
      <c r="M99" s="26" t="b">
        <v>0</v>
      </c>
      <c r="N99" s="26" t="s">
        <v>8330</v>
      </c>
      <c r="O99" s="29" t="s">
        <v>8275</v>
      </c>
      <c r="P99" s="26" t="s">
        <v>8276</v>
      </c>
      <c r="Q99" s="26">
        <v>1</v>
      </c>
      <c r="R99" s="30">
        <v>13.11</v>
      </c>
      <c r="S99" s="31">
        <v>41977.004976851851</v>
      </c>
      <c r="T99" s="31">
        <v>42008.976388888885</v>
      </c>
    </row>
    <row r="100" spans="1:20" ht="72" x14ac:dyDescent="0.3">
      <c r="A100" s="26">
        <v>3890</v>
      </c>
      <c r="B100" s="26" t="s">
        <v>3887</v>
      </c>
      <c r="C100" s="26" t="s">
        <v>7998</v>
      </c>
      <c r="D100" s="27">
        <v>15000</v>
      </c>
      <c r="E100" s="28">
        <v>2524</v>
      </c>
      <c r="F100" s="26" t="s">
        <v>8220</v>
      </c>
      <c r="G100" s="26" t="s">
        <v>8223</v>
      </c>
      <c r="H100" s="26" t="s">
        <v>8245</v>
      </c>
      <c r="I100" s="26">
        <v>1439662344</v>
      </c>
      <c r="J100" s="26">
        <v>1434478344</v>
      </c>
      <c r="K100" s="26" t="b">
        <v>0</v>
      </c>
      <c r="L100" s="26">
        <v>8</v>
      </c>
      <c r="M100" s="26" t="b">
        <v>0</v>
      </c>
      <c r="N100" s="26" t="s">
        <v>8330</v>
      </c>
      <c r="O100" s="29" t="s">
        <v>8275</v>
      </c>
      <c r="P100" s="26" t="s">
        <v>8276</v>
      </c>
      <c r="Q100" s="26">
        <v>17</v>
      </c>
      <c r="R100" s="30">
        <v>315.5</v>
      </c>
      <c r="S100" s="31">
        <v>42171.758611111116</v>
      </c>
      <c r="T100" s="31">
        <v>42231.758611111116</v>
      </c>
    </row>
    <row r="101" spans="1:20" ht="43.2" x14ac:dyDescent="0.3">
      <c r="A101" s="26">
        <v>3891</v>
      </c>
      <c r="B101" s="26" t="s">
        <v>3888</v>
      </c>
      <c r="C101" s="26" t="s">
        <v>7999</v>
      </c>
      <c r="D101" s="27">
        <v>800</v>
      </c>
      <c r="E101" s="28">
        <v>260</v>
      </c>
      <c r="F101" s="26" t="s">
        <v>8220</v>
      </c>
      <c r="G101" s="26" t="s">
        <v>8223</v>
      </c>
      <c r="H101" s="26" t="s">
        <v>8245</v>
      </c>
      <c r="I101" s="26">
        <v>1427086740</v>
      </c>
      <c r="J101" s="26">
        <v>1424488244</v>
      </c>
      <c r="K101" s="26" t="b">
        <v>0</v>
      </c>
      <c r="L101" s="26">
        <v>7</v>
      </c>
      <c r="M101" s="26" t="b">
        <v>0</v>
      </c>
      <c r="N101" s="26" t="s">
        <v>8330</v>
      </c>
      <c r="O101" s="29" t="s">
        <v>8275</v>
      </c>
      <c r="P101" s="26" t="s">
        <v>8276</v>
      </c>
      <c r="Q101" s="26">
        <v>33</v>
      </c>
      <c r="R101" s="30">
        <v>37.14</v>
      </c>
      <c r="S101" s="31">
        <v>42056.1324537037</v>
      </c>
      <c r="T101" s="31">
        <v>42086.207638888889</v>
      </c>
    </row>
    <row r="102" spans="1:20" ht="72" x14ac:dyDescent="0.3">
      <c r="A102" s="26">
        <v>3892</v>
      </c>
      <c r="B102" s="26" t="s">
        <v>3889</v>
      </c>
      <c r="C102" s="26" t="s">
        <v>8000</v>
      </c>
      <c r="D102" s="27">
        <v>1000</v>
      </c>
      <c r="E102" s="28">
        <v>0</v>
      </c>
      <c r="F102" s="26" t="s">
        <v>8220</v>
      </c>
      <c r="G102" s="26" t="s">
        <v>8223</v>
      </c>
      <c r="H102" s="26" t="s">
        <v>8245</v>
      </c>
      <c r="I102" s="26">
        <v>1408863600</v>
      </c>
      <c r="J102" s="26">
        <v>1408203557</v>
      </c>
      <c r="K102" s="26" t="b">
        <v>0</v>
      </c>
      <c r="L102" s="26">
        <v>0</v>
      </c>
      <c r="M102" s="26" t="b">
        <v>0</v>
      </c>
      <c r="N102" s="26" t="s">
        <v>8330</v>
      </c>
      <c r="O102" s="29" t="s">
        <v>8275</v>
      </c>
      <c r="P102" s="26" t="s">
        <v>8276</v>
      </c>
      <c r="Q102" s="26">
        <v>0</v>
      </c>
      <c r="R102" s="30">
        <v>0</v>
      </c>
      <c r="S102" s="31">
        <v>41867.652280092596</v>
      </c>
      <c r="T102" s="31">
        <v>41875.291666666664</v>
      </c>
    </row>
    <row r="103" spans="1:20" ht="72" x14ac:dyDescent="0.3">
      <c r="A103" s="26">
        <v>3893</v>
      </c>
      <c r="B103" s="26" t="s">
        <v>3890</v>
      </c>
      <c r="C103" s="26" t="s">
        <v>8001</v>
      </c>
      <c r="D103" s="27">
        <v>50000</v>
      </c>
      <c r="E103" s="28">
        <v>10775</v>
      </c>
      <c r="F103" s="26" t="s">
        <v>8220</v>
      </c>
      <c r="G103" s="26" t="s">
        <v>8223</v>
      </c>
      <c r="H103" s="26" t="s">
        <v>8245</v>
      </c>
      <c r="I103" s="26">
        <v>1404194400</v>
      </c>
      <c r="J103" s="26">
        <v>1400600840</v>
      </c>
      <c r="K103" s="26" t="b">
        <v>0</v>
      </c>
      <c r="L103" s="26">
        <v>84</v>
      </c>
      <c r="M103" s="26" t="b">
        <v>0</v>
      </c>
      <c r="N103" s="26" t="s">
        <v>8330</v>
      </c>
      <c r="O103" s="29" t="s">
        <v>8275</v>
      </c>
      <c r="P103" s="26" t="s">
        <v>8276</v>
      </c>
      <c r="Q103" s="26">
        <v>22</v>
      </c>
      <c r="R103" s="30">
        <v>128.27000000000001</v>
      </c>
      <c r="S103" s="31">
        <v>41779.657870370371</v>
      </c>
      <c r="T103" s="31">
        <v>41821.25</v>
      </c>
    </row>
    <row r="104" spans="1:20" ht="72" x14ac:dyDescent="0.3">
      <c r="A104" s="26">
        <v>3894</v>
      </c>
      <c r="B104" s="26" t="s">
        <v>3891</v>
      </c>
      <c r="C104" s="26" t="s">
        <v>8002</v>
      </c>
      <c r="D104" s="27">
        <v>15000</v>
      </c>
      <c r="E104" s="28">
        <v>520</v>
      </c>
      <c r="F104" s="26" t="s">
        <v>8220</v>
      </c>
      <c r="G104" s="26" t="s">
        <v>8223</v>
      </c>
      <c r="H104" s="26" t="s">
        <v>8245</v>
      </c>
      <c r="I104" s="26">
        <v>1481000340</v>
      </c>
      <c r="J104" s="26">
        <v>1478386812</v>
      </c>
      <c r="K104" s="26" t="b">
        <v>0</v>
      </c>
      <c r="L104" s="26">
        <v>11</v>
      </c>
      <c r="M104" s="26" t="b">
        <v>0</v>
      </c>
      <c r="N104" s="26" t="s">
        <v>8330</v>
      </c>
      <c r="O104" s="29" t="s">
        <v>8275</v>
      </c>
      <c r="P104" s="26" t="s">
        <v>8276</v>
      </c>
      <c r="Q104" s="26">
        <v>3</v>
      </c>
      <c r="R104" s="30">
        <v>47.27</v>
      </c>
      <c r="S104" s="31">
        <v>42679.958472222221</v>
      </c>
      <c r="T104" s="31">
        <v>42710.207638888889</v>
      </c>
    </row>
    <row r="105" spans="1:20" ht="72" x14ac:dyDescent="0.3">
      <c r="A105" s="26">
        <v>3895</v>
      </c>
      <c r="B105" s="26" t="s">
        <v>3892</v>
      </c>
      <c r="C105" s="26" t="s">
        <v>8003</v>
      </c>
      <c r="D105" s="27">
        <v>1000</v>
      </c>
      <c r="E105" s="28">
        <v>50</v>
      </c>
      <c r="F105" s="26" t="s">
        <v>8220</v>
      </c>
      <c r="G105" s="26" t="s">
        <v>8223</v>
      </c>
      <c r="H105" s="26" t="s">
        <v>8245</v>
      </c>
      <c r="I105" s="26">
        <v>1425103218</v>
      </c>
      <c r="J105" s="26">
        <v>1422424818</v>
      </c>
      <c r="K105" s="26" t="b">
        <v>0</v>
      </c>
      <c r="L105" s="26">
        <v>1</v>
      </c>
      <c r="M105" s="26" t="b">
        <v>0</v>
      </c>
      <c r="N105" s="26" t="s">
        <v>8330</v>
      </c>
      <c r="O105" s="29" t="s">
        <v>8275</v>
      </c>
      <c r="P105" s="26" t="s">
        <v>8276</v>
      </c>
      <c r="Q105" s="26">
        <v>5</v>
      </c>
      <c r="R105" s="30">
        <v>50</v>
      </c>
      <c r="S105" s="31">
        <v>42032.250208333338</v>
      </c>
      <c r="T105" s="31">
        <v>42063.250208333338</v>
      </c>
    </row>
    <row r="106" spans="1:20" ht="72" x14ac:dyDescent="0.3">
      <c r="A106" s="26">
        <v>3896</v>
      </c>
      <c r="B106" s="26" t="s">
        <v>3893</v>
      </c>
      <c r="C106" s="26" t="s">
        <v>8004</v>
      </c>
      <c r="D106" s="27">
        <v>1600</v>
      </c>
      <c r="E106" s="28">
        <v>170</v>
      </c>
      <c r="F106" s="26" t="s">
        <v>8220</v>
      </c>
      <c r="G106" s="26" t="s">
        <v>8223</v>
      </c>
      <c r="H106" s="26" t="s">
        <v>8245</v>
      </c>
      <c r="I106" s="26">
        <v>1402979778</v>
      </c>
      <c r="J106" s="26">
        <v>1401770178</v>
      </c>
      <c r="K106" s="26" t="b">
        <v>0</v>
      </c>
      <c r="L106" s="26">
        <v>4</v>
      </c>
      <c r="M106" s="26" t="b">
        <v>0</v>
      </c>
      <c r="N106" s="26" t="s">
        <v>8330</v>
      </c>
      <c r="O106" s="29" t="s">
        <v>8275</v>
      </c>
      <c r="P106" s="26" t="s">
        <v>8276</v>
      </c>
      <c r="Q106" s="26">
        <v>11</v>
      </c>
      <c r="R106" s="30">
        <v>42.5</v>
      </c>
      <c r="S106" s="31">
        <v>41793.191875000004</v>
      </c>
      <c r="T106" s="31">
        <v>41807.191875000004</v>
      </c>
    </row>
    <row r="107" spans="1:20" ht="57.6" x14ac:dyDescent="0.3">
      <c r="A107" s="26">
        <v>3899</v>
      </c>
      <c r="B107" s="26" t="s">
        <v>3896</v>
      </c>
      <c r="C107" s="26" t="s">
        <v>8007</v>
      </c>
      <c r="D107" s="27">
        <v>10000</v>
      </c>
      <c r="E107" s="28">
        <v>125</v>
      </c>
      <c r="F107" s="26" t="s">
        <v>8220</v>
      </c>
      <c r="G107" s="26" t="s">
        <v>8223</v>
      </c>
      <c r="H107" s="26" t="s">
        <v>8245</v>
      </c>
      <c r="I107" s="26">
        <v>1407868561</v>
      </c>
      <c r="J107" s="26">
        <v>1406140561</v>
      </c>
      <c r="K107" s="26" t="b">
        <v>0</v>
      </c>
      <c r="L107" s="26">
        <v>2</v>
      </c>
      <c r="M107" s="26" t="b">
        <v>0</v>
      </c>
      <c r="N107" s="26" t="s">
        <v>8330</v>
      </c>
      <c r="O107" s="29" t="s">
        <v>8275</v>
      </c>
      <c r="P107" s="26" t="s">
        <v>8276</v>
      </c>
      <c r="Q107" s="26">
        <v>1</v>
      </c>
      <c r="R107" s="30">
        <v>62.5</v>
      </c>
      <c r="S107" s="31">
        <v>41843.775011574071</v>
      </c>
      <c r="T107" s="31">
        <v>41863.775011574071</v>
      </c>
    </row>
    <row r="108" spans="1:20" ht="57.6" x14ac:dyDescent="0.3">
      <c r="A108" s="26">
        <v>3900</v>
      </c>
      <c r="B108" s="26" t="s">
        <v>3897</v>
      </c>
      <c r="C108" s="26" t="s">
        <v>8008</v>
      </c>
      <c r="D108" s="27">
        <v>2500</v>
      </c>
      <c r="E108" s="28">
        <v>135</v>
      </c>
      <c r="F108" s="26" t="s">
        <v>8220</v>
      </c>
      <c r="G108" s="26" t="s">
        <v>8223</v>
      </c>
      <c r="H108" s="26" t="s">
        <v>8245</v>
      </c>
      <c r="I108" s="26">
        <v>1433988791</v>
      </c>
      <c r="J108" s="26">
        <v>1431396791</v>
      </c>
      <c r="K108" s="26" t="b">
        <v>0</v>
      </c>
      <c r="L108" s="26">
        <v>5</v>
      </c>
      <c r="M108" s="26" t="b">
        <v>0</v>
      </c>
      <c r="N108" s="26" t="s">
        <v>8330</v>
      </c>
      <c r="O108" s="29" t="s">
        <v>8275</v>
      </c>
      <c r="P108" s="26" t="s">
        <v>8276</v>
      </c>
      <c r="Q108" s="26">
        <v>5</v>
      </c>
      <c r="R108" s="30">
        <v>27</v>
      </c>
      <c r="S108" s="31">
        <v>42136.092488425929</v>
      </c>
      <c r="T108" s="31">
        <v>42166.092488425929</v>
      </c>
    </row>
    <row r="109" spans="1:20" ht="72" x14ac:dyDescent="0.3">
      <c r="A109" s="26">
        <v>3901</v>
      </c>
      <c r="B109" s="26" t="s">
        <v>3898</v>
      </c>
      <c r="C109" s="26" t="s">
        <v>8009</v>
      </c>
      <c r="D109" s="27">
        <v>3000</v>
      </c>
      <c r="E109" s="28">
        <v>25</v>
      </c>
      <c r="F109" s="26" t="s">
        <v>8220</v>
      </c>
      <c r="G109" s="26" t="s">
        <v>8223</v>
      </c>
      <c r="H109" s="26" t="s">
        <v>8245</v>
      </c>
      <c r="I109" s="26">
        <v>1450554599</v>
      </c>
      <c r="J109" s="26">
        <v>1447098599</v>
      </c>
      <c r="K109" s="26" t="b">
        <v>0</v>
      </c>
      <c r="L109" s="26">
        <v>1</v>
      </c>
      <c r="M109" s="26" t="b">
        <v>0</v>
      </c>
      <c r="N109" s="26" t="s">
        <v>8330</v>
      </c>
      <c r="O109" s="29" t="s">
        <v>8275</v>
      </c>
      <c r="P109" s="26" t="s">
        <v>8276</v>
      </c>
      <c r="Q109" s="26">
        <v>1</v>
      </c>
      <c r="R109" s="30">
        <v>25</v>
      </c>
      <c r="S109" s="31">
        <v>42317.826377314821</v>
      </c>
      <c r="T109" s="31">
        <v>42357.826377314821</v>
      </c>
    </row>
    <row r="110" spans="1:20" ht="72" x14ac:dyDescent="0.3">
      <c r="A110" s="26">
        <v>3903</v>
      </c>
      <c r="B110" s="26" t="s">
        <v>3900</v>
      </c>
      <c r="C110" s="26" t="s">
        <v>8011</v>
      </c>
      <c r="D110" s="27">
        <v>1500</v>
      </c>
      <c r="E110" s="28">
        <v>0</v>
      </c>
      <c r="F110" s="26" t="s">
        <v>8220</v>
      </c>
      <c r="G110" s="26" t="s">
        <v>8223</v>
      </c>
      <c r="H110" s="26" t="s">
        <v>8245</v>
      </c>
      <c r="I110" s="26">
        <v>1439581080</v>
      </c>
      <c r="J110" s="26">
        <v>1435709765</v>
      </c>
      <c r="K110" s="26" t="b">
        <v>0</v>
      </c>
      <c r="L110" s="26">
        <v>0</v>
      </c>
      <c r="M110" s="26" t="b">
        <v>0</v>
      </c>
      <c r="N110" s="26" t="s">
        <v>8330</v>
      </c>
      <c r="O110" s="29" t="s">
        <v>8275</v>
      </c>
      <c r="P110" s="26" t="s">
        <v>8276</v>
      </c>
      <c r="Q110" s="26">
        <v>0</v>
      </c>
      <c r="R110" s="30">
        <v>0</v>
      </c>
      <c r="S110" s="31">
        <v>42186.01116898148</v>
      </c>
      <c r="T110" s="31">
        <v>42230.818055555559</v>
      </c>
    </row>
    <row r="111" spans="1:20" ht="28.8" x14ac:dyDescent="0.3">
      <c r="A111" s="26">
        <v>3904</v>
      </c>
      <c r="B111" s="26" t="s">
        <v>3901</v>
      </c>
      <c r="C111" s="26" t="s">
        <v>8012</v>
      </c>
      <c r="D111" s="27">
        <v>10000</v>
      </c>
      <c r="E111" s="28">
        <v>3</v>
      </c>
      <c r="F111" s="26" t="s">
        <v>8220</v>
      </c>
      <c r="G111" s="26" t="s">
        <v>8223</v>
      </c>
      <c r="H111" s="26" t="s">
        <v>8245</v>
      </c>
      <c r="I111" s="26">
        <v>1429074240</v>
      </c>
      <c r="J111" s="26">
        <v>1427866200</v>
      </c>
      <c r="K111" s="26" t="b">
        <v>0</v>
      </c>
      <c r="L111" s="26">
        <v>2</v>
      </c>
      <c r="M111" s="26" t="b">
        <v>0</v>
      </c>
      <c r="N111" s="26" t="s">
        <v>8330</v>
      </c>
      <c r="O111" s="29" t="s">
        <v>8275</v>
      </c>
      <c r="P111" s="26" t="s">
        <v>8276</v>
      </c>
      <c r="Q111" s="26">
        <v>0</v>
      </c>
      <c r="R111" s="30">
        <v>1.5</v>
      </c>
      <c r="S111" s="31">
        <v>42095.229166666672</v>
      </c>
      <c r="T111" s="31">
        <v>42109.211111111115</v>
      </c>
    </row>
    <row r="112" spans="1:20" ht="57.6" x14ac:dyDescent="0.3">
      <c r="A112" s="26">
        <v>3907</v>
      </c>
      <c r="B112" s="26" t="s">
        <v>3904</v>
      </c>
      <c r="C112" s="26" t="s">
        <v>8015</v>
      </c>
      <c r="D112" s="27">
        <v>1000</v>
      </c>
      <c r="E112" s="28">
        <v>153</v>
      </c>
      <c r="F112" s="26" t="s">
        <v>8220</v>
      </c>
      <c r="G112" s="26" t="s">
        <v>8223</v>
      </c>
      <c r="H112" s="26" t="s">
        <v>8245</v>
      </c>
      <c r="I112" s="26">
        <v>1414354080</v>
      </c>
      <c r="J112" s="26">
        <v>1411587606</v>
      </c>
      <c r="K112" s="26" t="b">
        <v>0</v>
      </c>
      <c r="L112" s="26">
        <v>4</v>
      </c>
      <c r="M112" s="26" t="b">
        <v>0</v>
      </c>
      <c r="N112" s="26" t="s">
        <v>8330</v>
      </c>
      <c r="O112" s="29" t="s">
        <v>8275</v>
      </c>
      <c r="P112" s="26" t="s">
        <v>8276</v>
      </c>
      <c r="Q112" s="26">
        <v>15</v>
      </c>
      <c r="R112" s="30">
        <v>38.25</v>
      </c>
      <c r="S112" s="31">
        <v>41906.819513888891</v>
      </c>
      <c r="T112" s="31">
        <v>41938.838888888888</v>
      </c>
    </row>
    <row r="113" spans="1:20" ht="72" x14ac:dyDescent="0.3">
      <c r="A113" s="26">
        <v>3908</v>
      </c>
      <c r="B113" s="26" t="s">
        <v>3905</v>
      </c>
      <c r="C113" s="26" t="s">
        <v>8016</v>
      </c>
      <c r="D113" s="27">
        <v>750</v>
      </c>
      <c r="E113" s="28">
        <v>65</v>
      </c>
      <c r="F113" s="26" t="s">
        <v>8220</v>
      </c>
      <c r="G113" s="26" t="s">
        <v>8223</v>
      </c>
      <c r="H113" s="26" t="s">
        <v>8245</v>
      </c>
      <c r="I113" s="26">
        <v>1406603696</v>
      </c>
      <c r="J113" s="26">
        <v>1405307696</v>
      </c>
      <c r="K113" s="26" t="b">
        <v>0</v>
      </c>
      <c r="L113" s="26">
        <v>4</v>
      </c>
      <c r="M113" s="26" t="b">
        <v>0</v>
      </c>
      <c r="N113" s="26" t="s">
        <v>8330</v>
      </c>
      <c r="O113" s="29" t="s">
        <v>8275</v>
      </c>
      <c r="P113" s="26" t="s">
        <v>8276</v>
      </c>
      <c r="Q113" s="26">
        <v>9</v>
      </c>
      <c r="R113" s="30">
        <v>16.25</v>
      </c>
      <c r="S113" s="31">
        <v>41834.135370370372</v>
      </c>
      <c r="T113" s="31">
        <v>41849.135370370372</v>
      </c>
    </row>
    <row r="114" spans="1:20" ht="72" x14ac:dyDescent="0.3">
      <c r="A114" s="26">
        <v>3909</v>
      </c>
      <c r="B114" s="26" t="s">
        <v>3906</v>
      </c>
      <c r="C114" s="26" t="s">
        <v>8017</v>
      </c>
      <c r="D114" s="27">
        <v>60000</v>
      </c>
      <c r="E114" s="28">
        <v>135</v>
      </c>
      <c r="F114" s="26" t="s">
        <v>8220</v>
      </c>
      <c r="G114" s="26" t="s">
        <v>8223</v>
      </c>
      <c r="H114" s="26" t="s">
        <v>8245</v>
      </c>
      <c r="I114" s="26">
        <v>1410424642</v>
      </c>
      <c r="J114" s="26">
        <v>1407832642</v>
      </c>
      <c r="K114" s="26" t="b">
        <v>0</v>
      </c>
      <c r="L114" s="26">
        <v>4</v>
      </c>
      <c r="M114" s="26" t="b">
        <v>0</v>
      </c>
      <c r="N114" s="26" t="s">
        <v>8330</v>
      </c>
      <c r="O114" s="29" t="s">
        <v>8275</v>
      </c>
      <c r="P114" s="26" t="s">
        <v>8276</v>
      </c>
      <c r="Q114" s="26">
        <v>0</v>
      </c>
      <c r="R114" s="30">
        <v>33.75</v>
      </c>
      <c r="S114" s="31">
        <v>41863.359282407408</v>
      </c>
      <c r="T114" s="31">
        <v>41893.359282407408</v>
      </c>
    </row>
    <row r="115" spans="1:20" ht="57.6" x14ac:dyDescent="0.3">
      <c r="A115" s="26">
        <v>3910</v>
      </c>
      <c r="B115" s="26" t="s">
        <v>3907</v>
      </c>
      <c r="C115" s="26" t="s">
        <v>8018</v>
      </c>
      <c r="D115" s="27">
        <v>6000</v>
      </c>
      <c r="E115" s="28">
        <v>185</v>
      </c>
      <c r="F115" s="26" t="s">
        <v>8220</v>
      </c>
      <c r="G115" s="26" t="s">
        <v>8223</v>
      </c>
      <c r="H115" s="26" t="s">
        <v>8245</v>
      </c>
      <c r="I115" s="26">
        <v>1441649397</v>
      </c>
      <c r="J115" s="26">
        <v>1439057397</v>
      </c>
      <c r="K115" s="26" t="b">
        <v>0</v>
      </c>
      <c r="L115" s="26">
        <v>3</v>
      </c>
      <c r="M115" s="26" t="b">
        <v>0</v>
      </c>
      <c r="N115" s="26" t="s">
        <v>8330</v>
      </c>
      <c r="O115" s="29" t="s">
        <v>8275</v>
      </c>
      <c r="P115" s="26" t="s">
        <v>8276</v>
      </c>
      <c r="Q115" s="26">
        <v>3</v>
      </c>
      <c r="R115" s="30">
        <v>61.67</v>
      </c>
      <c r="S115" s="31">
        <v>42224.756909722222</v>
      </c>
      <c r="T115" s="31">
        <v>42254.756909722222</v>
      </c>
    </row>
    <row r="116" spans="1:20" ht="72" x14ac:dyDescent="0.3">
      <c r="A116" s="26">
        <v>3911</v>
      </c>
      <c r="B116" s="26" t="s">
        <v>3908</v>
      </c>
      <c r="C116" s="26" t="s">
        <v>8019</v>
      </c>
      <c r="D116" s="27">
        <v>8000</v>
      </c>
      <c r="E116" s="28">
        <v>2993</v>
      </c>
      <c r="F116" s="26" t="s">
        <v>8220</v>
      </c>
      <c r="G116" s="26" t="s">
        <v>8223</v>
      </c>
      <c r="H116" s="26" t="s">
        <v>8245</v>
      </c>
      <c r="I116" s="26">
        <v>1417033777</v>
      </c>
      <c r="J116" s="26">
        <v>1414438177</v>
      </c>
      <c r="K116" s="26" t="b">
        <v>0</v>
      </c>
      <c r="L116" s="26">
        <v>36</v>
      </c>
      <c r="M116" s="26" t="b">
        <v>0</v>
      </c>
      <c r="N116" s="26" t="s">
        <v>8330</v>
      </c>
      <c r="O116" s="29" t="s">
        <v>8275</v>
      </c>
      <c r="P116" s="26" t="s">
        <v>8276</v>
      </c>
      <c r="Q116" s="26">
        <v>37</v>
      </c>
      <c r="R116" s="30">
        <v>83.14</v>
      </c>
      <c r="S116" s="31">
        <v>41939.8122337963</v>
      </c>
      <c r="T116" s="31">
        <v>41969.853900462964</v>
      </c>
    </row>
    <row r="117" spans="1:20" ht="57.6" x14ac:dyDescent="0.3">
      <c r="A117" s="26">
        <v>3912</v>
      </c>
      <c r="B117" s="26" t="s">
        <v>3909</v>
      </c>
      <c r="C117" s="26" t="s">
        <v>8020</v>
      </c>
      <c r="D117" s="27">
        <v>15000</v>
      </c>
      <c r="E117" s="28">
        <v>1</v>
      </c>
      <c r="F117" s="26" t="s">
        <v>8220</v>
      </c>
      <c r="G117" s="26" t="s">
        <v>8223</v>
      </c>
      <c r="H117" s="26" t="s">
        <v>8245</v>
      </c>
      <c r="I117" s="26">
        <v>1429936500</v>
      </c>
      <c r="J117" s="26">
        <v>1424759330</v>
      </c>
      <c r="K117" s="26" t="b">
        <v>0</v>
      </c>
      <c r="L117" s="26">
        <v>1</v>
      </c>
      <c r="M117" s="26" t="b">
        <v>0</v>
      </c>
      <c r="N117" s="26" t="s">
        <v>8330</v>
      </c>
      <c r="O117" s="29" t="s">
        <v>8275</v>
      </c>
      <c r="P117" s="26" t="s">
        <v>8276</v>
      </c>
      <c r="Q117" s="26">
        <v>0</v>
      </c>
      <c r="R117" s="30">
        <v>1</v>
      </c>
      <c r="S117" s="31">
        <v>42059.270023148143</v>
      </c>
      <c r="T117" s="31">
        <v>42119.190972222219</v>
      </c>
    </row>
    <row r="118" spans="1:20" ht="72" x14ac:dyDescent="0.3">
      <c r="A118" s="26">
        <v>3913</v>
      </c>
      <c r="B118" s="26" t="s">
        <v>3910</v>
      </c>
      <c r="C118" s="26" t="s">
        <v>8021</v>
      </c>
      <c r="D118" s="27">
        <v>10000</v>
      </c>
      <c r="E118" s="28">
        <v>1000</v>
      </c>
      <c r="F118" s="26" t="s">
        <v>8220</v>
      </c>
      <c r="G118" s="26" t="s">
        <v>8223</v>
      </c>
      <c r="H118" s="26" t="s">
        <v>8245</v>
      </c>
      <c r="I118" s="26">
        <v>1448863449</v>
      </c>
      <c r="J118" s="26">
        <v>1446267849</v>
      </c>
      <c r="K118" s="26" t="b">
        <v>0</v>
      </c>
      <c r="L118" s="26">
        <v>7</v>
      </c>
      <c r="M118" s="26" t="b">
        <v>0</v>
      </c>
      <c r="N118" s="26" t="s">
        <v>8330</v>
      </c>
      <c r="O118" s="29" t="s">
        <v>8275</v>
      </c>
      <c r="P118" s="26" t="s">
        <v>8276</v>
      </c>
      <c r="Q118" s="26">
        <v>10</v>
      </c>
      <c r="R118" s="30">
        <v>142.86000000000001</v>
      </c>
      <c r="S118" s="31">
        <v>42308.211215277777</v>
      </c>
      <c r="T118" s="31">
        <v>42338.252881944441</v>
      </c>
    </row>
    <row r="119" spans="1:20" ht="86.4" x14ac:dyDescent="0.3">
      <c r="A119" s="26">
        <v>3922</v>
      </c>
      <c r="B119" s="26" t="s">
        <v>3919</v>
      </c>
      <c r="C119" s="26" t="s">
        <v>8030</v>
      </c>
      <c r="D119" s="27">
        <v>750</v>
      </c>
      <c r="E119" s="28">
        <v>61</v>
      </c>
      <c r="F119" s="26" t="s">
        <v>8220</v>
      </c>
      <c r="G119" s="26" t="s">
        <v>8223</v>
      </c>
      <c r="H119" s="26" t="s">
        <v>8245</v>
      </c>
      <c r="I119" s="26">
        <v>1425337200</v>
      </c>
      <c r="J119" s="26">
        <v>1421432810</v>
      </c>
      <c r="K119" s="26" t="b">
        <v>0</v>
      </c>
      <c r="L119" s="26">
        <v>6</v>
      </c>
      <c r="M119" s="26" t="b">
        <v>0</v>
      </c>
      <c r="N119" s="26" t="s">
        <v>8330</v>
      </c>
      <c r="O119" s="29" t="s">
        <v>8275</v>
      </c>
      <c r="P119" s="26" t="s">
        <v>8276</v>
      </c>
      <c r="Q119" s="26">
        <v>8</v>
      </c>
      <c r="R119" s="30">
        <v>10.17</v>
      </c>
      <c r="S119" s="31">
        <v>42020.768634259264</v>
      </c>
      <c r="T119" s="31">
        <v>42065.958333333328</v>
      </c>
    </row>
    <row r="120" spans="1:20" ht="72" x14ac:dyDescent="0.3">
      <c r="A120" s="26">
        <v>3924</v>
      </c>
      <c r="B120" s="26" t="s">
        <v>3921</v>
      </c>
      <c r="C120" s="26" t="s">
        <v>8032</v>
      </c>
      <c r="D120" s="27">
        <v>15000</v>
      </c>
      <c r="E120" s="28">
        <v>2290</v>
      </c>
      <c r="F120" s="26" t="s">
        <v>8220</v>
      </c>
      <c r="G120" s="26" t="s">
        <v>8223</v>
      </c>
      <c r="H120" s="26" t="s">
        <v>8245</v>
      </c>
      <c r="I120" s="26">
        <v>1403823722</v>
      </c>
      <c r="J120" s="26">
        <v>1401231722</v>
      </c>
      <c r="K120" s="26" t="b">
        <v>0</v>
      </c>
      <c r="L120" s="26">
        <v>40</v>
      </c>
      <c r="M120" s="26" t="b">
        <v>0</v>
      </c>
      <c r="N120" s="26" t="s">
        <v>8330</v>
      </c>
      <c r="O120" s="29" t="s">
        <v>8275</v>
      </c>
      <c r="P120" s="26" t="s">
        <v>8276</v>
      </c>
      <c r="Q120" s="26">
        <v>15</v>
      </c>
      <c r="R120" s="30">
        <v>57.25</v>
      </c>
      <c r="S120" s="31">
        <v>41786.959745370368</v>
      </c>
      <c r="T120" s="31">
        <v>41816.959745370368</v>
      </c>
    </row>
    <row r="121" spans="1:20" ht="72" x14ac:dyDescent="0.3">
      <c r="A121" s="26">
        <v>3925</v>
      </c>
      <c r="B121" s="26" t="s">
        <v>3922</v>
      </c>
      <c r="C121" s="26" t="s">
        <v>8033</v>
      </c>
      <c r="D121" s="27">
        <v>150</v>
      </c>
      <c r="E121" s="28">
        <v>15</v>
      </c>
      <c r="F121" s="26" t="s">
        <v>8220</v>
      </c>
      <c r="G121" s="26" t="s">
        <v>8223</v>
      </c>
      <c r="H121" s="26" t="s">
        <v>8245</v>
      </c>
      <c r="I121" s="26">
        <v>1406753639</v>
      </c>
      <c r="J121" s="26">
        <v>1404161639</v>
      </c>
      <c r="K121" s="26" t="b">
        <v>0</v>
      </c>
      <c r="L121" s="26">
        <v>3</v>
      </c>
      <c r="M121" s="26" t="b">
        <v>0</v>
      </c>
      <c r="N121" s="26" t="s">
        <v>8330</v>
      </c>
      <c r="O121" s="29" t="s">
        <v>8275</v>
      </c>
      <c r="P121" s="26" t="s">
        <v>8276</v>
      </c>
      <c r="Q121" s="26">
        <v>10</v>
      </c>
      <c r="R121" s="30">
        <v>5</v>
      </c>
      <c r="S121" s="31">
        <v>41820.870821759258</v>
      </c>
      <c r="T121" s="31">
        <v>41850.870821759258</v>
      </c>
    </row>
    <row r="122" spans="1:20" ht="86.4" x14ac:dyDescent="0.3">
      <c r="A122" s="26">
        <v>3928</v>
      </c>
      <c r="B122" s="26" t="s">
        <v>3925</v>
      </c>
      <c r="C122" s="26" t="s">
        <v>8036</v>
      </c>
      <c r="D122" s="27">
        <v>5000</v>
      </c>
      <c r="E122" s="28">
        <v>651</v>
      </c>
      <c r="F122" s="26" t="s">
        <v>8220</v>
      </c>
      <c r="G122" s="26" t="s">
        <v>8223</v>
      </c>
      <c r="H122" s="26" t="s">
        <v>8245</v>
      </c>
      <c r="I122" s="26">
        <v>1444971540</v>
      </c>
      <c r="J122" s="26">
        <v>1442593427</v>
      </c>
      <c r="K122" s="26" t="b">
        <v>0</v>
      </c>
      <c r="L122" s="26">
        <v>7</v>
      </c>
      <c r="M122" s="26" t="b">
        <v>0</v>
      </c>
      <c r="N122" s="26" t="s">
        <v>8330</v>
      </c>
      <c r="O122" s="29" t="s">
        <v>8275</v>
      </c>
      <c r="P122" s="26" t="s">
        <v>8276</v>
      </c>
      <c r="Q122" s="26">
        <v>13</v>
      </c>
      <c r="R122" s="30">
        <v>93</v>
      </c>
      <c r="S122" s="31">
        <v>42265.683182870373</v>
      </c>
      <c r="T122" s="31">
        <v>42293.207638888889</v>
      </c>
    </row>
    <row r="123" spans="1:20" ht="72" x14ac:dyDescent="0.3">
      <c r="A123" s="26">
        <v>3929</v>
      </c>
      <c r="B123" s="26" t="s">
        <v>3926</v>
      </c>
      <c r="C123" s="26" t="s">
        <v>8037</v>
      </c>
      <c r="D123" s="27">
        <v>20000</v>
      </c>
      <c r="E123" s="28">
        <v>453</v>
      </c>
      <c r="F123" s="26" t="s">
        <v>8220</v>
      </c>
      <c r="G123" s="26" t="s">
        <v>8223</v>
      </c>
      <c r="H123" s="26" t="s">
        <v>8245</v>
      </c>
      <c r="I123" s="26">
        <v>1474228265</v>
      </c>
      <c r="J123" s="26">
        <v>1471636265</v>
      </c>
      <c r="K123" s="26" t="b">
        <v>0</v>
      </c>
      <c r="L123" s="26">
        <v>14</v>
      </c>
      <c r="M123" s="26" t="b">
        <v>0</v>
      </c>
      <c r="N123" s="26" t="s">
        <v>8330</v>
      </c>
      <c r="O123" s="29" t="s">
        <v>8275</v>
      </c>
      <c r="P123" s="26" t="s">
        <v>8276</v>
      </c>
      <c r="Q123" s="26">
        <v>2</v>
      </c>
      <c r="R123" s="30">
        <v>32.36</v>
      </c>
      <c r="S123" s="31">
        <v>42601.827141203699</v>
      </c>
      <c r="T123" s="31">
        <v>42631.827141203699</v>
      </c>
    </row>
    <row r="124" spans="1:20" ht="72" x14ac:dyDescent="0.3">
      <c r="A124" s="26">
        <v>3931</v>
      </c>
      <c r="B124" s="26" t="s">
        <v>3928</v>
      </c>
      <c r="C124" s="26" t="s">
        <v>8039</v>
      </c>
      <c r="D124" s="27">
        <v>8000</v>
      </c>
      <c r="E124" s="28">
        <v>0</v>
      </c>
      <c r="F124" s="26" t="s">
        <v>8220</v>
      </c>
      <c r="G124" s="26" t="s">
        <v>8223</v>
      </c>
      <c r="H124" s="26" t="s">
        <v>8245</v>
      </c>
      <c r="I124" s="26">
        <v>1441510707</v>
      </c>
      <c r="J124" s="26">
        <v>1439350707</v>
      </c>
      <c r="K124" s="26" t="b">
        <v>0</v>
      </c>
      <c r="L124" s="26">
        <v>0</v>
      </c>
      <c r="M124" s="26" t="b">
        <v>0</v>
      </c>
      <c r="N124" s="26" t="s">
        <v>8330</v>
      </c>
      <c r="O124" s="29" t="s">
        <v>8275</v>
      </c>
      <c r="P124" s="26" t="s">
        <v>8276</v>
      </c>
      <c r="Q124" s="26">
        <v>0</v>
      </c>
      <c r="R124" s="30">
        <v>0</v>
      </c>
      <c r="S124" s="31">
        <v>42228.151701388888</v>
      </c>
      <c r="T124" s="31">
        <v>42253.151701388888</v>
      </c>
    </row>
    <row r="125" spans="1:20" ht="72" x14ac:dyDescent="0.3">
      <c r="A125" s="26">
        <v>3932</v>
      </c>
      <c r="B125" s="26" t="s">
        <v>3929</v>
      </c>
      <c r="C125" s="26" t="s">
        <v>8040</v>
      </c>
      <c r="D125" s="27">
        <v>12000</v>
      </c>
      <c r="E125" s="28">
        <v>1</v>
      </c>
      <c r="F125" s="26" t="s">
        <v>8220</v>
      </c>
      <c r="G125" s="26" t="s">
        <v>8223</v>
      </c>
      <c r="H125" s="26" t="s">
        <v>8245</v>
      </c>
      <c r="I125" s="26">
        <v>1458097364</v>
      </c>
      <c r="J125" s="26">
        <v>1455508964</v>
      </c>
      <c r="K125" s="26" t="b">
        <v>0</v>
      </c>
      <c r="L125" s="26">
        <v>1</v>
      </c>
      <c r="M125" s="26" t="b">
        <v>0</v>
      </c>
      <c r="N125" s="26" t="s">
        <v>8330</v>
      </c>
      <c r="O125" s="29" t="s">
        <v>8275</v>
      </c>
      <c r="P125" s="26" t="s">
        <v>8276</v>
      </c>
      <c r="Q125" s="26">
        <v>0</v>
      </c>
      <c r="R125" s="30">
        <v>1</v>
      </c>
      <c r="S125" s="31">
        <v>42415.168564814812</v>
      </c>
      <c r="T125" s="31">
        <v>42445.126898148148</v>
      </c>
    </row>
    <row r="126" spans="1:20" ht="72" x14ac:dyDescent="0.3">
      <c r="A126" s="26">
        <v>3933</v>
      </c>
      <c r="B126" s="26" t="s">
        <v>3930</v>
      </c>
      <c r="C126" s="26" t="s">
        <v>8041</v>
      </c>
      <c r="D126" s="27">
        <v>7000</v>
      </c>
      <c r="E126" s="28">
        <v>1102</v>
      </c>
      <c r="F126" s="26" t="s">
        <v>8220</v>
      </c>
      <c r="G126" s="26" t="s">
        <v>8223</v>
      </c>
      <c r="H126" s="26" t="s">
        <v>8245</v>
      </c>
      <c r="I126" s="26">
        <v>1468716180</v>
      </c>
      <c r="J126" s="26">
        <v>1466205262</v>
      </c>
      <c r="K126" s="26" t="b">
        <v>0</v>
      </c>
      <c r="L126" s="26">
        <v>12</v>
      </c>
      <c r="M126" s="26" t="b">
        <v>0</v>
      </c>
      <c r="N126" s="26" t="s">
        <v>8330</v>
      </c>
      <c r="O126" s="29" t="s">
        <v>8275</v>
      </c>
      <c r="P126" s="26" t="s">
        <v>8276</v>
      </c>
      <c r="Q126" s="26">
        <v>16</v>
      </c>
      <c r="R126" s="30">
        <v>91.83</v>
      </c>
      <c r="S126" s="31">
        <v>42538.968310185184</v>
      </c>
      <c r="T126" s="31">
        <v>42568.029861111107</v>
      </c>
    </row>
    <row r="127" spans="1:20" ht="72" x14ac:dyDescent="0.3">
      <c r="A127" s="26">
        <v>3934</v>
      </c>
      <c r="B127" s="26" t="s">
        <v>3931</v>
      </c>
      <c r="C127" s="26" t="s">
        <v>8042</v>
      </c>
      <c r="D127" s="27">
        <v>5000</v>
      </c>
      <c r="E127" s="28">
        <v>550</v>
      </c>
      <c r="F127" s="26" t="s">
        <v>8220</v>
      </c>
      <c r="G127" s="26" t="s">
        <v>8223</v>
      </c>
      <c r="H127" s="26" t="s">
        <v>8245</v>
      </c>
      <c r="I127" s="26">
        <v>1443704400</v>
      </c>
      <c r="J127" s="26">
        <v>1439827639</v>
      </c>
      <c r="K127" s="26" t="b">
        <v>0</v>
      </c>
      <c r="L127" s="26">
        <v>12</v>
      </c>
      <c r="M127" s="26" t="b">
        <v>0</v>
      </c>
      <c r="N127" s="26" t="s">
        <v>8330</v>
      </c>
      <c r="O127" s="29" t="s">
        <v>8275</v>
      </c>
      <c r="P127" s="26" t="s">
        <v>8276</v>
      </c>
      <c r="Q127" s="26">
        <v>11</v>
      </c>
      <c r="R127" s="30">
        <v>45.83</v>
      </c>
      <c r="S127" s="31">
        <v>42233.671747685185</v>
      </c>
      <c r="T127" s="31">
        <v>42278.541666666672</v>
      </c>
    </row>
    <row r="128" spans="1:20" ht="72" x14ac:dyDescent="0.3">
      <c r="A128" s="26">
        <v>3936</v>
      </c>
      <c r="B128" s="26" t="s">
        <v>3933</v>
      </c>
      <c r="C128" s="26" t="s">
        <v>8044</v>
      </c>
      <c r="D128" s="27">
        <v>20000</v>
      </c>
      <c r="E128" s="28">
        <v>0</v>
      </c>
      <c r="F128" s="26" t="s">
        <v>8220</v>
      </c>
      <c r="G128" s="26" t="s">
        <v>8223</v>
      </c>
      <c r="H128" s="26" t="s">
        <v>8245</v>
      </c>
      <c r="I128" s="26">
        <v>1480576720</v>
      </c>
      <c r="J128" s="26">
        <v>1477981120</v>
      </c>
      <c r="K128" s="26" t="b">
        <v>0</v>
      </c>
      <c r="L128" s="26">
        <v>0</v>
      </c>
      <c r="M128" s="26" t="b">
        <v>0</v>
      </c>
      <c r="N128" s="26" t="s">
        <v>8330</v>
      </c>
      <c r="O128" s="29" t="s">
        <v>8275</v>
      </c>
      <c r="P128" s="26" t="s">
        <v>8276</v>
      </c>
      <c r="Q128" s="26">
        <v>0</v>
      </c>
      <c r="R128" s="30">
        <v>0</v>
      </c>
      <c r="S128" s="31">
        <v>42675.262962962966</v>
      </c>
      <c r="T128" s="31">
        <v>42705.304629629631</v>
      </c>
    </row>
    <row r="129" spans="1:20" ht="72" x14ac:dyDescent="0.3">
      <c r="A129" s="26">
        <v>3937</v>
      </c>
      <c r="B129" s="26" t="s">
        <v>3934</v>
      </c>
      <c r="C129" s="26" t="s">
        <v>8045</v>
      </c>
      <c r="D129" s="27">
        <v>2885</v>
      </c>
      <c r="E129" s="28">
        <v>2485</v>
      </c>
      <c r="F129" s="26" t="s">
        <v>8220</v>
      </c>
      <c r="G129" s="26" t="s">
        <v>8223</v>
      </c>
      <c r="H129" s="26" t="s">
        <v>8245</v>
      </c>
      <c r="I129" s="26">
        <v>1468249760</v>
      </c>
      <c r="J129" s="26">
        <v>1465830560</v>
      </c>
      <c r="K129" s="26" t="b">
        <v>0</v>
      </c>
      <c r="L129" s="26">
        <v>10</v>
      </c>
      <c r="M129" s="26" t="b">
        <v>0</v>
      </c>
      <c r="N129" s="26" t="s">
        <v>8330</v>
      </c>
      <c r="O129" s="29" t="s">
        <v>8275</v>
      </c>
      <c r="P129" s="26" t="s">
        <v>8276</v>
      </c>
      <c r="Q129" s="26">
        <v>86</v>
      </c>
      <c r="R129" s="30">
        <v>248.5</v>
      </c>
      <c r="S129" s="31">
        <v>42534.631481481483</v>
      </c>
      <c r="T129" s="31">
        <v>42562.631481481483</v>
      </c>
    </row>
    <row r="130" spans="1:20" ht="72" x14ac:dyDescent="0.3">
      <c r="A130" s="26">
        <v>3938</v>
      </c>
      <c r="B130" s="26" t="s">
        <v>3935</v>
      </c>
      <c r="C130" s="26" t="s">
        <v>8046</v>
      </c>
      <c r="D130" s="27">
        <v>3255</v>
      </c>
      <c r="E130" s="28">
        <v>397</v>
      </c>
      <c r="F130" s="26" t="s">
        <v>8220</v>
      </c>
      <c r="G130" s="26" t="s">
        <v>8223</v>
      </c>
      <c r="H130" s="26" t="s">
        <v>8245</v>
      </c>
      <c r="I130" s="26">
        <v>1435441454</v>
      </c>
      <c r="J130" s="26">
        <v>1432763054</v>
      </c>
      <c r="K130" s="26" t="b">
        <v>0</v>
      </c>
      <c r="L130" s="26">
        <v>5</v>
      </c>
      <c r="M130" s="26" t="b">
        <v>0</v>
      </c>
      <c r="N130" s="26" t="s">
        <v>8330</v>
      </c>
      <c r="O130" s="29" t="s">
        <v>8275</v>
      </c>
      <c r="P130" s="26" t="s">
        <v>8276</v>
      </c>
      <c r="Q130" s="26">
        <v>12</v>
      </c>
      <c r="R130" s="30">
        <v>79.400000000000006</v>
      </c>
      <c r="S130" s="31">
        <v>42151.905717592599</v>
      </c>
      <c r="T130" s="31">
        <v>42182.905717592599</v>
      </c>
    </row>
    <row r="131" spans="1:20" ht="72" x14ac:dyDescent="0.3">
      <c r="A131" s="26">
        <v>3940</v>
      </c>
      <c r="B131" s="26" t="s">
        <v>3937</v>
      </c>
      <c r="C131" s="26" t="s">
        <v>8048</v>
      </c>
      <c r="D131" s="27">
        <v>5000</v>
      </c>
      <c r="E131" s="28">
        <v>11</v>
      </c>
      <c r="F131" s="26" t="s">
        <v>8220</v>
      </c>
      <c r="G131" s="26" t="s">
        <v>8223</v>
      </c>
      <c r="H131" s="26" t="s">
        <v>8245</v>
      </c>
      <c r="I131" s="26">
        <v>1420199351</v>
      </c>
      <c r="J131" s="26">
        <v>1416311351</v>
      </c>
      <c r="K131" s="26" t="b">
        <v>0</v>
      </c>
      <c r="L131" s="26">
        <v>2</v>
      </c>
      <c r="M131" s="26" t="b">
        <v>0</v>
      </c>
      <c r="N131" s="26" t="s">
        <v>8330</v>
      </c>
      <c r="O131" s="29" t="s">
        <v>8275</v>
      </c>
      <c r="P131" s="26" t="s">
        <v>8276</v>
      </c>
      <c r="Q131" s="26">
        <v>0</v>
      </c>
      <c r="R131" s="30">
        <v>5.5</v>
      </c>
      <c r="S131" s="31">
        <v>41961.492488425924</v>
      </c>
      <c r="T131" s="31">
        <v>42006.492488425924</v>
      </c>
    </row>
    <row r="132" spans="1:20" ht="86.4" x14ac:dyDescent="0.3">
      <c r="A132" s="26">
        <v>3941</v>
      </c>
      <c r="B132" s="26" t="s">
        <v>3938</v>
      </c>
      <c r="C132" s="26" t="s">
        <v>8049</v>
      </c>
      <c r="D132" s="27">
        <v>5500</v>
      </c>
      <c r="E132" s="28">
        <v>50</v>
      </c>
      <c r="F132" s="26" t="s">
        <v>8220</v>
      </c>
      <c r="G132" s="26" t="s">
        <v>8223</v>
      </c>
      <c r="H132" s="26" t="s">
        <v>8245</v>
      </c>
      <c r="I132" s="26">
        <v>1416877200</v>
      </c>
      <c r="J132" s="26">
        <v>1414505137</v>
      </c>
      <c r="K132" s="26" t="b">
        <v>0</v>
      </c>
      <c r="L132" s="26">
        <v>2</v>
      </c>
      <c r="M132" s="26" t="b">
        <v>0</v>
      </c>
      <c r="N132" s="26" t="s">
        <v>8330</v>
      </c>
      <c r="O132" s="29" t="s">
        <v>8275</v>
      </c>
      <c r="P132" s="26" t="s">
        <v>8276</v>
      </c>
      <c r="Q132" s="26">
        <v>1</v>
      </c>
      <c r="R132" s="30">
        <v>25</v>
      </c>
      <c r="S132" s="31">
        <v>41940.587233796294</v>
      </c>
      <c r="T132" s="31">
        <v>41968.041666666672</v>
      </c>
    </row>
    <row r="133" spans="1:20" ht="72" x14ac:dyDescent="0.3">
      <c r="A133" s="26">
        <v>3942</v>
      </c>
      <c r="B133" s="26" t="s">
        <v>3939</v>
      </c>
      <c r="C133" s="26" t="s">
        <v>8050</v>
      </c>
      <c r="D133" s="27">
        <v>1200</v>
      </c>
      <c r="E133" s="28">
        <v>0</v>
      </c>
      <c r="F133" s="26" t="s">
        <v>8220</v>
      </c>
      <c r="G133" s="26" t="s">
        <v>8223</v>
      </c>
      <c r="H133" s="26" t="s">
        <v>8245</v>
      </c>
      <c r="I133" s="26">
        <v>1434490914</v>
      </c>
      <c r="J133" s="26">
        <v>1429306914</v>
      </c>
      <c r="K133" s="26" t="b">
        <v>0</v>
      </c>
      <c r="L133" s="26">
        <v>0</v>
      </c>
      <c r="M133" s="26" t="b">
        <v>0</v>
      </c>
      <c r="N133" s="26" t="s">
        <v>8330</v>
      </c>
      <c r="O133" s="29" t="s">
        <v>8275</v>
      </c>
      <c r="P133" s="26" t="s">
        <v>8276</v>
      </c>
      <c r="Q133" s="26">
        <v>0</v>
      </c>
      <c r="R133" s="30">
        <v>0</v>
      </c>
      <c r="S133" s="31">
        <v>42111.904097222221</v>
      </c>
      <c r="T133" s="31">
        <v>42171.904097222221</v>
      </c>
    </row>
    <row r="134" spans="1:20" ht="57.6" x14ac:dyDescent="0.3">
      <c r="A134" s="26">
        <v>3943</v>
      </c>
      <c r="B134" s="26" t="s">
        <v>3940</v>
      </c>
      <c r="C134" s="26" t="s">
        <v>8051</v>
      </c>
      <c r="D134" s="27">
        <v>5000</v>
      </c>
      <c r="E134" s="28">
        <v>1782</v>
      </c>
      <c r="F134" s="26" t="s">
        <v>8220</v>
      </c>
      <c r="G134" s="26" t="s">
        <v>8223</v>
      </c>
      <c r="H134" s="26" t="s">
        <v>8245</v>
      </c>
      <c r="I134" s="26">
        <v>1446483000</v>
      </c>
      <c r="J134" s="26">
        <v>1443811268</v>
      </c>
      <c r="K134" s="26" t="b">
        <v>0</v>
      </c>
      <c r="L134" s="26">
        <v>13</v>
      </c>
      <c r="M134" s="26" t="b">
        <v>0</v>
      </c>
      <c r="N134" s="26" t="s">
        <v>8330</v>
      </c>
      <c r="O134" s="29" t="s">
        <v>8275</v>
      </c>
      <c r="P134" s="26" t="s">
        <v>8276</v>
      </c>
      <c r="Q134" s="26">
        <v>36</v>
      </c>
      <c r="R134" s="30">
        <v>137.08000000000001</v>
      </c>
      <c r="S134" s="31">
        <v>42279.778564814813</v>
      </c>
      <c r="T134" s="31">
        <v>42310.701388888891</v>
      </c>
    </row>
    <row r="135" spans="1:20" ht="72" x14ac:dyDescent="0.3">
      <c r="A135" s="26">
        <v>3944</v>
      </c>
      <c r="B135" s="26" t="s">
        <v>3941</v>
      </c>
      <c r="C135" s="26" t="s">
        <v>8052</v>
      </c>
      <c r="D135" s="27">
        <v>5000</v>
      </c>
      <c r="E135" s="28">
        <v>0</v>
      </c>
      <c r="F135" s="26" t="s">
        <v>8220</v>
      </c>
      <c r="G135" s="26" t="s">
        <v>8223</v>
      </c>
      <c r="H135" s="26" t="s">
        <v>8245</v>
      </c>
      <c r="I135" s="26">
        <v>1440690875</v>
      </c>
      <c r="J135" s="26">
        <v>1438098875</v>
      </c>
      <c r="K135" s="26" t="b">
        <v>0</v>
      </c>
      <c r="L135" s="26">
        <v>0</v>
      </c>
      <c r="M135" s="26" t="b">
        <v>0</v>
      </c>
      <c r="N135" s="26" t="s">
        <v>8330</v>
      </c>
      <c r="O135" s="29" t="s">
        <v>8275</v>
      </c>
      <c r="P135" s="26" t="s">
        <v>8276</v>
      </c>
      <c r="Q135" s="26">
        <v>0</v>
      </c>
      <c r="R135" s="30">
        <v>0</v>
      </c>
      <c r="S135" s="31">
        <v>42213.662905092591</v>
      </c>
      <c r="T135" s="31">
        <v>42243.662905092591</v>
      </c>
    </row>
    <row r="136" spans="1:20" ht="72" x14ac:dyDescent="0.3">
      <c r="A136" s="26">
        <v>3945</v>
      </c>
      <c r="B136" s="26" t="s">
        <v>3942</v>
      </c>
      <c r="C136" s="26" t="s">
        <v>8053</v>
      </c>
      <c r="D136" s="27">
        <v>2000</v>
      </c>
      <c r="E136" s="28">
        <v>5</v>
      </c>
      <c r="F136" s="26" t="s">
        <v>8220</v>
      </c>
      <c r="G136" s="26" t="s">
        <v>8223</v>
      </c>
      <c r="H136" s="26" t="s">
        <v>8245</v>
      </c>
      <c r="I136" s="26">
        <v>1431717268</v>
      </c>
      <c r="J136" s="26">
        <v>1429125268</v>
      </c>
      <c r="K136" s="26" t="b">
        <v>0</v>
      </c>
      <c r="L136" s="26">
        <v>1</v>
      </c>
      <c r="M136" s="26" t="b">
        <v>0</v>
      </c>
      <c r="N136" s="26" t="s">
        <v>8330</v>
      </c>
      <c r="O136" s="29" t="s">
        <v>8275</v>
      </c>
      <c r="P136" s="26" t="s">
        <v>8276</v>
      </c>
      <c r="Q136" s="26">
        <v>0</v>
      </c>
      <c r="R136" s="30">
        <v>5</v>
      </c>
      <c r="S136" s="31">
        <v>42109.801712962959</v>
      </c>
      <c r="T136" s="31">
        <v>42139.801712962959</v>
      </c>
    </row>
    <row r="137" spans="1:20" ht="43.2" x14ac:dyDescent="0.3">
      <c r="A137" s="26">
        <v>3946</v>
      </c>
      <c r="B137" s="26" t="s">
        <v>3943</v>
      </c>
      <c r="C137" s="26" t="s">
        <v>8054</v>
      </c>
      <c r="D137" s="27">
        <v>6000</v>
      </c>
      <c r="E137" s="28">
        <v>195</v>
      </c>
      <c r="F137" s="26" t="s">
        <v>8220</v>
      </c>
      <c r="G137" s="26" t="s">
        <v>8223</v>
      </c>
      <c r="H137" s="26" t="s">
        <v>8245</v>
      </c>
      <c r="I137" s="26">
        <v>1425110400</v>
      </c>
      <c r="J137" s="26">
        <v>1422388822</v>
      </c>
      <c r="K137" s="26" t="b">
        <v>0</v>
      </c>
      <c r="L137" s="26">
        <v>5</v>
      </c>
      <c r="M137" s="26" t="b">
        <v>0</v>
      </c>
      <c r="N137" s="26" t="s">
        <v>8330</v>
      </c>
      <c r="O137" s="29" t="s">
        <v>8275</v>
      </c>
      <c r="P137" s="26" t="s">
        <v>8276</v>
      </c>
      <c r="Q137" s="26">
        <v>3</v>
      </c>
      <c r="R137" s="30">
        <v>39</v>
      </c>
      <c r="S137" s="31">
        <v>42031.833587962959</v>
      </c>
      <c r="T137" s="31">
        <v>42063.333333333328</v>
      </c>
    </row>
    <row r="138" spans="1:20" ht="72" x14ac:dyDescent="0.3">
      <c r="A138" s="26">
        <v>3947</v>
      </c>
      <c r="B138" s="26" t="s">
        <v>3944</v>
      </c>
      <c r="C138" s="26" t="s">
        <v>8055</v>
      </c>
      <c r="D138" s="27">
        <v>3000</v>
      </c>
      <c r="E138" s="28">
        <v>101</v>
      </c>
      <c r="F138" s="26" t="s">
        <v>8220</v>
      </c>
      <c r="G138" s="26" t="s">
        <v>8223</v>
      </c>
      <c r="H138" s="26" t="s">
        <v>8245</v>
      </c>
      <c r="I138" s="26">
        <v>1475378744</v>
      </c>
      <c r="J138" s="26">
        <v>1472786744</v>
      </c>
      <c r="K138" s="26" t="b">
        <v>0</v>
      </c>
      <c r="L138" s="26">
        <v>2</v>
      </c>
      <c r="M138" s="26" t="b">
        <v>0</v>
      </c>
      <c r="N138" s="26" t="s">
        <v>8330</v>
      </c>
      <c r="O138" s="29" t="s">
        <v>8275</v>
      </c>
      <c r="P138" s="26" t="s">
        <v>8276</v>
      </c>
      <c r="Q138" s="26">
        <v>3</v>
      </c>
      <c r="R138" s="30">
        <v>50.5</v>
      </c>
      <c r="S138" s="31">
        <v>42615.142870370371</v>
      </c>
      <c r="T138" s="31">
        <v>42645.142870370371</v>
      </c>
    </row>
    <row r="139" spans="1:20" ht="72" x14ac:dyDescent="0.3">
      <c r="A139" s="26">
        <v>3950</v>
      </c>
      <c r="B139" s="26" t="s">
        <v>3947</v>
      </c>
      <c r="C139" s="26" t="s">
        <v>8058</v>
      </c>
      <c r="D139" s="27">
        <v>4000</v>
      </c>
      <c r="E139" s="28">
        <v>25</v>
      </c>
      <c r="F139" s="26" t="s">
        <v>8220</v>
      </c>
      <c r="G139" s="26" t="s">
        <v>8223</v>
      </c>
      <c r="H139" s="26" t="s">
        <v>8245</v>
      </c>
      <c r="I139" s="26">
        <v>1460140500</v>
      </c>
      <c r="J139" s="26">
        <v>1457628680</v>
      </c>
      <c r="K139" s="26" t="b">
        <v>0</v>
      </c>
      <c r="L139" s="26">
        <v>1</v>
      </c>
      <c r="M139" s="26" t="b">
        <v>0</v>
      </c>
      <c r="N139" s="26" t="s">
        <v>8330</v>
      </c>
      <c r="O139" s="29" t="s">
        <v>8275</v>
      </c>
      <c r="P139" s="26" t="s">
        <v>8276</v>
      </c>
      <c r="Q139" s="26">
        <v>1</v>
      </c>
      <c r="R139" s="30">
        <v>25</v>
      </c>
      <c r="S139" s="31">
        <v>42439.702314814815</v>
      </c>
      <c r="T139" s="31">
        <v>42468.774305555555</v>
      </c>
    </row>
    <row r="140" spans="1:20" ht="72" x14ac:dyDescent="0.3">
      <c r="A140" s="26">
        <v>3952</v>
      </c>
      <c r="B140" s="26" t="s">
        <v>3949</v>
      </c>
      <c r="C140" s="26" t="s">
        <v>8059</v>
      </c>
      <c r="D140" s="27">
        <v>26000</v>
      </c>
      <c r="E140" s="28">
        <v>25</v>
      </c>
      <c r="F140" s="26" t="s">
        <v>8220</v>
      </c>
      <c r="G140" s="26" t="s">
        <v>8223</v>
      </c>
      <c r="H140" s="26" t="s">
        <v>8245</v>
      </c>
      <c r="I140" s="26">
        <v>1445885890</v>
      </c>
      <c r="J140" s="26">
        <v>1440701890</v>
      </c>
      <c r="K140" s="26" t="b">
        <v>0</v>
      </c>
      <c r="L140" s="26">
        <v>1</v>
      </c>
      <c r="M140" s="26" t="b">
        <v>0</v>
      </c>
      <c r="N140" s="26" t="s">
        <v>8330</v>
      </c>
      <c r="O140" s="29" t="s">
        <v>8275</v>
      </c>
      <c r="P140" s="26" t="s">
        <v>8276</v>
      </c>
      <c r="Q140" s="26">
        <v>0</v>
      </c>
      <c r="R140" s="30">
        <v>25</v>
      </c>
      <c r="S140" s="31">
        <v>42243.790393518517</v>
      </c>
      <c r="T140" s="31">
        <v>42303.790393518517</v>
      </c>
    </row>
    <row r="141" spans="1:20" ht="72" x14ac:dyDescent="0.3">
      <c r="A141" s="26">
        <v>3953</v>
      </c>
      <c r="B141" s="26" t="s">
        <v>3950</v>
      </c>
      <c r="C141" s="26" t="s">
        <v>8060</v>
      </c>
      <c r="D141" s="27">
        <v>17600</v>
      </c>
      <c r="E141" s="28">
        <v>0</v>
      </c>
      <c r="F141" s="26" t="s">
        <v>8220</v>
      </c>
      <c r="G141" s="26" t="s">
        <v>8223</v>
      </c>
      <c r="H141" s="26" t="s">
        <v>8245</v>
      </c>
      <c r="I141" s="26">
        <v>1469834940</v>
      </c>
      <c r="J141" s="26">
        <v>1467162586</v>
      </c>
      <c r="K141" s="26" t="b">
        <v>0</v>
      </c>
      <c r="L141" s="26">
        <v>0</v>
      </c>
      <c r="M141" s="26" t="b">
        <v>0</v>
      </c>
      <c r="N141" s="26" t="s">
        <v>8330</v>
      </c>
      <c r="O141" s="29" t="s">
        <v>8275</v>
      </c>
      <c r="P141" s="26" t="s">
        <v>8276</v>
      </c>
      <c r="Q141" s="26">
        <v>0</v>
      </c>
      <c r="R141" s="30">
        <v>0</v>
      </c>
      <c r="S141" s="31">
        <v>42550.048449074078</v>
      </c>
      <c r="T141" s="31">
        <v>42580.978472222225</v>
      </c>
    </row>
    <row r="142" spans="1:20" ht="72" x14ac:dyDescent="0.3">
      <c r="A142" s="26">
        <v>3955</v>
      </c>
      <c r="B142" s="26" t="s">
        <v>3952</v>
      </c>
      <c r="C142" s="26" t="s">
        <v>8062</v>
      </c>
      <c r="D142" s="27">
        <v>1750</v>
      </c>
      <c r="E142" s="28">
        <v>425</v>
      </c>
      <c r="F142" s="26" t="s">
        <v>8220</v>
      </c>
      <c r="G142" s="26" t="s">
        <v>8223</v>
      </c>
      <c r="H142" s="26" t="s">
        <v>8245</v>
      </c>
      <c r="I142" s="26">
        <v>1448745741</v>
      </c>
      <c r="J142" s="26">
        <v>1446150141</v>
      </c>
      <c r="K142" s="26" t="b">
        <v>0</v>
      </c>
      <c r="L142" s="26">
        <v>8</v>
      </c>
      <c r="M142" s="26" t="b">
        <v>0</v>
      </c>
      <c r="N142" s="26" t="s">
        <v>8330</v>
      </c>
      <c r="O142" s="29" t="s">
        <v>8275</v>
      </c>
      <c r="P142" s="26" t="s">
        <v>8276</v>
      </c>
      <c r="Q142" s="26">
        <v>24</v>
      </c>
      <c r="R142" s="30">
        <v>53.13</v>
      </c>
      <c r="S142" s="31">
        <v>42306.848854166667</v>
      </c>
      <c r="T142" s="31">
        <v>42336.890520833331</v>
      </c>
    </row>
    <row r="143" spans="1:20" ht="72" x14ac:dyDescent="0.3">
      <c r="A143" s="26">
        <v>3956</v>
      </c>
      <c r="B143" s="26" t="s">
        <v>3953</v>
      </c>
      <c r="C143" s="26" t="s">
        <v>8063</v>
      </c>
      <c r="D143" s="27">
        <v>5500</v>
      </c>
      <c r="E143" s="28">
        <v>0</v>
      </c>
      <c r="F143" s="26" t="s">
        <v>8220</v>
      </c>
      <c r="G143" s="26" t="s">
        <v>8223</v>
      </c>
      <c r="H143" s="26" t="s">
        <v>8245</v>
      </c>
      <c r="I143" s="26">
        <v>1461543600</v>
      </c>
      <c r="J143" s="26">
        <v>1459203727</v>
      </c>
      <c r="K143" s="26" t="b">
        <v>0</v>
      </c>
      <c r="L143" s="26">
        <v>0</v>
      </c>
      <c r="M143" s="26" t="b">
        <v>0</v>
      </c>
      <c r="N143" s="26" t="s">
        <v>8330</v>
      </c>
      <c r="O143" s="29" t="s">
        <v>8275</v>
      </c>
      <c r="P143" s="26" t="s">
        <v>8276</v>
      </c>
      <c r="Q143" s="26">
        <v>0</v>
      </c>
      <c r="R143" s="30">
        <v>0</v>
      </c>
      <c r="S143" s="31">
        <v>42457.932025462964</v>
      </c>
      <c r="T143" s="31">
        <v>42485.013888888891</v>
      </c>
    </row>
    <row r="144" spans="1:20" ht="57.6" x14ac:dyDescent="0.3">
      <c r="A144" s="26">
        <v>3957</v>
      </c>
      <c r="B144" s="26" t="s">
        <v>3954</v>
      </c>
      <c r="C144" s="26" t="s">
        <v>8064</v>
      </c>
      <c r="D144" s="27">
        <v>28000</v>
      </c>
      <c r="E144" s="28">
        <v>7</v>
      </c>
      <c r="F144" s="26" t="s">
        <v>8220</v>
      </c>
      <c r="G144" s="26" t="s">
        <v>8223</v>
      </c>
      <c r="H144" s="26" t="s">
        <v>8245</v>
      </c>
      <c r="I144" s="26">
        <v>1468020354</v>
      </c>
      <c r="J144" s="26">
        <v>1464045954</v>
      </c>
      <c r="K144" s="26" t="b">
        <v>0</v>
      </c>
      <c r="L144" s="26">
        <v>1</v>
      </c>
      <c r="M144" s="26" t="b">
        <v>0</v>
      </c>
      <c r="N144" s="26" t="s">
        <v>8330</v>
      </c>
      <c r="O144" s="29" t="s">
        <v>8275</v>
      </c>
      <c r="P144" s="26" t="s">
        <v>8276</v>
      </c>
      <c r="Q144" s="26">
        <v>0</v>
      </c>
      <c r="R144" s="30">
        <v>7</v>
      </c>
      <c r="S144" s="31">
        <v>42513.976319444439</v>
      </c>
      <c r="T144" s="31">
        <v>42559.976319444439</v>
      </c>
    </row>
    <row r="145" spans="1:20" ht="72" x14ac:dyDescent="0.3">
      <c r="A145" s="26">
        <v>3958</v>
      </c>
      <c r="B145" s="26" t="s">
        <v>3955</v>
      </c>
      <c r="C145" s="26" t="s">
        <v>8065</v>
      </c>
      <c r="D145" s="27">
        <v>2000</v>
      </c>
      <c r="E145" s="28">
        <v>641</v>
      </c>
      <c r="F145" s="26" t="s">
        <v>8220</v>
      </c>
      <c r="G145" s="26" t="s">
        <v>8223</v>
      </c>
      <c r="H145" s="26" t="s">
        <v>8245</v>
      </c>
      <c r="I145" s="26">
        <v>1406988000</v>
      </c>
      <c r="J145" s="26">
        <v>1403822912</v>
      </c>
      <c r="K145" s="26" t="b">
        <v>0</v>
      </c>
      <c r="L145" s="26">
        <v>16</v>
      </c>
      <c r="M145" s="26" t="b">
        <v>0</v>
      </c>
      <c r="N145" s="26" t="s">
        <v>8330</v>
      </c>
      <c r="O145" s="29" t="s">
        <v>8275</v>
      </c>
      <c r="P145" s="26" t="s">
        <v>8276</v>
      </c>
      <c r="Q145" s="26">
        <v>32</v>
      </c>
      <c r="R145" s="30">
        <v>40.06</v>
      </c>
      <c r="S145" s="31">
        <v>41816.950370370374</v>
      </c>
      <c r="T145" s="31">
        <v>41853.583333333336</v>
      </c>
    </row>
    <row r="146" spans="1:20" ht="72" x14ac:dyDescent="0.3">
      <c r="A146" s="26">
        <v>3959</v>
      </c>
      <c r="B146" s="26" t="s">
        <v>3956</v>
      </c>
      <c r="C146" s="26" t="s">
        <v>8066</v>
      </c>
      <c r="D146" s="27">
        <v>1200</v>
      </c>
      <c r="E146" s="28">
        <v>292</v>
      </c>
      <c r="F146" s="26" t="s">
        <v>8220</v>
      </c>
      <c r="G146" s="26" t="s">
        <v>8223</v>
      </c>
      <c r="H146" s="26" t="s">
        <v>8245</v>
      </c>
      <c r="I146" s="26">
        <v>1411930556</v>
      </c>
      <c r="J146" s="26">
        <v>1409338556</v>
      </c>
      <c r="K146" s="26" t="b">
        <v>0</v>
      </c>
      <c r="L146" s="26">
        <v>12</v>
      </c>
      <c r="M146" s="26" t="b">
        <v>0</v>
      </c>
      <c r="N146" s="26" t="s">
        <v>8330</v>
      </c>
      <c r="O146" s="29" t="s">
        <v>8275</v>
      </c>
      <c r="P146" s="26" t="s">
        <v>8276</v>
      </c>
      <c r="Q146" s="26">
        <v>24</v>
      </c>
      <c r="R146" s="30">
        <v>24.33</v>
      </c>
      <c r="S146" s="31">
        <v>41880.788842592592</v>
      </c>
      <c r="T146" s="31">
        <v>41910.788842592592</v>
      </c>
    </row>
    <row r="147" spans="1:20" ht="72" x14ac:dyDescent="0.3">
      <c r="A147" s="26">
        <v>3960</v>
      </c>
      <c r="B147" s="26" t="s">
        <v>3957</v>
      </c>
      <c r="C147" s="26" t="s">
        <v>8067</v>
      </c>
      <c r="D147" s="27">
        <v>3000</v>
      </c>
      <c r="E147" s="28">
        <v>45</v>
      </c>
      <c r="F147" s="26" t="s">
        <v>8220</v>
      </c>
      <c r="G147" s="26" t="s">
        <v>8223</v>
      </c>
      <c r="H147" s="26" t="s">
        <v>8245</v>
      </c>
      <c r="I147" s="26">
        <v>1451852256</v>
      </c>
      <c r="J147" s="26">
        <v>1449260256</v>
      </c>
      <c r="K147" s="26" t="b">
        <v>0</v>
      </c>
      <c r="L147" s="26">
        <v>4</v>
      </c>
      <c r="M147" s="26" t="b">
        <v>0</v>
      </c>
      <c r="N147" s="26" t="s">
        <v>8330</v>
      </c>
      <c r="O147" s="29" t="s">
        <v>8275</v>
      </c>
      <c r="P147" s="26" t="s">
        <v>8276</v>
      </c>
      <c r="Q147" s="26">
        <v>2</v>
      </c>
      <c r="R147" s="30">
        <v>11.25</v>
      </c>
      <c r="S147" s="31">
        <v>42342.845555555556</v>
      </c>
      <c r="T147" s="31">
        <v>42372.845555555556</v>
      </c>
    </row>
    <row r="148" spans="1:20" ht="57.6" x14ac:dyDescent="0.3">
      <c r="A148" s="26">
        <v>3964</v>
      </c>
      <c r="B148" s="26" t="s">
        <v>3961</v>
      </c>
      <c r="C148" s="26" t="s">
        <v>8071</v>
      </c>
      <c r="D148" s="27">
        <v>2000</v>
      </c>
      <c r="E148" s="28">
        <v>126</v>
      </c>
      <c r="F148" s="26" t="s">
        <v>8220</v>
      </c>
      <c r="G148" s="26" t="s">
        <v>8223</v>
      </c>
      <c r="H148" s="26" t="s">
        <v>8245</v>
      </c>
      <c r="I148" s="26">
        <v>1429460386</v>
      </c>
      <c r="J148" s="26">
        <v>1424279986</v>
      </c>
      <c r="K148" s="26" t="b">
        <v>0</v>
      </c>
      <c r="L148" s="26">
        <v>3</v>
      </c>
      <c r="M148" s="26" t="b">
        <v>0</v>
      </c>
      <c r="N148" s="26" t="s">
        <v>8330</v>
      </c>
      <c r="O148" s="29" t="s">
        <v>8275</v>
      </c>
      <c r="P148" s="26" t="s">
        <v>8276</v>
      </c>
      <c r="Q148" s="26">
        <v>6</v>
      </c>
      <c r="R148" s="30">
        <v>42</v>
      </c>
      <c r="S148" s="31">
        <v>42053.722060185188</v>
      </c>
      <c r="T148" s="31">
        <v>42113.680393518516</v>
      </c>
    </row>
    <row r="149" spans="1:20" ht="72" x14ac:dyDescent="0.3">
      <c r="A149" s="26">
        <v>3965</v>
      </c>
      <c r="B149" s="26" t="s">
        <v>3962</v>
      </c>
      <c r="C149" s="26" t="s">
        <v>8072</v>
      </c>
      <c r="D149" s="27">
        <v>2000</v>
      </c>
      <c r="E149" s="28">
        <v>285</v>
      </c>
      <c r="F149" s="26" t="s">
        <v>8220</v>
      </c>
      <c r="G149" s="26" t="s">
        <v>8223</v>
      </c>
      <c r="H149" s="26" t="s">
        <v>8245</v>
      </c>
      <c r="I149" s="26">
        <v>1460608780</v>
      </c>
      <c r="J149" s="26">
        <v>1455428380</v>
      </c>
      <c r="K149" s="26" t="b">
        <v>0</v>
      </c>
      <c r="L149" s="26">
        <v>4</v>
      </c>
      <c r="M149" s="26" t="b">
        <v>0</v>
      </c>
      <c r="N149" s="26" t="s">
        <v>8330</v>
      </c>
      <c r="O149" s="29" t="s">
        <v>8275</v>
      </c>
      <c r="P149" s="26" t="s">
        <v>8276</v>
      </c>
      <c r="Q149" s="26">
        <v>14</v>
      </c>
      <c r="R149" s="30">
        <v>71.25</v>
      </c>
      <c r="S149" s="31">
        <v>42414.235879629632</v>
      </c>
      <c r="T149" s="31">
        <v>42474.194212962961</v>
      </c>
    </row>
    <row r="150" spans="1:20" ht="72" x14ac:dyDescent="0.3">
      <c r="A150" s="26">
        <v>3966</v>
      </c>
      <c r="B150" s="26" t="s">
        <v>3963</v>
      </c>
      <c r="C150" s="26" t="s">
        <v>8073</v>
      </c>
      <c r="D150" s="27">
        <v>7500</v>
      </c>
      <c r="E150" s="28">
        <v>45</v>
      </c>
      <c r="F150" s="26" t="s">
        <v>8220</v>
      </c>
      <c r="G150" s="26" t="s">
        <v>8223</v>
      </c>
      <c r="H150" s="26" t="s">
        <v>8245</v>
      </c>
      <c r="I150" s="26">
        <v>1406170740</v>
      </c>
      <c r="J150" s="26">
        <v>1402506278</v>
      </c>
      <c r="K150" s="26" t="b">
        <v>0</v>
      </c>
      <c r="L150" s="26">
        <v>2</v>
      </c>
      <c r="M150" s="26" t="b">
        <v>0</v>
      </c>
      <c r="N150" s="26" t="s">
        <v>8330</v>
      </c>
      <c r="O150" s="29" t="s">
        <v>8275</v>
      </c>
      <c r="P150" s="26" t="s">
        <v>8276</v>
      </c>
      <c r="Q150" s="26">
        <v>1</v>
      </c>
      <c r="R150" s="30">
        <v>22.5</v>
      </c>
      <c r="S150" s="31">
        <v>41801.711550925924</v>
      </c>
      <c r="T150" s="31">
        <v>41844.124305555553</v>
      </c>
    </row>
    <row r="151" spans="1:20" ht="72" x14ac:dyDescent="0.3">
      <c r="A151" s="26">
        <v>3967</v>
      </c>
      <c r="B151" s="26" t="s">
        <v>3964</v>
      </c>
      <c r="C151" s="26" t="s">
        <v>8074</v>
      </c>
      <c r="D151" s="27">
        <v>1700</v>
      </c>
      <c r="E151" s="28">
        <v>410</v>
      </c>
      <c r="F151" s="26" t="s">
        <v>8220</v>
      </c>
      <c r="G151" s="26" t="s">
        <v>8223</v>
      </c>
      <c r="H151" s="26" t="s">
        <v>8245</v>
      </c>
      <c r="I151" s="26">
        <v>1488783507</v>
      </c>
      <c r="J151" s="26">
        <v>1486191507</v>
      </c>
      <c r="K151" s="26" t="b">
        <v>0</v>
      </c>
      <c r="L151" s="26">
        <v>10</v>
      </c>
      <c r="M151" s="26" t="b">
        <v>0</v>
      </c>
      <c r="N151" s="26" t="s">
        <v>8330</v>
      </c>
      <c r="O151" s="29" t="s">
        <v>8275</v>
      </c>
      <c r="P151" s="26" t="s">
        <v>8276</v>
      </c>
      <c r="Q151" s="26">
        <v>24</v>
      </c>
      <c r="R151" s="30">
        <v>41</v>
      </c>
      <c r="S151" s="31">
        <v>42770.290590277778</v>
      </c>
      <c r="T151" s="31">
        <v>42800.290590277778</v>
      </c>
    </row>
    <row r="152" spans="1:20" ht="57.6" x14ac:dyDescent="0.3">
      <c r="A152" s="26">
        <v>3968</v>
      </c>
      <c r="B152" s="26" t="s">
        <v>3965</v>
      </c>
      <c r="C152" s="26" t="s">
        <v>8075</v>
      </c>
      <c r="D152" s="27">
        <v>5000</v>
      </c>
      <c r="E152" s="28">
        <v>527</v>
      </c>
      <c r="F152" s="26" t="s">
        <v>8220</v>
      </c>
      <c r="G152" s="26" t="s">
        <v>8223</v>
      </c>
      <c r="H152" s="26" t="s">
        <v>8245</v>
      </c>
      <c r="I152" s="26">
        <v>1463945673</v>
      </c>
      <c r="J152" s="26">
        <v>1458761673</v>
      </c>
      <c r="K152" s="26" t="b">
        <v>0</v>
      </c>
      <c r="L152" s="26">
        <v>11</v>
      </c>
      <c r="M152" s="26" t="b">
        <v>0</v>
      </c>
      <c r="N152" s="26" t="s">
        <v>8330</v>
      </c>
      <c r="O152" s="29" t="s">
        <v>8275</v>
      </c>
      <c r="P152" s="26" t="s">
        <v>8276</v>
      </c>
      <c r="Q152" s="26">
        <v>11</v>
      </c>
      <c r="R152" s="30">
        <v>47.91</v>
      </c>
      <c r="S152" s="31">
        <v>42452.815659722226</v>
      </c>
      <c r="T152" s="31">
        <v>42512.815659722226</v>
      </c>
    </row>
    <row r="153" spans="1:20" ht="72" x14ac:dyDescent="0.3">
      <c r="A153" s="26">
        <v>3969</v>
      </c>
      <c r="B153" s="26" t="s">
        <v>3966</v>
      </c>
      <c r="C153" s="26" t="s">
        <v>8076</v>
      </c>
      <c r="D153" s="27">
        <v>2825</v>
      </c>
      <c r="E153" s="28">
        <v>211</v>
      </c>
      <c r="F153" s="26" t="s">
        <v>8220</v>
      </c>
      <c r="G153" s="26" t="s">
        <v>8223</v>
      </c>
      <c r="H153" s="26" t="s">
        <v>8245</v>
      </c>
      <c r="I153" s="26">
        <v>1472442900</v>
      </c>
      <c r="J153" s="26">
        <v>1471638646</v>
      </c>
      <c r="K153" s="26" t="b">
        <v>0</v>
      </c>
      <c r="L153" s="26">
        <v>6</v>
      </c>
      <c r="M153" s="26" t="b">
        <v>0</v>
      </c>
      <c r="N153" s="26" t="s">
        <v>8330</v>
      </c>
      <c r="O153" s="29" t="s">
        <v>8275</v>
      </c>
      <c r="P153" s="26" t="s">
        <v>8276</v>
      </c>
      <c r="Q153" s="26">
        <v>7</v>
      </c>
      <c r="R153" s="30">
        <v>35.17</v>
      </c>
      <c r="S153" s="31">
        <v>42601.854699074072</v>
      </c>
      <c r="T153" s="31">
        <v>42611.163194444445</v>
      </c>
    </row>
    <row r="154" spans="1:20" ht="86.4" x14ac:dyDescent="0.3">
      <c r="A154" s="26">
        <v>3970</v>
      </c>
      <c r="B154" s="26" t="s">
        <v>3967</v>
      </c>
      <c r="C154" s="26" t="s">
        <v>8077</v>
      </c>
      <c r="D154" s="27">
        <v>15000</v>
      </c>
      <c r="E154" s="28">
        <v>11</v>
      </c>
      <c r="F154" s="26" t="s">
        <v>8220</v>
      </c>
      <c r="G154" s="26" t="s">
        <v>8223</v>
      </c>
      <c r="H154" s="26" t="s">
        <v>8245</v>
      </c>
      <c r="I154" s="26">
        <v>1460925811</v>
      </c>
      <c r="J154" s="26">
        <v>1458333811</v>
      </c>
      <c r="K154" s="26" t="b">
        <v>0</v>
      </c>
      <c r="L154" s="26">
        <v>2</v>
      </c>
      <c r="M154" s="26" t="b">
        <v>0</v>
      </c>
      <c r="N154" s="26" t="s">
        <v>8330</v>
      </c>
      <c r="O154" s="29" t="s">
        <v>8275</v>
      </c>
      <c r="P154" s="26" t="s">
        <v>8276</v>
      </c>
      <c r="Q154" s="26">
        <v>0</v>
      </c>
      <c r="R154" s="30">
        <v>5.5</v>
      </c>
      <c r="S154" s="31">
        <v>42447.863553240735</v>
      </c>
      <c r="T154" s="31">
        <v>42477.863553240735</v>
      </c>
    </row>
    <row r="155" spans="1:20" ht="72" x14ac:dyDescent="0.3">
      <c r="A155" s="26">
        <v>3971</v>
      </c>
      <c r="B155" s="26" t="s">
        <v>3968</v>
      </c>
      <c r="C155" s="26" t="s">
        <v>8078</v>
      </c>
      <c r="D155" s="27">
        <v>14000</v>
      </c>
      <c r="E155" s="28">
        <v>136</v>
      </c>
      <c r="F155" s="26" t="s">
        <v>8220</v>
      </c>
      <c r="G155" s="26" t="s">
        <v>8223</v>
      </c>
      <c r="H155" s="26" t="s">
        <v>8245</v>
      </c>
      <c r="I155" s="26">
        <v>1405947126</v>
      </c>
      <c r="J155" s="26">
        <v>1403355126</v>
      </c>
      <c r="K155" s="26" t="b">
        <v>0</v>
      </c>
      <c r="L155" s="26">
        <v>6</v>
      </c>
      <c r="M155" s="26" t="b">
        <v>0</v>
      </c>
      <c r="N155" s="26" t="s">
        <v>8330</v>
      </c>
      <c r="O155" s="29" t="s">
        <v>8275</v>
      </c>
      <c r="P155" s="26" t="s">
        <v>8276</v>
      </c>
      <c r="Q155" s="26">
        <v>1</v>
      </c>
      <c r="R155" s="30">
        <v>22.67</v>
      </c>
      <c r="S155" s="31">
        <v>41811.536180555559</v>
      </c>
      <c r="T155" s="31">
        <v>41841.536180555559</v>
      </c>
    </row>
    <row r="156" spans="1:20" ht="57.6" x14ac:dyDescent="0.3">
      <c r="A156" s="26">
        <v>3972</v>
      </c>
      <c r="B156" s="26" t="s">
        <v>3969</v>
      </c>
      <c r="C156" s="26" t="s">
        <v>8079</v>
      </c>
      <c r="D156" s="27">
        <v>1000</v>
      </c>
      <c r="E156" s="28">
        <v>211</v>
      </c>
      <c r="F156" s="26" t="s">
        <v>8220</v>
      </c>
      <c r="G156" s="26" t="s">
        <v>8223</v>
      </c>
      <c r="H156" s="26" t="s">
        <v>8245</v>
      </c>
      <c r="I156" s="26">
        <v>1423186634</v>
      </c>
      <c r="J156" s="26">
        <v>1418002634</v>
      </c>
      <c r="K156" s="26" t="b">
        <v>0</v>
      </c>
      <c r="L156" s="26">
        <v>8</v>
      </c>
      <c r="M156" s="26" t="b">
        <v>0</v>
      </c>
      <c r="N156" s="26" t="s">
        <v>8330</v>
      </c>
      <c r="O156" s="29" t="s">
        <v>8275</v>
      </c>
      <c r="P156" s="26" t="s">
        <v>8276</v>
      </c>
      <c r="Q156" s="26">
        <v>21</v>
      </c>
      <c r="R156" s="30">
        <v>26.38</v>
      </c>
      <c r="S156" s="31">
        <v>41981.067523148144</v>
      </c>
      <c r="T156" s="31">
        <v>42041.067523148144</v>
      </c>
    </row>
    <row r="157" spans="1:20" ht="72" x14ac:dyDescent="0.3">
      <c r="A157" s="26">
        <v>3973</v>
      </c>
      <c r="B157" s="26" t="s">
        <v>3970</v>
      </c>
      <c r="C157" s="26" t="s">
        <v>8080</v>
      </c>
      <c r="D157" s="27">
        <v>5000</v>
      </c>
      <c r="E157" s="28">
        <v>3905</v>
      </c>
      <c r="F157" s="26" t="s">
        <v>8220</v>
      </c>
      <c r="G157" s="26" t="s">
        <v>8223</v>
      </c>
      <c r="H157" s="26" t="s">
        <v>8245</v>
      </c>
      <c r="I157" s="26">
        <v>1462766400</v>
      </c>
      <c r="J157" s="26">
        <v>1460219110</v>
      </c>
      <c r="K157" s="26" t="b">
        <v>0</v>
      </c>
      <c r="L157" s="26">
        <v>37</v>
      </c>
      <c r="M157" s="26" t="b">
        <v>0</v>
      </c>
      <c r="N157" s="26" t="s">
        <v>8330</v>
      </c>
      <c r="O157" s="29" t="s">
        <v>8275</v>
      </c>
      <c r="P157" s="26" t="s">
        <v>8276</v>
      </c>
      <c r="Q157" s="26">
        <v>78</v>
      </c>
      <c r="R157" s="30">
        <v>105.54</v>
      </c>
      <c r="S157" s="31">
        <v>42469.68414351852</v>
      </c>
      <c r="T157" s="31">
        <v>42499.166666666672</v>
      </c>
    </row>
    <row r="158" spans="1:20" ht="72" x14ac:dyDescent="0.3">
      <c r="A158" s="26">
        <v>3975</v>
      </c>
      <c r="B158" s="26" t="s">
        <v>3972</v>
      </c>
      <c r="C158" s="26" t="s">
        <v>8082</v>
      </c>
      <c r="D158" s="27">
        <v>678</v>
      </c>
      <c r="E158" s="28">
        <v>0</v>
      </c>
      <c r="F158" s="26" t="s">
        <v>8220</v>
      </c>
      <c r="G158" s="26" t="s">
        <v>8223</v>
      </c>
      <c r="H158" s="26" t="s">
        <v>8245</v>
      </c>
      <c r="I158" s="26">
        <v>1468442898</v>
      </c>
      <c r="J158" s="26">
        <v>1465850898</v>
      </c>
      <c r="K158" s="26" t="b">
        <v>0</v>
      </c>
      <c r="L158" s="26">
        <v>0</v>
      </c>
      <c r="M158" s="26" t="b">
        <v>0</v>
      </c>
      <c r="N158" s="26" t="s">
        <v>8330</v>
      </c>
      <c r="O158" s="29" t="s">
        <v>8275</v>
      </c>
      <c r="P158" s="26" t="s">
        <v>8276</v>
      </c>
      <c r="Q158" s="26">
        <v>0</v>
      </c>
      <c r="R158" s="30">
        <v>0</v>
      </c>
      <c r="S158" s="31">
        <v>42534.866875</v>
      </c>
      <c r="T158" s="31">
        <v>42564.866875</v>
      </c>
    </row>
    <row r="159" spans="1:20" ht="72" x14ac:dyDescent="0.3">
      <c r="A159" s="26">
        <v>3976</v>
      </c>
      <c r="B159" s="26" t="s">
        <v>3973</v>
      </c>
      <c r="C159" s="26" t="s">
        <v>8083</v>
      </c>
      <c r="D159" s="27">
        <v>1300</v>
      </c>
      <c r="E159" s="28">
        <v>620</v>
      </c>
      <c r="F159" s="26" t="s">
        <v>8220</v>
      </c>
      <c r="G159" s="26" t="s">
        <v>8223</v>
      </c>
      <c r="H159" s="26" t="s">
        <v>8245</v>
      </c>
      <c r="I159" s="26">
        <v>1406876400</v>
      </c>
      <c r="J159" s="26">
        <v>1405024561</v>
      </c>
      <c r="K159" s="26" t="b">
        <v>0</v>
      </c>
      <c r="L159" s="26">
        <v>10</v>
      </c>
      <c r="M159" s="26" t="b">
        <v>0</v>
      </c>
      <c r="N159" s="26" t="s">
        <v>8330</v>
      </c>
      <c r="O159" s="29" t="s">
        <v>8275</v>
      </c>
      <c r="P159" s="26" t="s">
        <v>8276</v>
      </c>
      <c r="Q159" s="26">
        <v>48</v>
      </c>
      <c r="R159" s="30">
        <v>62</v>
      </c>
      <c r="S159" s="31">
        <v>41830.858344907407</v>
      </c>
      <c r="T159" s="31">
        <v>41852.291666666664</v>
      </c>
    </row>
    <row r="160" spans="1:20" ht="86.4" x14ac:dyDescent="0.3">
      <c r="A160" s="26">
        <v>3977</v>
      </c>
      <c r="B160" s="26" t="s">
        <v>3974</v>
      </c>
      <c r="C160" s="26" t="s">
        <v>8084</v>
      </c>
      <c r="D160" s="27">
        <v>90000</v>
      </c>
      <c r="E160" s="28">
        <v>1305</v>
      </c>
      <c r="F160" s="26" t="s">
        <v>8220</v>
      </c>
      <c r="G160" s="26" t="s">
        <v>8223</v>
      </c>
      <c r="H160" s="26" t="s">
        <v>8245</v>
      </c>
      <c r="I160" s="26">
        <v>1469213732</v>
      </c>
      <c r="J160" s="26">
        <v>1466621732</v>
      </c>
      <c r="K160" s="26" t="b">
        <v>0</v>
      </c>
      <c r="L160" s="26">
        <v>6</v>
      </c>
      <c r="M160" s="26" t="b">
        <v>0</v>
      </c>
      <c r="N160" s="26" t="s">
        <v>8330</v>
      </c>
      <c r="O160" s="29" t="s">
        <v>8275</v>
      </c>
      <c r="P160" s="26" t="s">
        <v>8276</v>
      </c>
      <c r="Q160" s="26">
        <v>1</v>
      </c>
      <c r="R160" s="30">
        <v>217.5</v>
      </c>
      <c r="S160" s="31">
        <v>42543.788564814815</v>
      </c>
      <c r="T160" s="31">
        <v>42573.788564814815</v>
      </c>
    </row>
    <row r="161" spans="1:20" ht="72" x14ac:dyDescent="0.3">
      <c r="A161" s="26">
        <v>3978</v>
      </c>
      <c r="B161" s="26" t="s">
        <v>3975</v>
      </c>
      <c r="C161" s="26" t="s">
        <v>8085</v>
      </c>
      <c r="D161" s="27">
        <v>2000</v>
      </c>
      <c r="E161" s="28">
        <v>214</v>
      </c>
      <c r="F161" s="26" t="s">
        <v>8220</v>
      </c>
      <c r="G161" s="26" t="s">
        <v>8223</v>
      </c>
      <c r="H161" s="26" t="s">
        <v>8245</v>
      </c>
      <c r="I161" s="26">
        <v>1422717953</v>
      </c>
      <c r="J161" s="26">
        <v>1417533953</v>
      </c>
      <c r="K161" s="26" t="b">
        <v>0</v>
      </c>
      <c r="L161" s="26">
        <v>8</v>
      </c>
      <c r="M161" s="26" t="b">
        <v>0</v>
      </c>
      <c r="N161" s="26" t="s">
        <v>8330</v>
      </c>
      <c r="O161" s="29" t="s">
        <v>8275</v>
      </c>
      <c r="P161" s="26" t="s">
        <v>8276</v>
      </c>
      <c r="Q161" s="26">
        <v>11</v>
      </c>
      <c r="R161" s="30">
        <v>26.75</v>
      </c>
      <c r="S161" s="31">
        <v>41975.642974537041</v>
      </c>
      <c r="T161" s="31">
        <v>42035.642974537041</v>
      </c>
    </row>
    <row r="162" spans="1:20" ht="72" x14ac:dyDescent="0.3">
      <c r="A162" s="26">
        <v>3980</v>
      </c>
      <c r="B162" s="26" t="s">
        <v>3977</v>
      </c>
      <c r="C162" s="26" t="s">
        <v>8087</v>
      </c>
      <c r="D162" s="27">
        <v>2500</v>
      </c>
      <c r="E162" s="28">
        <v>450</v>
      </c>
      <c r="F162" s="26" t="s">
        <v>8220</v>
      </c>
      <c r="G162" s="26" t="s">
        <v>8223</v>
      </c>
      <c r="H162" s="26" t="s">
        <v>8245</v>
      </c>
      <c r="I162" s="26">
        <v>1404570147</v>
      </c>
      <c r="J162" s="26">
        <v>1401978147</v>
      </c>
      <c r="K162" s="26" t="b">
        <v>0</v>
      </c>
      <c r="L162" s="26">
        <v>7</v>
      </c>
      <c r="M162" s="26" t="b">
        <v>0</v>
      </c>
      <c r="N162" s="26" t="s">
        <v>8330</v>
      </c>
      <c r="O162" s="29" t="s">
        <v>8275</v>
      </c>
      <c r="P162" s="26" t="s">
        <v>8276</v>
      </c>
      <c r="Q162" s="26">
        <v>18</v>
      </c>
      <c r="R162" s="30">
        <v>64.290000000000006</v>
      </c>
      <c r="S162" s="31">
        <v>41795.598923611113</v>
      </c>
      <c r="T162" s="31">
        <v>41825.598923611113</v>
      </c>
    </row>
    <row r="163" spans="1:20" ht="57.6" x14ac:dyDescent="0.3">
      <c r="A163" s="26">
        <v>3981</v>
      </c>
      <c r="B163" s="26" t="s">
        <v>3358</v>
      </c>
      <c r="C163" s="26" t="s">
        <v>7469</v>
      </c>
      <c r="D163" s="27">
        <v>30000</v>
      </c>
      <c r="E163" s="28">
        <v>1225</v>
      </c>
      <c r="F163" s="26" t="s">
        <v>8220</v>
      </c>
      <c r="G163" s="26" t="s">
        <v>8223</v>
      </c>
      <c r="H163" s="26" t="s">
        <v>8245</v>
      </c>
      <c r="I163" s="26">
        <v>1468729149</v>
      </c>
      <c r="J163" s="26">
        <v>1463545149</v>
      </c>
      <c r="K163" s="26" t="b">
        <v>0</v>
      </c>
      <c r="L163" s="26">
        <v>7</v>
      </c>
      <c r="M163" s="26" t="b">
        <v>0</v>
      </c>
      <c r="N163" s="26" t="s">
        <v>8330</v>
      </c>
      <c r="O163" s="29" t="s">
        <v>8275</v>
      </c>
      <c r="P163" s="26" t="s">
        <v>8276</v>
      </c>
      <c r="Q163" s="26">
        <v>4</v>
      </c>
      <c r="R163" s="30">
        <v>175</v>
      </c>
      <c r="S163" s="31">
        <v>42508.179965277777</v>
      </c>
      <c r="T163" s="31">
        <v>42568.179965277777</v>
      </c>
    </row>
    <row r="164" spans="1:20" ht="86.4" x14ac:dyDescent="0.3">
      <c r="A164" s="26">
        <v>3983</v>
      </c>
      <c r="B164" s="26" t="s">
        <v>3979</v>
      </c>
      <c r="C164" s="26" t="s">
        <v>8089</v>
      </c>
      <c r="D164" s="27">
        <v>11140</v>
      </c>
      <c r="E164" s="28">
        <v>3877</v>
      </c>
      <c r="F164" s="26" t="s">
        <v>8220</v>
      </c>
      <c r="G164" s="26" t="s">
        <v>8223</v>
      </c>
      <c r="H164" s="26" t="s">
        <v>8245</v>
      </c>
      <c r="I164" s="26">
        <v>1400569140</v>
      </c>
      <c r="J164" s="26">
        <v>1397854356</v>
      </c>
      <c r="K164" s="26" t="b">
        <v>0</v>
      </c>
      <c r="L164" s="26">
        <v>46</v>
      </c>
      <c r="M164" s="26" t="b">
        <v>0</v>
      </c>
      <c r="N164" s="26" t="s">
        <v>8330</v>
      </c>
      <c r="O164" s="29" t="s">
        <v>8275</v>
      </c>
      <c r="P164" s="26" t="s">
        <v>8276</v>
      </c>
      <c r="Q164" s="26">
        <v>35</v>
      </c>
      <c r="R164" s="30">
        <v>84.28</v>
      </c>
      <c r="S164" s="31">
        <v>41747.86986111111</v>
      </c>
      <c r="T164" s="31">
        <v>41779.290972222225</v>
      </c>
    </row>
    <row r="165" spans="1:20" ht="72" x14ac:dyDescent="0.3">
      <c r="A165" s="26">
        <v>3985</v>
      </c>
      <c r="B165" s="26" t="s">
        <v>3981</v>
      </c>
      <c r="C165" s="26" t="s">
        <v>8091</v>
      </c>
      <c r="D165" s="27">
        <v>2000</v>
      </c>
      <c r="E165" s="28">
        <v>641</v>
      </c>
      <c r="F165" s="26" t="s">
        <v>8220</v>
      </c>
      <c r="G165" s="26" t="s">
        <v>8223</v>
      </c>
      <c r="H165" s="26" t="s">
        <v>8245</v>
      </c>
      <c r="I165" s="26">
        <v>1456002300</v>
      </c>
      <c r="J165" s="26">
        <v>1454173120</v>
      </c>
      <c r="K165" s="26" t="b">
        <v>0</v>
      </c>
      <c r="L165" s="26">
        <v>19</v>
      </c>
      <c r="M165" s="26" t="b">
        <v>0</v>
      </c>
      <c r="N165" s="26" t="s">
        <v>8330</v>
      </c>
      <c r="O165" s="29" t="s">
        <v>8275</v>
      </c>
      <c r="P165" s="26" t="s">
        <v>8276</v>
      </c>
      <c r="Q165" s="26">
        <v>32</v>
      </c>
      <c r="R165" s="30">
        <v>33.74</v>
      </c>
      <c r="S165" s="31">
        <v>42399.707407407404</v>
      </c>
      <c r="T165" s="31">
        <v>42420.878472222219</v>
      </c>
    </row>
    <row r="166" spans="1:20" ht="28.8" x14ac:dyDescent="0.3">
      <c r="A166" s="26">
        <v>3988</v>
      </c>
      <c r="B166" s="26" t="s">
        <v>3984</v>
      </c>
      <c r="C166" s="26" t="s">
        <v>8094</v>
      </c>
      <c r="D166" s="27">
        <v>1500</v>
      </c>
      <c r="E166" s="28">
        <v>32</v>
      </c>
      <c r="F166" s="26" t="s">
        <v>8220</v>
      </c>
      <c r="G166" s="26" t="s">
        <v>8223</v>
      </c>
      <c r="H166" s="26" t="s">
        <v>8245</v>
      </c>
      <c r="I166" s="26">
        <v>1440813413</v>
      </c>
      <c r="J166" s="26">
        <v>1439517413</v>
      </c>
      <c r="K166" s="26" t="b">
        <v>0</v>
      </c>
      <c r="L166" s="26">
        <v>4</v>
      </c>
      <c r="M166" s="26" t="b">
        <v>0</v>
      </c>
      <c r="N166" s="26" t="s">
        <v>8330</v>
      </c>
      <c r="O166" s="29" t="s">
        <v>8275</v>
      </c>
      <c r="P166" s="26" t="s">
        <v>8276</v>
      </c>
      <c r="Q166" s="26">
        <v>2</v>
      </c>
      <c r="R166" s="30">
        <v>8</v>
      </c>
      <c r="S166" s="31">
        <v>42230.08116898148</v>
      </c>
      <c r="T166" s="31">
        <v>42245.08116898148</v>
      </c>
    </row>
    <row r="167" spans="1:20" ht="72" x14ac:dyDescent="0.3">
      <c r="A167" s="26">
        <v>3989</v>
      </c>
      <c r="B167" s="26" t="s">
        <v>3985</v>
      </c>
      <c r="C167" s="26" t="s">
        <v>8095</v>
      </c>
      <c r="D167" s="27">
        <v>3000</v>
      </c>
      <c r="E167" s="28">
        <v>0</v>
      </c>
      <c r="F167" s="26" t="s">
        <v>8220</v>
      </c>
      <c r="G167" s="26" t="s">
        <v>8223</v>
      </c>
      <c r="H167" s="26" t="s">
        <v>8245</v>
      </c>
      <c r="I167" s="26">
        <v>1447009181</v>
      </c>
      <c r="J167" s="26">
        <v>1444413581</v>
      </c>
      <c r="K167" s="26" t="b">
        <v>0</v>
      </c>
      <c r="L167" s="26">
        <v>0</v>
      </c>
      <c r="M167" s="26" t="b">
        <v>0</v>
      </c>
      <c r="N167" s="26" t="s">
        <v>8330</v>
      </c>
      <c r="O167" s="29" t="s">
        <v>8275</v>
      </c>
      <c r="P167" s="26" t="s">
        <v>8276</v>
      </c>
      <c r="Q167" s="26">
        <v>0</v>
      </c>
      <c r="R167" s="30">
        <v>0</v>
      </c>
      <c r="S167" s="31">
        <v>42286.749780092592</v>
      </c>
      <c r="T167" s="31">
        <v>42316.791446759264</v>
      </c>
    </row>
    <row r="168" spans="1:20" ht="43.2" x14ac:dyDescent="0.3">
      <c r="A168" s="26">
        <v>3991</v>
      </c>
      <c r="B168" s="26" t="s">
        <v>3987</v>
      </c>
      <c r="C168" s="26" t="s">
        <v>8097</v>
      </c>
      <c r="D168" s="27">
        <v>500</v>
      </c>
      <c r="E168" s="28">
        <v>100</v>
      </c>
      <c r="F168" s="26" t="s">
        <v>8220</v>
      </c>
      <c r="G168" s="26" t="s">
        <v>8223</v>
      </c>
      <c r="H168" s="26" t="s">
        <v>8245</v>
      </c>
      <c r="I168" s="26">
        <v>1433086082</v>
      </c>
      <c r="J168" s="26">
        <v>1430494082</v>
      </c>
      <c r="K168" s="26" t="b">
        <v>0</v>
      </c>
      <c r="L168" s="26">
        <v>1</v>
      </c>
      <c r="M168" s="26" t="b">
        <v>0</v>
      </c>
      <c r="N168" s="26" t="s">
        <v>8330</v>
      </c>
      <c r="O168" s="29" t="s">
        <v>8275</v>
      </c>
      <c r="P168" s="26" t="s">
        <v>8276</v>
      </c>
      <c r="Q168" s="26">
        <v>20</v>
      </c>
      <c r="R168" s="30">
        <v>100</v>
      </c>
      <c r="S168" s="31">
        <v>42125.644467592589</v>
      </c>
      <c r="T168" s="31">
        <v>42155.644467592589</v>
      </c>
    </row>
    <row r="169" spans="1:20" ht="57.6" x14ac:dyDescent="0.3">
      <c r="A169" s="26">
        <v>3992</v>
      </c>
      <c r="B169" s="26" t="s">
        <v>3988</v>
      </c>
      <c r="C169" s="26" t="s">
        <v>8098</v>
      </c>
      <c r="D169" s="27">
        <v>10000</v>
      </c>
      <c r="E169" s="28">
        <v>541</v>
      </c>
      <c r="F169" s="26" t="s">
        <v>8220</v>
      </c>
      <c r="G169" s="26" t="s">
        <v>8223</v>
      </c>
      <c r="H169" s="26" t="s">
        <v>8245</v>
      </c>
      <c r="I169" s="26">
        <v>1449876859</v>
      </c>
      <c r="J169" s="26">
        <v>1444689259</v>
      </c>
      <c r="K169" s="26" t="b">
        <v>0</v>
      </c>
      <c r="L169" s="26">
        <v>9</v>
      </c>
      <c r="M169" s="26" t="b">
        <v>0</v>
      </c>
      <c r="N169" s="26" t="s">
        <v>8330</v>
      </c>
      <c r="O169" s="29" t="s">
        <v>8275</v>
      </c>
      <c r="P169" s="26" t="s">
        <v>8276</v>
      </c>
      <c r="Q169" s="26">
        <v>5</v>
      </c>
      <c r="R169" s="30">
        <v>60.11</v>
      </c>
      <c r="S169" s="31">
        <v>42289.94049768518</v>
      </c>
      <c r="T169" s="31">
        <v>42349.982164351852</v>
      </c>
    </row>
    <row r="170" spans="1:20" ht="57.6" x14ac:dyDescent="0.3">
      <c r="A170" s="26">
        <v>3993</v>
      </c>
      <c r="B170" s="26" t="s">
        <v>3989</v>
      </c>
      <c r="C170" s="26" t="s">
        <v>8099</v>
      </c>
      <c r="D170" s="27">
        <v>50000</v>
      </c>
      <c r="E170" s="28">
        <v>3</v>
      </c>
      <c r="F170" s="26" t="s">
        <v>8220</v>
      </c>
      <c r="G170" s="26" t="s">
        <v>8223</v>
      </c>
      <c r="H170" s="26" t="s">
        <v>8245</v>
      </c>
      <c r="I170" s="26">
        <v>1431549912</v>
      </c>
      <c r="J170" s="26">
        <v>1428957912</v>
      </c>
      <c r="K170" s="26" t="b">
        <v>0</v>
      </c>
      <c r="L170" s="26">
        <v>1</v>
      </c>
      <c r="M170" s="26" t="b">
        <v>0</v>
      </c>
      <c r="N170" s="26" t="s">
        <v>8330</v>
      </c>
      <c r="O170" s="29" t="s">
        <v>8275</v>
      </c>
      <c r="P170" s="26" t="s">
        <v>8276</v>
      </c>
      <c r="Q170" s="26">
        <v>0</v>
      </c>
      <c r="R170" s="30">
        <v>3</v>
      </c>
      <c r="S170" s="31">
        <v>42107.864722222221</v>
      </c>
      <c r="T170" s="31">
        <v>42137.864722222221</v>
      </c>
    </row>
    <row r="171" spans="1:20" ht="57.6" x14ac:dyDescent="0.3">
      <c r="A171" s="26">
        <v>3994</v>
      </c>
      <c r="B171" s="26" t="s">
        <v>3990</v>
      </c>
      <c r="C171" s="26" t="s">
        <v>8100</v>
      </c>
      <c r="D171" s="27">
        <v>2000</v>
      </c>
      <c r="E171" s="28">
        <v>5</v>
      </c>
      <c r="F171" s="26" t="s">
        <v>8220</v>
      </c>
      <c r="G171" s="26" t="s">
        <v>8223</v>
      </c>
      <c r="H171" s="26" t="s">
        <v>8245</v>
      </c>
      <c r="I171" s="26">
        <v>1405761690</v>
      </c>
      <c r="J171" s="26">
        <v>1403169690</v>
      </c>
      <c r="K171" s="26" t="b">
        <v>0</v>
      </c>
      <c r="L171" s="26">
        <v>1</v>
      </c>
      <c r="M171" s="26" t="b">
        <v>0</v>
      </c>
      <c r="N171" s="26" t="s">
        <v>8330</v>
      </c>
      <c r="O171" s="29" t="s">
        <v>8275</v>
      </c>
      <c r="P171" s="26" t="s">
        <v>8276</v>
      </c>
      <c r="Q171" s="26">
        <v>0</v>
      </c>
      <c r="R171" s="30">
        <v>5</v>
      </c>
      <c r="S171" s="31">
        <v>41809.389930555553</v>
      </c>
      <c r="T171" s="31">
        <v>41839.389930555553</v>
      </c>
    </row>
    <row r="172" spans="1:20" ht="72" x14ac:dyDescent="0.3">
      <c r="A172" s="26">
        <v>3996</v>
      </c>
      <c r="B172" s="26" t="s">
        <v>3992</v>
      </c>
      <c r="C172" s="26" t="s">
        <v>8102</v>
      </c>
      <c r="D172" s="27">
        <v>3000</v>
      </c>
      <c r="E172" s="28">
        <v>497</v>
      </c>
      <c r="F172" s="26" t="s">
        <v>8220</v>
      </c>
      <c r="G172" s="26" t="s">
        <v>8223</v>
      </c>
      <c r="H172" s="26" t="s">
        <v>8245</v>
      </c>
      <c r="I172" s="26">
        <v>1416499440</v>
      </c>
      <c r="J172" s="26">
        <v>1415341464</v>
      </c>
      <c r="K172" s="26" t="b">
        <v>0</v>
      </c>
      <c r="L172" s="26">
        <v>17</v>
      </c>
      <c r="M172" s="26" t="b">
        <v>0</v>
      </c>
      <c r="N172" s="26" t="s">
        <v>8330</v>
      </c>
      <c r="O172" s="29" t="s">
        <v>8275</v>
      </c>
      <c r="P172" s="26" t="s">
        <v>8276</v>
      </c>
      <c r="Q172" s="26">
        <v>17</v>
      </c>
      <c r="R172" s="30">
        <v>29.24</v>
      </c>
      <c r="S172" s="31">
        <v>41950.26694444444</v>
      </c>
      <c r="T172" s="31">
        <v>41963.669444444444</v>
      </c>
    </row>
    <row r="173" spans="1:20" ht="57.6" x14ac:dyDescent="0.3">
      <c r="A173" s="26">
        <v>3998</v>
      </c>
      <c r="B173" s="26" t="s">
        <v>3994</v>
      </c>
      <c r="C173" s="26" t="s">
        <v>8104</v>
      </c>
      <c r="D173" s="27">
        <v>1250</v>
      </c>
      <c r="E173" s="28">
        <v>715</v>
      </c>
      <c r="F173" s="26" t="s">
        <v>8220</v>
      </c>
      <c r="G173" s="26" t="s">
        <v>8223</v>
      </c>
      <c r="H173" s="26" t="s">
        <v>8245</v>
      </c>
      <c r="I173" s="26">
        <v>1427580426</v>
      </c>
      <c r="J173" s="26">
        <v>1424992026</v>
      </c>
      <c r="K173" s="26" t="b">
        <v>0</v>
      </c>
      <c r="L173" s="26">
        <v>12</v>
      </c>
      <c r="M173" s="26" t="b">
        <v>0</v>
      </c>
      <c r="N173" s="26" t="s">
        <v>8330</v>
      </c>
      <c r="O173" s="29" t="s">
        <v>8275</v>
      </c>
      <c r="P173" s="26" t="s">
        <v>8276</v>
      </c>
      <c r="Q173" s="26">
        <v>57</v>
      </c>
      <c r="R173" s="30">
        <v>59.58</v>
      </c>
      <c r="S173" s="31">
        <v>42061.963263888887</v>
      </c>
      <c r="T173" s="31">
        <v>42091.921597222223</v>
      </c>
    </row>
    <row r="174" spans="1:20" ht="57.6" x14ac:dyDescent="0.3">
      <c r="A174" s="26">
        <v>3999</v>
      </c>
      <c r="B174" s="26" t="s">
        <v>3995</v>
      </c>
      <c r="C174" s="26" t="s">
        <v>8105</v>
      </c>
      <c r="D174" s="27">
        <v>7000</v>
      </c>
      <c r="E174" s="28">
        <v>1156</v>
      </c>
      <c r="F174" s="26" t="s">
        <v>8220</v>
      </c>
      <c r="G174" s="26" t="s">
        <v>8223</v>
      </c>
      <c r="H174" s="26" t="s">
        <v>8245</v>
      </c>
      <c r="I174" s="26">
        <v>1409514709</v>
      </c>
      <c r="J174" s="26">
        <v>1406058798</v>
      </c>
      <c r="K174" s="26" t="b">
        <v>0</v>
      </c>
      <c r="L174" s="26">
        <v>14</v>
      </c>
      <c r="M174" s="26" t="b">
        <v>0</v>
      </c>
      <c r="N174" s="26" t="s">
        <v>8330</v>
      </c>
      <c r="O174" s="29" t="s">
        <v>8275</v>
      </c>
      <c r="P174" s="26" t="s">
        <v>8276</v>
      </c>
      <c r="Q174" s="26">
        <v>17</v>
      </c>
      <c r="R174" s="30">
        <v>82.57</v>
      </c>
      <c r="S174" s="31">
        <v>41842.828680555554</v>
      </c>
      <c r="T174" s="31">
        <v>41882.827650462961</v>
      </c>
    </row>
    <row r="175" spans="1:20" ht="28.8" x14ac:dyDescent="0.3">
      <c r="A175" s="26">
        <v>4000</v>
      </c>
      <c r="B175" s="26" t="s">
        <v>3996</v>
      </c>
      <c r="C175" s="26" t="s">
        <v>8106</v>
      </c>
      <c r="D175" s="27">
        <v>8000</v>
      </c>
      <c r="E175" s="28">
        <v>10</v>
      </c>
      <c r="F175" s="26" t="s">
        <v>8220</v>
      </c>
      <c r="G175" s="26" t="s">
        <v>8223</v>
      </c>
      <c r="H175" s="26" t="s">
        <v>8245</v>
      </c>
      <c r="I175" s="26">
        <v>1462631358</v>
      </c>
      <c r="J175" s="26">
        <v>1457450958</v>
      </c>
      <c r="K175" s="26" t="b">
        <v>0</v>
      </c>
      <c r="L175" s="26">
        <v>1</v>
      </c>
      <c r="M175" s="26" t="b">
        <v>0</v>
      </c>
      <c r="N175" s="26" t="s">
        <v>8330</v>
      </c>
      <c r="O175" s="29" t="s">
        <v>8275</v>
      </c>
      <c r="P175" s="26" t="s">
        <v>8276</v>
      </c>
      <c r="Q175" s="26">
        <v>0</v>
      </c>
      <c r="R175" s="30">
        <v>10</v>
      </c>
      <c r="S175" s="31">
        <v>42437.64534722222</v>
      </c>
      <c r="T175" s="31">
        <v>42497.603680555556</v>
      </c>
    </row>
    <row r="176" spans="1:20" ht="72" x14ac:dyDescent="0.3">
      <c r="A176" s="26">
        <v>4002</v>
      </c>
      <c r="B176" s="26" t="s">
        <v>3998</v>
      </c>
      <c r="C176" s="26" t="s">
        <v>8108</v>
      </c>
      <c r="D176" s="27">
        <v>1250</v>
      </c>
      <c r="E176" s="28">
        <v>23</v>
      </c>
      <c r="F176" s="26" t="s">
        <v>8220</v>
      </c>
      <c r="G176" s="26" t="s">
        <v>8223</v>
      </c>
      <c r="H176" s="26" t="s">
        <v>8245</v>
      </c>
      <c r="I176" s="26">
        <v>1411779761</v>
      </c>
      <c r="J176" s="26">
        <v>1409187761</v>
      </c>
      <c r="K176" s="26" t="b">
        <v>0</v>
      </c>
      <c r="L176" s="26">
        <v>4</v>
      </c>
      <c r="M176" s="26" t="b">
        <v>0</v>
      </c>
      <c r="N176" s="26" t="s">
        <v>8330</v>
      </c>
      <c r="O176" s="29" t="s">
        <v>8275</v>
      </c>
      <c r="P176" s="26" t="s">
        <v>8276</v>
      </c>
      <c r="Q176" s="26">
        <v>2</v>
      </c>
      <c r="R176" s="30">
        <v>5.75</v>
      </c>
      <c r="S176" s="31">
        <v>41879.043530092589</v>
      </c>
      <c r="T176" s="31">
        <v>41909.043530092589</v>
      </c>
    </row>
    <row r="177" spans="1:20" ht="57.6" x14ac:dyDescent="0.3">
      <c r="A177" s="26">
        <v>4003</v>
      </c>
      <c r="B177" s="26" t="s">
        <v>3999</v>
      </c>
      <c r="C177" s="26" t="s">
        <v>8071</v>
      </c>
      <c r="D177" s="27">
        <v>2000</v>
      </c>
      <c r="E177" s="28">
        <v>201</v>
      </c>
      <c r="F177" s="26" t="s">
        <v>8220</v>
      </c>
      <c r="G177" s="26" t="s">
        <v>8223</v>
      </c>
      <c r="H177" s="26" t="s">
        <v>8245</v>
      </c>
      <c r="I177" s="26">
        <v>1424009147</v>
      </c>
      <c r="J177" s="26">
        <v>1421417147</v>
      </c>
      <c r="K177" s="26" t="b">
        <v>0</v>
      </c>
      <c r="L177" s="26">
        <v>2</v>
      </c>
      <c r="M177" s="26" t="b">
        <v>0</v>
      </c>
      <c r="N177" s="26" t="s">
        <v>8330</v>
      </c>
      <c r="O177" s="29" t="s">
        <v>8275</v>
      </c>
      <c r="P177" s="26" t="s">
        <v>8276</v>
      </c>
      <c r="Q177" s="26">
        <v>10</v>
      </c>
      <c r="R177" s="30">
        <v>100.5</v>
      </c>
      <c r="S177" s="31">
        <v>42020.587349537032</v>
      </c>
      <c r="T177" s="31">
        <v>42050.587349537032</v>
      </c>
    </row>
    <row r="178" spans="1:20" ht="28.8" x14ac:dyDescent="0.3">
      <c r="A178" s="26">
        <v>4004</v>
      </c>
      <c r="B178" s="26" t="s">
        <v>4000</v>
      </c>
      <c r="C178" s="26" t="s">
        <v>8109</v>
      </c>
      <c r="D178" s="27">
        <v>500</v>
      </c>
      <c r="E178" s="28">
        <v>1</v>
      </c>
      <c r="F178" s="26" t="s">
        <v>8220</v>
      </c>
      <c r="G178" s="26" t="s">
        <v>8223</v>
      </c>
      <c r="H178" s="26" t="s">
        <v>8245</v>
      </c>
      <c r="I178" s="26">
        <v>1412740457</v>
      </c>
      <c r="J178" s="26">
        <v>1410148457</v>
      </c>
      <c r="K178" s="26" t="b">
        <v>0</v>
      </c>
      <c r="L178" s="26">
        <v>1</v>
      </c>
      <c r="M178" s="26" t="b">
        <v>0</v>
      </c>
      <c r="N178" s="26" t="s">
        <v>8330</v>
      </c>
      <c r="O178" s="29" t="s">
        <v>8275</v>
      </c>
      <c r="P178" s="26" t="s">
        <v>8276</v>
      </c>
      <c r="Q178" s="26">
        <v>0</v>
      </c>
      <c r="R178" s="30">
        <v>1</v>
      </c>
      <c r="S178" s="31">
        <v>41890.16269675926</v>
      </c>
      <c r="T178" s="31">
        <v>41920.16269675926</v>
      </c>
    </row>
    <row r="179" spans="1:20" ht="72" x14ac:dyDescent="0.3">
      <c r="A179" s="26">
        <v>4005</v>
      </c>
      <c r="B179" s="26" t="s">
        <v>4001</v>
      </c>
      <c r="C179" s="26" t="s">
        <v>8110</v>
      </c>
      <c r="D179" s="27">
        <v>3000</v>
      </c>
      <c r="E179" s="28">
        <v>40</v>
      </c>
      <c r="F179" s="26" t="s">
        <v>8220</v>
      </c>
      <c r="G179" s="26" t="s">
        <v>8223</v>
      </c>
      <c r="H179" s="26" t="s">
        <v>8245</v>
      </c>
      <c r="I179" s="26">
        <v>1413832985</v>
      </c>
      <c r="J179" s="26">
        <v>1408648985</v>
      </c>
      <c r="K179" s="26" t="b">
        <v>0</v>
      </c>
      <c r="L179" s="26">
        <v>2</v>
      </c>
      <c r="M179" s="26" t="b">
        <v>0</v>
      </c>
      <c r="N179" s="26" t="s">
        <v>8330</v>
      </c>
      <c r="O179" s="29" t="s">
        <v>8275</v>
      </c>
      <c r="P179" s="26" t="s">
        <v>8276</v>
      </c>
      <c r="Q179" s="26">
        <v>1</v>
      </c>
      <c r="R179" s="30">
        <v>20</v>
      </c>
      <c r="S179" s="31">
        <v>41872.807696759257</v>
      </c>
      <c r="T179" s="31">
        <v>41932.807696759257</v>
      </c>
    </row>
    <row r="180" spans="1:20" ht="72" x14ac:dyDescent="0.3">
      <c r="A180" s="26">
        <v>4006</v>
      </c>
      <c r="B180" s="26" t="s">
        <v>4002</v>
      </c>
      <c r="C180" s="26" t="s">
        <v>8111</v>
      </c>
      <c r="D180" s="27">
        <v>30000</v>
      </c>
      <c r="E180" s="28">
        <v>2</v>
      </c>
      <c r="F180" s="26" t="s">
        <v>8220</v>
      </c>
      <c r="G180" s="26" t="s">
        <v>8223</v>
      </c>
      <c r="H180" s="26" t="s">
        <v>8245</v>
      </c>
      <c r="I180" s="26">
        <v>1455647587</v>
      </c>
      <c r="J180" s="26">
        <v>1453487587</v>
      </c>
      <c r="K180" s="26" t="b">
        <v>0</v>
      </c>
      <c r="L180" s="26">
        <v>1</v>
      </c>
      <c r="M180" s="26" t="b">
        <v>0</v>
      </c>
      <c r="N180" s="26" t="s">
        <v>8330</v>
      </c>
      <c r="O180" s="29" t="s">
        <v>8275</v>
      </c>
      <c r="P180" s="26" t="s">
        <v>8276</v>
      </c>
      <c r="Q180" s="26">
        <v>0</v>
      </c>
      <c r="R180" s="30">
        <v>2</v>
      </c>
      <c r="S180" s="31">
        <v>42391.772997685184</v>
      </c>
      <c r="T180" s="31">
        <v>42416.772997685184</v>
      </c>
    </row>
    <row r="181" spans="1:20" ht="72" x14ac:dyDescent="0.3">
      <c r="A181" s="26">
        <v>4007</v>
      </c>
      <c r="B181" s="26" t="s">
        <v>4003</v>
      </c>
      <c r="C181" s="26" t="s">
        <v>8112</v>
      </c>
      <c r="D181" s="27">
        <v>2000</v>
      </c>
      <c r="E181" s="28">
        <v>5</v>
      </c>
      <c r="F181" s="26" t="s">
        <v>8220</v>
      </c>
      <c r="G181" s="26" t="s">
        <v>8223</v>
      </c>
      <c r="H181" s="26" t="s">
        <v>8245</v>
      </c>
      <c r="I181" s="26">
        <v>1409070480</v>
      </c>
      <c r="J181" s="26">
        <v>1406572381</v>
      </c>
      <c r="K181" s="26" t="b">
        <v>0</v>
      </c>
      <c r="L181" s="26">
        <v>1</v>
      </c>
      <c r="M181" s="26" t="b">
        <v>0</v>
      </c>
      <c r="N181" s="26" t="s">
        <v>8330</v>
      </c>
      <c r="O181" s="29" t="s">
        <v>8275</v>
      </c>
      <c r="P181" s="26" t="s">
        <v>8276</v>
      </c>
      <c r="Q181" s="26">
        <v>0</v>
      </c>
      <c r="R181" s="30">
        <v>5</v>
      </c>
      <c r="S181" s="31">
        <v>41848.772928240738</v>
      </c>
      <c r="T181" s="31">
        <v>41877.686111111114</v>
      </c>
    </row>
    <row r="182" spans="1:20" ht="72" x14ac:dyDescent="0.3">
      <c r="A182" s="26">
        <v>4010</v>
      </c>
      <c r="B182" s="26" t="s">
        <v>4006</v>
      </c>
      <c r="C182" s="26" t="s">
        <v>8115</v>
      </c>
      <c r="D182" s="27">
        <v>7200</v>
      </c>
      <c r="E182" s="28">
        <v>1742</v>
      </c>
      <c r="F182" s="26" t="s">
        <v>8220</v>
      </c>
      <c r="G182" s="26" t="s">
        <v>8223</v>
      </c>
      <c r="H182" s="26" t="s">
        <v>8245</v>
      </c>
      <c r="I182" s="26">
        <v>1414348166</v>
      </c>
      <c r="J182" s="26">
        <v>1412879366</v>
      </c>
      <c r="K182" s="26" t="b">
        <v>0</v>
      </c>
      <c r="L182" s="26">
        <v>38</v>
      </c>
      <c r="M182" s="26" t="b">
        <v>0</v>
      </c>
      <c r="N182" s="26" t="s">
        <v>8330</v>
      </c>
      <c r="O182" s="29" t="s">
        <v>8275</v>
      </c>
      <c r="P182" s="26" t="s">
        <v>8276</v>
      </c>
      <c r="Q182" s="26">
        <v>24</v>
      </c>
      <c r="R182" s="30">
        <v>45.84</v>
      </c>
      <c r="S182" s="31">
        <v>41921.770439814813</v>
      </c>
      <c r="T182" s="31">
        <v>41938.770439814813</v>
      </c>
    </row>
    <row r="183" spans="1:20" ht="72" x14ac:dyDescent="0.3">
      <c r="A183" s="26">
        <v>4013</v>
      </c>
      <c r="B183" s="26" t="s">
        <v>4009</v>
      </c>
      <c r="C183" s="26" t="s">
        <v>8118</v>
      </c>
      <c r="D183" s="27">
        <v>2000</v>
      </c>
      <c r="E183" s="28">
        <v>26</v>
      </c>
      <c r="F183" s="26" t="s">
        <v>8220</v>
      </c>
      <c r="G183" s="26" t="s">
        <v>8223</v>
      </c>
      <c r="H183" s="26" t="s">
        <v>8245</v>
      </c>
      <c r="I183" s="26">
        <v>1424070823</v>
      </c>
      <c r="J183" s="26">
        <v>1421478823</v>
      </c>
      <c r="K183" s="26" t="b">
        <v>0</v>
      </c>
      <c r="L183" s="26">
        <v>2</v>
      </c>
      <c r="M183" s="26" t="b">
        <v>0</v>
      </c>
      <c r="N183" s="26" t="s">
        <v>8330</v>
      </c>
      <c r="O183" s="29" t="s">
        <v>8275</v>
      </c>
      <c r="P183" s="26" t="s">
        <v>8276</v>
      </c>
      <c r="Q183" s="26">
        <v>1</v>
      </c>
      <c r="R183" s="30">
        <v>13</v>
      </c>
      <c r="S183" s="31">
        <v>42021.301192129627</v>
      </c>
      <c r="T183" s="31">
        <v>42051.301192129627</v>
      </c>
    </row>
    <row r="184" spans="1:20" ht="72" x14ac:dyDescent="0.3">
      <c r="A184" s="26">
        <v>4014</v>
      </c>
      <c r="B184" s="26" t="s">
        <v>4010</v>
      </c>
      <c r="C184" s="26" t="s">
        <v>8119</v>
      </c>
      <c r="D184" s="27">
        <v>9000</v>
      </c>
      <c r="E184" s="28">
        <v>0</v>
      </c>
      <c r="F184" s="26" t="s">
        <v>8220</v>
      </c>
      <c r="G184" s="26" t="s">
        <v>8223</v>
      </c>
      <c r="H184" s="26" t="s">
        <v>8245</v>
      </c>
      <c r="I184" s="26">
        <v>1457157269</v>
      </c>
      <c r="J184" s="26">
        <v>1455861269</v>
      </c>
      <c r="K184" s="26" t="b">
        <v>0</v>
      </c>
      <c r="L184" s="26">
        <v>0</v>
      </c>
      <c r="M184" s="26" t="b">
        <v>0</v>
      </c>
      <c r="N184" s="26" t="s">
        <v>8330</v>
      </c>
      <c r="O184" s="29" t="s">
        <v>8275</v>
      </c>
      <c r="P184" s="26" t="s">
        <v>8276</v>
      </c>
      <c r="Q184" s="26">
        <v>0</v>
      </c>
      <c r="R184" s="30">
        <v>0</v>
      </c>
      <c r="S184" s="31">
        <v>42419.246168981481</v>
      </c>
      <c r="T184" s="31">
        <v>42434.246168981481</v>
      </c>
    </row>
    <row r="185" spans="1:20" ht="72" x14ac:dyDescent="0.3">
      <c r="A185" s="26">
        <v>4015</v>
      </c>
      <c r="B185" s="26" t="s">
        <v>4011</v>
      </c>
      <c r="C185" s="26" t="s">
        <v>8120</v>
      </c>
      <c r="D185" s="27">
        <v>7000</v>
      </c>
      <c r="E185" s="28">
        <v>1</v>
      </c>
      <c r="F185" s="26" t="s">
        <v>8220</v>
      </c>
      <c r="G185" s="26" t="s">
        <v>8223</v>
      </c>
      <c r="H185" s="26" t="s">
        <v>8245</v>
      </c>
      <c r="I185" s="26">
        <v>1437331463</v>
      </c>
      <c r="J185" s="26">
        <v>1434739463</v>
      </c>
      <c r="K185" s="26" t="b">
        <v>0</v>
      </c>
      <c r="L185" s="26">
        <v>1</v>
      </c>
      <c r="M185" s="26" t="b">
        <v>0</v>
      </c>
      <c r="N185" s="26" t="s">
        <v>8330</v>
      </c>
      <c r="O185" s="29" t="s">
        <v>8275</v>
      </c>
      <c r="P185" s="26" t="s">
        <v>8276</v>
      </c>
      <c r="Q185" s="26">
        <v>0</v>
      </c>
      <c r="R185" s="30">
        <v>1</v>
      </c>
      <c r="S185" s="31">
        <v>42174.780821759254</v>
      </c>
      <c r="T185" s="31">
        <v>42204.780821759254</v>
      </c>
    </row>
    <row r="186" spans="1:20" ht="86.4" x14ac:dyDescent="0.3">
      <c r="A186" s="26">
        <v>4017</v>
      </c>
      <c r="B186" s="26" t="s">
        <v>4013</v>
      </c>
      <c r="C186" s="26" t="s">
        <v>8122</v>
      </c>
      <c r="D186" s="27">
        <v>10000</v>
      </c>
      <c r="E186" s="28">
        <v>105</v>
      </c>
      <c r="F186" s="26" t="s">
        <v>8220</v>
      </c>
      <c r="G186" s="26" t="s">
        <v>8223</v>
      </c>
      <c r="H186" s="26" t="s">
        <v>8245</v>
      </c>
      <c r="I186" s="26">
        <v>1409846874</v>
      </c>
      <c r="J186" s="26">
        <v>1407254874</v>
      </c>
      <c r="K186" s="26" t="b">
        <v>0</v>
      </c>
      <c r="L186" s="26">
        <v>2</v>
      </c>
      <c r="M186" s="26" t="b">
        <v>0</v>
      </c>
      <c r="N186" s="26" t="s">
        <v>8330</v>
      </c>
      <c r="O186" s="29" t="s">
        <v>8275</v>
      </c>
      <c r="P186" s="26" t="s">
        <v>8276</v>
      </c>
      <c r="Q186" s="26">
        <v>1</v>
      </c>
      <c r="R186" s="30">
        <v>52.5</v>
      </c>
      <c r="S186" s="31">
        <v>41856.672152777777</v>
      </c>
      <c r="T186" s="31">
        <v>41886.672152777777</v>
      </c>
    </row>
    <row r="187" spans="1:20" ht="72" x14ac:dyDescent="0.3">
      <c r="A187" s="26">
        <v>4019</v>
      </c>
      <c r="B187" s="26" t="s">
        <v>4015</v>
      </c>
      <c r="C187" s="26" t="s">
        <v>8124</v>
      </c>
      <c r="D187" s="27">
        <v>3500</v>
      </c>
      <c r="E187" s="28">
        <v>29</v>
      </c>
      <c r="F187" s="26" t="s">
        <v>8220</v>
      </c>
      <c r="G187" s="26" t="s">
        <v>8223</v>
      </c>
      <c r="H187" s="26" t="s">
        <v>8245</v>
      </c>
      <c r="I187" s="26">
        <v>1460737680</v>
      </c>
      <c r="J187" s="26">
        <v>1455725596</v>
      </c>
      <c r="K187" s="26" t="b">
        <v>0</v>
      </c>
      <c r="L187" s="26">
        <v>4</v>
      </c>
      <c r="M187" s="26" t="b">
        <v>0</v>
      </c>
      <c r="N187" s="26" t="s">
        <v>8330</v>
      </c>
      <c r="O187" s="29" t="s">
        <v>8275</v>
      </c>
      <c r="P187" s="26" t="s">
        <v>8276</v>
      </c>
      <c r="Q187" s="26">
        <v>1</v>
      </c>
      <c r="R187" s="30">
        <v>7.25</v>
      </c>
      <c r="S187" s="31">
        <v>42417.675879629634</v>
      </c>
      <c r="T187" s="31">
        <v>42475.686111111107</v>
      </c>
    </row>
    <row r="188" spans="1:20" ht="72" x14ac:dyDescent="0.3">
      <c r="A188" s="26">
        <v>4020</v>
      </c>
      <c r="B188" s="26" t="s">
        <v>4016</v>
      </c>
      <c r="C188" s="26" t="s">
        <v>8125</v>
      </c>
      <c r="D188" s="27">
        <v>600</v>
      </c>
      <c r="E188" s="28">
        <v>100</v>
      </c>
      <c r="F188" s="26" t="s">
        <v>8220</v>
      </c>
      <c r="G188" s="26" t="s">
        <v>8223</v>
      </c>
      <c r="H188" s="26" t="s">
        <v>8245</v>
      </c>
      <c r="I188" s="26">
        <v>1427168099</v>
      </c>
      <c r="J188" s="26">
        <v>1424579699</v>
      </c>
      <c r="K188" s="26" t="b">
        <v>0</v>
      </c>
      <c r="L188" s="26">
        <v>3</v>
      </c>
      <c r="M188" s="26" t="b">
        <v>0</v>
      </c>
      <c r="N188" s="26" t="s">
        <v>8330</v>
      </c>
      <c r="O188" s="29" t="s">
        <v>8275</v>
      </c>
      <c r="P188" s="26" t="s">
        <v>8276</v>
      </c>
      <c r="Q188" s="26">
        <v>17</v>
      </c>
      <c r="R188" s="30">
        <v>33.33</v>
      </c>
      <c r="S188" s="31">
        <v>42057.190960648149</v>
      </c>
      <c r="T188" s="31">
        <v>42087.149293981478</v>
      </c>
    </row>
    <row r="189" spans="1:20" ht="57.6" x14ac:dyDescent="0.3">
      <c r="A189" s="26">
        <v>4021</v>
      </c>
      <c r="B189" s="26" t="s">
        <v>4017</v>
      </c>
      <c r="C189" s="26" t="s">
        <v>8126</v>
      </c>
      <c r="D189" s="27">
        <v>15000</v>
      </c>
      <c r="E189" s="28">
        <v>125</v>
      </c>
      <c r="F189" s="26" t="s">
        <v>8220</v>
      </c>
      <c r="G189" s="26" t="s">
        <v>8223</v>
      </c>
      <c r="H189" s="26" t="s">
        <v>8245</v>
      </c>
      <c r="I189" s="26">
        <v>1414360358</v>
      </c>
      <c r="J189" s="26">
        <v>1409176358</v>
      </c>
      <c r="K189" s="26" t="b">
        <v>0</v>
      </c>
      <c r="L189" s="26">
        <v>2</v>
      </c>
      <c r="M189" s="26" t="b">
        <v>0</v>
      </c>
      <c r="N189" s="26" t="s">
        <v>8330</v>
      </c>
      <c r="O189" s="29" t="s">
        <v>8275</v>
      </c>
      <c r="P189" s="26" t="s">
        <v>8276</v>
      </c>
      <c r="Q189" s="26">
        <v>1</v>
      </c>
      <c r="R189" s="30">
        <v>62.5</v>
      </c>
      <c r="S189" s="31">
        <v>41878.911550925928</v>
      </c>
      <c r="T189" s="31">
        <v>41938.911550925928</v>
      </c>
    </row>
    <row r="190" spans="1:20" ht="43.2" x14ac:dyDescent="0.3">
      <c r="A190" s="26">
        <v>4022</v>
      </c>
      <c r="B190" s="26" t="s">
        <v>4018</v>
      </c>
      <c r="C190" s="26" t="s">
        <v>8127</v>
      </c>
      <c r="D190" s="27">
        <v>18000</v>
      </c>
      <c r="E190" s="28">
        <v>12521</v>
      </c>
      <c r="F190" s="26" t="s">
        <v>8220</v>
      </c>
      <c r="G190" s="26" t="s">
        <v>8223</v>
      </c>
      <c r="H190" s="26" t="s">
        <v>8245</v>
      </c>
      <c r="I190" s="26">
        <v>1422759240</v>
      </c>
      <c r="J190" s="26">
        <v>1418824867</v>
      </c>
      <c r="K190" s="26" t="b">
        <v>0</v>
      </c>
      <c r="L190" s="26">
        <v>197</v>
      </c>
      <c r="M190" s="26" t="b">
        <v>0</v>
      </c>
      <c r="N190" s="26" t="s">
        <v>8330</v>
      </c>
      <c r="O190" s="29" t="s">
        <v>8275</v>
      </c>
      <c r="P190" s="26" t="s">
        <v>8276</v>
      </c>
      <c r="Q190" s="26">
        <v>70</v>
      </c>
      <c r="R190" s="30">
        <v>63.56</v>
      </c>
      <c r="S190" s="31">
        <v>41990.584108796291</v>
      </c>
      <c r="T190" s="31">
        <v>42036.120833333334</v>
      </c>
    </row>
    <row r="191" spans="1:20" ht="57.6" x14ac:dyDescent="0.3">
      <c r="A191" s="26">
        <v>4023</v>
      </c>
      <c r="B191" s="26" t="s">
        <v>4019</v>
      </c>
      <c r="C191" s="26" t="s">
        <v>8128</v>
      </c>
      <c r="D191" s="27">
        <v>7000</v>
      </c>
      <c r="E191" s="28">
        <v>0</v>
      </c>
      <c r="F191" s="26" t="s">
        <v>8220</v>
      </c>
      <c r="G191" s="26" t="s">
        <v>8223</v>
      </c>
      <c r="H191" s="26" t="s">
        <v>8245</v>
      </c>
      <c r="I191" s="26">
        <v>1458860363</v>
      </c>
      <c r="J191" s="26">
        <v>1454975963</v>
      </c>
      <c r="K191" s="26" t="b">
        <v>0</v>
      </c>
      <c r="L191" s="26">
        <v>0</v>
      </c>
      <c r="M191" s="26" t="b">
        <v>0</v>
      </c>
      <c r="N191" s="26" t="s">
        <v>8330</v>
      </c>
      <c r="O191" s="29" t="s">
        <v>8275</v>
      </c>
      <c r="P191" s="26" t="s">
        <v>8276</v>
      </c>
      <c r="Q191" s="26">
        <v>0</v>
      </c>
      <c r="R191" s="30">
        <v>0</v>
      </c>
      <c r="S191" s="31">
        <v>42408.999571759254</v>
      </c>
      <c r="T191" s="31">
        <v>42453.957905092597</v>
      </c>
    </row>
    <row r="192" spans="1:20" ht="72" x14ac:dyDescent="0.3">
      <c r="A192" s="26">
        <v>4024</v>
      </c>
      <c r="B192" s="26" t="s">
        <v>4020</v>
      </c>
      <c r="C192" s="26" t="s">
        <v>8129</v>
      </c>
      <c r="D192" s="27">
        <v>800</v>
      </c>
      <c r="E192" s="28">
        <v>10</v>
      </c>
      <c r="F192" s="26" t="s">
        <v>8220</v>
      </c>
      <c r="G192" s="26" t="s">
        <v>8223</v>
      </c>
      <c r="H192" s="26" t="s">
        <v>8245</v>
      </c>
      <c r="I192" s="26">
        <v>1441037097</v>
      </c>
      <c r="J192" s="26">
        <v>1438445097</v>
      </c>
      <c r="K192" s="26" t="b">
        <v>0</v>
      </c>
      <c r="L192" s="26">
        <v>1</v>
      </c>
      <c r="M192" s="26" t="b">
        <v>0</v>
      </c>
      <c r="N192" s="26" t="s">
        <v>8330</v>
      </c>
      <c r="O192" s="29" t="s">
        <v>8275</v>
      </c>
      <c r="P192" s="26" t="s">
        <v>8276</v>
      </c>
      <c r="Q192" s="26">
        <v>1</v>
      </c>
      <c r="R192" s="30">
        <v>10</v>
      </c>
      <c r="S192" s="31">
        <v>42217.670104166667</v>
      </c>
      <c r="T192" s="31">
        <v>42247.670104166667</v>
      </c>
    </row>
    <row r="193" spans="1:20" ht="57.6" x14ac:dyDescent="0.3">
      <c r="A193" s="26">
        <v>4026</v>
      </c>
      <c r="B193" s="26" t="s">
        <v>4022</v>
      </c>
      <c r="C193" s="26" t="s">
        <v>8131</v>
      </c>
      <c r="D193" s="27">
        <v>4000</v>
      </c>
      <c r="E193" s="28">
        <v>0</v>
      </c>
      <c r="F193" s="26" t="s">
        <v>8220</v>
      </c>
      <c r="G193" s="26" t="s">
        <v>8223</v>
      </c>
      <c r="H193" s="26" t="s">
        <v>8245</v>
      </c>
      <c r="I193" s="26">
        <v>1449247439</v>
      </c>
      <c r="J193" s="26">
        <v>1444059839</v>
      </c>
      <c r="K193" s="26" t="b">
        <v>0</v>
      </c>
      <c r="L193" s="26">
        <v>0</v>
      </c>
      <c r="M193" s="26" t="b">
        <v>0</v>
      </c>
      <c r="N193" s="26" t="s">
        <v>8330</v>
      </c>
      <c r="O193" s="29" t="s">
        <v>8275</v>
      </c>
      <c r="P193" s="26" t="s">
        <v>8276</v>
      </c>
      <c r="Q193" s="26">
        <v>0</v>
      </c>
      <c r="R193" s="30">
        <v>0</v>
      </c>
      <c r="S193" s="31">
        <v>42282.655543981484</v>
      </c>
      <c r="T193" s="31">
        <v>42342.697210648148</v>
      </c>
    </row>
    <row r="194" spans="1:20" ht="72" x14ac:dyDescent="0.3">
      <c r="A194" s="26">
        <v>4027</v>
      </c>
      <c r="B194" s="26" t="s">
        <v>4023</v>
      </c>
      <c r="C194" s="26" t="s">
        <v>8132</v>
      </c>
      <c r="D194" s="27">
        <v>3000</v>
      </c>
      <c r="E194" s="28">
        <v>215</v>
      </c>
      <c r="F194" s="26" t="s">
        <v>8220</v>
      </c>
      <c r="G194" s="26" t="s">
        <v>8223</v>
      </c>
      <c r="H194" s="26" t="s">
        <v>8245</v>
      </c>
      <c r="I194" s="26">
        <v>1487811600</v>
      </c>
      <c r="J194" s="26">
        <v>1486077481</v>
      </c>
      <c r="K194" s="26" t="b">
        <v>0</v>
      </c>
      <c r="L194" s="26">
        <v>7</v>
      </c>
      <c r="M194" s="26" t="b">
        <v>0</v>
      </c>
      <c r="N194" s="26" t="s">
        <v>8330</v>
      </c>
      <c r="O194" s="29" t="s">
        <v>8275</v>
      </c>
      <c r="P194" s="26" t="s">
        <v>8276</v>
      </c>
      <c r="Q194" s="26">
        <v>7</v>
      </c>
      <c r="R194" s="30">
        <v>30.71</v>
      </c>
      <c r="S194" s="31">
        <v>42768.97084490741</v>
      </c>
      <c r="T194" s="31">
        <v>42789.041666666672</v>
      </c>
    </row>
    <row r="195" spans="1:20" ht="72" x14ac:dyDescent="0.3">
      <c r="A195" s="26">
        <v>4028</v>
      </c>
      <c r="B195" s="26" t="s">
        <v>4024</v>
      </c>
      <c r="C195" s="26" t="s">
        <v>8133</v>
      </c>
      <c r="D195" s="27">
        <v>2000</v>
      </c>
      <c r="E195" s="28">
        <v>561</v>
      </c>
      <c r="F195" s="26" t="s">
        <v>8220</v>
      </c>
      <c r="G195" s="26" t="s">
        <v>8223</v>
      </c>
      <c r="H195" s="26" t="s">
        <v>8245</v>
      </c>
      <c r="I195" s="26">
        <v>1402007500</v>
      </c>
      <c r="J195" s="26">
        <v>1399415500</v>
      </c>
      <c r="K195" s="26" t="b">
        <v>0</v>
      </c>
      <c r="L195" s="26">
        <v>11</v>
      </c>
      <c r="M195" s="26" t="b">
        <v>0</v>
      </c>
      <c r="N195" s="26" t="s">
        <v>8330</v>
      </c>
      <c r="O195" s="29" t="s">
        <v>8275</v>
      </c>
      <c r="P195" s="26" t="s">
        <v>8276</v>
      </c>
      <c r="Q195" s="26">
        <v>28</v>
      </c>
      <c r="R195" s="30">
        <v>51</v>
      </c>
      <c r="S195" s="31">
        <v>41765.938657407409</v>
      </c>
      <c r="T195" s="31">
        <v>41795.938657407409</v>
      </c>
    </row>
    <row r="196" spans="1:20" ht="72" x14ac:dyDescent="0.3">
      <c r="A196" s="26">
        <v>4029</v>
      </c>
      <c r="B196" s="26" t="s">
        <v>4025</v>
      </c>
      <c r="C196" s="26" t="s">
        <v>8134</v>
      </c>
      <c r="D196" s="27">
        <v>20000</v>
      </c>
      <c r="E196" s="28">
        <v>0</v>
      </c>
      <c r="F196" s="26" t="s">
        <v>8220</v>
      </c>
      <c r="G196" s="26" t="s">
        <v>8223</v>
      </c>
      <c r="H196" s="26" t="s">
        <v>8245</v>
      </c>
      <c r="I196" s="26">
        <v>1450053370</v>
      </c>
      <c r="J196" s="26">
        <v>1447461370</v>
      </c>
      <c r="K196" s="26" t="b">
        <v>0</v>
      </c>
      <c r="L196" s="26">
        <v>0</v>
      </c>
      <c r="M196" s="26" t="b">
        <v>0</v>
      </c>
      <c r="N196" s="26" t="s">
        <v>8330</v>
      </c>
      <c r="O196" s="29" t="s">
        <v>8275</v>
      </c>
      <c r="P196" s="26" t="s">
        <v>8276</v>
      </c>
      <c r="Q196" s="26">
        <v>0</v>
      </c>
      <c r="R196" s="30">
        <v>0</v>
      </c>
      <c r="S196" s="31">
        <v>42322.025115740747</v>
      </c>
      <c r="T196" s="31">
        <v>42352.025115740747</v>
      </c>
    </row>
    <row r="197" spans="1:20" ht="72" x14ac:dyDescent="0.3">
      <c r="A197" s="26">
        <v>4030</v>
      </c>
      <c r="B197" s="26" t="s">
        <v>4026</v>
      </c>
      <c r="C197" s="26" t="s">
        <v>8135</v>
      </c>
      <c r="D197" s="27">
        <v>2500</v>
      </c>
      <c r="E197" s="28">
        <v>400</v>
      </c>
      <c r="F197" s="26" t="s">
        <v>8220</v>
      </c>
      <c r="G197" s="26" t="s">
        <v>8223</v>
      </c>
      <c r="H197" s="26" t="s">
        <v>8245</v>
      </c>
      <c r="I197" s="26">
        <v>1454525340</v>
      </c>
      <c r="J197" s="26">
        <v>1452008599</v>
      </c>
      <c r="K197" s="26" t="b">
        <v>0</v>
      </c>
      <c r="L197" s="26">
        <v>6</v>
      </c>
      <c r="M197" s="26" t="b">
        <v>0</v>
      </c>
      <c r="N197" s="26" t="s">
        <v>8330</v>
      </c>
      <c r="O197" s="29" t="s">
        <v>8275</v>
      </c>
      <c r="P197" s="26" t="s">
        <v>8276</v>
      </c>
      <c r="Q197" s="26">
        <v>16</v>
      </c>
      <c r="R197" s="30">
        <v>66.67</v>
      </c>
      <c r="S197" s="31">
        <v>42374.655081018514</v>
      </c>
      <c r="T197" s="31">
        <v>42403.784027777772</v>
      </c>
    </row>
    <row r="198" spans="1:20" ht="86.4" x14ac:dyDescent="0.3">
      <c r="A198" s="26">
        <v>4031</v>
      </c>
      <c r="B198" s="26" t="s">
        <v>4027</v>
      </c>
      <c r="C198" s="26" t="s">
        <v>8136</v>
      </c>
      <c r="D198" s="27">
        <v>5000</v>
      </c>
      <c r="E198" s="28">
        <v>0</v>
      </c>
      <c r="F198" s="26" t="s">
        <v>8220</v>
      </c>
      <c r="G198" s="26" t="s">
        <v>8223</v>
      </c>
      <c r="H198" s="26" t="s">
        <v>8245</v>
      </c>
      <c r="I198" s="26">
        <v>1418914964</v>
      </c>
      <c r="J198" s="26">
        <v>1414591364</v>
      </c>
      <c r="K198" s="26" t="b">
        <v>0</v>
      </c>
      <c r="L198" s="26">
        <v>0</v>
      </c>
      <c r="M198" s="26" t="b">
        <v>0</v>
      </c>
      <c r="N198" s="26" t="s">
        <v>8330</v>
      </c>
      <c r="O198" s="29" t="s">
        <v>8275</v>
      </c>
      <c r="P198" s="26" t="s">
        <v>8276</v>
      </c>
      <c r="Q198" s="26">
        <v>0</v>
      </c>
      <c r="R198" s="30">
        <v>0</v>
      </c>
      <c r="S198" s="31">
        <v>41941.585231481484</v>
      </c>
      <c r="T198" s="31">
        <v>41991.626898148148</v>
      </c>
    </row>
    <row r="199" spans="1:20" ht="72" x14ac:dyDescent="0.3">
      <c r="A199" s="26">
        <v>4032</v>
      </c>
      <c r="B199" s="26" t="s">
        <v>4028</v>
      </c>
      <c r="C199" s="26" t="s">
        <v>8137</v>
      </c>
      <c r="D199" s="27">
        <v>6048</v>
      </c>
      <c r="E199" s="28">
        <v>413</v>
      </c>
      <c r="F199" s="26" t="s">
        <v>8220</v>
      </c>
      <c r="G199" s="26" t="s">
        <v>8223</v>
      </c>
      <c r="H199" s="26" t="s">
        <v>8245</v>
      </c>
      <c r="I199" s="26">
        <v>1450211116</v>
      </c>
      <c r="J199" s="26">
        <v>1445023516</v>
      </c>
      <c r="K199" s="26" t="b">
        <v>0</v>
      </c>
      <c r="L199" s="26">
        <v>7</v>
      </c>
      <c r="M199" s="26" t="b">
        <v>0</v>
      </c>
      <c r="N199" s="26" t="s">
        <v>8330</v>
      </c>
      <c r="O199" s="29" t="s">
        <v>8275</v>
      </c>
      <c r="P199" s="26" t="s">
        <v>8276</v>
      </c>
      <c r="Q199" s="26">
        <v>7</v>
      </c>
      <c r="R199" s="30">
        <v>59</v>
      </c>
      <c r="S199" s="31">
        <v>42293.809212962966</v>
      </c>
      <c r="T199" s="31">
        <v>42353.85087962963</v>
      </c>
    </row>
    <row r="200" spans="1:20" ht="72" x14ac:dyDescent="0.3">
      <c r="A200" s="26">
        <v>4034</v>
      </c>
      <c r="B200" s="26" t="s">
        <v>4030</v>
      </c>
      <c r="C200" s="26" t="s">
        <v>8139</v>
      </c>
      <c r="D200" s="27">
        <v>13500</v>
      </c>
      <c r="E200" s="28">
        <v>200</v>
      </c>
      <c r="F200" s="26" t="s">
        <v>8220</v>
      </c>
      <c r="G200" s="26" t="s">
        <v>8223</v>
      </c>
      <c r="H200" s="26" t="s">
        <v>8245</v>
      </c>
      <c r="I200" s="26">
        <v>1428097450</v>
      </c>
      <c r="J200" s="26">
        <v>1425509050</v>
      </c>
      <c r="K200" s="26" t="b">
        <v>0</v>
      </c>
      <c r="L200" s="26">
        <v>2</v>
      </c>
      <c r="M200" s="26" t="b">
        <v>0</v>
      </c>
      <c r="N200" s="26" t="s">
        <v>8330</v>
      </c>
      <c r="O200" s="29" t="s">
        <v>8275</v>
      </c>
      <c r="P200" s="26" t="s">
        <v>8276</v>
      </c>
      <c r="Q200" s="26">
        <v>1</v>
      </c>
      <c r="R200" s="30">
        <v>100</v>
      </c>
      <c r="S200" s="31">
        <v>42067.947337962964</v>
      </c>
      <c r="T200" s="31">
        <v>42097.905671296292</v>
      </c>
    </row>
    <row r="201" spans="1:20" ht="43.2" x14ac:dyDescent="0.3">
      <c r="A201" s="26">
        <v>4035</v>
      </c>
      <c r="B201" s="26" t="s">
        <v>4031</v>
      </c>
      <c r="C201" s="26" t="s">
        <v>8140</v>
      </c>
      <c r="D201" s="27">
        <v>10000</v>
      </c>
      <c r="E201" s="28">
        <v>3685</v>
      </c>
      <c r="F201" s="26" t="s">
        <v>8220</v>
      </c>
      <c r="G201" s="26" t="s">
        <v>8223</v>
      </c>
      <c r="H201" s="26" t="s">
        <v>8245</v>
      </c>
      <c r="I201" s="26">
        <v>1413925887</v>
      </c>
      <c r="J201" s="26">
        <v>1411333887</v>
      </c>
      <c r="K201" s="26" t="b">
        <v>0</v>
      </c>
      <c r="L201" s="26">
        <v>25</v>
      </c>
      <c r="M201" s="26" t="b">
        <v>0</v>
      </c>
      <c r="N201" s="26" t="s">
        <v>8330</v>
      </c>
      <c r="O201" s="29" t="s">
        <v>8275</v>
      </c>
      <c r="P201" s="26" t="s">
        <v>8276</v>
      </c>
      <c r="Q201" s="26">
        <v>37</v>
      </c>
      <c r="R201" s="30">
        <v>147.4</v>
      </c>
      <c r="S201" s="31">
        <v>41903.882951388885</v>
      </c>
      <c r="T201" s="31">
        <v>41933.882951388885</v>
      </c>
    </row>
    <row r="202" spans="1:20" ht="72" x14ac:dyDescent="0.3">
      <c r="A202" s="26">
        <v>4036</v>
      </c>
      <c r="B202" s="26" t="s">
        <v>4032</v>
      </c>
      <c r="C202" s="26" t="s">
        <v>7438</v>
      </c>
      <c r="D202" s="27">
        <v>6000</v>
      </c>
      <c r="E202" s="28">
        <v>2823</v>
      </c>
      <c r="F202" s="26" t="s">
        <v>8220</v>
      </c>
      <c r="G202" s="26" t="s">
        <v>8223</v>
      </c>
      <c r="H202" s="26" t="s">
        <v>8245</v>
      </c>
      <c r="I202" s="26">
        <v>1404253800</v>
      </c>
      <c r="J202" s="26">
        <v>1402784964</v>
      </c>
      <c r="K202" s="26" t="b">
        <v>0</v>
      </c>
      <c r="L202" s="26">
        <v>17</v>
      </c>
      <c r="M202" s="26" t="b">
        <v>0</v>
      </c>
      <c r="N202" s="26" t="s">
        <v>8330</v>
      </c>
      <c r="O202" s="29" t="s">
        <v>8275</v>
      </c>
      <c r="P202" s="26" t="s">
        <v>8276</v>
      </c>
      <c r="Q202" s="26">
        <v>47</v>
      </c>
      <c r="R202" s="30">
        <v>166.06</v>
      </c>
      <c r="S202" s="31">
        <v>41804.937083333331</v>
      </c>
      <c r="T202" s="31">
        <v>41821.9375</v>
      </c>
    </row>
    <row r="203" spans="1:20" ht="72" x14ac:dyDescent="0.3">
      <c r="A203" s="26">
        <v>4037</v>
      </c>
      <c r="B203" s="26" t="s">
        <v>4033</v>
      </c>
      <c r="C203" s="26" t="s">
        <v>8141</v>
      </c>
      <c r="D203" s="27">
        <v>700</v>
      </c>
      <c r="E203" s="28">
        <v>80</v>
      </c>
      <c r="F203" s="26" t="s">
        <v>8220</v>
      </c>
      <c r="G203" s="26" t="s">
        <v>8223</v>
      </c>
      <c r="H203" s="26" t="s">
        <v>8245</v>
      </c>
      <c r="I203" s="26">
        <v>1464099900</v>
      </c>
      <c r="J203" s="26">
        <v>1462585315</v>
      </c>
      <c r="K203" s="26" t="b">
        <v>0</v>
      </c>
      <c r="L203" s="26">
        <v>2</v>
      </c>
      <c r="M203" s="26" t="b">
        <v>0</v>
      </c>
      <c r="N203" s="26" t="s">
        <v>8330</v>
      </c>
      <c r="O203" s="29" t="s">
        <v>8275</v>
      </c>
      <c r="P203" s="26" t="s">
        <v>8276</v>
      </c>
      <c r="Q203" s="26">
        <v>11</v>
      </c>
      <c r="R203" s="30">
        <v>40</v>
      </c>
      <c r="S203" s="31">
        <v>42497.070775462969</v>
      </c>
      <c r="T203" s="31">
        <v>42514.600694444445</v>
      </c>
    </row>
    <row r="204" spans="1:20" ht="72" x14ac:dyDescent="0.3">
      <c r="A204" s="26">
        <v>4038</v>
      </c>
      <c r="B204" s="26" t="s">
        <v>4034</v>
      </c>
      <c r="C204" s="26" t="s">
        <v>8142</v>
      </c>
      <c r="D204" s="27">
        <v>2500</v>
      </c>
      <c r="E204" s="28">
        <v>301</v>
      </c>
      <c r="F204" s="26" t="s">
        <v>8220</v>
      </c>
      <c r="G204" s="26" t="s">
        <v>8223</v>
      </c>
      <c r="H204" s="26" t="s">
        <v>8245</v>
      </c>
      <c r="I204" s="26">
        <v>1413573010</v>
      </c>
      <c r="J204" s="26">
        <v>1408389010</v>
      </c>
      <c r="K204" s="26" t="b">
        <v>0</v>
      </c>
      <c r="L204" s="26">
        <v>4</v>
      </c>
      <c r="M204" s="26" t="b">
        <v>0</v>
      </c>
      <c r="N204" s="26" t="s">
        <v>8330</v>
      </c>
      <c r="O204" s="29" t="s">
        <v>8275</v>
      </c>
      <c r="P204" s="26" t="s">
        <v>8276</v>
      </c>
      <c r="Q204" s="26">
        <v>12</v>
      </c>
      <c r="R204" s="30">
        <v>75.25</v>
      </c>
      <c r="S204" s="31">
        <v>41869.798726851855</v>
      </c>
      <c r="T204" s="31">
        <v>41929.798726851855</v>
      </c>
    </row>
    <row r="205" spans="1:20" ht="57.6" x14ac:dyDescent="0.3">
      <c r="A205" s="26">
        <v>4039</v>
      </c>
      <c r="B205" s="26" t="s">
        <v>4035</v>
      </c>
      <c r="C205" s="26" t="s">
        <v>8143</v>
      </c>
      <c r="D205" s="27">
        <v>500</v>
      </c>
      <c r="E205" s="28">
        <v>300</v>
      </c>
      <c r="F205" s="26" t="s">
        <v>8220</v>
      </c>
      <c r="G205" s="26" t="s">
        <v>8223</v>
      </c>
      <c r="H205" s="26" t="s">
        <v>8245</v>
      </c>
      <c r="I205" s="26">
        <v>1448949540</v>
      </c>
      <c r="J205" s="26">
        <v>1446048367</v>
      </c>
      <c r="K205" s="26" t="b">
        <v>0</v>
      </c>
      <c r="L205" s="26">
        <v>5</v>
      </c>
      <c r="M205" s="26" t="b">
        <v>0</v>
      </c>
      <c r="N205" s="26" t="s">
        <v>8330</v>
      </c>
      <c r="O205" s="29" t="s">
        <v>8275</v>
      </c>
      <c r="P205" s="26" t="s">
        <v>8276</v>
      </c>
      <c r="Q205" s="26">
        <v>60</v>
      </c>
      <c r="R205" s="30">
        <v>60</v>
      </c>
      <c r="S205" s="31">
        <v>42305.670914351853</v>
      </c>
      <c r="T205" s="31">
        <v>42339.249305555553</v>
      </c>
    </row>
    <row r="206" spans="1:20" ht="72" x14ac:dyDescent="0.3">
      <c r="A206" s="26">
        <v>4040</v>
      </c>
      <c r="B206" s="26" t="s">
        <v>4036</v>
      </c>
      <c r="C206" s="26" t="s">
        <v>8144</v>
      </c>
      <c r="D206" s="27">
        <v>8000</v>
      </c>
      <c r="E206" s="28">
        <v>2500</v>
      </c>
      <c r="F206" s="26" t="s">
        <v>8220</v>
      </c>
      <c r="G206" s="26" t="s">
        <v>8223</v>
      </c>
      <c r="H206" s="26" t="s">
        <v>8245</v>
      </c>
      <c r="I206" s="26">
        <v>1437188400</v>
      </c>
      <c r="J206" s="26">
        <v>1432100004</v>
      </c>
      <c r="K206" s="26" t="b">
        <v>0</v>
      </c>
      <c r="L206" s="26">
        <v>2</v>
      </c>
      <c r="M206" s="26" t="b">
        <v>0</v>
      </c>
      <c r="N206" s="26" t="s">
        <v>8330</v>
      </c>
      <c r="O206" s="29" t="s">
        <v>8275</v>
      </c>
      <c r="P206" s="26" t="s">
        <v>8276</v>
      </c>
      <c r="Q206" s="26">
        <v>31</v>
      </c>
      <c r="R206" s="30">
        <v>1250</v>
      </c>
      <c r="S206" s="31">
        <v>42144.231527777782</v>
      </c>
      <c r="T206" s="31">
        <v>42203.125</v>
      </c>
    </row>
    <row r="207" spans="1:20" ht="72" x14ac:dyDescent="0.3">
      <c r="A207" s="26">
        <v>4042</v>
      </c>
      <c r="B207" s="26" t="s">
        <v>4038</v>
      </c>
      <c r="C207" s="26" t="s">
        <v>8146</v>
      </c>
      <c r="D207" s="27">
        <v>10000</v>
      </c>
      <c r="E207" s="28">
        <v>21</v>
      </c>
      <c r="F207" s="26" t="s">
        <v>8220</v>
      </c>
      <c r="G207" s="26" t="s">
        <v>8223</v>
      </c>
      <c r="H207" s="26" t="s">
        <v>8245</v>
      </c>
      <c r="I207" s="26">
        <v>1421781360</v>
      </c>
      <c r="J207" s="26">
        <v>1419213664</v>
      </c>
      <c r="K207" s="26" t="b">
        <v>0</v>
      </c>
      <c r="L207" s="26">
        <v>3</v>
      </c>
      <c r="M207" s="26" t="b">
        <v>0</v>
      </c>
      <c r="N207" s="26" t="s">
        <v>8330</v>
      </c>
      <c r="O207" s="29" t="s">
        <v>8275</v>
      </c>
      <c r="P207" s="26" t="s">
        <v>8276</v>
      </c>
      <c r="Q207" s="26">
        <v>0</v>
      </c>
      <c r="R207" s="30">
        <v>7</v>
      </c>
      <c r="S207" s="31">
        <v>41995.084074074075</v>
      </c>
      <c r="T207" s="31">
        <v>42024.802777777775</v>
      </c>
    </row>
    <row r="208" spans="1:20" ht="72" x14ac:dyDescent="0.3">
      <c r="A208" s="26">
        <v>4044</v>
      </c>
      <c r="B208" s="26" t="s">
        <v>4040</v>
      </c>
      <c r="C208" s="26" t="s">
        <v>8148</v>
      </c>
      <c r="D208" s="27">
        <v>600</v>
      </c>
      <c r="E208" s="28">
        <v>225</v>
      </c>
      <c r="F208" s="26" t="s">
        <v>8220</v>
      </c>
      <c r="G208" s="26" t="s">
        <v>8223</v>
      </c>
      <c r="H208" s="26" t="s">
        <v>8245</v>
      </c>
      <c r="I208" s="26">
        <v>1428642000</v>
      </c>
      <c r="J208" s="26">
        <v>1426050982</v>
      </c>
      <c r="K208" s="26" t="b">
        <v>0</v>
      </c>
      <c r="L208" s="26">
        <v>4</v>
      </c>
      <c r="M208" s="26" t="b">
        <v>0</v>
      </c>
      <c r="N208" s="26" t="s">
        <v>8330</v>
      </c>
      <c r="O208" s="29" t="s">
        <v>8275</v>
      </c>
      <c r="P208" s="26" t="s">
        <v>8276</v>
      </c>
      <c r="Q208" s="26">
        <v>38</v>
      </c>
      <c r="R208" s="30">
        <v>56.25</v>
      </c>
      <c r="S208" s="31">
        <v>42074.219699074078</v>
      </c>
      <c r="T208" s="31">
        <v>42104.208333333328</v>
      </c>
    </row>
    <row r="209" spans="1:20" ht="72" x14ac:dyDescent="0.3">
      <c r="A209" s="26">
        <v>4046</v>
      </c>
      <c r="B209" s="26" t="s">
        <v>4042</v>
      </c>
      <c r="C209" s="26" t="s">
        <v>8150</v>
      </c>
      <c r="D209" s="27">
        <v>5600</v>
      </c>
      <c r="E209" s="28">
        <v>460</v>
      </c>
      <c r="F209" s="26" t="s">
        <v>8220</v>
      </c>
      <c r="G209" s="26" t="s">
        <v>8223</v>
      </c>
      <c r="H209" s="26" t="s">
        <v>8245</v>
      </c>
      <c r="I209" s="26">
        <v>1413992210</v>
      </c>
      <c r="J209" s="26">
        <v>1411400210</v>
      </c>
      <c r="K209" s="26" t="b">
        <v>0</v>
      </c>
      <c r="L209" s="26">
        <v>12</v>
      </c>
      <c r="M209" s="26" t="b">
        <v>0</v>
      </c>
      <c r="N209" s="26" t="s">
        <v>8330</v>
      </c>
      <c r="O209" s="29" t="s">
        <v>8275</v>
      </c>
      <c r="P209" s="26" t="s">
        <v>8276</v>
      </c>
      <c r="Q209" s="26">
        <v>8</v>
      </c>
      <c r="R209" s="30">
        <v>38.33</v>
      </c>
      <c r="S209" s="31">
        <v>41904.650578703702</v>
      </c>
      <c r="T209" s="31">
        <v>41934.650578703702</v>
      </c>
    </row>
    <row r="210" spans="1:20" ht="72" x14ac:dyDescent="0.3">
      <c r="A210" s="26">
        <v>4047</v>
      </c>
      <c r="B210" s="26" t="s">
        <v>4043</v>
      </c>
      <c r="C210" s="26" t="s">
        <v>8151</v>
      </c>
      <c r="D210" s="27">
        <v>5000</v>
      </c>
      <c r="E210" s="28">
        <v>110</v>
      </c>
      <c r="F210" s="26" t="s">
        <v>8220</v>
      </c>
      <c r="G210" s="26" t="s">
        <v>8223</v>
      </c>
      <c r="H210" s="26" t="s">
        <v>8245</v>
      </c>
      <c r="I210" s="26">
        <v>1420938000</v>
      </c>
      <c r="J210" s="26">
        <v>1418862743</v>
      </c>
      <c r="K210" s="26" t="b">
        <v>0</v>
      </c>
      <c r="L210" s="26">
        <v>4</v>
      </c>
      <c r="M210" s="26" t="b">
        <v>0</v>
      </c>
      <c r="N210" s="26" t="s">
        <v>8330</v>
      </c>
      <c r="O210" s="29" t="s">
        <v>8275</v>
      </c>
      <c r="P210" s="26" t="s">
        <v>8276</v>
      </c>
      <c r="Q210" s="26">
        <v>2</v>
      </c>
      <c r="R210" s="30">
        <v>27.5</v>
      </c>
      <c r="S210" s="31">
        <v>41991.022488425922</v>
      </c>
      <c r="T210" s="31">
        <v>42015.041666666672</v>
      </c>
    </row>
    <row r="211" spans="1:20" ht="72" x14ac:dyDescent="0.3">
      <c r="A211" s="26">
        <v>4049</v>
      </c>
      <c r="B211" s="26" t="s">
        <v>4045</v>
      </c>
      <c r="C211" s="26" t="s">
        <v>8153</v>
      </c>
      <c r="D211" s="27">
        <v>20000</v>
      </c>
      <c r="E211" s="28">
        <v>16</v>
      </c>
      <c r="F211" s="26" t="s">
        <v>8220</v>
      </c>
      <c r="G211" s="26" t="s">
        <v>8223</v>
      </c>
      <c r="H211" s="26" t="s">
        <v>8245</v>
      </c>
      <c r="I211" s="26">
        <v>1436914815</v>
      </c>
      <c r="J211" s="26">
        <v>1434322815</v>
      </c>
      <c r="K211" s="26" t="b">
        <v>0</v>
      </c>
      <c r="L211" s="26">
        <v>1</v>
      </c>
      <c r="M211" s="26" t="b">
        <v>0</v>
      </c>
      <c r="N211" s="26" t="s">
        <v>8330</v>
      </c>
      <c r="O211" s="29" t="s">
        <v>8275</v>
      </c>
      <c r="P211" s="26" t="s">
        <v>8276</v>
      </c>
      <c r="Q211" s="26">
        <v>0</v>
      </c>
      <c r="R211" s="30">
        <v>16</v>
      </c>
      <c r="S211" s="31">
        <v>42169.958506944444</v>
      </c>
      <c r="T211" s="31">
        <v>42199.958506944444</v>
      </c>
    </row>
    <row r="212" spans="1:20" ht="72" x14ac:dyDescent="0.3">
      <c r="A212" s="26">
        <v>4050</v>
      </c>
      <c r="B212" s="26" t="s">
        <v>4046</v>
      </c>
      <c r="C212" s="26" t="s">
        <v>8154</v>
      </c>
      <c r="D212" s="27">
        <v>1500</v>
      </c>
      <c r="E212" s="28">
        <v>1</v>
      </c>
      <c r="F212" s="26" t="s">
        <v>8220</v>
      </c>
      <c r="G212" s="26" t="s">
        <v>8223</v>
      </c>
      <c r="H212" s="26" t="s">
        <v>8245</v>
      </c>
      <c r="I212" s="26">
        <v>1414077391</v>
      </c>
      <c r="J212" s="26">
        <v>1411485391</v>
      </c>
      <c r="K212" s="26" t="b">
        <v>0</v>
      </c>
      <c r="L212" s="26">
        <v>1</v>
      </c>
      <c r="M212" s="26" t="b">
        <v>0</v>
      </c>
      <c r="N212" s="26" t="s">
        <v>8330</v>
      </c>
      <c r="O212" s="29" t="s">
        <v>8275</v>
      </c>
      <c r="P212" s="26" t="s">
        <v>8276</v>
      </c>
      <c r="Q212" s="26">
        <v>0</v>
      </c>
      <c r="R212" s="30">
        <v>1</v>
      </c>
      <c r="S212" s="31">
        <v>41905.636469907404</v>
      </c>
      <c r="T212" s="31">
        <v>41935.636469907404</v>
      </c>
    </row>
    <row r="213" spans="1:20" ht="72" x14ac:dyDescent="0.3">
      <c r="A213" s="26">
        <v>4051</v>
      </c>
      <c r="B213" s="26" t="s">
        <v>4047</v>
      </c>
      <c r="C213" s="26" t="s">
        <v>8155</v>
      </c>
      <c r="D213" s="27">
        <v>500</v>
      </c>
      <c r="E213" s="28">
        <v>0</v>
      </c>
      <c r="F213" s="26" t="s">
        <v>8220</v>
      </c>
      <c r="G213" s="26" t="s">
        <v>8223</v>
      </c>
      <c r="H213" s="26" t="s">
        <v>8245</v>
      </c>
      <c r="I213" s="26">
        <v>1399618380</v>
      </c>
      <c r="J213" s="26">
        <v>1399058797</v>
      </c>
      <c r="K213" s="26" t="b">
        <v>0</v>
      </c>
      <c r="L213" s="26">
        <v>0</v>
      </c>
      <c r="M213" s="26" t="b">
        <v>0</v>
      </c>
      <c r="N213" s="26" t="s">
        <v>8330</v>
      </c>
      <c r="O213" s="29" t="s">
        <v>8275</v>
      </c>
      <c r="P213" s="26" t="s">
        <v>8276</v>
      </c>
      <c r="Q213" s="26">
        <v>0</v>
      </c>
      <c r="R213" s="30">
        <v>0</v>
      </c>
      <c r="S213" s="31">
        <v>41761.810150462967</v>
      </c>
      <c r="T213" s="31">
        <v>41768.286805555559</v>
      </c>
    </row>
    <row r="214" spans="1:20" ht="72" x14ac:dyDescent="0.3">
      <c r="A214" s="26">
        <v>4052</v>
      </c>
      <c r="B214" s="26" t="s">
        <v>4048</v>
      </c>
      <c r="C214" s="26" t="s">
        <v>8156</v>
      </c>
      <c r="D214" s="27">
        <v>3000</v>
      </c>
      <c r="E214" s="28">
        <v>1126</v>
      </c>
      <c r="F214" s="26" t="s">
        <v>8220</v>
      </c>
      <c r="G214" s="26" t="s">
        <v>8223</v>
      </c>
      <c r="H214" s="26" t="s">
        <v>8245</v>
      </c>
      <c r="I214" s="26">
        <v>1413234316</v>
      </c>
      <c r="J214" s="26">
        <v>1408050316</v>
      </c>
      <c r="K214" s="26" t="b">
        <v>0</v>
      </c>
      <c r="L214" s="26">
        <v>13</v>
      </c>
      <c r="M214" s="26" t="b">
        <v>0</v>
      </c>
      <c r="N214" s="26" t="s">
        <v>8330</v>
      </c>
      <c r="O214" s="29" t="s">
        <v>8275</v>
      </c>
      <c r="P214" s="26" t="s">
        <v>8276</v>
      </c>
      <c r="Q214" s="26">
        <v>38</v>
      </c>
      <c r="R214" s="30">
        <v>86.62</v>
      </c>
      <c r="S214" s="31">
        <v>41865.878657407404</v>
      </c>
      <c r="T214" s="31">
        <v>41925.878657407404</v>
      </c>
    </row>
    <row r="215" spans="1:20" ht="72" x14ac:dyDescent="0.3">
      <c r="A215" s="26">
        <v>4054</v>
      </c>
      <c r="B215" s="26" t="s">
        <v>4050</v>
      </c>
      <c r="C215" s="26" t="s">
        <v>8158</v>
      </c>
      <c r="D215" s="27">
        <v>8880</v>
      </c>
      <c r="E215" s="28">
        <v>0</v>
      </c>
      <c r="F215" s="26" t="s">
        <v>8220</v>
      </c>
      <c r="G215" s="26" t="s">
        <v>8223</v>
      </c>
      <c r="H215" s="26" t="s">
        <v>8245</v>
      </c>
      <c r="I215" s="26">
        <v>1475294400</v>
      </c>
      <c r="J215" s="26">
        <v>1472674285</v>
      </c>
      <c r="K215" s="26" t="b">
        <v>0</v>
      </c>
      <c r="L215" s="26">
        <v>0</v>
      </c>
      <c r="M215" s="26" t="b">
        <v>0</v>
      </c>
      <c r="N215" s="26" t="s">
        <v>8330</v>
      </c>
      <c r="O215" s="29" t="s">
        <v>8275</v>
      </c>
      <c r="P215" s="26" t="s">
        <v>8276</v>
      </c>
      <c r="Q215" s="26">
        <v>0</v>
      </c>
      <c r="R215" s="30">
        <v>0</v>
      </c>
      <c r="S215" s="31">
        <v>42613.841261574074</v>
      </c>
      <c r="T215" s="31">
        <v>42644.166666666672</v>
      </c>
    </row>
    <row r="216" spans="1:20" ht="72" x14ac:dyDescent="0.3">
      <c r="A216" s="26">
        <v>4056</v>
      </c>
      <c r="B216" s="26" t="s">
        <v>4052</v>
      </c>
      <c r="C216" s="26" t="s">
        <v>8160</v>
      </c>
      <c r="D216" s="27">
        <v>1500</v>
      </c>
      <c r="E216" s="28">
        <v>795</v>
      </c>
      <c r="F216" s="26" t="s">
        <v>8220</v>
      </c>
      <c r="G216" s="26" t="s">
        <v>8223</v>
      </c>
      <c r="H216" s="26" t="s">
        <v>8245</v>
      </c>
      <c r="I216" s="26">
        <v>1467575940</v>
      </c>
      <c r="J216" s="26">
        <v>1465856639</v>
      </c>
      <c r="K216" s="26" t="b">
        <v>0</v>
      </c>
      <c r="L216" s="26">
        <v>9</v>
      </c>
      <c r="M216" s="26" t="b">
        <v>0</v>
      </c>
      <c r="N216" s="26" t="s">
        <v>8330</v>
      </c>
      <c r="O216" s="29" t="s">
        <v>8275</v>
      </c>
      <c r="P216" s="26" t="s">
        <v>8276</v>
      </c>
      <c r="Q216" s="26">
        <v>53</v>
      </c>
      <c r="R216" s="30">
        <v>88.33</v>
      </c>
      <c r="S216" s="31">
        <v>42534.933321759265</v>
      </c>
      <c r="T216" s="31">
        <v>42554.832638888889</v>
      </c>
    </row>
    <row r="217" spans="1:20" ht="72" x14ac:dyDescent="0.3">
      <c r="A217" s="26">
        <v>4058</v>
      </c>
      <c r="B217" s="26" t="s">
        <v>4054</v>
      </c>
      <c r="C217" s="26" t="s">
        <v>8162</v>
      </c>
      <c r="D217" s="27">
        <v>3750</v>
      </c>
      <c r="E217" s="28">
        <v>95</v>
      </c>
      <c r="F217" s="26" t="s">
        <v>8220</v>
      </c>
      <c r="G217" s="26" t="s">
        <v>8223</v>
      </c>
      <c r="H217" s="26" t="s">
        <v>8245</v>
      </c>
      <c r="I217" s="26">
        <v>1459483140</v>
      </c>
      <c r="J217" s="26">
        <v>1458178044</v>
      </c>
      <c r="K217" s="26" t="b">
        <v>0</v>
      </c>
      <c r="L217" s="26">
        <v>4</v>
      </c>
      <c r="M217" s="26" t="b">
        <v>0</v>
      </c>
      <c r="N217" s="26" t="s">
        <v>8330</v>
      </c>
      <c r="O217" s="29" t="s">
        <v>8275</v>
      </c>
      <c r="P217" s="26" t="s">
        <v>8276</v>
      </c>
      <c r="Q217" s="26">
        <v>3</v>
      </c>
      <c r="R217" s="30">
        <v>23.75</v>
      </c>
      <c r="S217" s="31">
        <v>42446.060694444444</v>
      </c>
      <c r="T217" s="31">
        <v>42461.165972222225</v>
      </c>
    </row>
    <row r="218" spans="1:20" ht="57.6" x14ac:dyDescent="0.3">
      <c r="A218" s="26">
        <v>4061</v>
      </c>
      <c r="B218" s="26" t="s">
        <v>4057</v>
      </c>
      <c r="C218" s="26" t="s">
        <v>8165</v>
      </c>
      <c r="D218" s="27">
        <v>525</v>
      </c>
      <c r="E218" s="28">
        <v>0</v>
      </c>
      <c r="F218" s="26" t="s">
        <v>8220</v>
      </c>
      <c r="G218" s="26" t="s">
        <v>8223</v>
      </c>
      <c r="H218" s="26" t="s">
        <v>8245</v>
      </c>
      <c r="I218" s="26">
        <v>1461205423</v>
      </c>
      <c r="J218" s="26">
        <v>1456025023</v>
      </c>
      <c r="K218" s="26" t="b">
        <v>0</v>
      </c>
      <c r="L218" s="26">
        <v>0</v>
      </c>
      <c r="M218" s="26" t="b">
        <v>0</v>
      </c>
      <c r="N218" s="26" t="s">
        <v>8330</v>
      </c>
      <c r="O218" s="29" t="s">
        <v>8275</v>
      </c>
      <c r="P218" s="26" t="s">
        <v>8276</v>
      </c>
      <c r="Q218" s="26">
        <v>0</v>
      </c>
      <c r="R218" s="30">
        <v>0</v>
      </c>
      <c r="S218" s="31">
        <v>42421.141469907408</v>
      </c>
      <c r="T218" s="31">
        <v>42481.099803240737</v>
      </c>
    </row>
    <row r="219" spans="1:20" ht="72" x14ac:dyDescent="0.3">
      <c r="A219" s="26">
        <v>4062</v>
      </c>
      <c r="B219" s="26" t="s">
        <v>4058</v>
      </c>
      <c r="C219" s="26" t="s">
        <v>8166</v>
      </c>
      <c r="D219" s="27">
        <v>20000</v>
      </c>
      <c r="E219" s="28">
        <v>490</v>
      </c>
      <c r="F219" s="26" t="s">
        <v>8220</v>
      </c>
      <c r="G219" s="26" t="s">
        <v>8223</v>
      </c>
      <c r="H219" s="26" t="s">
        <v>8245</v>
      </c>
      <c r="I219" s="26">
        <v>1467481468</v>
      </c>
      <c r="J219" s="26">
        <v>1464889468</v>
      </c>
      <c r="K219" s="26" t="b">
        <v>0</v>
      </c>
      <c r="L219" s="26">
        <v>3</v>
      </c>
      <c r="M219" s="26" t="b">
        <v>0</v>
      </c>
      <c r="N219" s="26" t="s">
        <v>8330</v>
      </c>
      <c r="O219" s="29" t="s">
        <v>8275</v>
      </c>
      <c r="P219" s="26" t="s">
        <v>8276</v>
      </c>
      <c r="Q219" s="26">
        <v>2</v>
      </c>
      <c r="R219" s="30">
        <v>163.33000000000001</v>
      </c>
      <c r="S219" s="31">
        <v>42523.739212962959</v>
      </c>
      <c r="T219" s="31">
        <v>42553.739212962959</v>
      </c>
    </row>
    <row r="220" spans="1:20" ht="57.6" x14ac:dyDescent="0.3">
      <c r="A220" s="26">
        <v>4065</v>
      </c>
      <c r="B220" s="26" t="s">
        <v>4061</v>
      </c>
      <c r="C220" s="26" t="s">
        <v>8169</v>
      </c>
      <c r="D220" s="27">
        <v>4000</v>
      </c>
      <c r="E220" s="28">
        <v>27</v>
      </c>
      <c r="F220" s="26" t="s">
        <v>8220</v>
      </c>
      <c r="G220" s="26" t="s">
        <v>8223</v>
      </c>
      <c r="H220" s="26" t="s">
        <v>8245</v>
      </c>
      <c r="I220" s="26">
        <v>1407883811</v>
      </c>
      <c r="J220" s="26">
        <v>1405291811</v>
      </c>
      <c r="K220" s="26" t="b">
        <v>0</v>
      </c>
      <c r="L220" s="26">
        <v>4</v>
      </c>
      <c r="M220" s="26" t="b">
        <v>0</v>
      </c>
      <c r="N220" s="26" t="s">
        <v>8330</v>
      </c>
      <c r="O220" s="29" t="s">
        <v>8275</v>
      </c>
      <c r="P220" s="26" t="s">
        <v>8276</v>
      </c>
      <c r="Q220" s="26">
        <v>1</v>
      </c>
      <c r="R220" s="30">
        <v>6.75</v>
      </c>
      <c r="S220" s="31">
        <v>41833.951516203706</v>
      </c>
      <c r="T220" s="31">
        <v>41863.951516203706</v>
      </c>
    </row>
    <row r="221" spans="1:20" ht="86.4" x14ac:dyDescent="0.3">
      <c r="A221" s="26">
        <v>4066</v>
      </c>
      <c r="B221" s="26" t="s">
        <v>4062</v>
      </c>
      <c r="C221" s="26" t="s">
        <v>8170</v>
      </c>
      <c r="D221" s="27">
        <v>15000</v>
      </c>
      <c r="E221" s="28">
        <v>25</v>
      </c>
      <c r="F221" s="26" t="s">
        <v>8220</v>
      </c>
      <c r="G221" s="26" t="s">
        <v>8223</v>
      </c>
      <c r="H221" s="26" t="s">
        <v>8245</v>
      </c>
      <c r="I221" s="26">
        <v>1463619388</v>
      </c>
      <c r="J221" s="26">
        <v>1461027388</v>
      </c>
      <c r="K221" s="26" t="b">
        <v>0</v>
      </c>
      <c r="L221" s="26">
        <v>1</v>
      </c>
      <c r="M221" s="26" t="b">
        <v>0</v>
      </c>
      <c r="N221" s="26" t="s">
        <v>8330</v>
      </c>
      <c r="O221" s="29" t="s">
        <v>8275</v>
      </c>
      <c r="P221" s="26" t="s">
        <v>8276</v>
      </c>
      <c r="Q221" s="26">
        <v>0</v>
      </c>
      <c r="R221" s="30">
        <v>25</v>
      </c>
      <c r="S221" s="31">
        <v>42479.039212962962</v>
      </c>
      <c r="T221" s="31">
        <v>42509.039212962962</v>
      </c>
    </row>
    <row r="222" spans="1:20" ht="72" x14ac:dyDescent="0.3">
      <c r="A222" s="26">
        <v>4067</v>
      </c>
      <c r="B222" s="26" t="s">
        <v>4063</v>
      </c>
      <c r="C222" s="26" t="s">
        <v>7998</v>
      </c>
      <c r="D222" s="27">
        <v>5000</v>
      </c>
      <c r="E222" s="28">
        <v>3045</v>
      </c>
      <c r="F222" s="26" t="s">
        <v>8220</v>
      </c>
      <c r="G222" s="26" t="s">
        <v>8223</v>
      </c>
      <c r="H222" s="26" t="s">
        <v>8245</v>
      </c>
      <c r="I222" s="26">
        <v>1443408550</v>
      </c>
      <c r="J222" s="26">
        <v>1439952550</v>
      </c>
      <c r="K222" s="26" t="b">
        <v>0</v>
      </c>
      <c r="L222" s="26">
        <v>17</v>
      </c>
      <c r="M222" s="26" t="b">
        <v>0</v>
      </c>
      <c r="N222" s="26" t="s">
        <v>8330</v>
      </c>
      <c r="O222" s="29" t="s">
        <v>8275</v>
      </c>
      <c r="P222" s="26" t="s">
        <v>8276</v>
      </c>
      <c r="Q222" s="26">
        <v>61</v>
      </c>
      <c r="R222" s="30">
        <v>179.12</v>
      </c>
      <c r="S222" s="31">
        <v>42235.117476851854</v>
      </c>
      <c r="T222" s="31">
        <v>42275.117476851854</v>
      </c>
    </row>
    <row r="223" spans="1:20" ht="57.6" x14ac:dyDescent="0.3">
      <c r="A223" s="26">
        <v>4068</v>
      </c>
      <c r="B223" s="26" t="s">
        <v>4064</v>
      </c>
      <c r="C223" s="26" t="s">
        <v>8171</v>
      </c>
      <c r="D223" s="27">
        <v>3495</v>
      </c>
      <c r="E223" s="28">
        <v>34.950000000000003</v>
      </c>
      <c r="F223" s="26" t="s">
        <v>8220</v>
      </c>
      <c r="G223" s="26" t="s">
        <v>8223</v>
      </c>
      <c r="H223" s="26" t="s">
        <v>8245</v>
      </c>
      <c r="I223" s="26">
        <v>1484348700</v>
      </c>
      <c r="J223" s="26">
        <v>1481756855</v>
      </c>
      <c r="K223" s="26" t="b">
        <v>0</v>
      </c>
      <c r="L223" s="26">
        <v>1</v>
      </c>
      <c r="M223" s="26" t="b">
        <v>0</v>
      </c>
      <c r="N223" s="26" t="s">
        <v>8330</v>
      </c>
      <c r="O223" s="29" t="s">
        <v>8275</v>
      </c>
      <c r="P223" s="26" t="s">
        <v>8276</v>
      </c>
      <c r="Q223" s="26">
        <v>1</v>
      </c>
      <c r="R223" s="30">
        <v>34.950000000000003</v>
      </c>
      <c r="S223" s="31">
        <v>42718.963599537034</v>
      </c>
      <c r="T223" s="31">
        <v>42748.961805555555</v>
      </c>
    </row>
    <row r="224" spans="1:20" ht="57.6" x14ac:dyDescent="0.3">
      <c r="A224" s="26">
        <v>4070</v>
      </c>
      <c r="B224" s="26" t="s">
        <v>4066</v>
      </c>
      <c r="C224" s="26" t="s">
        <v>8173</v>
      </c>
      <c r="D224" s="27">
        <v>1000</v>
      </c>
      <c r="E224" s="28">
        <v>165</v>
      </c>
      <c r="F224" s="26" t="s">
        <v>8220</v>
      </c>
      <c r="G224" s="26" t="s">
        <v>8223</v>
      </c>
      <c r="H224" s="26" t="s">
        <v>8245</v>
      </c>
      <c r="I224" s="26">
        <v>1425178800</v>
      </c>
      <c r="J224" s="26">
        <v>1422374420</v>
      </c>
      <c r="K224" s="26" t="b">
        <v>0</v>
      </c>
      <c r="L224" s="26">
        <v>6</v>
      </c>
      <c r="M224" s="26" t="b">
        <v>0</v>
      </c>
      <c r="N224" s="26" t="s">
        <v>8330</v>
      </c>
      <c r="O224" s="29" t="s">
        <v>8275</v>
      </c>
      <c r="P224" s="26" t="s">
        <v>8276</v>
      </c>
      <c r="Q224" s="26">
        <v>17</v>
      </c>
      <c r="R224" s="30">
        <v>27.5</v>
      </c>
      <c r="S224" s="31">
        <v>42031.666898148149</v>
      </c>
      <c r="T224" s="31">
        <v>42064.125</v>
      </c>
    </row>
    <row r="225" spans="1:20" ht="72" x14ac:dyDescent="0.3">
      <c r="A225" s="26">
        <v>4073</v>
      </c>
      <c r="B225" s="26" t="s">
        <v>4069</v>
      </c>
      <c r="C225" s="26" t="s">
        <v>8176</v>
      </c>
      <c r="D225" s="27">
        <v>3500</v>
      </c>
      <c r="E225" s="28">
        <v>37</v>
      </c>
      <c r="F225" s="26" t="s">
        <v>8220</v>
      </c>
      <c r="G225" s="26" t="s">
        <v>8223</v>
      </c>
      <c r="H225" s="26" t="s">
        <v>8245</v>
      </c>
      <c r="I225" s="26">
        <v>1431144000</v>
      </c>
      <c r="J225" s="26">
        <v>1426407426</v>
      </c>
      <c r="K225" s="26" t="b">
        <v>0</v>
      </c>
      <c r="L225" s="26">
        <v>2</v>
      </c>
      <c r="M225" s="26" t="b">
        <v>0</v>
      </c>
      <c r="N225" s="26" t="s">
        <v>8330</v>
      </c>
      <c r="O225" s="29" t="s">
        <v>8275</v>
      </c>
      <c r="P225" s="26" t="s">
        <v>8276</v>
      </c>
      <c r="Q225" s="26">
        <v>1</v>
      </c>
      <c r="R225" s="30">
        <v>18.5</v>
      </c>
      <c r="S225" s="31">
        <v>42078.34520833334</v>
      </c>
      <c r="T225" s="31">
        <v>42133.166666666672</v>
      </c>
    </row>
    <row r="226" spans="1:20" ht="57.6" x14ac:dyDescent="0.3">
      <c r="A226" s="26">
        <v>4076</v>
      </c>
      <c r="B226" s="26" t="s">
        <v>4072</v>
      </c>
      <c r="C226" s="26" t="s">
        <v>8179</v>
      </c>
      <c r="D226" s="27">
        <v>700</v>
      </c>
      <c r="E226" s="28">
        <v>0</v>
      </c>
      <c r="F226" s="26" t="s">
        <v>8220</v>
      </c>
      <c r="G226" s="26" t="s">
        <v>8223</v>
      </c>
      <c r="H226" s="26" t="s">
        <v>8245</v>
      </c>
      <c r="I226" s="26">
        <v>1413921060</v>
      </c>
      <c r="J226" s="26">
        <v>1411499149</v>
      </c>
      <c r="K226" s="26" t="b">
        <v>0</v>
      </c>
      <c r="L226" s="26">
        <v>0</v>
      </c>
      <c r="M226" s="26" t="b">
        <v>0</v>
      </c>
      <c r="N226" s="26" t="s">
        <v>8330</v>
      </c>
      <c r="O226" s="29" t="s">
        <v>8275</v>
      </c>
      <c r="P226" s="26" t="s">
        <v>8276</v>
      </c>
      <c r="Q226" s="26">
        <v>0</v>
      </c>
      <c r="R226" s="30">
        <v>0</v>
      </c>
      <c r="S226" s="31">
        <v>41905.795706018522</v>
      </c>
      <c r="T226" s="31">
        <v>41933.82708333333</v>
      </c>
    </row>
    <row r="227" spans="1:20" ht="86.4" x14ac:dyDescent="0.3">
      <c r="A227" s="26">
        <v>4077</v>
      </c>
      <c r="B227" s="26" t="s">
        <v>4073</v>
      </c>
      <c r="C227" s="26" t="s">
        <v>8180</v>
      </c>
      <c r="D227" s="27">
        <v>15000</v>
      </c>
      <c r="E227" s="28">
        <v>1335</v>
      </c>
      <c r="F227" s="26" t="s">
        <v>8220</v>
      </c>
      <c r="G227" s="26" t="s">
        <v>8223</v>
      </c>
      <c r="H227" s="26" t="s">
        <v>8245</v>
      </c>
      <c r="I227" s="26">
        <v>1482339794</v>
      </c>
      <c r="J227" s="26">
        <v>1479747794</v>
      </c>
      <c r="K227" s="26" t="b">
        <v>0</v>
      </c>
      <c r="L227" s="26">
        <v>6</v>
      </c>
      <c r="M227" s="26" t="b">
        <v>0</v>
      </c>
      <c r="N227" s="26" t="s">
        <v>8330</v>
      </c>
      <c r="O227" s="29" t="s">
        <v>8275</v>
      </c>
      <c r="P227" s="26" t="s">
        <v>8276</v>
      </c>
      <c r="Q227" s="26">
        <v>9</v>
      </c>
      <c r="R227" s="30">
        <v>222.5</v>
      </c>
      <c r="S227" s="31">
        <v>42695.7105787037</v>
      </c>
      <c r="T227" s="31">
        <v>42725.7105787037</v>
      </c>
    </row>
    <row r="228" spans="1:20" ht="72" x14ac:dyDescent="0.3">
      <c r="A228" s="26">
        <v>4079</v>
      </c>
      <c r="B228" s="26" t="s">
        <v>4075</v>
      </c>
      <c r="C228" s="26" t="s">
        <v>8182</v>
      </c>
      <c r="D228" s="27">
        <v>3000</v>
      </c>
      <c r="E228" s="28">
        <v>5</v>
      </c>
      <c r="F228" s="26" t="s">
        <v>8220</v>
      </c>
      <c r="G228" s="26" t="s">
        <v>8223</v>
      </c>
      <c r="H228" s="26" t="s">
        <v>8245</v>
      </c>
      <c r="I228" s="26">
        <v>1466375521</v>
      </c>
      <c r="J228" s="26">
        <v>1463783521</v>
      </c>
      <c r="K228" s="26" t="b">
        <v>0</v>
      </c>
      <c r="L228" s="26">
        <v>1</v>
      </c>
      <c r="M228" s="26" t="b">
        <v>0</v>
      </c>
      <c r="N228" s="26" t="s">
        <v>8330</v>
      </c>
      <c r="O228" s="29" t="s">
        <v>8275</v>
      </c>
      <c r="P228" s="26" t="s">
        <v>8276</v>
      </c>
      <c r="Q228" s="26">
        <v>0</v>
      </c>
      <c r="R228" s="30">
        <v>5</v>
      </c>
      <c r="S228" s="31">
        <v>42510.938900462963</v>
      </c>
      <c r="T228" s="31">
        <v>42540.938900462963</v>
      </c>
    </row>
    <row r="229" spans="1:20" ht="72" x14ac:dyDescent="0.3">
      <c r="A229" s="26">
        <v>4080</v>
      </c>
      <c r="B229" s="26" t="s">
        <v>4076</v>
      </c>
      <c r="C229" s="26" t="s">
        <v>8183</v>
      </c>
      <c r="D229" s="27">
        <v>3000</v>
      </c>
      <c r="E229" s="28">
        <v>0</v>
      </c>
      <c r="F229" s="26" t="s">
        <v>8220</v>
      </c>
      <c r="G229" s="26" t="s">
        <v>8223</v>
      </c>
      <c r="H229" s="26" t="s">
        <v>8245</v>
      </c>
      <c r="I229" s="26">
        <v>1465930440</v>
      </c>
      <c r="J229" s="26">
        <v>1463849116</v>
      </c>
      <c r="K229" s="26" t="b">
        <v>0</v>
      </c>
      <c r="L229" s="26">
        <v>0</v>
      </c>
      <c r="M229" s="26" t="b">
        <v>0</v>
      </c>
      <c r="N229" s="26" t="s">
        <v>8330</v>
      </c>
      <c r="O229" s="29" t="s">
        <v>8275</v>
      </c>
      <c r="P229" s="26" t="s">
        <v>8276</v>
      </c>
      <c r="Q229" s="26">
        <v>0</v>
      </c>
      <c r="R229" s="30">
        <v>0</v>
      </c>
      <c r="S229" s="31">
        <v>42511.698101851856</v>
      </c>
      <c r="T229" s="31">
        <v>42535.787500000006</v>
      </c>
    </row>
    <row r="230" spans="1:20" ht="72" x14ac:dyDescent="0.3">
      <c r="A230" s="26">
        <v>4081</v>
      </c>
      <c r="B230" s="26" t="s">
        <v>4077</v>
      </c>
      <c r="C230" s="26" t="s">
        <v>8184</v>
      </c>
      <c r="D230" s="27">
        <v>2224</v>
      </c>
      <c r="E230" s="28">
        <v>350</v>
      </c>
      <c r="F230" s="26" t="s">
        <v>8220</v>
      </c>
      <c r="G230" s="26" t="s">
        <v>8223</v>
      </c>
      <c r="H230" s="26" t="s">
        <v>8245</v>
      </c>
      <c r="I230" s="26">
        <v>1425819425</v>
      </c>
      <c r="J230" s="26">
        <v>1423231025</v>
      </c>
      <c r="K230" s="26" t="b">
        <v>0</v>
      </c>
      <c r="L230" s="26">
        <v>12</v>
      </c>
      <c r="M230" s="26" t="b">
        <v>0</v>
      </c>
      <c r="N230" s="26" t="s">
        <v>8330</v>
      </c>
      <c r="O230" s="29" t="s">
        <v>8275</v>
      </c>
      <c r="P230" s="26" t="s">
        <v>8276</v>
      </c>
      <c r="Q230" s="26">
        <v>16</v>
      </c>
      <c r="R230" s="30">
        <v>29.17</v>
      </c>
      <c r="S230" s="31">
        <v>42041.581307870365</v>
      </c>
      <c r="T230" s="31">
        <v>42071.539641203708</v>
      </c>
    </row>
    <row r="231" spans="1:20" ht="72" x14ac:dyDescent="0.3">
      <c r="A231" s="26">
        <v>4082</v>
      </c>
      <c r="B231" s="26" t="s">
        <v>4078</v>
      </c>
      <c r="C231" s="26" t="s">
        <v>8185</v>
      </c>
      <c r="D231" s="27">
        <v>150</v>
      </c>
      <c r="E231" s="28">
        <v>3</v>
      </c>
      <c r="F231" s="26" t="s">
        <v>8220</v>
      </c>
      <c r="G231" s="26" t="s">
        <v>8223</v>
      </c>
      <c r="H231" s="26" t="s">
        <v>8245</v>
      </c>
      <c r="I231" s="26">
        <v>1447542000</v>
      </c>
      <c r="J231" s="26">
        <v>1446179553</v>
      </c>
      <c r="K231" s="26" t="b">
        <v>0</v>
      </c>
      <c r="L231" s="26">
        <v>2</v>
      </c>
      <c r="M231" s="26" t="b">
        <v>0</v>
      </c>
      <c r="N231" s="26" t="s">
        <v>8330</v>
      </c>
      <c r="O231" s="29" t="s">
        <v>8275</v>
      </c>
      <c r="P231" s="26" t="s">
        <v>8276</v>
      </c>
      <c r="Q231" s="26">
        <v>2</v>
      </c>
      <c r="R231" s="30">
        <v>1.5</v>
      </c>
      <c r="S231" s="31">
        <v>42307.189270833333</v>
      </c>
      <c r="T231" s="31">
        <v>42322.958333333328</v>
      </c>
    </row>
    <row r="232" spans="1:20" ht="72" x14ac:dyDescent="0.3">
      <c r="A232" s="26">
        <v>4083</v>
      </c>
      <c r="B232" s="26" t="s">
        <v>4079</v>
      </c>
      <c r="C232" s="26" t="s">
        <v>8186</v>
      </c>
      <c r="D232" s="27">
        <v>3500</v>
      </c>
      <c r="E232" s="28">
        <v>759</v>
      </c>
      <c r="F232" s="26" t="s">
        <v>8220</v>
      </c>
      <c r="G232" s="26" t="s">
        <v>8223</v>
      </c>
      <c r="H232" s="26" t="s">
        <v>8245</v>
      </c>
      <c r="I232" s="26">
        <v>1452795416</v>
      </c>
      <c r="J232" s="26">
        <v>1450203416</v>
      </c>
      <c r="K232" s="26" t="b">
        <v>0</v>
      </c>
      <c r="L232" s="26">
        <v>6</v>
      </c>
      <c r="M232" s="26" t="b">
        <v>0</v>
      </c>
      <c r="N232" s="26" t="s">
        <v>8330</v>
      </c>
      <c r="O232" s="29" t="s">
        <v>8275</v>
      </c>
      <c r="P232" s="26" t="s">
        <v>8276</v>
      </c>
      <c r="Q232" s="26">
        <v>22</v>
      </c>
      <c r="R232" s="30">
        <v>126.5</v>
      </c>
      <c r="S232" s="31">
        <v>42353.761759259258</v>
      </c>
      <c r="T232" s="31">
        <v>42383.761759259258</v>
      </c>
    </row>
    <row r="233" spans="1:20" ht="86.4" x14ac:dyDescent="0.3">
      <c r="A233" s="26">
        <v>4085</v>
      </c>
      <c r="B233" s="26" t="s">
        <v>4081</v>
      </c>
      <c r="C233" s="26" t="s">
        <v>8188</v>
      </c>
      <c r="D233" s="27">
        <v>3500</v>
      </c>
      <c r="E233" s="28">
        <v>10</v>
      </c>
      <c r="F233" s="26" t="s">
        <v>8220</v>
      </c>
      <c r="G233" s="26" t="s">
        <v>8223</v>
      </c>
      <c r="H233" s="26" t="s">
        <v>8245</v>
      </c>
      <c r="I233" s="26">
        <v>1427169540</v>
      </c>
      <c r="J233" s="26">
        <v>1424701775</v>
      </c>
      <c r="K233" s="26" t="b">
        <v>0</v>
      </c>
      <c r="L233" s="26">
        <v>1</v>
      </c>
      <c r="M233" s="26" t="b">
        <v>0</v>
      </c>
      <c r="N233" s="26" t="s">
        <v>8330</v>
      </c>
      <c r="O233" s="29" t="s">
        <v>8275</v>
      </c>
      <c r="P233" s="26" t="s">
        <v>8276</v>
      </c>
      <c r="Q233" s="26">
        <v>0</v>
      </c>
      <c r="R233" s="30">
        <v>10</v>
      </c>
      <c r="S233" s="31">
        <v>42058.603877314818</v>
      </c>
      <c r="T233" s="31">
        <v>42087.165972222225</v>
      </c>
    </row>
    <row r="234" spans="1:20" ht="72" x14ac:dyDescent="0.3">
      <c r="A234" s="26">
        <v>4086</v>
      </c>
      <c r="B234" s="26" t="s">
        <v>4082</v>
      </c>
      <c r="C234" s="26" t="s">
        <v>8189</v>
      </c>
      <c r="D234" s="27">
        <v>1000</v>
      </c>
      <c r="E234" s="28">
        <v>47</v>
      </c>
      <c r="F234" s="26" t="s">
        <v>8220</v>
      </c>
      <c r="G234" s="26" t="s">
        <v>8223</v>
      </c>
      <c r="H234" s="26" t="s">
        <v>8245</v>
      </c>
      <c r="I234" s="26">
        <v>1448078400</v>
      </c>
      <c r="J234" s="26">
        <v>1445985299</v>
      </c>
      <c r="K234" s="26" t="b">
        <v>0</v>
      </c>
      <c r="L234" s="26">
        <v>5</v>
      </c>
      <c r="M234" s="26" t="b">
        <v>0</v>
      </c>
      <c r="N234" s="26" t="s">
        <v>8330</v>
      </c>
      <c r="O234" s="29" t="s">
        <v>8275</v>
      </c>
      <c r="P234" s="26" t="s">
        <v>8276</v>
      </c>
      <c r="Q234" s="26">
        <v>5</v>
      </c>
      <c r="R234" s="30">
        <v>9.4</v>
      </c>
      <c r="S234" s="31">
        <v>42304.940960648149</v>
      </c>
      <c r="T234" s="31">
        <v>42329.166666666672</v>
      </c>
    </row>
    <row r="235" spans="1:20" ht="28.8" x14ac:dyDescent="0.3">
      <c r="A235" s="26">
        <v>4087</v>
      </c>
      <c r="B235" s="26" t="s">
        <v>4083</v>
      </c>
      <c r="C235" s="26" t="s">
        <v>8190</v>
      </c>
      <c r="D235" s="27">
        <v>9600</v>
      </c>
      <c r="E235" s="28">
        <v>0</v>
      </c>
      <c r="F235" s="26" t="s">
        <v>8220</v>
      </c>
      <c r="G235" s="26" t="s">
        <v>8223</v>
      </c>
      <c r="H235" s="26" t="s">
        <v>8245</v>
      </c>
      <c r="I235" s="26">
        <v>1468777786</v>
      </c>
      <c r="J235" s="26">
        <v>1466185786</v>
      </c>
      <c r="K235" s="26" t="b">
        <v>0</v>
      </c>
      <c r="L235" s="26">
        <v>0</v>
      </c>
      <c r="M235" s="26" t="b">
        <v>0</v>
      </c>
      <c r="N235" s="26" t="s">
        <v>8330</v>
      </c>
      <c r="O235" s="29" t="s">
        <v>8275</v>
      </c>
      <c r="P235" s="26" t="s">
        <v>8276</v>
      </c>
      <c r="Q235" s="26">
        <v>0</v>
      </c>
      <c r="R235" s="30">
        <v>0</v>
      </c>
      <c r="S235" s="31">
        <v>42538.742893518516</v>
      </c>
      <c r="T235" s="31">
        <v>42568.742893518516</v>
      </c>
    </row>
    <row r="236" spans="1:20" ht="72" x14ac:dyDescent="0.3">
      <c r="A236" s="26">
        <v>4089</v>
      </c>
      <c r="B236" s="26" t="s">
        <v>4085</v>
      </c>
      <c r="C236" s="26" t="s">
        <v>8192</v>
      </c>
      <c r="D236" s="27">
        <v>5000</v>
      </c>
      <c r="E236" s="28">
        <v>240</v>
      </c>
      <c r="F236" s="26" t="s">
        <v>8220</v>
      </c>
      <c r="G236" s="26" t="s">
        <v>8223</v>
      </c>
      <c r="H236" s="26" t="s">
        <v>8245</v>
      </c>
      <c r="I236" s="26">
        <v>1433093700</v>
      </c>
      <c r="J236" s="26">
        <v>1430242488</v>
      </c>
      <c r="K236" s="26" t="b">
        <v>0</v>
      </c>
      <c r="L236" s="26">
        <v>8</v>
      </c>
      <c r="M236" s="26" t="b">
        <v>0</v>
      </c>
      <c r="N236" s="26" t="s">
        <v>8330</v>
      </c>
      <c r="O236" s="29" t="s">
        <v>8275</v>
      </c>
      <c r="P236" s="26" t="s">
        <v>8276</v>
      </c>
      <c r="Q236" s="26">
        <v>5</v>
      </c>
      <c r="R236" s="30">
        <v>30</v>
      </c>
      <c r="S236" s="31">
        <v>42122.732499999998</v>
      </c>
      <c r="T236" s="31">
        <v>42155.732638888891</v>
      </c>
    </row>
    <row r="237" spans="1:20" ht="57.6" x14ac:dyDescent="0.3">
      <c r="A237" s="26">
        <v>4090</v>
      </c>
      <c r="B237" s="26" t="s">
        <v>4086</v>
      </c>
      <c r="C237" s="26" t="s">
        <v>8193</v>
      </c>
      <c r="D237" s="27">
        <v>1000</v>
      </c>
      <c r="E237" s="28">
        <v>32</v>
      </c>
      <c r="F237" s="26" t="s">
        <v>8220</v>
      </c>
      <c r="G237" s="26" t="s">
        <v>8223</v>
      </c>
      <c r="H237" s="26" t="s">
        <v>8245</v>
      </c>
      <c r="I237" s="26">
        <v>1438959600</v>
      </c>
      <c r="J237" s="26">
        <v>1437754137</v>
      </c>
      <c r="K237" s="26" t="b">
        <v>0</v>
      </c>
      <c r="L237" s="26">
        <v>3</v>
      </c>
      <c r="M237" s="26" t="b">
        <v>0</v>
      </c>
      <c r="N237" s="26" t="s">
        <v>8330</v>
      </c>
      <c r="O237" s="29" t="s">
        <v>8275</v>
      </c>
      <c r="P237" s="26" t="s">
        <v>8276</v>
      </c>
      <c r="Q237" s="26">
        <v>3</v>
      </c>
      <c r="R237" s="30">
        <v>10.67</v>
      </c>
      <c r="S237" s="31">
        <v>42209.67288194444</v>
      </c>
      <c r="T237" s="31">
        <v>42223.625</v>
      </c>
    </row>
    <row r="238" spans="1:20" ht="72" x14ac:dyDescent="0.3">
      <c r="A238" s="26">
        <v>4091</v>
      </c>
      <c r="B238" s="26" t="s">
        <v>4087</v>
      </c>
      <c r="C238" s="26" t="s">
        <v>8194</v>
      </c>
      <c r="D238" s="27">
        <v>1600</v>
      </c>
      <c r="E238" s="28">
        <v>204</v>
      </c>
      <c r="F238" s="26" t="s">
        <v>8220</v>
      </c>
      <c r="G238" s="26" t="s">
        <v>8223</v>
      </c>
      <c r="H238" s="26" t="s">
        <v>8245</v>
      </c>
      <c r="I238" s="26">
        <v>1421410151</v>
      </c>
      <c r="J238" s="26">
        <v>1418818151</v>
      </c>
      <c r="K238" s="26" t="b">
        <v>0</v>
      </c>
      <c r="L238" s="26">
        <v>8</v>
      </c>
      <c r="M238" s="26" t="b">
        <v>0</v>
      </c>
      <c r="N238" s="26" t="s">
        <v>8330</v>
      </c>
      <c r="O238" s="29" t="s">
        <v>8275</v>
      </c>
      <c r="P238" s="26" t="s">
        <v>8276</v>
      </c>
      <c r="Q238" s="26">
        <v>13</v>
      </c>
      <c r="R238" s="30">
        <v>25.5</v>
      </c>
      <c r="S238" s="31">
        <v>41990.506377314814</v>
      </c>
      <c r="T238" s="31">
        <v>42020.506377314814</v>
      </c>
    </row>
    <row r="239" spans="1:20" ht="72" x14ac:dyDescent="0.3">
      <c r="A239" s="26">
        <v>4092</v>
      </c>
      <c r="B239" s="26" t="s">
        <v>4088</v>
      </c>
      <c r="C239" s="26" t="s">
        <v>8195</v>
      </c>
      <c r="D239" s="27">
        <v>110000</v>
      </c>
      <c r="E239" s="28">
        <v>20</v>
      </c>
      <c r="F239" s="26" t="s">
        <v>8220</v>
      </c>
      <c r="G239" s="26" t="s">
        <v>8223</v>
      </c>
      <c r="H239" s="26" t="s">
        <v>8245</v>
      </c>
      <c r="I239" s="26">
        <v>1428205247</v>
      </c>
      <c r="J239" s="26">
        <v>1423024847</v>
      </c>
      <c r="K239" s="26" t="b">
        <v>0</v>
      </c>
      <c r="L239" s="26">
        <v>1</v>
      </c>
      <c r="M239" s="26" t="b">
        <v>0</v>
      </c>
      <c r="N239" s="26" t="s">
        <v>8330</v>
      </c>
      <c r="O239" s="29" t="s">
        <v>8275</v>
      </c>
      <c r="P239" s="26" t="s">
        <v>8276</v>
      </c>
      <c r="Q239" s="26">
        <v>0</v>
      </c>
      <c r="R239" s="30">
        <v>20</v>
      </c>
      <c r="S239" s="31">
        <v>42039.194988425923</v>
      </c>
      <c r="T239" s="31">
        <v>42099.153321759266</v>
      </c>
    </row>
    <row r="240" spans="1:20" ht="72" x14ac:dyDescent="0.3">
      <c r="A240" s="26">
        <v>4094</v>
      </c>
      <c r="B240" s="26" t="s">
        <v>4090</v>
      </c>
      <c r="C240" s="26" t="s">
        <v>8197</v>
      </c>
      <c r="D240" s="27">
        <v>2000</v>
      </c>
      <c r="E240" s="28">
        <v>730</v>
      </c>
      <c r="F240" s="26" t="s">
        <v>8220</v>
      </c>
      <c r="G240" s="26" t="s">
        <v>8223</v>
      </c>
      <c r="H240" s="26" t="s">
        <v>8245</v>
      </c>
      <c r="I240" s="26">
        <v>1413953940</v>
      </c>
      <c r="J240" s="26">
        <v>1410141900</v>
      </c>
      <c r="K240" s="26" t="b">
        <v>0</v>
      </c>
      <c r="L240" s="26">
        <v>8</v>
      </c>
      <c r="M240" s="26" t="b">
        <v>0</v>
      </c>
      <c r="N240" s="26" t="s">
        <v>8330</v>
      </c>
      <c r="O240" s="29" t="s">
        <v>8275</v>
      </c>
      <c r="P240" s="26" t="s">
        <v>8276</v>
      </c>
      <c r="Q240" s="26">
        <v>37</v>
      </c>
      <c r="R240" s="30">
        <v>91.25</v>
      </c>
      <c r="S240" s="31">
        <v>41890.086805555555</v>
      </c>
      <c r="T240" s="31">
        <v>41934.207638888889</v>
      </c>
    </row>
    <row r="241" spans="1:20" ht="57.6" x14ac:dyDescent="0.3">
      <c r="A241" s="26">
        <v>4098</v>
      </c>
      <c r="B241" s="26" t="s">
        <v>4094</v>
      </c>
      <c r="C241" s="26" t="s">
        <v>8201</v>
      </c>
      <c r="D241" s="27">
        <v>75000</v>
      </c>
      <c r="E241" s="28">
        <v>0</v>
      </c>
      <c r="F241" s="26" t="s">
        <v>8220</v>
      </c>
      <c r="G241" s="26" t="s">
        <v>8223</v>
      </c>
      <c r="H241" s="26" t="s">
        <v>8245</v>
      </c>
      <c r="I241" s="26">
        <v>1465060797</v>
      </c>
      <c r="J241" s="26">
        <v>1462468797</v>
      </c>
      <c r="K241" s="26" t="b">
        <v>0</v>
      </c>
      <c r="L241" s="26">
        <v>0</v>
      </c>
      <c r="M241" s="26" t="b">
        <v>0</v>
      </c>
      <c r="N241" s="26" t="s">
        <v>8330</v>
      </c>
      <c r="O241" s="29" t="s">
        <v>8275</v>
      </c>
      <c r="P241" s="26" t="s">
        <v>8276</v>
      </c>
      <c r="Q241" s="26">
        <v>0</v>
      </c>
      <c r="R241" s="30">
        <v>0</v>
      </c>
      <c r="S241" s="31">
        <v>42495.722187499996</v>
      </c>
      <c r="T241" s="31">
        <v>42525.722187499996</v>
      </c>
    </row>
    <row r="242" spans="1:20" ht="86.4" x14ac:dyDescent="0.3">
      <c r="A242" s="26">
        <v>4099</v>
      </c>
      <c r="B242" s="26" t="s">
        <v>4095</v>
      </c>
      <c r="C242" s="26" t="s">
        <v>8202</v>
      </c>
      <c r="D242" s="27">
        <v>4500</v>
      </c>
      <c r="E242" s="28">
        <v>50</v>
      </c>
      <c r="F242" s="26" t="s">
        <v>8220</v>
      </c>
      <c r="G242" s="26" t="s">
        <v>8223</v>
      </c>
      <c r="H242" s="26" t="s">
        <v>8245</v>
      </c>
      <c r="I242" s="26">
        <v>1472847873</v>
      </c>
      <c r="J242" s="26">
        <v>1468959873</v>
      </c>
      <c r="K242" s="26" t="b">
        <v>0</v>
      </c>
      <c r="L242" s="26">
        <v>1</v>
      </c>
      <c r="M242" s="26" t="b">
        <v>0</v>
      </c>
      <c r="N242" s="26" t="s">
        <v>8330</v>
      </c>
      <c r="O242" s="29" t="s">
        <v>8275</v>
      </c>
      <c r="P242" s="26" t="s">
        <v>8276</v>
      </c>
      <c r="Q242" s="26">
        <v>1</v>
      </c>
      <c r="R242" s="30">
        <v>50</v>
      </c>
      <c r="S242" s="31">
        <v>42570.850381944445</v>
      </c>
      <c r="T242" s="31">
        <v>42615.850381944445</v>
      </c>
    </row>
    <row r="243" spans="1:20" ht="57.6" x14ac:dyDescent="0.3">
      <c r="A243" s="26">
        <v>4100</v>
      </c>
      <c r="B243" s="26" t="s">
        <v>4096</v>
      </c>
      <c r="C243" s="26" t="s">
        <v>8203</v>
      </c>
      <c r="D243" s="27">
        <v>270</v>
      </c>
      <c r="E243" s="28">
        <v>0</v>
      </c>
      <c r="F243" s="26" t="s">
        <v>8220</v>
      </c>
      <c r="G243" s="26" t="s">
        <v>8223</v>
      </c>
      <c r="H243" s="26" t="s">
        <v>8245</v>
      </c>
      <c r="I243" s="26">
        <v>1414205990</v>
      </c>
      <c r="J243" s="26">
        <v>1413341990</v>
      </c>
      <c r="K243" s="26" t="b">
        <v>0</v>
      </c>
      <c r="L243" s="26">
        <v>0</v>
      </c>
      <c r="M243" s="26" t="b">
        <v>0</v>
      </c>
      <c r="N243" s="26" t="s">
        <v>8330</v>
      </c>
      <c r="O243" s="29" t="s">
        <v>8275</v>
      </c>
      <c r="P243" s="26" t="s">
        <v>8276</v>
      </c>
      <c r="Q243" s="26">
        <v>0</v>
      </c>
      <c r="R243" s="30">
        <v>0</v>
      </c>
      <c r="S243" s="31">
        <v>41927.124884259261</v>
      </c>
      <c r="T243" s="31">
        <v>41937.124884259261</v>
      </c>
    </row>
    <row r="244" spans="1:20" ht="72" x14ac:dyDescent="0.3">
      <c r="A244" s="26">
        <v>4101</v>
      </c>
      <c r="B244" s="26" t="s">
        <v>4097</v>
      </c>
      <c r="C244" s="26" t="s">
        <v>8204</v>
      </c>
      <c r="D244" s="27">
        <v>600</v>
      </c>
      <c r="E244" s="28">
        <v>0</v>
      </c>
      <c r="F244" s="26" t="s">
        <v>8220</v>
      </c>
      <c r="G244" s="26" t="s">
        <v>8223</v>
      </c>
      <c r="H244" s="26" t="s">
        <v>8245</v>
      </c>
      <c r="I244" s="26">
        <v>1485380482</v>
      </c>
      <c r="J244" s="26">
        <v>1482788482</v>
      </c>
      <c r="K244" s="26" t="b">
        <v>0</v>
      </c>
      <c r="L244" s="26">
        <v>0</v>
      </c>
      <c r="M244" s="26" t="b">
        <v>0</v>
      </c>
      <c r="N244" s="26" t="s">
        <v>8330</v>
      </c>
      <c r="O244" s="29" t="s">
        <v>8275</v>
      </c>
      <c r="P244" s="26" t="s">
        <v>8276</v>
      </c>
      <c r="Q244" s="26">
        <v>0</v>
      </c>
      <c r="R244" s="30">
        <v>0</v>
      </c>
      <c r="S244" s="31">
        <v>42730.903726851851</v>
      </c>
      <c r="T244" s="31">
        <v>42760.903726851851</v>
      </c>
    </row>
    <row r="245" spans="1:20" ht="57.6" x14ac:dyDescent="0.3">
      <c r="A245" s="26">
        <v>4102</v>
      </c>
      <c r="B245" s="26" t="s">
        <v>4098</v>
      </c>
      <c r="C245" s="26" t="s">
        <v>8205</v>
      </c>
      <c r="D245" s="27">
        <v>500</v>
      </c>
      <c r="E245" s="28">
        <v>137</v>
      </c>
      <c r="F245" s="26" t="s">
        <v>8220</v>
      </c>
      <c r="G245" s="26" t="s">
        <v>8223</v>
      </c>
      <c r="H245" s="26" t="s">
        <v>8245</v>
      </c>
      <c r="I245" s="26">
        <v>1463343673</v>
      </c>
      <c r="J245" s="26">
        <v>1460751673</v>
      </c>
      <c r="K245" s="26" t="b">
        <v>0</v>
      </c>
      <c r="L245" s="26">
        <v>6</v>
      </c>
      <c r="M245" s="26" t="b">
        <v>0</v>
      </c>
      <c r="N245" s="26" t="s">
        <v>8330</v>
      </c>
      <c r="O245" s="29" t="s">
        <v>8275</v>
      </c>
      <c r="P245" s="26" t="s">
        <v>8276</v>
      </c>
      <c r="Q245" s="26">
        <v>27</v>
      </c>
      <c r="R245" s="30">
        <v>22.83</v>
      </c>
      <c r="S245" s="31">
        <v>42475.848067129627</v>
      </c>
      <c r="T245" s="31">
        <v>42505.848067129627</v>
      </c>
    </row>
    <row r="246" spans="1:20" ht="72" x14ac:dyDescent="0.3">
      <c r="A246" s="26">
        <v>4103</v>
      </c>
      <c r="B246" s="26" t="s">
        <v>4099</v>
      </c>
      <c r="C246" s="26" t="s">
        <v>8206</v>
      </c>
      <c r="D246" s="27">
        <v>1000</v>
      </c>
      <c r="E246" s="28">
        <v>100</v>
      </c>
      <c r="F246" s="26" t="s">
        <v>8220</v>
      </c>
      <c r="G246" s="26" t="s">
        <v>8223</v>
      </c>
      <c r="H246" s="26" t="s">
        <v>8245</v>
      </c>
      <c r="I246" s="26">
        <v>1440613920</v>
      </c>
      <c r="J246" s="26">
        <v>1435953566</v>
      </c>
      <c r="K246" s="26" t="b">
        <v>0</v>
      </c>
      <c r="L246" s="26">
        <v>6</v>
      </c>
      <c r="M246" s="26" t="b">
        <v>0</v>
      </c>
      <c r="N246" s="26" t="s">
        <v>8330</v>
      </c>
      <c r="O246" s="29" t="s">
        <v>8275</v>
      </c>
      <c r="P246" s="26" t="s">
        <v>8276</v>
      </c>
      <c r="Q246" s="26">
        <v>10</v>
      </c>
      <c r="R246" s="30">
        <v>16.670000000000002</v>
      </c>
      <c r="S246" s="31">
        <v>42188.83293981482</v>
      </c>
      <c r="T246" s="31">
        <v>42242.772222222222</v>
      </c>
    </row>
    <row r="247" spans="1:20" ht="72" x14ac:dyDescent="0.3">
      <c r="A247" s="26">
        <v>4106</v>
      </c>
      <c r="B247" s="26" t="s">
        <v>4102</v>
      </c>
      <c r="C247" s="26" t="s">
        <v>8209</v>
      </c>
      <c r="D247" s="27">
        <v>5000</v>
      </c>
      <c r="E247" s="28">
        <v>3530</v>
      </c>
      <c r="F247" s="26" t="s">
        <v>8220</v>
      </c>
      <c r="G247" s="26" t="s">
        <v>8223</v>
      </c>
      <c r="H247" s="26" t="s">
        <v>8245</v>
      </c>
      <c r="I247" s="26">
        <v>1427936400</v>
      </c>
      <c r="J247" s="26">
        <v>1424221866</v>
      </c>
      <c r="K247" s="26" t="b">
        <v>0</v>
      </c>
      <c r="L247" s="26">
        <v>33</v>
      </c>
      <c r="M247" s="26" t="b">
        <v>0</v>
      </c>
      <c r="N247" s="26" t="s">
        <v>8330</v>
      </c>
      <c r="O247" s="29" t="s">
        <v>8275</v>
      </c>
      <c r="P247" s="26" t="s">
        <v>8276</v>
      </c>
      <c r="Q247" s="26">
        <v>71</v>
      </c>
      <c r="R247" s="30">
        <v>106.97</v>
      </c>
      <c r="S247" s="31">
        <v>42053.049375000002</v>
      </c>
      <c r="T247" s="31">
        <v>42096.041666666672</v>
      </c>
    </row>
    <row r="248" spans="1:20" ht="72" x14ac:dyDescent="0.3">
      <c r="A248" s="26">
        <v>4107</v>
      </c>
      <c r="B248" s="26" t="s">
        <v>4103</v>
      </c>
      <c r="C248" s="26" t="s">
        <v>8210</v>
      </c>
      <c r="D248" s="27">
        <v>2000</v>
      </c>
      <c r="E248" s="28">
        <v>41</v>
      </c>
      <c r="F248" s="26" t="s">
        <v>8220</v>
      </c>
      <c r="G248" s="26" t="s">
        <v>8223</v>
      </c>
      <c r="H248" s="26" t="s">
        <v>8245</v>
      </c>
      <c r="I248" s="26">
        <v>1411596001</v>
      </c>
      <c r="J248" s="26">
        <v>1409608801</v>
      </c>
      <c r="K248" s="26" t="b">
        <v>0</v>
      </c>
      <c r="L248" s="26">
        <v>4</v>
      </c>
      <c r="M248" s="26" t="b">
        <v>0</v>
      </c>
      <c r="N248" s="26" t="s">
        <v>8330</v>
      </c>
      <c r="O248" s="29" t="s">
        <v>8275</v>
      </c>
      <c r="P248" s="26" t="s">
        <v>8276</v>
      </c>
      <c r="Q248" s="26">
        <v>2</v>
      </c>
      <c r="R248" s="30">
        <v>10.25</v>
      </c>
      <c r="S248" s="31">
        <v>41883.916678240741</v>
      </c>
      <c r="T248" s="31">
        <v>41906.916678240741</v>
      </c>
    </row>
    <row r="249" spans="1:20" ht="72" x14ac:dyDescent="0.3">
      <c r="A249" s="26">
        <v>4108</v>
      </c>
      <c r="B249" s="26" t="s">
        <v>4104</v>
      </c>
      <c r="C249" s="26" t="s">
        <v>8211</v>
      </c>
      <c r="D249" s="27">
        <v>3000</v>
      </c>
      <c r="E249" s="28">
        <v>59</v>
      </c>
      <c r="F249" s="26" t="s">
        <v>8220</v>
      </c>
      <c r="G249" s="26" t="s">
        <v>8223</v>
      </c>
      <c r="H249" s="26" t="s">
        <v>8245</v>
      </c>
      <c r="I249" s="26">
        <v>1488517200</v>
      </c>
      <c r="J249" s="26">
        <v>1485909937</v>
      </c>
      <c r="K249" s="26" t="b">
        <v>0</v>
      </c>
      <c r="L249" s="26">
        <v>1</v>
      </c>
      <c r="M249" s="26" t="b">
        <v>0</v>
      </c>
      <c r="N249" s="26" t="s">
        <v>8330</v>
      </c>
      <c r="O249" s="29" t="s">
        <v>8275</v>
      </c>
      <c r="P249" s="26" t="s">
        <v>8276</v>
      </c>
      <c r="Q249" s="26">
        <v>2</v>
      </c>
      <c r="R249" s="30">
        <v>59</v>
      </c>
      <c r="S249" s="31">
        <v>42767.031678240746</v>
      </c>
      <c r="T249" s="31">
        <v>42797.208333333328</v>
      </c>
    </row>
    <row r="250" spans="1:20" ht="72" x14ac:dyDescent="0.3">
      <c r="A250" s="26">
        <v>4111</v>
      </c>
      <c r="B250" s="26" t="s">
        <v>4107</v>
      </c>
      <c r="C250" s="26" t="s">
        <v>8214</v>
      </c>
      <c r="D250" s="27">
        <v>3000</v>
      </c>
      <c r="E250" s="28">
        <v>94</v>
      </c>
      <c r="F250" s="26" t="s">
        <v>8220</v>
      </c>
      <c r="G250" s="26" t="s">
        <v>8223</v>
      </c>
      <c r="H250" s="26" t="s">
        <v>8245</v>
      </c>
      <c r="I250" s="26">
        <v>1424747740</v>
      </c>
      <c r="J250" s="26">
        <v>1422155740</v>
      </c>
      <c r="K250" s="26" t="b">
        <v>0</v>
      </c>
      <c r="L250" s="26">
        <v>6</v>
      </c>
      <c r="M250" s="26" t="b">
        <v>0</v>
      </c>
      <c r="N250" s="26" t="s">
        <v>8330</v>
      </c>
      <c r="O250" s="29" t="s">
        <v>8275</v>
      </c>
      <c r="P250" s="26" t="s">
        <v>8276</v>
      </c>
      <c r="Q250" s="26">
        <v>3</v>
      </c>
      <c r="R250" s="30">
        <v>15.67</v>
      </c>
      <c r="S250" s="31">
        <v>42029.135879629626</v>
      </c>
      <c r="T250" s="31">
        <v>42059.135879629626</v>
      </c>
    </row>
    <row r="251" spans="1:20" ht="72" x14ac:dyDescent="0.3">
      <c r="A251" s="26">
        <v>4113</v>
      </c>
      <c r="B251" s="26" t="s">
        <v>4109</v>
      </c>
      <c r="C251" s="26" t="s">
        <v>8215</v>
      </c>
      <c r="D251" s="27">
        <v>1500</v>
      </c>
      <c r="E251" s="28">
        <v>3</v>
      </c>
      <c r="F251" s="26" t="s">
        <v>8220</v>
      </c>
      <c r="G251" s="26" t="s">
        <v>8223</v>
      </c>
      <c r="H251" s="26" t="s">
        <v>8245</v>
      </c>
      <c r="I251" s="26">
        <v>1452234840</v>
      </c>
      <c r="J251" s="26">
        <v>1450619123</v>
      </c>
      <c r="K251" s="26" t="b">
        <v>0</v>
      </c>
      <c r="L251" s="26">
        <v>3</v>
      </c>
      <c r="M251" s="26" t="b">
        <v>0</v>
      </c>
      <c r="N251" s="26" t="s">
        <v>8330</v>
      </c>
      <c r="O251" s="29" t="s">
        <v>8275</v>
      </c>
      <c r="P251" s="26" t="s">
        <v>8276</v>
      </c>
      <c r="Q251" s="26">
        <v>0</v>
      </c>
      <c r="R251" s="30">
        <v>1</v>
      </c>
      <c r="S251" s="31">
        <v>42358.573182870372</v>
      </c>
      <c r="T251" s="31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Q2:Q251">
    <cfRule type="colorScale" priority="1">
      <colorScale>
        <cfvo type="min"/>
        <cfvo type="percentile" val="90"/>
        <color rgb="FFFF7C80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DF34D-15AB-43E2-AFD5-FB9A382D5050}">
  <dimension ref="A1:C29"/>
  <sheetViews>
    <sheetView workbookViewId="0">
      <selection activeCell="C21" sqref="C21"/>
    </sheetView>
  </sheetViews>
  <sheetFormatPr defaultColWidth="23.77734375" defaultRowHeight="14.4" x14ac:dyDescent="0.3"/>
  <cols>
    <col min="1" max="1" width="27.88671875" style="19" customWidth="1"/>
    <col min="2" max="2" width="14.109375" style="32" customWidth="1"/>
    <col min="3" max="3" width="14.88671875" style="32" customWidth="1"/>
  </cols>
  <sheetData>
    <row r="1" spans="1:3" s="19" customFormat="1" x14ac:dyDescent="0.3">
      <c r="B1" s="19" t="s">
        <v>8385</v>
      </c>
      <c r="C1" s="19" t="s">
        <v>8386</v>
      </c>
    </row>
    <row r="2" spans="1:3" x14ac:dyDescent="0.3">
      <c r="A2" s="19" t="s">
        <v>8387</v>
      </c>
      <c r="B2" s="32">
        <f>ROUND(AVERAGE('Successful US Kickstarters'!D:D),0)</f>
        <v>5049</v>
      </c>
      <c r="C2" s="32">
        <f>ROUND(AVERAGE('Failed US Kickstarters'!D:D),0)</f>
        <v>10554</v>
      </c>
    </row>
    <row r="3" spans="1:3" x14ac:dyDescent="0.3">
      <c r="A3" s="19" t="s">
        <v>8388</v>
      </c>
      <c r="B3" s="32">
        <f>MEDIAN('Successful US Kickstarters'!D:D)</f>
        <v>3000</v>
      </c>
      <c r="C3" s="32">
        <f>MEDIAN('Failed US Kickstarters'!D:D)</f>
        <v>5000</v>
      </c>
    </row>
    <row r="4" spans="1:3" x14ac:dyDescent="0.3">
      <c r="A4" s="19" t="s">
        <v>8391</v>
      </c>
      <c r="B4" s="32">
        <f>_xlfn.STDEV.P('Successful US Kickstarters'!D:D)</f>
        <v>7748.7537726373303</v>
      </c>
      <c r="C4" s="32">
        <f>_xlfn.STDEV.P('Failed US Kickstarters'!D:D)</f>
        <v>21967.731061515115</v>
      </c>
    </row>
    <row r="5" spans="1:3" x14ac:dyDescent="0.3">
      <c r="A5" s="19" t="s">
        <v>8392</v>
      </c>
      <c r="B5" s="32">
        <f>_xlfn.QUARTILE.EXC('Successful US Kickstarters'!D:D, 3)</f>
        <v>5000</v>
      </c>
      <c r="C5" s="32">
        <f>_xlfn.QUARTILE.EXC('Failed US Kickstarters'!D:D, 3)</f>
        <v>10000</v>
      </c>
    </row>
    <row r="6" spans="1:3" x14ac:dyDescent="0.3">
      <c r="A6" s="19" t="s">
        <v>8393</v>
      </c>
      <c r="B6" s="32">
        <f>_xlfn.QUARTILE.EXC('Successful US Kickstarters'!D:D, 1)</f>
        <v>1500</v>
      </c>
      <c r="C6" s="32">
        <f>_xlfn.QUARTILE.EXC('Failed US Kickstarters'!D:D, 1)</f>
        <v>2000</v>
      </c>
    </row>
    <row r="7" spans="1:3" x14ac:dyDescent="0.3">
      <c r="A7" s="19" t="s">
        <v>8394</v>
      </c>
      <c r="B7" s="32">
        <f>B5-B6</f>
        <v>3500</v>
      </c>
      <c r="C7" s="32">
        <f>C5-C6</f>
        <v>8000</v>
      </c>
    </row>
    <row r="9" spans="1:3" x14ac:dyDescent="0.3">
      <c r="A9" s="19" t="s">
        <v>8389</v>
      </c>
      <c r="B9" s="32">
        <f>ROUND(AVERAGE('Successful US Kickstarters'!E:E),0)</f>
        <v>5602</v>
      </c>
      <c r="C9" s="32">
        <f>ROUND(AVERAGE('Failed US Kickstarters'!E:E),0)</f>
        <v>559</v>
      </c>
    </row>
    <row r="10" spans="1:3" x14ac:dyDescent="0.3">
      <c r="A10" s="19" t="s">
        <v>8390</v>
      </c>
      <c r="B10" s="32">
        <f>ROUND(MEDIAN('Successful US Kickstarters'!E:E),0)</f>
        <v>3168</v>
      </c>
      <c r="C10" s="32">
        <f>ROUND(MEDIAN('Failed US Kickstarters'!E:E),0)</f>
        <v>103</v>
      </c>
    </row>
    <row r="11" spans="1:3" x14ac:dyDescent="0.3">
      <c r="A11" s="19" t="s">
        <v>8395</v>
      </c>
      <c r="B11" s="32">
        <f>_xlfn.STDEV.P('Successful US Kickstarters'!E:E)</f>
        <v>8334.5731699164608</v>
      </c>
      <c r="C11" s="32">
        <f>_xlfn.STDEV.P('Failed US Kickstarters'!E:E)</f>
        <v>1330.5230280400915</v>
      </c>
    </row>
    <row r="12" spans="1:3" x14ac:dyDescent="0.3">
      <c r="A12" s="19" t="s">
        <v>8396</v>
      </c>
      <c r="B12" s="32">
        <f>_xlfn.QUARTILE.EXC('Successful US Kickstarters'!E:E, 3)</f>
        <v>5699</v>
      </c>
      <c r="C12" s="32">
        <f>_xlfn.QUARTILE.EXC('Failed US Kickstarters'!E:E, 3)</f>
        <v>501</v>
      </c>
    </row>
    <row r="13" spans="1:3" x14ac:dyDescent="0.3">
      <c r="A13" s="19" t="s">
        <v>8397</v>
      </c>
      <c r="B13" s="32">
        <f>_xlfn.QUARTILE.EXC('Successful US Kickstarters'!E:E, 1)</f>
        <v>1716.5074999999999</v>
      </c>
      <c r="C13" s="32">
        <f>_xlfn.QUARTILE.EXC('Failed US Kickstarters'!E:E, 1)</f>
        <v>9.25</v>
      </c>
    </row>
    <row r="14" spans="1:3" x14ac:dyDescent="0.3">
      <c r="A14" s="19" t="s">
        <v>8398</v>
      </c>
      <c r="B14" s="32">
        <f>B12-B13</f>
        <v>3982.4925000000003</v>
      </c>
      <c r="C14" s="32">
        <f>C12-C13</f>
        <v>491.75</v>
      </c>
    </row>
    <row r="29" ht="13.8" customHeight="1" x14ac:dyDescent="0.3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Josephine Yang</cp:lastModifiedBy>
  <dcterms:created xsi:type="dcterms:W3CDTF">2017-04-20T15:17:24Z</dcterms:created>
  <dcterms:modified xsi:type="dcterms:W3CDTF">2021-11-08T03:52:20Z</dcterms:modified>
</cp:coreProperties>
</file>