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903b4fb522463532/Desktop/"/>
    </mc:Choice>
  </mc:AlternateContent>
  <xr:revisionPtr revIDLastSave="5" documentId="8_{5A7227FF-26EF-4163-9515-FBE774D19644}" xr6:coauthVersionLast="47" xr6:coauthVersionMax="47" xr10:uidLastSave="{4005AFCB-0503-4A05-904A-40FCD5C34577}"/>
  <bookViews>
    <workbookView xWindow="-108" yWindow="-108" windowWidth="23256" windowHeight="14616" xr2:uid="{00000000-000D-0000-FFFF-FFFF00000000}"/>
  </bookViews>
  <sheets>
    <sheet name="Invest" sheetId="1" r:id="rId1"/>
    <sheet name="procv" sheetId="2" state="hidden" r:id="rId2"/>
  </sheets>
  <definedNames>
    <definedName name="aporte">Invest!$C$9:$C$9</definedName>
    <definedName name="patrimonio">Invest!$C$12:$C$12</definedName>
    <definedName name="perfil">Invest!$B$23:$B$23</definedName>
    <definedName name="qtd_anos">Invest!$C$10:$C$10</definedName>
    <definedName name="rendimento_carteira">Invest!$C$4:$C$4</definedName>
    <definedName name="salario">Invest!$C$3:$C$3</definedName>
    <definedName name="sugestao_investimento">Invest!$B$5:$B$5</definedName>
    <definedName name="taxa_mensal">Invest!$C$11:$C$11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28" i="1" l="1"/>
  <c r="C29" i="1"/>
  <c r="C30" i="1"/>
  <c r="C31" i="1"/>
  <c r="C32" i="1"/>
  <c r="C27" i="1"/>
  <c r="D14" i="2"/>
  <c r="D15" i="2"/>
  <c r="D16" i="2"/>
  <c r="D17" i="2"/>
  <c r="D18" i="2"/>
  <c r="D19" i="2"/>
  <c r="D20" i="2"/>
  <c r="D21" i="2"/>
  <c r="D22" i="2"/>
  <c r="D23" i="2"/>
  <c r="D24" i="2"/>
  <c r="D25" i="2"/>
  <c r="D9" i="2"/>
  <c r="D10" i="2"/>
  <c r="D11" i="2"/>
  <c r="D12" i="2"/>
  <c r="D13" i="2"/>
  <c r="D8" i="2"/>
  <c r="C24" i="1"/>
  <c r="C12" i="1"/>
  <c r="C13" i="1" s="1"/>
  <c r="C5" i="1"/>
  <c r="C18" i="1"/>
  <c r="D18" i="1" s="1" a="1"/>
  <c r="D18" i="1" s="1"/>
  <c r="C19" i="1"/>
  <c r="D19" i="1" s="1" a="1"/>
  <c r="D19" i="1" s="1"/>
  <c r="C20" i="1"/>
  <c r="D20" i="1" s="1" a="1"/>
  <c r="D20" i="1" s="1"/>
  <c r="C21" i="1"/>
  <c r="D21" i="1" s="1" a="1"/>
  <c r="D21" i="1" s="1"/>
  <c r="C17" i="1"/>
  <c r="D17" i="1" s="1" a="1"/>
  <c r="D17" i="1" s="1"/>
  <c r="D27" i="1" l="1"/>
  <c r="D28" i="1"/>
  <c r="D29" i="1"/>
  <c r="D30" i="1"/>
  <c r="D31" i="1"/>
  <c r="D32" i="1"/>
  <c r="D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<sst xmlns="http://schemas.openxmlformats.org/spreadsheetml/2006/main" count="73" uniqueCount="36">
  <si>
    <t>CONFIGURAÇÕES</t>
  </si>
  <si>
    <t>Salário</t>
  </si>
  <si>
    <t>Rendimento Carteira</t>
  </si>
  <si>
    <t>Sugestão de Investimento</t>
  </si>
  <si>
    <t>INVESTIMENTO MENSAL</t>
  </si>
  <si>
    <t>Quanto investir por mês?</t>
  </si>
  <si>
    <t>Por quantos anos?</t>
  </si>
  <si>
    <t>Taxa de rendimento mensal?</t>
  </si>
  <si>
    <t xml:space="preserve">Patrimônio acumulado ? </t>
  </si>
  <si>
    <t>Dividendos mensais?</t>
  </si>
  <si>
    <t>Mensagem importante, clique aqui😀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</si>
  <si>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</si>
  <si>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</si>
  <si>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</si>
  <si>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</si>
  <si>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</si>
  <si>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</si>
  <si>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</si>
  <si>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</si>
  <si>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</si>
  <si>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</si>
  <si>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</si>
  <si>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</si>
  <si>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</si>
  <si>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</si>
  <si>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</si>
  <si>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</si>
  <si>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</si>
  <si>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</si>
  <si>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</si>
  <si>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 composta</t>
  </si>
  <si>
    <t>CHAVE</t>
  </si>
  <si>
    <t>%</t>
  </si>
  <si>
    <t>Moderado</t>
  </si>
  <si>
    <t>Agressivo</t>
  </si>
  <si>
    <t>Digite aqui o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</si>
</sst>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3">
    <font>
      <sz val="11"/>
      <color theme="1"/>
      <name val="Aptos Narrow"/>
      <family val="2"/>
      <scheme val="minor"/>
    </font>
    <font>
      <sz val="11"/>
      <color rgb="FF9C57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20"/>
      <color rgb="FFD9D9D9"/>
      <name val="Aptos Narrow"/>
      <scheme val="minor"/>
    </font>
    <font>
      <b/>
      <sz val="16"/>
      <color rgb="FFD9D9D9"/>
      <name val="Aptos Narrow"/>
      <scheme val="minor"/>
    </font>
    <font>
      <b/>
      <sz val="18"/>
      <color theme="0" tint="-4.9989318521683403E-2"/>
      <name val="Aptos Narrow"/>
      <family val="2"/>
      <scheme val="minor"/>
    </font>
    <font>
      <sz val="12"/>
      <color theme="1"/>
      <name val="Aptos Narrow"/>
    </font>
    <font>
      <b/>
      <sz val="12"/>
      <color theme="1"/>
      <name val="Aptos Narrow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medium">
        <color theme="2" tint="-9.9978637043366805E-2"/>
      </top>
      <bottom/>
      <diagonal/>
    </border>
    <border>
      <left style="medium">
        <color theme="1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/>
      <right style="medium">
        <color theme="1"/>
      </right>
      <top style="medium">
        <color theme="2" tint="-9.9978637043366805E-2"/>
      </top>
      <bottom/>
      <diagonal/>
    </border>
    <border>
      <left style="medium">
        <color theme="1"/>
      </left>
      <right/>
      <top style="medium">
        <color theme="2" tint="-9.9978637043366805E-2"/>
      </top>
      <bottom/>
      <diagonal/>
    </border>
    <border>
      <left style="medium">
        <color theme="2" tint="-9.9978637043366805E-2"/>
      </left>
      <right style="medium">
        <color theme="1"/>
      </right>
      <top style="medium">
        <color theme="2" tint="-9.9978637043366805E-2"/>
      </top>
      <bottom/>
      <diagonal/>
    </border>
    <border>
      <left style="medium">
        <color theme="1"/>
      </left>
      <right/>
      <top style="medium">
        <color theme="2" tint="-9.9978637043366805E-2"/>
      </top>
      <bottom style="medium">
        <color theme="1"/>
      </bottom>
      <diagonal/>
    </border>
    <border>
      <left style="medium">
        <color theme="2" tint="-9.9978637043366805E-2"/>
      </left>
      <right style="medium">
        <color theme="1"/>
      </right>
      <top style="medium">
        <color theme="2" tint="-9.9978637043366805E-2"/>
      </top>
      <bottom style="medium">
        <color theme="1"/>
      </bottom>
      <diagonal/>
    </border>
    <border>
      <left style="medium">
        <color theme="1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1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1"/>
      </left>
      <right style="medium">
        <color theme="2" tint="-9.9978637043366805E-2"/>
      </right>
      <top/>
      <bottom style="medium">
        <color theme="1"/>
      </bottom>
      <diagonal/>
    </border>
    <border>
      <left/>
      <right/>
      <top style="medium">
        <color theme="2" tint="-9.9978637043366805E-2"/>
      </top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4" fillId="3" borderId="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indent="3"/>
    </xf>
    <xf numFmtId="164" fontId="9" fillId="0" borderId="1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0" fontId="9" fillId="0" borderId="10" xfId="0" applyNumberFormat="1" applyFont="1" applyBorder="1" applyAlignment="1">
      <alignment horizontal="center" vertical="center"/>
    </xf>
    <xf numFmtId="164" fontId="8" fillId="5" borderId="12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left" indent="3"/>
    </xf>
    <xf numFmtId="0" fontId="6" fillId="7" borderId="9" xfId="0" applyFont="1" applyFill="1" applyBorder="1" applyAlignment="1">
      <alignment horizontal="left" indent="3"/>
    </xf>
    <xf numFmtId="0" fontId="6" fillId="7" borderId="11" xfId="0" applyFont="1" applyFill="1" applyBorder="1" applyAlignment="1">
      <alignment horizontal="left" indent="3"/>
    </xf>
    <xf numFmtId="164" fontId="8" fillId="7" borderId="8" xfId="0" applyNumberFormat="1" applyFont="1" applyFill="1" applyBorder="1" applyAlignment="1">
      <alignment horizontal="center"/>
    </xf>
    <xf numFmtId="10" fontId="8" fillId="7" borderId="10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left" indent="3"/>
    </xf>
    <xf numFmtId="8" fontId="9" fillId="5" borderId="10" xfId="0" applyNumberFormat="1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 indent="3"/>
    </xf>
    <xf numFmtId="8" fontId="9" fillId="5" borderId="12" xfId="0" applyNumberFormat="1" applyFont="1" applyFill="1" applyBorder="1" applyAlignment="1">
      <alignment horizontal="center" vertical="center"/>
    </xf>
    <xf numFmtId="0" fontId="1" fillId="2" borderId="0" xfId="1"/>
    <xf numFmtId="164" fontId="0" fillId="5" borderId="0" xfId="0" applyNumberFormat="1" applyFill="1" applyAlignment="1">
      <alignment horizont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vertical="center"/>
    </xf>
    <xf numFmtId="9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left" indent="2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 indent="2"/>
    </xf>
    <xf numFmtId="9" fontId="10" fillId="0" borderId="0" xfId="0" applyNumberFormat="1" applyFont="1" applyAlignment="1">
      <alignment horizontal="center"/>
    </xf>
    <xf numFmtId="0" fontId="10" fillId="0" borderId="5" xfId="0" applyFont="1" applyBorder="1" applyAlignment="1">
      <alignment horizontal="left" indent="2"/>
    </xf>
    <xf numFmtId="0" fontId="10" fillId="0" borderId="5" xfId="0" applyFont="1" applyBorder="1"/>
    <xf numFmtId="9" fontId="10" fillId="0" borderId="5" xfId="0" applyNumberFormat="1" applyFont="1" applyBorder="1" applyAlignment="1">
      <alignment horizontal="center"/>
    </xf>
    <xf numFmtId="164" fontId="2" fillId="4" borderId="0" xfId="0" applyNumberFormat="1" applyFont="1" applyFill="1" applyAlignment="1">
      <alignment horizontal="right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Border="1"/>
    <xf numFmtId="0" fontId="2" fillId="4" borderId="0" xfId="0" applyFont="1" applyFill="1" applyAlignment="1">
      <alignment vertical="center"/>
    </xf>
    <xf numFmtId="164" fontId="2" fillId="4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7" fillId="7" borderId="9" xfId="0" applyFont="1" applyFill="1" applyBorder="1" applyAlignment="1">
      <alignment horizontal="left" indent="3"/>
    </xf>
    <xf numFmtId="8" fontId="8" fillId="7" borderId="1" xfId="0" applyNumberFormat="1" applyFont="1" applyFill="1" applyBorder="1" applyAlignment="1">
      <alignment horizontal="center"/>
    </xf>
    <xf numFmtId="8" fontId="8" fillId="7" borderId="10" xfId="0" applyNumberFormat="1" applyFont="1" applyFill="1" applyBorder="1" applyAlignment="1">
      <alignment horizontal="center"/>
    </xf>
    <xf numFmtId="0" fontId="7" fillId="7" borderId="13" xfId="0" applyFont="1" applyFill="1" applyBorder="1" applyAlignment="1">
      <alignment horizontal="left" indent="3"/>
    </xf>
    <xf numFmtId="8" fontId="8" fillId="7" borderId="6" xfId="0" applyNumberFormat="1" applyFont="1" applyFill="1" applyBorder="1" applyAlignment="1">
      <alignment horizontal="center"/>
    </xf>
    <xf numFmtId="0" fontId="7" fillId="7" borderId="14" xfId="0" applyFont="1" applyFill="1" applyBorder="1" applyAlignment="1">
      <alignment horizontal="left" indent="3"/>
    </xf>
    <xf numFmtId="0" fontId="7" fillId="7" borderId="15" xfId="0" applyFont="1" applyFill="1" applyBorder="1" applyAlignment="1">
      <alignment horizontal="left" indent="3"/>
    </xf>
    <xf numFmtId="8" fontId="8" fillId="7" borderId="16" xfId="0" applyNumberFormat="1" applyFont="1" applyFill="1" applyBorder="1" applyAlignment="1">
      <alignment horizontal="center"/>
    </xf>
    <xf numFmtId="8" fontId="8" fillId="7" borderId="12" xfId="0" applyNumberFormat="1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Border="1"/>
    <xf numFmtId="9" fontId="0" fillId="8" borderId="0" xfId="0" applyNumberFormat="1" applyFill="1"/>
    <xf numFmtId="0" fontId="2" fillId="8" borderId="0" xfId="0" applyFont="1" applyFill="1" applyAlignment="1">
      <alignment horizontal="center" vertical="center" wrapText="1"/>
    </xf>
    <xf numFmtId="0" fontId="12" fillId="8" borderId="0" xfId="0" applyFont="1" applyFill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Quantidade de FIIs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852-4B23-A983-524FEAE2D73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852-4B23-A983-524FEAE2D73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52-4B23-A983-524FEAE2D73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852-4B23-A983-524FEAE2D73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852-4B23-A983-524FEAE2D73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852-4B23-A983-524FEAE2D7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Invest!$B$27:$B$32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Invest!$C$27:$C$32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2-4B23-A983-524FEAE2D734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3BD-4099-9A92-7F860E5A60F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3BD-4099-9A92-7F860E5A60F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3BD-4099-9A92-7F860E5A60F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3BD-4099-9A92-7F860E5A60F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3BD-4099-9A92-7F860E5A60F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3BD-4099-9A92-7F860E5A60F2}"/>
              </c:ext>
            </c:extLst>
          </c:dPt>
          <c:cat>
            <c:strRef>
              <c:f>Invest!$B$27:$B$32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Invest!$D$27:$D$32</c:f>
              <c:numCache>
                <c:formatCode>"R$"\ 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2-4B23-A983-524FEAE2D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17</xdr:row>
      <xdr:rowOff>19050</xdr:rowOff>
    </xdr:from>
    <xdr:to>
      <xdr:col>12</xdr:col>
      <xdr:colOff>514350</xdr:colOff>
      <xdr:row>33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9C87E5-D4E0-A4AD-1E05-DD8763385424}"/>
            </a:ext>
            <a:ext uri="{147F2762-F138-4A5C-976F-8EAC2B608ADB}">
              <a16:predDERef xmlns:a16="http://schemas.microsoft.com/office/drawing/2014/main" pred="{F8346029-5B80-16B0-8405-147113C32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342900</xdr:colOff>
      <xdr:row>0</xdr:row>
      <xdr:rowOff>142875</xdr:rowOff>
    </xdr:from>
    <xdr:to>
      <xdr:col>11</xdr:col>
      <xdr:colOff>209550</xdr:colOff>
      <xdr:row>13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BE478C1-8B83-8BB8-FD3C-A5073D944ABC}"/>
            </a:ext>
            <a:ext uri="{147F2762-F138-4A5C-976F-8EAC2B608ADB}">
              <a16:predDERef xmlns:a16="http://schemas.microsoft.com/office/drawing/2014/main" pred="{1C9C87E5-D4E0-A4AD-1E05-DD8763385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142875"/>
          <a:ext cx="5314950" cy="2667000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showGridLines="0" tabSelected="1" workbookViewId="0">
      <selection activeCell="D2" sqref="D2"/>
    </sheetView>
  </sheetViews>
  <sheetFormatPr defaultColWidth="0" defaultRowHeight="15" customHeight="1" zeroHeight="1"/>
  <cols>
    <col min="1" max="1" width="9.09765625" style="53" customWidth="1"/>
    <col min="2" max="2" width="40.69921875" customWidth="1"/>
    <col min="3" max="3" width="30.09765625" customWidth="1"/>
    <col min="4" max="4" width="19.59765625" customWidth="1"/>
    <col min="5" max="5" width="5.59765625" style="39" customWidth="1"/>
    <col min="6" max="6" width="4.8984375" style="39" customWidth="1"/>
    <col min="7" max="8" width="5.8984375" style="39" customWidth="1"/>
    <col min="9" max="9" width="21.69921875" style="39" customWidth="1"/>
    <col min="10" max="13" width="9.09765625" style="39" customWidth="1"/>
    <col min="14" max="16384" width="9.09765625" style="39" hidden="1"/>
  </cols>
  <sheetData>
    <row r="1" spans="1:19" customFormat="1" ht="13.8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9" ht="22.8">
      <c r="B2" s="33" t="s">
        <v>0</v>
      </c>
      <c r="C2" s="34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9">
      <c r="B3" s="7" t="s">
        <v>1</v>
      </c>
      <c r="C3" s="10" t="s">
        <v>35</v>
      </c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9">
      <c r="B4" s="8" t="s">
        <v>2</v>
      </c>
      <c r="C4" s="11">
        <v>8.8999999999999999E-3</v>
      </c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9">
      <c r="B5" s="9" t="s">
        <v>3</v>
      </c>
      <c r="C5" s="6" t="e">
        <f>C3*30%</f>
        <v>#VALUE!</v>
      </c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9" ht="13.8">
      <c r="B6" s="53"/>
      <c r="C6" s="53"/>
      <c r="D6" s="53"/>
      <c r="E6" s="53"/>
      <c r="F6" s="53"/>
      <c r="G6" s="54"/>
      <c r="H6" s="54"/>
      <c r="I6" s="54"/>
      <c r="J6" s="53"/>
      <c r="K6" s="53"/>
      <c r="L6" s="53"/>
      <c r="M6" s="53"/>
    </row>
    <row r="7" spans="1:19" ht="13.8">
      <c r="B7" s="53"/>
      <c r="C7" s="53"/>
      <c r="D7" s="53"/>
      <c r="E7" s="53"/>
      <c r="F7" s="53"/>
      <c r="G7" s="54"/>
      <c r="H7" s="54"/>
      <c r="I7" s="54"/>
      <c r="J7" s="53"/>
      <c r="K7" s="53"/>
      <c r="L7" s="53"/>
      <c r="M7" s="53"/>
    </row>
    <row r="8" spans="1:19" ht="49.2">
      <c r="B8" s="35" t="s">
        <v>4</v>
      </c>
      <c r="C8" s="36"/>
      <c r="D8" s="53"/>
      <c r="E8" s="53"/>
      <c r="F8" s="53"/>
      <c r="G8" s="53"/>
      <c r="H8" s="53"/>
      <c r="I8" s="53"/>
      <c r="J8" s="53"/>
      <c r="K8" s="53"/>
      <c r="L8" s="53"/>
      <c r="M8" s="53"/>
      <c r="N8" s="40"/>
      <c r="O8" s="40"/>
      <c r="P8" s="40"/>
      <c r="Q8" s="40"/>
      <c r="R8" s="40"/>
      <c r="S8" s="40"/>
    </row>
    <row r="9" spans="1:19">
      <c r="B9" s="2" t="s">
        <v>5</v>
      </c>
      <c r="C9" s="3" t="s">
        <v>35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40"/>
      <c r="O9" s="40"/>
      <c r="P9" s="40"/>
      <c r="Q9" s="40"/>
      <c r="R9" s="40"/>
      <c r="S9" s="40"/>
    </row>
    <row r="10" spans="1:19">
      <c r="B10" s="2" t="s">
        <v>6</v>
      </c>
      <c r="C10" s="4">
        <v>1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40"/>
      <c r="O10" s="40"/>
      <c r="P10" s="40"/>
      <c r="Q10" s="40"/>
      <c r="R10" s="40"/>
      <c r="S10" s="40"/>
    </row>
    <row r="11" spans="1:19">
      <c r="B11" s="2" t="s">
        <v>7</v>
      </c>
      <c r="C11" s="5">
        <v>1.0789999999999999E-2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40"/>
      <c r="O11" s="40"/>
      <c r="P11" s="40"/>
      <c r="Q11" s="40"/>
      <c r="R11" s="40"/>
      <c r="S11" s="40"/>
    </row>
    <row r="12" spans="1:19" ht="15.6">
      <c r="B12" s="12" t="s">
        <v>8</v>
      </c>
      <c r="C12" s="13" t="e">
        <f>FV(C11,C10*12,C9*-1)</f>
        <v>#VALUE!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40"/>
      <c r="O12" s="40"/>
      <c r="P12" s="40"/>
      <c r="Q12" s="40"/>
      <c r="R12" s="40"/>
      <c r="S12" s="40"/>
    </row>
    <row r="13" spans="1:19" ht="15.6">
      <c r="B13" s="14" t="s">
        <v>9</v>
      </c>
      <c r="C13" s="15" t="e">
        <f>C12*C4</f>
        <v>#VALUE!</v>
      </c>
      <c r="D13" s="53"/>
      <c r="E13" s="53"/>
      <c r="F13" s="55"/>
      <c r="G13" s="53"/>
      <c r="H13" s="53"/>
      <c r="I13" s="53"/>
      <c r="J13" s="53"/>
      <c r="K13" s="53"/>
      <c r="L13" s="53"/>
      <c r="M13" s="53"/>
      <c r="N13" s="40"/>
      <c r="O13" s="40"/>
      <c r="P13" s="40"/>
      <c r="Q13" s="40"/>
      <c r="R13" s="40"/>
      <c r="S13" s="40"/>
    </row>
    <row r="14" spans="1:19" s="53" customFormat="1" ht="13.8">
      <c r="N14" s="54"/>
      <c r="O14" s="54"/>
      <c r="P14" s="54"/>
      <c r="Q14" s="54"/>
      <c r="R14" s="54"/>
      <c r="S14" s="54"/>
    </row>
    <row r="15" spans="1:19" s="53" customFormat="1" ht="41.4">
      <c r="I15" s="56" t="s">
        <v>10</v>
      </c>
      <c r="N15" s="54"/>
      <c r="O15" s="54"/>
      <c r="P15" s="54"/>
      <c r="Q15" s="54"/>
      <c r="R15" s="54"/>
      <c r="S15" s="54"/>
    </row>
    <row r="16" spans="1:19" ht="21">
      <c r="B16" s="37" t="s">
        <v>11</v>
      </c>
      <c r="C16" s="38"/>
      <c r="D16" s="1" t="s">
        <v>12</v>
      </c>
      <c r="E16" s="53"/>
      <c r="F16" s="53"/>
      <c r="G16" s="53"/>
      <c r="H16" s="53"/>
      <c r="I16" s="53"/>
      <c r="J16" s="53"/>
      <c r="K16" s="53"/>
      <c r="L16" s="53"/>
      <c r="M16" s="53"/>
      <c r="N16" s="40"/>
      <c r="O16" s="40"/>
      <c r="P16" s="40"/>
      <c r="Q16" s="40"/>
      <c r="R16" s="40"/>
      <c r="S16" s="40"/>
    </row>
    <row r="17" spans="1:19" ht="15.6">
      <c r="A17" s="57">
        <v>2</v>
      </c>
      <c r="B17" s="44" t="s">
        <v>13</v>
      </c>
      <c r="C17" s="45" t="e">
        <f>FV($C$11,$A17*12,$C$9*-1)</f>
        <v>#VALUE!</v>
      </c>
      <c r="D17" s="46" t="e" cm="1">
        <f t="array" ref="D17">C17*rendimento_carteira</f>
        <v>#VALUE!</v>
      </c>
      <c r="E17" s="53"/>
      <c r="F17" s="53"/>
      <c r="G17" s="53"/>
      <c r="H17" s="53"/>
      <c r="I17" s="53"/>
      <c r="J17" s="53"/>
      <c r="K17" s="53"/>
      <c r="L17" s="53"/>
      <c r="M17" s="53"/>
      <c r="N17" s="40"/>
      <c r="O17" s="40"/>
      <c r="P17" s="40"/>
      <c r="Q17" s="40"/>
      <c r="R17" s="40"/>
      <c r="S17" s="40"/>
    </row>
    <row r="18" spans="1:19" ht="27.75" customHeight="1">
      <c r="A18" s="57">
        <v>5</v>
      </c>
      <c r="B18" s="47" t="s">
        <v>14</v>
      </c>
      <c r="C18" s="48" t="e">
        <f>FV($C$11,$A18*12,$C$9*-1)</f>
        <v>#VALUE!</v>
      </c>
      <c r="D18" s="46" t="e" cm="1">
        <f t="array" ref="D18">C18*rendimento_carteira</f>
        <v>#VALUE!</v>
      </c>
      <c r="E18" s="53"/>
      <c r="F18" s="53"/>
      <c r="G18" s="53"/>
      <c r="H18" s="53"/>
      <c r="I18" s="53"/>
      <c r="J18" s="53"/>
      <c r="K18" s="53"/>
      <c r="L18" s="53"/>
      <c r="M18" s="53"/>
      <c r="N18" s="40"/>
      <c r="O18" s="40"/>
      <c r="P18" s="40"/>
      <c r="Q18" s="40"/>
      <c r="R18" s="40"/>
      <c r="S18" s="40"/>
    </row>
    <row r="19" spans="1:19" ht="15.6">
      <c r="A19" s="57">
        <v>10</v>
      </c>
      <c r="B19" s="49" t="s">
        <v>15</v>
      </c>
      <c r="C19" s="48" t="e">
        <f>FV($C$11,$A19*12,$C$9*-1)</f>
        <v>#VALUE!</v>
      </c>
      <c r="D19" s="46" t="e" cm="1">
        <f t="array" ref="D19">C19*rendimento_carteira</f>
        <v>#VALUE!</v>
      </c>
      <c r="E19" s="53"/>
      <c r="F19" s="53"/>
      <c r="G19" s="53"/>
      <c r="H19" s="53"/>
      <c r="I19" s="53"/>
      <c r="J19" s="53"/>
      <c r="K19" s="53"/>
      <c r="L19" s="53"/>
      <c r="M19" s="53"/>
    </row>
    <row r="20" spans="1:19" ht="15.6">
      <c r="A20" s="57">
        <v>20</v>
      </c>
      <c r="B20" s="49" t="s">
        <v>16</v>
      </c>
      <c r="C20" s="48" t="e">
        <f>FV($C$11,$A20*12,$C$9*-1)</f>
        <v>#VALUE!</v>
      </c>
      <c r="D20" s="46" t="e" cm="1">
        <f t="array" ref="D20">C20*rendimento_carteira</f>
        <v>#VALUE!</v>
      </c>
      <c r="E20" s="53"/>
      <c r="F20" s="53"/>
      <c r="G20" s="53"/>
      <c r="H20" s="53"/>
      <c r="I20" s="53"/>
      <c r="J20" s="53"/>
      <c r="K20" s="53"/>
      <c r="L20" s="53"/>
      <c r="M20" s="53"/>
    </row>
    <row r="21" spans="1:19" ht="15.6">
      <c r="A21" s="57">
        <v>30</v>
      </c>
      <c r="B21" s="50" t="s">
        <v>17</v>
      </c>
      <c r="C21" s="51" t="e">
        <f>FV($C$11,$A21*12,$C$9*-1)</f>
        <v>#VALUE!</v>
      </c>
      <c r="D21" s="52" t="e" cm="1">
        <f t="array" ref="D21">C21*rendimento_carteira</f>
        <v>#VALUE!</v>
      </c>
      <c r="E21" s="53"/>
      <c r="F21" s="53"/>
      <c r="G21" s="53"/>
      <c r="H21" s="53"/>
      <c r="I21" s="53"/>
      <c r="J21" s="53"/>
      <c r="K21" s="53"/>
      <c r="L21" s="53"/>
      <c r="M21" s="53"/>
    </row>
    <row r="22" spans="1:19" ht="13.8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</row>
    <row r="23" spans="1:19" ht="13.8">
      <c r="B23" s="19" t="s">
        <v>18</v>
      </c>
      <c r="C23" s="18" t="s">
        <v>19</v>
      </c>
      <c r="D23" s="16"/>
      <c r="E23" s="53"/>
      <c r="F23" s="53"/>
      <c r="G23" s="53"/>
      <c r="H23" s="53"/>
      <c r="I23" s="53"/>
      <c r="J23" s="53"/>
      <c r="K23" s="53"/>
      <c r="L23" s="53"/>
      <c r="M23" s="53"/>
    </row>
    <row r="24" spans="1:19" ht="13.8">
      <c r="B24" s="41" t="s">
        <v>20</v>
      </c>
      <c r="C24" s="42" t="str">
        <f>C9</f>
        <v>Digite aqui o valor</v>
      </c>
      <c r="D24" s="43"/>
      <c r="E24" s="53"/>
      <c r="F24" s="53"/>
      <c r="G24" s="53"/>
      <c r="H24" s="53"/>
      <c r="I24" s="53"/>
      <c r="J24" s="53"/>
      <c r="K24" s="53"/>
      <c r="L24" s="53"/>
      <c r="M24" s="53"/>
    </row>
    <row r="25" spans="1:19" ht="13.8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9" ht="16.5" customHeight="1">
      <c r="B26" s="21" t="s">
        <v>21</v>
      </c>
      <c r="C26" s="21" t="s">
        <v>22</v>
      </c>
      <c r="D26" s="21" t="s">
        <v>23</v>
      </c>
      <c r="E26" s="53"/>
      <c r="F26" s="53"/>
      <c r="G26" s="53"/>
      <c r="H26" s="53"/>
      <c r="I26" s="53"/>
      <c r="J26" s="53"/>
      <c r="K26" s="53"/>
      <c r="L26" s="53"/>
      <c r="M26" s="53"/>
    </row>
    <row r="27" spans="1:19" ht="13.8">
      <c r="B27" s="23" t="s">
        <v>24</v>
      </c>
      <c r="C27" s="20">
        <f>VLOOKUP($C$23&amp;"-"&amp;B27,procv!$D:$G,4,FALSE)</f>
        <v>0.3</v>
      </c>
      <c r="D27" s="17" t="e">
        <f t="shared" ref="D27:D32" si="0">C27*$C$24</f>
        <v>#VALUE!</v>
      </c>
      <c r="E27" s="53"/>
      <c r="F27" s="53"/>
      <c r="G27" s="53"/>
      <c r="H27" s="53"/>
      <c r="I27" s="53"/>
      <c r="J27" s="53"/>
      <c r="K27" s="53"/>
      <c r="L27" s="53"/>
      <c r="M27" s="53"/>
    </row>
    <row r="28" spans="1:19" ht="13.8">
      <c r="B28" s="23" t="s">
        <v>25</v>
      </c>
      <c r="C28" s="20">
        <f>VLOOKUP($C$23&amp;"-"&amp;B28,procv!$D:$G,4,FALSE)</f>
        <v>0.5</v>
      </c>
      <c r="D28" s="17" t="e">
        <f t="shared" si="0"/>
        <v>#VALUE!</v>
      </c>
      <c r="E28" s="53"/>
      <c r="F28" s="53"/>
      <c r="G28" s="53"/>
      <c r="H28" s="53"/>
      <c r="I28" s="53"/>
      <c r="J28" s="53"/>
      <c r="K28" s="53"/>
      <c r="L28" s="53"/>
      <c r="M28" s="53"/>
    </row>
    <row r="29" spans="1:19" ht="13.8">
      <c r="B29" s="23" t="s">
        <v>26</v>
      </c>
      <c r="C29" s="20">
        <f>VLOOKUP($C$23&amp;"-"&amp;B29,procv!$D:$G,4,FALSE)</f>
        <v>0.1</v>
      </c>
      <c r="D29" s="17" t="e">
        <f t="shared" si="0"/>
        <v>#VALUE!</v>
      </c>
      <c r="E29" s="53"/>
      <c r="F29" s="53"/>
      <c r="G29" s="53"/>
      <c r="H29" s="53"/>
      <c r="I29" s="53"/>
      <c r="J29" s="53"/>
      <c r="K29" s="53"/>
      <c r="L29" s="53"/>
      <c r="M29" s="53"/>
    </row>
    <row r="30" spans="1:19" ht="13.8">
      <c r="B30" s="23" t="s">
        <v>27</v>
      </c>
      <c r="C30" s="20">
        <f>VLOOKUP($C$23&amp;"-"&amp;B30,procv!$D:$G,4,FALSE)</f>
        <v>0.1</v>
      </c>
      <c r="D30" s="17" t="e">
        <f t="shared" si="0"/>
        <v>#VALUE!</v>
      </c>
      <c r="E30" s="53"/>
      <c r="F30" s="53"/>
      <c r="G30" s="53"/>
      <c r="H30" s="53"/>
      <c r="I30" s="53"/>
      <c r="J30" s="53"/>
      <c r="K30" s="53"/>
      <c r="L30" s="53"/>
      <c r="M30" s="53"/>
    </row>
    <row r="31" spans="1:19" ht="13.8">
      <c r="B31" s="23" t="s">
        <v>28</v>
      </c>
      <c r="C31" s="20">
        <f>VLOOKUP($C$23&amp;"-"&amp;B31,procv!$D:$G,4,FALSE)</f>
        <v>0</v>
      </c>
      <c r="D31" s="17" t="e">
        <f t="shared" si="0"/>
        <v>#VALUE!</v>
      </c>
      <c r="E31" s="53"/>
      <c r="F31" s="53"/>
      <c r="G31" s="53"/>
      <c r="H31" s="53"/>
      <c r="I31" s="53"/>
      <c r="J31" s="53"/>
      <c r="K31" s="53"/>
      <c r="L31" s="53"/>
      <c r="M31" s="53"/>
    </row>
    <row r="32" spans="1:19" ht="15.75" customHeight="1">
      <c r="B32" s="23" t="s">
        <v>29</v>
      </c>
      <c r="C32" s="20">
        <f>VLOOKUP($C$23&amp;"-"&amp;B32,procv!$D:$G,4,FALSE)</f>
        <v>0</v>
      </c>
      <c r="D32" s="17" t="e">
        <f t="shared" si="0"/>
        <v>#VALUE!</v>
      </c>
      <c r="E32" s="53"/>
      <c r="F32" s="53"/>
      <c r="G32" s="53"/>
      <c r="H32" s="53"/>
      <c r="I32" s="53"/>
      <c r="J32" s="53"/>
      <c r="K32" s="53"/>
      <c r="L32" s="53"/>
      <c r="M32" s="53"/>
    </row>
    <row r="33" spans="2:13" ht="18.75" customHeight="1">
      <c r="B33" s="22"/>
      <c r="C33" s="22"/>
      <c r="D33" s="32" t="e">
        <f>SUM(D27:D32)</f>
        <v>#VALUE!</v>
      </c>
      <c r="E33" s="53"/>
      <c r="F33" s="53"/>
      <c r="G33" s="53"/>
      <c r="H33" s="53"/>
      <c r="I33" s="53"/>
      <c r="J33" s="53"/>
      <c r="K33" s="53"/>
      <c r="L33" s="53"/>
      <c r="M33" s="53"/>
    </row>
    <row r="34" spans="2:13" s="53" customFormat="1" ht="13.8"/>
    <row r="35" spans="2:13" s="53" customFormat="1" ht="13.8"/>
    <row r="36" spans="2:13" ht="13.8" hidden="1"/>
    <row r="37" spans="2:13" ht="13.8" hidden="1"/>
    <row r="38" spans="2:13" ht="13.8" hidden="1"/>
    <row r="39" spans="2:13" ht="13.8" hidden="1"/>
    <row r="40" spans="2:13" ht="13.8" hidden="1"/>
    <row r="41" spans="2:13" ht="13.8" hidden="1"/>
    <row r="42" spans="2:13" ht="13.8" hidden="1"/>
    <row r="43" spans="2:13" ht="13.8" hidden="1"/>
    <row r="44" spans="2:13" ht="13.8" hidden="1"/>
    <row r="45" spans="2:13" ht="13.8" hidden="1"/>
    <row r="46" spans="2:13" ht="13.8" hidden="1"/>
    <row r="47" spans="2:13" ht="13.8" hidden="1"/>
    <row r="48" spans="2:13" ht="13.8" hidden="1"/>
    <row r="49" ht="13.8" hidden="1"/>
    <row r="50" ht="13.8" hidden="1"/>
    <row r="51" ht="13.8" hidden="1"/>
    <row r="52" ht="13.8" hidden="1"/>
    <row r="53" ht="13.8" hidden="1"/>
    <row r="54" ht="13.8" hidden="1"/>
    <row r="55" ht="13.8" hidden="1"/>
    <row r="56" ht="13.8" hidden="1"/>
    <row r="57" ht="13.8" hidden="1"/>
    <row r="58" ht="13.8" hidden="1"/>
    <row r="59" ht="13.8" hidden="1"/>
    <row r="60" ht="13.8" hidden="1"/>
    <row r="61" ht="13.8" hidden="1"/>
    <row r="62" ht="13.8" hidden="1"/>
    <row r="63" ht="13.8" hidden="1"/>
    <row r="64" ht="13.8" hidden="1"/>
    <row r="65" ht="13.8" hidden="1"/>
  </sheetData>
  <dataValidations count="2">
    <dataValidation type="list" allowBlank="1" showInputMessage="1" showErrorMessage="1" sqref="C23" xr:uid="{BEBE7ED2-01BF-4A90-AA87-C8B18039F800}">
      <formula1>"Conservador, Moderado, Agressivo"</formula1>
    </dataValidation>
    <dataValidation allowBlank="1" showInputMessage="1" showErrorMessage="1" promptTitle="Olá, Investidor(a)" prompt="Desenvolvi esta planilha com o objetivo de ajudar tanto iniciantes quanto investidores experientes a organizarem e acompanharem seus investimentos em Fundos Imobiliários (FIIs). _x000a__x000a_Agradecimentos: Prof. Felipe Aguiar ( DIO )_x000a_https://www.dio.me/_x000a_" sqref="I15" xr:uid="{0114B2AC-393C-43B4-8D13-416044CBA232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86D0-AD6F-4824-AC2A-8773F391E98D}">
  <dimension ref="D6:H26"/>
  <sheetViews>
    <sheetView workbookViewId="0">
      <selection activeCell="K6" sqref="K6"/>
    </sheetView>
  </sheetViews>
  <sheetFormatPr defaultRowHeight="13.8"/>
  <cols>
    <col min="1" max="1" width="21" bestFit="1" customWidth="1"/>
    <col min="4" max="4" width="34" customWidth="1"/>
    <col min="5" max="5" width="15.296875" customWidth="1"/>
    <col min="6" max="6" width="21" bestFit="1" customWidth="1"/>
  </cols>
  <sheetData>
    <row r="6" spans="4:8">
      <c r="D6" s="24" t="s">
        <v>30</v>
      </c>
      <c r="E6" s="24"/>
      <c r="F6" s="24"/>
      <c r="G6" s="24"/>
      <c r="H6" s="24"/>
    </row>
    <row r="7" spans="4:8">
      <c r="D7" s="25" t="s">
        <v>31</v>
      </c>
      <c r="E7" s="26" t="s">
        <v>18</v>
      </c>
      <c r="F7" s="26" t="s">
        <v>21</v>
      </c>
      <c r="G7" s="26" t="s">
        <v>32</v>
      </c>
      <c r="H7" s="24"/>
    </row>
    <row r="8" spans="4:8">
      <c r="D8" s="27" t="str">
        <f>E8&amp;"-"&amp;F8</f>
        <v>Conservador-PAPEL</v>
      </c>
      <c r="E8" s="24" t="s">
        <v>19</v>
      </c>
      <c r="F8" s="27" t="s">
        <v>24</v>
      </c>
      <c r="G8" s="28">
        <v>0.3</v>
      </c>
      <c r="H8" s="24"/>
    </row>
    <row r="9" spans="4:8">
      <c r="D9" s="27" t="str">
        <f t="shared" ref="D9:D25" si="0">E9&amp;"-"&amp;F9</f>
        <v>Conservador-TIJOLO</v>
      </c>
      <c r="E9" s="24" t="s">
        <v>19</v>
      </c>
      <c r="F9" s="27" t="s">
        <v>25</v>
      </c>
      <c r="G9" s="28">
        <v>0.5</v>
      </c>
      <c r="H9" s="24"/>
    </row>
    <row r="10" spans="4:8">
      <c r="D10" s="27" t="str">
        <f t="shared" si="0"/>
        <v>Conservador-HÍBRIDOS</v>
      </c>
      <c r="E10" s="24" t="s">
        <v>19</v>
      </c>
      <c r="F10" s="27" t="s">
        <v>26</v>
      </c>
      <c r="G10" s="28">
        <v>0.1</v>
      </c>
      <c r="H10" s="24"/>
    </row>
    <row r="11" spans="4:8">
      <c r="D11" s="27" t="str">
        <f t="shared" si="0"/>
        <v>Conservador-FOFs</v>
      </c>
      <c r="E11" s="24" t="s">
        <v>19</v>
      </c>
      <c r="F11" s="27" t="s">
        <v>27</v>
      </c>
      <c r="G11" s="28">
        <v>0.1</v>
      </c>
      <c r="H11" s="24"/>
    </row>
    <row r="12" spans="4:8">
      <c r="D12" s="27" t="str">
        <f t="shared" si="0"/>
        <v>Conservador-DESENVOLVIMENTO</v>
      </c>
      <c r="E12" s="24" t="s">
        <v>19</v>
      </c>
      <c r="F12" s="27" t="s">
        <v>28</v>
      </c>
      <c r="G12" s="28">
        <v>0</v>
      </c>
      <c r="H12" s="24"/>
    </row>
    <row r="13" spans="4:8">
      <c r="D13" s="29" t="str">
        <f t="shared" si="0"/>
        <v>Conservador-HOTELARIAS</v>
      </c>
      <c r="E13" s="30" t="s">
        <v>19</v>
      </c>
      <c r="F13" s="29" t="s">
        <v>29</v>
      </c>
      <c r="G13" s="31">
        <v>0</v>
      </c>
      <c r="H13" s="24"/>
    </row>
    <row r="14" spans="4:8">
      <c r="D14" s="27" t="str">
        <f t="shared" si="0"/>
        <v>Moderado-PAPEL</v>
      </c>
      <c r="E14" s="24" t="s">
        <v>33</v>
      </c>
      <c r="F14" s="27" t="s">
        <v>24</v>
      </c>
      <c r="G14" s="28">
        <v>0.32</v>
      </c>
      <c r="H14" s="24"/>
    </row>
    <row r="15" spans="4:8">
      <c r="D15" s="27" t="str">
        <f t="shared" si="0"/>
        <v>Moderado-TIJOLO</v>
      </c>
      <c r="E15" s="24" t="s">
        <v>33</v>
      </c>
      <c r="F15" s="27" t="s">
        <v>25</v>
      </c>
      <c r="G15" s="28">
        <v>0.35</v>
      </c>
      <c r="H15" s="24"/>
    </row>
    <row r="16" spans="4:8">
      <c r="D16" s="27" t="str">
        <f t="shared" si="0"/>
        <v>Moderado-HÍBRIDOS</v>
      </c>
      <c r="E16" s="24" t="s">
        <v>33</v>
      </c>
      <c r="F16" s="27" t="s">
        <v>26</v>
      </c>
      <c r="G16" s="28">
        <v>0.08</v>
      </c>
      <c r="H16" s="24"/>
    </row>
    <row r="17" spans="4:8">
      <c r="D17" s="27" t="str">
        <f t="shared" si="0"/>
        <v>Moderado-FOFs</v>
      </c>
      <c r="E17" s="24" t="s">
        <v>33</v>
      </c>
      <c r="F17" s="27" t="s">
        <v>27</v>
      </c>
      <c r="G17" s="28">
        <v>0.05</v>
      </c>
      <c r="H17" s="24"/>
    </row>
    <row r="18" spans="4:8">
      <c r="D18" s="27" t="str">
        <f t="shared" si="0"/>
        <v>Moderado-DESENVOLVIMENTO</v>
      </c>
      <c r="E18" s="24" t="s">
        <v>33</v>
      </c>
      <c r="F18" s="27" t="s">
        <v>28</v>
      </c>
      <c r="G18" s="28">
        <v>0.1</v>
      </c>
      <c r="H18" s="24"/>
    </row>
    <row r="19" spans="4:8">
      <c r="D19" s="29" t="str">
        <f t="shared" si="0"/>
        <v>Moderado-HOTELARIAS</v>
      </c>
      <c r="E19" s="30" t="s">
        <v>33</v>
      </c>
      <c r="F19" s="29" t="s">
        <v>29</v>
      </c>
      <c r="G19" s="31">
        <v>0.1</v>
      </c>
      <c r="H19" s="24"/>
    </row>
    <row r="20" spans="4:8">
      <c r="D20" s="27" t="str">
        <f t="shared" si="0"/>
        <v>Agressivo-PAPEL</v>
      </c>
      <c r="E20" s="24" t="s">
        <v>34</v>
      </c>
      <c r="F20" s="27" t="s">
        <v>24</v>
      </c>
      <c r="G20" s="28">
        <v>0.5</v>
      </c>
      <c r="H20" s="24"/>
    </row>
    <row r="21" spans="4:8">
      <c r="D21" s="27" t="str">
        <f t="shared" si="0"/>
        <v>Agressivo-TIJOLO</v>
      </c>
      <c r="E21" s="24" t="s">
        <v>34</v>
      </c>
      <c r="F21" s="27" t="s">
        <v>25</v>
      </c>
      <c r="G21" s="28">
        <v>0.1</v>
      </c>
      <c r="H21" s="24"/>
    </row>
    <row r="22" spans="4:8">
      <c r="D22" s="27" t="str">
        <f t="shared" si="0"/>
        <v>Agressivo-HÍBRIDOS</v>
      </c>
      <c r="E22" s="24" t="s">
        <v>34</v>
      </c>
      <c r="F22" s="27" t="s">
        <v>26</v>
      </c>
      <c r="G22" s="28">
        <v>0.05</v>
      </c>
      <c r="H22" s="24"/>
    </row>
    <row r="23" spans="4:8">
      <c r="D23" s="27" t="str">
        <f t="shared" si="0"/>
        <v>Agressivo-FOFs</v>
      </c>
      <c r="E23" s="24" t="s">
        <v>34</v>
      </c>
      <c r="F23" s="27" t="s">
        <v>27</v>
      </c>
      <c r="G23" s="28">
        <v>0.05</v>
      </c>
      <c r="H23" s="24"/>
    </row>
    <row r="24" spans="4:8">
      <c r="D24" s="27" t="str">
        <f t="shared" si="0"/>
        <v>Agressivo-DESENVOLVIMENTO</v>
      </c>
      <c r="E24" s="24" t="s">
        <v>34</v>
      </c>
      <c r="F24" s="27" t="s">
        <v>28</v>
      </c>
      <c r="G24" s="28">
        <v>0.2</v>
      </c>
      <c r="H24" s="24"/>
    </row>
    <row r="25" spans="4:8">
      <c r="D25" s="27" t="str">
        <f t="shared" si="0"/>
        <v>Agressivo-HOTELARIAS</v>
      </c>
      <c r="E25" s="24" t="s">
        <v>34</v>
      </c>
      <c r="F25" s="27" t="s">
        <v>29</v>
      </c>
      <c r="G25" s="28">
        <v>0.1</v>
      </c>
      <c r="H25" s="24"/>
    </row>
    <row r="26" spans="4:8">
      <c r="D26" s="24"/>
      <c r="E26" s="24"/>
      <c r="F26" s="24"/>
      <c r="G26" s="24"/>
      <c r="H26" s="24"/>
    </row>
  </sheetData>
  <sheetProtection algorithmName="SHA-512" hashValue="hZPU1STyN/TOSg22Vg3WZPVgX0kO4gZww4fwK5TaOAVXCuqX6TNqWgWcPyoJkjPtTErBt+XDfLgwQrVCcPSKoQ==" saltValue="f2PtBu/1I5e625L9Q3mCh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Invest</vt:lpstr>
      <vt:lpstr>procv</vt:lpstr>
      <vt:lpstr>aporte</vt:lpstr>
      <vt:lpstr>patrimonio</vt:lpstr>
      <vt:lpstr>perfil</vt:lpstr>
      <vt:lpstr>qtd_anos</vt:lpstr>
      <vt:lpstr>rendimento_carteira</vt:lpstr>
      <vt:lpstr>salario</vt:lpstr>
      <vt:lpstr>sugestao_investimento</vt:lpstr>
      <vt:lpstr>taxa_mensal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Vitor Silva Jesus</cp:lastModifiedBy>
  <cp:revision/>
  <dcterms:created xsi:type="dcterms:W3CDTF">2025-06-11T01:10:53Z</dcterms:created>
  <dcterms:modified xsi:type="dcterms:W3CDTF">2025-10-02T21:44:19Z</dcterms:modified>
  <cp:category/>
  <cp:contentStatus/>
</cp:coreProperties>
</file>