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queryTables/queryTable1.xml" ContentType="application/vnd.openxmlformats-officedocument.spreadsheetml.queryTable+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cts_EDRisk\DG_2013_InfoRM\INFORM\Subnational models\National\Niger\Output\2018_v2\"/>
    </mc:Choice>
  </mc:AlternateContent>
  <bookViews>
    <workbookView xWindow="0" yWindow="0" windowWidth="20460" windowHeight="7500" tabRatio="773"/>
  </bookViews>
  <sheets>
    <sheet name="Home" sheetId="73" r:id="rId1"/>
    <sheet name="Table of Contents" sheetId="72" r:id="rId2"/>
    <sheet name="INFORM Niger 2018" sheetId="5" r:id="rId3"/>
    <sheet name="Hazard &amp; Exposure" sheetId="75" r:id="rId4"/>
    <sheet name="Vulnerability" sheetId="3" r:id="rId5"/>
    <sheet name="Lack of Coping Capacity" sheetId="4" r:id="rId6"/>
    <sheet name="Indicator Data" sheetId="74" r:id="rId7"/>
    <sheet name="Indicator Data Regions" sheetId="80" r:id="rId8"/>
    <sheet name="Indicator Data Imputation" sheetId="82" r:id="rId9"/>
    <sheet name="Indicator Date" sheetId="87" r:id="rId10"/>
    <sheet name="INFORM Lack Reliability index" sheetId="85" r:id="rId11"/>
    <sheet name="Indicator Metadata" sheetId="76" r:id="rId12"/>
    <sheet name="DEPARTMENTS" sheetId="83" r:id="rId13"/>
    <sheet name="Indicator Date hidden" sheetId="88" state="hidden" r:id="rId14"/>
    <sheet name="Indicator Date hidden2" sheetId="89" state="hidden" r:id="rId15"/>
    <sheet name="Imputed and missing data hidden" sheetId="90" state="hidden" r:id="rId16"/>
    <sheet name="Imputed data hidden" sheetId="92" state="hidden" r:id="rId17"/>
  </sheets>
  <definedNames>
    <definedName name="_2012.06.11___GFM_Indicator_List" localSheetId="11">'Indicator Metadata'!$F$12:$M$38</definedName>
    <definedName name="_xlnm._FilterDatabase" localSheetId="3" hidden="1">'Hazard &amp; Exposure'!$B$2:$W$2</definedName>
    <definedName name="_xlnm._FilterDatabase" localSheetId="15" hidden="1">'Imputed and missing data hidden'!#REF!</definedName>
    <definedName name="_xlnm._FilterDatabase" localSheetId="16" hidden="1">'Imputed data hidden'!#REF!</definedName>
    <definedName name="_xlnm._FilterDatabase" localSheetId="6" hidden="1">'Indicator Data'!$A$4:$AY$4</definedName>
    <definedName name="_xlnm._FilterDatabase" localSheetId="7" hidden="1">'Indicator Data Regions'!$A$4:$AJ$4</definedName>
    <definedName name="_xlnm._FilterDatabase" localSheetId="9" hidden="1">'Indicator Date'!$A$4:$AY$4</definedName>
    <definedName name="_xlnm._FilterDatabase" localSheetId="13" hidden="1">'Indicator Date hidden'!$A$5:$AY$5</definedName>
    <definedName name="_xlnm._FilterDatabase" localSheetId="14" hidden="1">'Indicator Date hidden2'!#REF!</definedName>
    <definedName name="_xlnm._FilterDatabase" localSheetId="2" hidden="1">'INFORM Niger 2018'!$A$3:$AO$3</definedName>
    <definedName name="_xlnm._FilterDatabase" localSheetId="5" hidden="1">'Lack of Coping Capacity'!$B$2:$S$2</definedName>
    <definedName name="_xlnm._FilterDatabase" localSheetId="4" hidden="1">Vulnerability!$B$2:$AN$2</definedName>
    <definedName name="_Key1" localSheetId="3" hidden="1">#REF!</definedName>
    <definedName name="_Key1" localSheetId="15" hidden="1">#REF!</definedName>
    <definedName name="_Key1" localSheetId="16" hidden="1">#REF!</definedName>
    <definedName name="_Key1" localSheetId="7" hidden="1">#REF!</definedName>
    <definedName name="_Key1" localSheetId="9" hidden="1">#REF!</definedName>
    <definedName name="_Key1" localSheetId="13" hidden="1">#REF!</definedName>
    <definedName name="_Key1" localSheetId="14" hidden="1">#REF!</definedName>
    <definedName name="_Key1" hidden="1">#REF!</definedName>
    <definedName name="_Order1" hidden="1">255</definedName>
    <definedName name="_Sort" localSheetId="3" hidden="1">#REF!</definedName>
    <definedName name="_Sort" localSheetId="15" hidden="1">#REF!</definedName>
    <definedName name="_Sort" localSheetId="16" hidden="1">#REF!</definedName>
    <definedName name="_Sort" localSheetId="7" hidden="1">#REF!</definedName>
    <definedName name="_Sort" localSheetId="9" hidden="1">#REF!</definedName>
    <definedName name="_Sort" localSheetId="13" hidden="1">#REF!</definedName>
    <definedName name="_Sort" localSheetId="14" hidden="1">#REF!</definedName>
    <definedName name="_Sort" hidden="1">#REF!</definedName>
    <definedName name="DEPT">DEPARTMENTS!$A$2:$C$68</definedName>
    <definedName name="DEPT_A">#REF!</definedName>
    <definedName name="DEPT2" localSheetId="15">#REF!</definedName>
    <definedName name="DEPT2" localSheetId="16">#REF!</definedName>
    <definedName name="DEPT2" localSheetId="9">#REF!</definedName>
    <definedName name="DEPT2" localSheetId="13">#REF!</definedName>
    <definedName name="DEPT2" localSheetId="14">#REF!</definedName>
    <definedName name="DEPT2">#REF!</definedName>
    <definedName name="DEPTNER" localSheetId="15">#REF!</definedName>
    <definedName name="DEPTNER" localSheetId="16">#REF!</definedName>
    <definedName name="DEPTNER" localSheetId="9">#REF!</definedName>
    <definedName name="DEPTNER" localSheetId="13">#REF!</definedName>
    <definedName name="DEPTNER" localSheetId="14">#REF!</definedName>
    <definedName name="DEPTNER">#REF!</definedName>
    <definedName name="LIST" localSheetId="15">#REF!</definedName>
    <definedName name="LIST" localSheetId="16">#REF!</definedName>
    <definedName name="LIST" localSheetId="9">#REF!</definedName>
    <definedName name="LIST" localSheetId="13">#REF!</definedName>
    <definedName name="LIST" localSheetId="14">#REF!</definedName>
    <definedName name="LIST">#REF!</definedName>
    <definedName name="_xlnm.Print_Area" localSheetId="12">DEPARTMENTS!$A$1:$D$68</definedName>
    <definedName name="_xlnm.Print_Area" localSheetId="2">'INFORM Niger 2018'!$A$1:$AG$3</definedName>
    <definedName name="_xlnm.Print_Titles" localSheetId="11">'Indicator Metadata'!$1:$2</definedName>
    <definedName name="_xlnm.Print_Titles" localSheetId="2">'INFORM Niger 2018'!$2:$2</definedName>
    <definedName name="REGIONS">'Indicator Data Regions'!$B$5:$AJ$12</definedName>
  </definedName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M5" i="5" l="1"/>
  <c r="AN5" i="5"/>
  <c r="AM6" i="5"/>
  <c r="AN6" i="5"/>
  <c r="AM7" i="5"/>
  <c r="AN7" i="5"/>
  <c r="AM8" i="5"/>
  <c r="AN8" i="5"/>
  <c r="AM9" i="5"/>
  <c r="AN9" i="5"/>
  <c r="AM10" i="5"/>
  <c r="AN10" i="5"/>
  <c r="AM11" i="5"/>
  <c r="AN11" i="5"/>
  <c r="AM12" i="5"/>
  <c r="AN12" i="5"/>
  <c r="AM13" i="5"/>
  <c r="AN13" i="5"/>
  <c r="AM14" i="5"/>
  <c r="AN14" i="5"/>
  <c r="AM15" i="5"/>
  <c r="AN15" i="5"/>
  <c r="AM16" i="5"/>
  <c r="AN16" i="5"/>
  <c r="AM17" i="5"/>
  <c r="AN17" i="5"/>
  <c r="AM18" i="5"/>
  <c r="AN18" i="5"/>
  <c r="AM19" i="5"/>
  <c r="AN19" i="5"/>
  <c r="AM20" i="5"/>
  <c r="AN20" i="5"/>
  <c r="AM21" i="5"/>
  <c r="AN21" i="5"/>
  <c r="AM22" i="5"/>
  <c r="AN22" i="5"/>
  <c r="AM23" i="5"/>
  <c r="AN23" i="5"/>
  <c r="AM24" i="5"/>
  <c r="AN24" i="5"/>
  <c r="AM25" i="5"/>
  <c r="AN25" i="5"/>
  <c r="AM26" i="5"/>
  <c r="AN26" i="5"/>
  <c r="AM27" i="5"/>
  <c r="AN27" i="5"/>
  <c r="AM28" i="5"/>
  <c r="AN28" i="5"/>
  <c r="AM29" i="5"/>
  <c r="AN29" i="5"/>
  <c r="AM30" i="5"/>
  <c r="AN30" i="5"/>
  <c r="AM31" i="5"/>
  <c r="AN31" i="5"/>
  <c r="AM32" i="5"/>
  <c r="AN32" i="5"/>
  <c r="AM33" i="5"/>
  <c r="AN33" i="5"/>
  <c r="AM34" i="5"/>
  <c r="AN34" i="5"/>
  <c r="AM35" i="5"/>
  <c r="AN35" i="5"/>
  <c r="AM36" i="5"/>
  <c r="AN36" i="5"/>
  <c r="AM37" i="5"/>
  <c r="AN37" i="5"/>
  <c r="AM38" i="5"/>
  <c r="AN38" i="5"/>
  <c r="AM39" i="5"/>
  <c r="AN39" i="5"/>
  <c r="AM40" i="5"/>
  <c r="AN40" i="5"/>
  <c r="AM41" i="5"/>
  <c r="AN41" i="5"/>
  <c r="AM42" i="5"/>
  <c r="AN42" i="5"/>
  <c r="AM43" i="5"/>
  <c r="AN43" i="5"/>
  <c r="AM44" i="5"/>
  <c r="AN44" i="5"/>
  <c r="AM45" i="5"/>
  <c r="AN45" i="5"/>
  <c r="AM46" i="5"/>
  <c r="AN46" i="5"/>
  <c r="AM47" i="5"/>
  <c r="AN47" i="5"/>
  <c r="AM48" i="5"/>
  <c r="AN48" i="5"/>
  <c r="AM49" i="5"/>
  <c r="AN49" i="5"/>
  <c r="AM50" i="5"/>
  <c r="AN50" i="5"/>
  <c r="AM51" i="5"/>
  <c r="AN51" i="5"/>
  <c r="AM52" i="5"/>
  <c r="AN52" i="5"/>
  <c r="AM53" i="5"/>
  <c r="AN53" i="5"/>
  <c r="AM54" i="5"/>
  <c r="AN54" i="5"/>
  <c r="AM55" i="5"/>
  <c r="AN55" i="5"/>
  <c r="AM56" i="5"/>
  <c r="AN56" i="5"/>
  <c r="AM57" i="5"/>
  <c r="AN57" i="5"/>
  <c r="AM58" i="5"/>
  <c r="AN58" i="5"/>
  <c r="AM59" i="5"/>
  <c r="AN59" i="5"/>
  <c r="AM60" i="5"/>
  <c r="AN60" i="5"/>
  <c r="AM61" i="5"/>
  <c r="AN61" i="5"/>
  <c r="AM62" i="5"/>
  <c r="AN62" i="5"/>
  <c r="AM63" i="5"/>
  <c r="AN63" i="5"/>
  <c r="AM64" i="5"/>
  <c r="AN64" i="5"/>
  <c r="AM65" i="5"/>
  <c r="AN65" i="5"/>
  <c r="AM66" i="5"/>
  <c r="AN66" i="5"/>
  <c r="AM67" i="5"/>
  <c r="AN67" i="5"/>
  <c r="AM68" i="5"/>
  <c r="AN68" i="5"/>
  <c r="AM69" i="5"/>
  <c r="AN69" i="5"/>
  <c r="AM70" i="5"/>
  <c r="AN70" i="5"/>
  <c r="AM4" i="5"/>
  <c r="AN4" i="5"/>
  <c r="BA5" i="92"/>
  <c r="BA6" i="92"/>
  <c r="BA7" i="92"/>
  <c r="BB7" i="92" s="1"/>
  <c r="E5" i="85" s="1"/>
  <c r="BA8" i="92"/>
  <c r="BB8" i="92" s="1"/>
  <c r="E6" i="85" s="1"/>
  <c r="BA9" i="92"/>
  <c r="BA10" i="92"/>
  <c r="BA11" i="92"/>
  <c r="BB11" i="92" s="1"/>
  <c r="E9" i="85" s="1"/>
  <c r="BA12" i="92"/>
  <c r="BB12" i="92" s="1"/>
  <c r="E10" i="85" s="1"/>
  <c r="BA13" i="92"/>
  <c r="BA14" i="92"/>
  <c r="BA15" i="92"/>
  <c r="BB15" i="92" s="1"/>
  <c r="E13" i="85" s="1"/>
  <c r="BA16" i="92"/>
  <c r="BB16" i="92" s="1"/>
  <c r="E14" i="85" s="1"/>
  <c r="BA17" i="92"/>
  <c r="BA18" i="92"/>
  <c r="BA19" i="92"/>
  <c r="BB19" i="92" s="1"/>
  <c r="E17" i="85" s="1"/>
  <c r="BA20" i="92"/>
  <c r="BB20" i="92" s="1"/>
  <c r="E18" i="85" s="1"/>
  <c r="BA21" i="92"/>
  <c r="BA22" i="92"/>
  <c r="BA23" i="92"/>
  <c r="BB23" i="92" s="1"/>
  <c r="E21" i="85" s="1"/>
  <c r="BA24" i="92"/>
  <c r="BB24" i="92" s="1"/>
  <c r="E22" i="85" s="1"/>
  <c r="BA25" i="92"/>
  <c r="BA26" i="92"/>
  <c r="BA27" i="92"/>
  <c r="BB27" i="92" s="1"/>
  <c r="E25" i="85" s="1"/>
  <c r="BA28" i="92"/>
  <c r="BB28" i="92" s="1"/>
  <c r="E26" i="85" s="1"/>
  <c r="BA29" i="92"/>
  <c r="BA30" i="92"/>
  <c r="BA31" i="92"/>
  <c r="BB31" i="92" s="1"/>
  <c r="E29" i="85" s="1"/>
  <c r="BA32" i="92"/>
  <c r="BB32" i="92" s="1"/>
  <c r="E30" i="85" s="1"/>
  <c r="BA33" i="92"/>
  <c r="BA34" i="92"/>
  <c r="BA35" i="92"/>
  <c r="BB35" i="92" s="1"/>
  <c r="E33" i="85" s="1"/>
  <c r="BA36" i="92"/>
  <c r="BB36" i="92" s="1"/>
  <c r="E34" i="85" s="1"/>
  <c r="BA37" i="92"/>
  <c r="BA38" i="92"/>
  <c r="BA39" i="92"/>
  <c r="BB39" i="92" s="1"/>
  <c r="E37" i="85" s="1"/>
  <c r="BA40" i="92"/>
  <c r="BB40" i="92" s="1"/>
  <c r="E38" i="85" s="1"/>
  <c r="BA41" i="92"/>
  <c r="BA42" i="92"/>
  <c r="BA43" i="92"/>
  <c r="BB43" i="92" s="1"/>
  <c r="E41" i="85" s="1"/>
  <c r="BA44" i="92"/>
  <c r="BB44" i="92" s="1"/>
  <c r="E42" i="85" s="1"/>
  <c r="BA45" i="92"/>
  <c r="BA46" i="92"/>
  <c r="BA47" i="92"/>
  <c r="BB47" i="92" s="1"/>
  <c r="E45" i="85" s="1"/>
  <c r="BA48" i="92"/>
  <c r="BB48" i="92" s="1"/>
  <c r="E46" i="85" s="1"/>
  <c r="BA49" i="92"/>
  <c r="BA50" i="92"/>
  <c r="BA51" i="92"/>
  <c r="BB51" i="92" s="1"/>
  <c r="E49" i="85" s="1"/>
  <c r="BA52" i="92"/>
  <c r="BB52" i="92" s="1"/>
  <c r="E50" i="85" s="1"/>
  <c r="BA53" i="92"/>
  <c r="BA54" i="92"/>
  <c r="BA55" i="92"/>
  <c r="BB55" i="92" s="1"/>
  <c r="E53" i="85" s="1"/>
  <c r="BA56" i="92"/>
  <c r="BB56" i="92" s="1"/>
  <c r="E54" i="85" s="1"/>
  <c r="BA57" i="92"/>
  <c r="BA58" i="92"/>
  <c r="BA59" i="92"/>
  <c r="BB59" i="92" s="1"/>
  <c r="E57" i="85" s="1"/>
  <c r="BA60" i="92"/>
  <c r="BB60" i="92" s="1"/>
  <c r="E58" i="85" s="1"/>
  <c r="BA61" i="92"/>
  <c r="BA62" i="92"/>
  <c r="BA63" i="92"/>
  <c r="BB63" i="92" s="1"/>
  <c r="E61" i="85" s="1"/>
  <c r="BA64" i="92"/>
  <c r="BB64" i="92" s="1"/>
  <c r="E62" i="85" s="1"/>
  <c r="BA65" i="92"/>
  <c r="BA66" i="92"/>
  <c r="BA67" i="92"/>
  <c r="BB67" i="92" s="1"/>
  <c r="E65" i="85" s="1"/>
  <c r="BA68" i="92"/>
  <c r="BB68" i="92" s="1"/>
  <c r="E66" i="85" s="1"/>
  <c r="BA69" i="92"/>
  <c r="BA70" i="92"/>
  <c r="BA4" i="92"/>
  <c r="D3" i="85"/>
  <c r="D4" i="85"/>
  <c r="D5" i="85"/>
  <c r="D6" i="85"/>
  <c r="D7" i="85"/>
  <c r="D8" i="85"/>
  <c r="D9" i="85"/>
  <c r="D10" i="85"/>
  <c r="D11" i="85"/>
  <c r="D12" i="85"/>
  <c r="D13" i="85"/>
  <c r="D14" i="85"/>
  <c r="D15" i="85"/>
  <c r="D16" i="85"/>
  <c r="D17" i="85"/>
  <c r="D18" i="85"/>
  <c r="D19" i="85"/>
  <c r="D20" i="85"/>
  <c r="D21" i="85"/>
  <c r="D22" i="85"/>
  <c r="D23" i="85"/>
  <c r="D24" i="85"/>
  <c r="D25" i="85"/>
  <c r="D26" i="85"/>
  <c r="D27" i="85"/>
  <c r="D28" i="85"/>
  <c r="D29" i="85"/>
  <c r="D30" i="85"/>
  <c r="D31" i="85"/>
  <c r="D32" i="85"/>
  <c r="D33" i="85"/>
  <c r="D34" i="85"/>
  <c r="D35" i="85"/>
  <c r="D36" i="85"/>
  <c r="D37" i="85"/>
  <c r="D38" i="85"/>
  <c r="D39" i="85"/>
  <c r="D40" i="85"/>
  <c r="D41" i="85"/>
  <c r="D42" i="85"/>
  <c r="D43" i="85"/>
  <c r="D44" i="85"/>
  <c r="D45" i="85"/>
  <c r="D46" i="85"/>
  <c r="D47" i="85"/>
  <c r="D48" i="85"/>
  <c r="D49" i="85"/>
  <c r="D50" i="85"/>
  <c r="D51" i="85"/>
  <c r="D52" i="85"/>
  <c r="D53" i="85"/>
  <c r="D54" i="85"/>
  <c r="D55" i="85"/>
  <c r="D56" i="85"/>
  <c r="D57" i="85"/>
  <c r="D58" i="85"/>
  <c r="D59" i="85"/>
  <c r="D60" i="85"/>
  <c r="D61" i="85"/>
  <c r="D62" i="85"/>
  <c r="D63" i="85"/>
  <c r="D64" i="85"/>
  <c r="D65" i="85"/>
  <c r="D66" i="85"/>
  <c r="D67" i="85"/>
  <c r="D68" i="85"/>
  <c r="D2" i="85"/>
  <c r="BB5" i="92"/>
  <c r="E3" i="85" s="1"/>
  <c r="BB6" i="92"/>
  <c r="E4" i="85" s="1"/>
  <c r="BB9" i="92"/>
  <c r="E7" i="85" s="1"/>
  <c r="BB10" i="92"/>
  <c r="E8" i="85" s="1"/>
  <c r="BB13" i="92"/>
  <c r="E11" i="85" s="1"/>
  <c r="BB14" i="92"/>
  <c r="E12" i="85" s="1"/>
  <c r="BB17" i="92"/>
  <c r="E15" i="85" s="1"/>
  <c r="BB18" i="92"/>
  <c r="E16" i="85" s="1"/>
  <c r="BB21" i="92"/>
  <c r="E19" i="85" s="1"/>
  <c r="BB22" i="92"/>
  <c r="E20" i="85" s="1"/>
  <c r="BB25" i="92"/>
  <c r="E23" i="85" s="1"/>
  <c r="BB26" i="92"/>
  <c r="E24" i="85" s="1"/>
  <c r="BB29" i="92"/>
  <c r="E27" i="85" s="1"/>
  <c r="BB30" i="92"/>
  <c r="E28" i="85" s="1"/>
  <c r="BB33" i="92"/>
  <c r="E31" i="85" s="1"/>
  <c r="BB34" i="92"/>
  <c r="E32" i="85" s="1"/>
  <c r="BB37" i="92"/>
  <c r="E35" i="85" s="1"/>
  <c r="BB38" i="92"/>
  <c r="E36" i="85" s="1"/>
  <c r="BB41" i="92"/>
  <c r="E39" i="85" s="1"/>
  <c r="BB42" i="92"/>
  <c r="E40" i="85" s="1"/>
  <c r="BB45" i="92"/>
  <c r="E43" i="85" s="1"/>
  <c r="BB46" i="92"/>
  <c r="E44" i="85" s="1"/>
  <c r="BB49" i="92"/>
  <c r="E47" i="85" s="1"/>
  <c r="BB50" i="92"/>
  <c r="E48" i="85" s="1"/>
  <c r="BB53" i="92"/>
  <c r="E51" i="85" s="1"/>
  <c r="BB54" i="92"/>
  <c r="E52" i="85" s="1"/>
  <c r="BB57" i="92"/>
  <c r="E55" i="85" s="1"/>
  <c r="BB58" i="92"/>
  <c r="E56" i="85" s="1"/>
  <c r="BB61" i="92"/>
  <c r="E59" i="85" s="1"/>
  <c r="BB62" i="92"/>
  <c r="E60" i="85" s="1"/>
  <c r="BB65" i="92"/>
  <c r="E63" i="85" s="1"/>
  <c r="BB66" i="92"/>
  <c r="E64" i="85" s="1"/>
  <c r="BB69" i="92"/>
  <c r="E67" i="85" s="1"/>
  <c r="BB70" i="92"/>
  <c r="E68" i="85" s="1"/>
  <c r="BB4" i="92"/>
  <c r="E2" i="85" s="1"/>
  <c r="AZ5" i="92"/>
  <c r="AZ6" i="92"/>
  <c r="AZ7" i="92"/>
  <c r="AZ8" i="92"/>
  <c r="AZ9" i="92"/>
  <c r="AZ10" i="92"/>
  <c r="AZ11" i="92"/>
  <c r="AZ12" i="92"/>
  <c r="AZ13" i="92"/>
  <c r="AZ14" i="92"/>
  <c r="AZ15" i="92"/>
  <c r="AZ16" i="92"/>
  <c r="AZ17" i="92"/>
  <c r="AZ18" i="92"/>
  <c r="AZ19" i="92"/>
  <c r="AZ20" i="92"/>
  <c r="AZ21" i="92"/>
  <c r="AZ22" i="92"/>
  <c r="AZ23" i="92"/>
  <c r="AZ24" i="92"/>
  <c r="AZ25" i="92"/>
  <c r="AZ26" i="92"/>
  <c r="AZ27" i="92"/>
  <c r="AZ28" i="92"/>
  <c r="AZ29" i="92"/>
  <c r="AZ30" i="92"/>
  <c r="AZ31" i="92"/>
  <c r="AZ32" i="92"/>
  <c r="AZ33" i="92"/>
  <c r="AZ34" i="92"/>
  <c r="AZ35" i="92"/>
  <c r="AZ36" i="92"/>
  <c r="AZ37" i="92"/>
  <c r="AZ38" i="92"/>
  <c r="AZ39" i="92"/>
  <c r="AZ40" i="92"/>
  <c r="AZ41" i="92"/>
  <c r="AZ42" i="92"/>
  <c r="AZ43" i="92"/>
  <c r="AZ44" i="92"/>
  <c r="AZ45" i="92"/>
  <c r="AZ46" i="92"/>
  <c r="AZ47" i="92"/>
  <c r="AZ48" i="92"/>
  <c r="AZ49" i="92"/>
  <c r="AZ50" i="92"/>
  <c r="AZ51" i="92"/>
  <c r="AZ52" i="92"/>
  <c r="AZ53" i="92"/>
  <c r="AZ54" i="92"/>
  <c r="AZ55" i="92"/>
  <c r="AZ56" i="92"/>
  <c r="AZ57" i="92"/>
  <c r="AZ58" i="92"/>
  <c r="AZ59" i="92"/>
  <c r="AZ60" i="92"/>
  <c r="AZ61" i="92"/>
  <c r="AZ62" i="92"/>
  <c r="AZ63" i="92"/>
  <c r="AZ64" i="92"/>
  <c r="AZ65" i="92"/>
  <c r="AZ66" i="92"/>
  <c r="AZ67" i="92"/>
  <c r="AZ68" i="92"/>
  <c r="AZ69" i="92"/>
  <c r="AZ70" i="92"/>
  <c r="AZ4" i="92"/>
  <c r="AY5" i="92"/>
  <c r="AY6" i="92"/>
  <c r="AY7" i="92"/>
  <c r="AY8" i="92"/>
  <c r="AY9" i="92"/>
  <c r="AY10" i="92"/>
  <c r="AY11" i="92"/>
  <c r="AY12" i="92"/>
  <c r="AY13" i="92"/>
  <c r="AY14" i="92"/>
  <c r="AY15" i="92"/>
  <c r="AY16" i="92"/>
  <c r="AY17" i="92"/>
  <c r="AY18" i="92"/>
  <c r="AY19" i="92"/>
  <c r="AY20" i="92"/>
  <c r="AY21" i="92"/>
  <c r="AY22" i="92"/>
  <c r="AY23" i="92"/>
  <c r="AY24" i="92"/>
  <c r="AY25" i="92"/>
  <c r="AY26" i="92"/>
  <c r="AY27" i="92"/>
  <c r="AY28" i="92"/>
  <c r="AY29" i="92"/>
  <c r="AY30" i="92"/>
  <c r="AY31" i="92"/>
  <c r="AY32" i="92"/>
  <c r="AY33" i="92"/>
  <c r="AY34" i="92"/>
  <c r="AY35" i="92"/>
  <c r="AY36" i="92"/>
  <c r="AY37" i="92"/>
  <c r="AY38" i="92"/>
  <c r="AY39" i="92"/>
  <c r="AY40" i="92"/>
  <c r="AY41" i="92"/>
  <c r="AY42" i="92"/>
  <c r="AY43" i="92"/>
  <c r="AY44" i="92"/>
  <c r="AY45" i="92"/>
  <c r="AY46" i="92"/>
  <c r="AY47" i="92"/>
  <c r="AY48" i="92"/>
  <c r="AY49" i="92"/>
  <c r="AY50" i="92"/>
  <c r="AY51" i="92"/>
  <c r="AY52" i="92"/>
  <c r="AY53" i="92"/>
  <c r="AY54" i="92"/>
  <c r="AY55" i="92"/>
  <c r="AY56" i="92"/>
  <c r="AY57" i="92"/>
  <c r="AY58" i="92"/>
  <c r="AY59" i="92"/>
  <c r="AY60" i="92"/>
  <c r="AY61" i="92"/>
  <c r="AY62" i="92"/>
  <c r="AY63" i="92"/>
  <c r="AY64" i="92"/>
  <c r="AY65" i="92"/>
  <c r="AY66" i="92"/>
  <c r="AY67" i="92"/>
  <c r="AY68" i="92"/>
  <c r="AY69" i="92"/>
  <c r="AY70" i="92"/>
  <c r="AY4" i="92"/>
  <c r="F4" i="92"/>
  <c r="G4" i="92"/>
  <c r="H4" i="92"/>
  <c r="I4" i="92"/>
  <c r="J4" i="92"/>
  <c r="K4" i="92"/>
  <c r="L4" i="92"/>
  <c r="M4" i="92"/>
  <c r="N4" i="92"/>
  <c r="O4" i="92"/>
  <c r="P4" i="92"/>
  <c r="Q4" i="92"/>
  <c r="R4" i="92"/>
  <c r="S4" i="92"/>
  <c r="T4" i="92"/>
  <c r="U4" i="92"/>
  <c r="V4" i="92"/>
  <c r="W4" i="92"/>
  <c r="X4" i="92"/>
  <c r="Y4" i="92"/>
  <c r="Z4" i="92"/>
  <c r="AA4" i="92"/>
  <c r="AB4" i="92"/>
  <c r="AC4" i="92"/>
  <c r="AD4" i="92"/>
  <c r="AE4" i="92"/>
  <c r="AF4" i="92"/>
  <c r="AG4" i="92"/>
  <c r="AH4" i="92"/>
  <c r="AI4" i="92"/>
  <c r="AJ4" i="92"/>
  <c r="AK4" i="92"/>
  <c r="AL4" i="92"/>
  <c r="AM4" i="92"/>
  <c r="AN4" i="92"/>
  <c r="AO4" i="92"/>
  <c r="AP4" i="92"/>
  <c r="AQ4" i="92"/>
  <c r="AR4" i="92"/>
  <c r="AS4" i="92"/>
  <c r="AT4" i="92"/>
  <c r="AU4" i="92"/>
  <c r="AV4" i="92"/>
  <c r="AW4" i="92"/>
  <c r="AX4" i="92"/>
  <c r="F5" i="92"/>
  <c r="G5" i="92"/>
  <c r="H5" i="92"/>
  <c r="I5" i="92"/>
  <c r="J5" i="92"/>
  <c r="K5" i="92"/>
  <c r="L5" i="92"/>
  <c r="M5" i="92"/>
  <c r="N5" i="92"/>
  <c r="O5" i="92"/>
  <c r="P5" i="92"/>
  <c r="Q5" i="92"/>
  <c r="R5" i="92"/>
  <c r="S5" i="92"/>
  <c r="T5" i="92"/>
  <c r="U5" i="92"/>
  <c r="V5" i="92"/>
  <c r="W5" i="92"/>
  <c r="X5" i="92"/>
  <c r="Y5" i="92"/>
  <c r="Z5" i="92"/>
  <c r="AA5" i="92"/>
  <c r="AB5" i="92"/>
  <c r="AC5" i="92"/>
  <c r="AD5" i="92"/>
  <c r="AE5" i="92"/>
  <c r="AF5" i="92"/>
  <c r="AG5" i="92"/>
  <c r="AH5" i="92"/>
  <c r="AI5" i="92"/>
  <c r="AJ5" i="92"/>
  <c r="AK5" i="92"/>
  <c r="AL5" i="92"/>
  <c r="AM5" i="92"/>
  <c r="AN5" i="92"/>
  <c r="AO5" i="92"/>
  <c r="AP5" i="92"/>
  <c r="AQ5" i="92"/>
  <c r="AR5" i="92"/>
  <c r="AS5" i="92"/>
  <c r="AT5" i="92"/>
  <c r="AU5" i="92"/>
  <c r="AV5" i="92"/>
  <c r="AW5" i="92"/>
  <c r="AX5" i="92"/>
  <c r="F6" i="92"/>
  <c r="G6" i="92"/>
  <c r="H6" i="92"/>
  <c r="I6" i="92"/>
  <c r="J6" i="92"/>
  <c r="K6" i="92"/>
  <c r="L6" i="92"/>
  <c r="M6" i="92"/>
  <c r="N6" i="92"/>
  <c r="O6" i="92"/>
  <c r="P6" i="92"/>
  <c r="Q6" i="92"/>
  <c r="R6" i="92"/>
  <c r="S6" i="92"/>
  <c r="T6" i="92"/>
  <c r="U6" i="92"/>
  <c r="V6" i="92"/>
  <c r="W6" i="92"/>
  <c r="X6" i="92"/>
  <c r="Y6" i="92"/>
  <c r="Z6" i="92"/>
  <c r="AA6" i="92"/>
  <c r="AB6" i="92"/>
  <c r="AC6" i="92"/>
  <c r="AD6" i="92"/>
  <c r="AE6" i="92"/>
  <c r="AF6" i="92"/>
  <c r="AG6" i="92"/>
  <c r="AH6" i="92"/>
  <c r="AI6" i="92"/>
  <c r="AJ6" i="92"/>
  <c r="AK6" i="92"/>
  <c r="AL6" i="92"/>
  <c r="AM6" i="92"/>
  <c r="AN6" i="92"/>
  <c r="AO6" i="92"/>
  <c r="AP6" i="92"/>
  <c r="AQ6" i="92"/>
  <c r="AR6" i="92"/>
  <c r="AS6" i="92"/>
  <c r="AT6" i="92"/>
  <c r="AU6" i="92"/>
  <c r="AV6" i="92"/>
  <c r="AW6" i="92"/>
  <c r="AX6" i="92"/>
  <c r="F7" i="92"/>
  <c r="G7" i="92"/>
  <c r="H7" i="92"/>
  <c r="I7" i="92"/>
  <c r="J7" i="92"/>
  <c r="K7" i="92"/>
  <c r="L7" i="92"/>
  <c r="M7" i="92"/>
  <c r="N7" i="92"/>
  <c r="O7" i="92"/>
  <c r="P7" i="92"/>
  <c r="Q7" i="92"/>
  <c r="R7" i="92"/>
  <c r="S7" i="92"/>
  <c r="T7" i="92"/>
  <c r="U7" i="92"/>
  <c r="V7" i="92"/>
  <c r="W7" i="92"/>
  <c r="X7" i="92"/>
  <c r="Y7" i="92"/>
  <c r="Z7" i="92"/>
  <c r="AA7" i="92"/>
  <c r="AB7" i="92"/>
  <c r="AC7" i="92"/>
  <c r="AD7" i="92"/>
  <c r="AE7" i="92"/>
  <c r="AF7" i="92"/>
  <c r="AG7" i="92"/>
  <c r="AH7" i="92"/>
  <c r="AI7" i="92"/>
  <c r="AJ7" i="92"/>
  <c r="AK7" i="92"/>
  <c r="AL7" i="92"/>
  <c r="AM7" i="92"/>
  <c r="AN7" i="92"/>
  <c r="AO7" i="92"/>
  <c r="AP7" i="92"/>
  <c r="AQ7" i="92"/>
  <c r="AR7" i="92"/>
  <c r="AS7" i="92"/>
  <c r="AT7" i="92"/>
  <c r="AU7" i="92"/>
  <c r="AV7" i="92"/>
  <c r="AW7" i="92"/>
  <c r="AX7" i="92"/>
  <c r="F8" i="92"/>
  <c r="G8" i="92"/>
  <c r="H8" i="92"/>
  <c r="I8" i="92"/>
  <c r="J8" i="92"/>
  <c r="K8" i="92"/>
  <c r="L8" i="92"/>
  <c r="M8" i="92"/>
  <c r="N8" i="92"/>
  <c r="O8" i="92"/>
  <c r="P8" i="92"/>
  <c r="Q8" i="92"/>
  <c r="R8" i="92"/>
  <c r="S8" i="92"/>
  <c r="T8" i="92"/>
  <c r="U8" i="92"/>
  <c r="V8" i="92"/>
  <c r="W8" i="92"/>
  <c r="X8" i="92"/>
  <c r="Y8" i="92"/>
  <c r="Z8" i="92"/>
  <c r="AA8" i="92"/>
  <c r="AB8" i="92"/>
  <c r="AC8" i="92"/>
  <c r="AD8" i="92"/>
  <c r="AE8" i="92"/>
  <c r="AF8" i="92"/>
  <c r="AG8" i="92"/>
  <c r="AH8" i="92"/>
  <c r="AI8" i="92"/>
  <c r="AJ8" i="92"/>
  <c r="AK8" i="92"/>
  <c r="AL8" i="92"/>
  <c r="AM8" i="92"/>
  <c r="AN8" i="92"/>
  <c r="AO8" i="92"/>
  <c r="AP8" i="92"/>
  <c r="AQ8" i="92"/>
  <c r="AR8" i="92"/>
  <c r="AS8" i="92"/>
  <c r="AT8" i="92"/>
  <c r="AU8" i="92"/>
  <c r="AV8" i="92"/>
  <c r="AW8" i="92"/>
  <c r="AX8" i="92"/>
  <c r="F9" i="92"/>
  <c r="G9" i="92"/>
  <c r="H9" i="92"/>
  <c r="I9" i="92"/>
  <c r="J9" i="92"/>
  <c r="K9" i="92"/>
  <c r="L9" i="92"/>
  <c r="M9" i="92"/>
  <c r="N9" i="92"/>
  <c r="O9" i="92"/>
  <c r="P9" i="92"/>
  <c r="Q9" i="92"/>
  <c r="R9" i="92"/>
  <c r="S9" i="92"/>
  <c r="T9" i="92"/>
  <c r="U9" i="92"/>
  <c r="V9" i="92"/>
  <c r="W9" i="92"/>
  <c r="X9" i="92"/>
  <c r="Y9" i="92"/>
  <c r="Z9" i="92"/>
  <c r="AA9" i="92"/>
  <c r="AB9" i="92"/>
  <c r="AC9" i="92"/>
  <c r="AD9" i="92"/>
  <c r="AE9" i="92"/>
  <c r="AF9" i="92"/>
  <c r="AG9" i="92"/>
  <c r="AH9" i="92"/>
  <c r="AI9" i="92"/>
  <c r="AJ9" i="92"/>
  <c r="AK9" i="92"/>
  <c r="AL9" i="92"/>
  <c r="AM9" i="92"/>
  <c r="AN9" i="92"/>
  <c r="AO9" i="92"/>
  <c r="AP9" i="92"/>
  <c r="AQ9" i="92"/>
  <c r="AR9" i="92"/>
  <c r="AS9" i="92"/>
  <c r="AT9" i="92"/>
  <c r="AU9" i="92"/>
  <c r="AV9" i="92"/>
  <c r="AW9" i="92"/>
  <c r="AX9" i="92"/>
  <c r="F10" i="92"/>
  <c r="G10" i="92"/>
  <c r="H10" i="92"/>
  <c r="I10" i="92"/>
  <c r="J10" i="92"/>
  <c r="K10" i="92"/>
  <c r="L10" i="92"/>
  <c r="M10" i="92"/>
  <c r="N10" i="92"/>
  <c r="O10" i="92"/>
  <c r="P10" i="92"/>
  <c r="Q10" i="92"/>
  <c r="R10" i="92"/>
  <c r="S10" i="92"/>
  <c r="T10" i="92"/>
  <c r="U10" i="92"/>
  <c r="V10" i="92"/>
  <c r="W10" i="92"/>
  <c r="X10" i="92"/>
  <c r="Y10" i="92"/>
  <c r="Z10" i="92"/>
  <c r="AA10" i="92"/>
  <c r="AB10" i="92"/>
  <c r="AC10" i="92"/>
  <c r="AD10" i="92"/>
  <c r="AE10" i="92"/>
  <c r="AF10" i="92"/>
  <c r="AG10" i="92"/>
  <c r="AH10" i="92"/>
  <c r="AI10" i="92"/>
  <c r="AJ10" i="92"/>
  <c r="AK10" i="92"/>
  <c r="AL10" i="92"/>
  <c r="AM10" i="92"/>
  <c r="AN10" i="92"/>
  <c r="AO10" i="92"/>
  <c r="AP10" i="92"/>
  <c r="AQ10" i="92"/>
  <c r="AR10" i="92"/>
  <c r="AS10" i="92"/>
  <c r="AT10" i="92"/>
  <c r="AU10" i="92"/>
  <c r="AV10" i="92"/>
  <c r="AW10" i="92"/>
  <c r="AX10" i="92"/>
  <c r="F11" i="92"/>
  <c r="G11" i="92"/>
  <c r="H11" i="92"/>
  <c r="I11" i="92"/>
  <c r="J11" i="92"/>
  <c r="K11" i="92"/>
  <c r="L11" i="92"/>
  <c r="M11" i="92"/>
  <c r="N11" i="92"/>
  <c r="O11" i="92"/>
  <c r="P11" i="92"/>
  <c r="Q11" i="92"/>
  <c r="R11" i="92"/>
  <c r="S11" i="92"/>
  <c r="T11" i="92"/>
  <c r="U11" i="92"/>
  <c r="V11" i="92"/>
  <c r="W11" i="92"/>
  <c r="X11" i="92"/>
  <c r="Y11" i="92"/>
  <c r="Z11" i="92"/>
  <c r="AA11" i="92"/>
  <c r="AB11" i="92"/>
  <c r="AC11" i="92"/>
  <c r="AD11" i="92"/>
  <c r="AE11" i="92"/>
  <c r="AF11" i="92"/>
  <c r="AG11" i="92"/>
  <c r="AH11" i="92"/>
  <c r="AI11" i="92"/>
  <c r="AJ11" i="92"/>
  <c r="AK11" i="92"/>
  <c r="AL11" i="92"/>
  <c r="AM11" i="92"/>
  <c r="AN11" i="92"/>
  <c r="AO11" i="92"/>
  <c r="AP11" i="92"/>
  <c r="AQ11" i="92"/>
  <c r="AR11" i="92"/>
  <c r="AS11" i="92"/>
  <c r="AT11" i="92"/>
  <c r="AU11" i="92"/>
  <c r="AV11" i="92"/>
  <c r="AW11" i="92"/>
  <c r="AX11" i="92"/>
  <c r="F12" i="92"/>
  <c r="G12" i="92"/>
  <c r="H12" i="92"/>
  <c r="I12" i="92"/>
  <c r="J12" i="92"/>
  <c r="K12" i="92"/>
  <c r="L12" i="92"/>
  <c r="M12" i="92"/>
  <c r="N12" i="92"/>
  <c r="O12" i="92"/>
  <c r="P12" i="92"/>
  <c r="Q12" i="92"/>
  <c r="R12" i="92"/>
  <c r="S12" i="92"/>
  <c r="T12" i="92"/>
  <c r="U12" i="92"/>
  <c r="V12" i="92"/>
  <c r="W12" i="92"/>
  <c r="X12" i="92"/>
  <c r="Y12" i="92"/>
  <c r="Z12" i="92"/>
  <c r="AA12" i="92"/>
  <c r="AB12" i="92"/>
  <c r="AC12" i="92"/>
  <c r="AD12" i="92"/>
  <c r="AE12" i="92"/>
  <c r="AF12" i="92"/>
  <c r="AG12" i="92"/>
  <c r="AH12" i="92"/>
  <c r="AI12" i="92"/>
  <c r="AJ12" i="92"/>
  <c r="AK12" i="92"/>
  <c r="AL12" i="92"/>
  <c r="AM12" i="92"/>
  <c r="AN12" i="92"/>
  <c r="AO12" i="92"/>
  <c r="AP12" i="92"/>
  <c r="AQ12" i="92"/>
  <c r="AR12" i="92"/>
  <c r="AS12" i="92"/>
  <c r="AT12" i="92"/>
  <c r="AU12" i="92"/>
  <c r="AV12" i="92"/>
  <c r="AW12" i="92"/>
  <c r="AX12" i="92"/>
  <c r="F13" i="92"/>
  <c r="G13" i="92"/>
  <c r="H13" i="92"/>
  <c r="I13" i="92"/>
  <c r="J13" i="92"/>
  <c r="K13" i="92"/>
  <c r="L13" i="92"/>
  <c r="M13" i="92"/>
  <c r="N13" i="92"/>
  <c r="O13" i="92"/>
  <c r="P13" i="92"/>
  <c r="Q13" i="92"/>
  <c r="R13" i="92"/>
  <c r="S13" i="92"/>
  <c r="T13" i="92"/>
  <c r="U13" i="92"/>
  <c r="V13" i="92"/>
  <c r="W13" i="92"/>
  <c r="X13" i="92"/>
  <c r="Y13" i="92"/>
  <c r="Z13" i="92"/>
  <c r="AA13" i="92"/>
  <c r="AB13" i="92"/>
  <c r="AC13" i="92"/>
  <c r="AD13" i="92"/>
  <c r="AE13" i="92"/>
  <c r="AF13" i="92"/>
  <c r="AG13" i="92"/>
  <c r="AH13" i="92"/>
  <c r="AI13" i="92"/>
  <c r="AJ13" i="92"/>
  <c r="AK13" i="92"/>
  <c r="AL13" i="92"/>
  <c r="AM13" i="92"/>
  <c r="AN13" i="92"/>
  <c r="AO13" i="92"/>
  <c r="AP13" i="92"/>
  <c r="AQ13" i="92"/>
  <c r="AR13" i="92"/>
  <c r="AS13" i="92"/>
  <c r="AT13" i="92"/>
  <c r="AU13" i="92"/>
  <c r="AV13" i="92"/>
  <c r="AW13" i="92"/>
  <c r="AX13" i="92"/>
  <c r="F14" i="92"/>
  <c r="G14" i="92"/>
  <c r="H14" i="92"/>
  <c r="I14" i="92"/>
  <c r="J14" i="92"/>
  <c r="K14" i="92"/>
  <c r="L14" i="92"/>
  <c r="M14" i="92"/>
  <c r="N14" i="92"/>
  <c r="O14" i="92"/>
  <c r="P14" i="92"/>
  <c r="Q14" i="92"/>
  <c r="R14" i="92"/>
  <c r="S14" i="92"/>
  <c r="T14" i="92"/>
  <c r="U14" i="92"/>
  <c r="V14" i="92"/>
  <c r="W14" i="92"/>
  <c r="X14" i="92"/>
  <c r="Y14" i="92"/>
  <c r="Z14" i="92"/>
  <c r="AA14" i="92"/>
  <c r="AB14" i="92"/>
  <c r="AC14" i="92"/>
  <c r="AD14" i="92"/>
  <c r="AE14" i="92"/>
  <c r="AF14" i="92"/>
  <c r="AG14" i="92"/>
  <c r="AH14" i="92"/>
  <c r="AI14" i="92"/>
  <c r="AJ14" i="92"/>
  <c r="AK14" i="92"/>
  <c r="AL14" i="92"/>
  <c r="AM14" i="92"/>
  <c r="AN14" i="92"/>
  <c r="AO14" i="92"/>
  <c r="AP14" i="92"/>
  <c r="AQ14" i="92"/>
  <c r="AR14" i="92"/>
  <c r="AS14" i="92"/>
  <c r="AT14" i="92"/>
  <c r="AU14" i="92"/>
  <c r="AV14" i="92"/>
  <c r="AW14" i="92"/>
  <c r="AX14" i="92"/>
  <c r="F15" i="92"/>
  <c r="G15" i="92"/>
  <c r="H15" i="92"/>
  <c r="I15" i="92"/>
  <c r="J15" i="92"/>
  <c r="K15" i="92"/>
  <c r="L15" i="92"/>
  <c r="M15" i="92"/>
  <c r="N15" i="92"/>
  <c r="O15" i="92"/>
  <c r="P15" i="92"/>
  <c r="Q15" i="92"/>
  <c r="R15" i="92"/>
  <c r="S15" i="92"/>
  <c r="T15" i="92"/>
  <c r="U15" i="92"/>
  <c r="V15" i="92"/>
  <c r="W15" i="92"/>
  <c r="X15" i="92"/>
  <c r="Y15" i="92"/>
  <c r="Z15" i="92"/>
  <c r="AA15" i="92"/>
  <c r="AB15" i="92"/>
  <c r="AC15" i="92"/>
  <c r="AD15" i="92"/>
  <c r="AE15" i="92"/>
  <c r="AF15" i="92"/>
  <c r="AG15" i="92"/>
  <c r="AH15" i="92"/>
  <c r="AI15" i="92"/>
  <c r="AJ15" i="92"/>
  <c r="AK15" i="92"/>
  <c r="AL15" i="92"/>
  <c r="AM15" i="92"/>
  <c r="AN15" i="92"/>
  <c r="AO15" i="92"/>
  <c r="AP15" i="92"/>
  <c r="AQ15" i="92"/>
  <c r="AR15" i="92"/>
  <c r="AS15" i="92"/>
  <c r="AT15" i="92"/>
  <c r="AU15" i="92"/>
  <c r="AV15" i="92"/>
  <c r="AW15" i="92"/>
  <c r="AX15" i="92"/>
  <c r="F16" i="92"/>
  <c r="G16" i="92"/>
  <c r="H16" i="92"/>
  <c r="I16" i="92"/>
  <c r="J16" i="92"/>
  <c r="K16" i="92"/>
  <c r="L16" i="92"/>
  <c r="M16" i="92"/>
  <c r="N16" i="92"/>
  <c r="O16" i="92"/>
  <c r="P16" i="92"/>
  <c r="Q16" i="92"/>
  <c r="R16" i="92"/>
  <c r="S16" i="92"/>
  <c r="T16" i="92"/>
  <c r="U16" i="92"/>
  <c r="V16" i="92"/>
  <c r="W16" i="92"/>
  <c r="X16" i="92"/>
  <c r="Y16" i="92"/>
  <c r="Z16" i="92"/>
  <c r="AA16" i="92"/>
  <c r="AB16" i="92"/>
  <c r="AC16" i="92"/>
  <c r="AD16" i="92"/>
  <c r="AE16" i="92"/>
  <c r="AF16" i="92"/>
  <c r="AG16" i="92"/>
  <c r="AH16" i="92"/>
  <c r="AI16" i="92"/>
  <c r="AJ16" i="92"/>
  <c r="AK16" i="92"/>
  <c r="AL16" i="92"/>
  <c r="AM16" i="92"/>
  <c r="AN16" i="92"/>
  <c r="AO16" i="92"/>
  <c r="AP16" i="92"/>
  <c r="AQ16" i="92"/>
  <c r="AR16" i="92"/>
  <c r="AS16" i="92"/>
  <c r="AT16" i="92"/>
  <c r="AU16" i="92"/>
  <c r="AV16" i="92"/>
  <c r="AW16" i="92"/>
  <c r="AX16" i="92"/>
  <c r="F17" i="92"/>
  <c r="G17" i="92"/>
  <c r="H17" i="92"/>
  <c r="I17" i="92"/>
  <c r="J17" i="92"/>
  <c r="K17" i="92"/>
  <c r="L17" i="92"/>
  <c r="M17" i="92"/>
  <c r="N17" i="92"/>
  <c r="O17" i="92"/>
  <c r="P17" i="92"/>
  <c r="Q17" i="92"/>
  <c r="R17" i="92"/>
  <c r="S17" i="92"/>
  <c r="T17" i="92"/>
  <c r="U17" i="92"/>
  <c r="V17" i="92"/>
  <c r="W17" i="92"/>
  <c r="X17" i="92"/>
  <c r="Y17" i="92"/>
  <c r="Z17" i="92"/>
  <c r="AA17" i="92"/>
  <c r="AB17" i="92"/>
  <c r="AC17" i="92"/>
  <c r="AD17" i="92"/>
  <c r="AE17" i="92"/>
  <c r="AF17" i="92"/>
  <c r="AG17" i="92"/>
  <c r="AH17" i="92"/>
  <c r="AI17" i="92"/>
  <c r="AJ17" i="92"/>
  <c r="AK17" i="92"/>
  <c r="AL17" i="92"/>
  <c r="AM17" i="92"/>
  <c r="AN17" i="92"/>
  <c r="AO17" i="92"/>
  <c r="AP17" i="92"/>
  <c r="AQ17" i="92"/>
  <c r="AR17" i="92"/>
  <c r="AS17" i="92"/>
  <c r="AT17" i="92"/>
  <c r="AU17" i="92"/>
  <c r="AV17" i="92"/>
  <c r="AW17" i="92"/>
  <c r="AX17" i="92"/>
  <c r="F18" i="92"/>
  <c r="G18" i="92"/>
  <c r="H18" i="92"/>
  <c r="I18" i="92"/>
  <c r="J18" i="92"/>
  <c r="K18" i="92"/>
  <c r="L18" i="92"/>
  <c r="M18" i="92"/>
  <c r="N18" i="92"/>
  <c r="O18" i="92"/>
  <c r="P18" i="92"/>
  <c r="Q18" i="92"/>
  <c r="R18" i="92"/>
  <c r="S18" i="92"/>
  <c r="T18" i="92"/>
  <c r="U18" i="92"/>
  <c r="V18" i="92"/>
  <c r="W18" i="92"/>
  <c r="X18" i="92"/>
  <c r="Y18" i="92"/>
  <c r="Z18" i="92"/>
  <c r="AA18" i="92"/>
  <c r="AB18" i="92"/>
  <c r="AC18" i="92"/>
  <c r="AD18" i="92"/>
  <c r="AE18" i="92"/>
  <c r="AF18" i="92"/>
  <c r="AG18" i="92"/>
  <c r="AH18" i="92"/>
  <c r="AI18" i="92"/>
  <c r="AJ18" i="92"/>
  <c r="AK18" i="92"/>
  <c r="AL18" i="92"/>
  <c r="AM18" i="92"/>
  <c r="AN18" i="92"/>
  <c r="AO18" i="92"/>
  <c r="AP18" i="92"/>
  <c r="AQ18" i="92"/>
  <c r="AR18" i="92"/>
  <c r="AS18" i="92"/>
  <c r="AT18" i="92"/>
  <c r="AU18" i="92"/>
  <c r="AV18" i="92"/>
  <c r="AW18" i="92"/>
  <c r="AX18" i="92"/>
  <c r="F19" i="92"/>
  <c r="G19" i="92"/>
  <c r="H19" i="92"/>
  <c r="I19" i="92"/>
  <c r="J19" i="92"/>
  <c r="K19" i="92"/>
  <c r="L19" i="92"/>
  <c r="M19" i="92"/>
  <c r="N19" i="92"/>
  <c r="O19" i="92"/>
  <c r="P19" i="92"/>
  <c r="Q19" i="92"/>
  <c r="R19" i="92"/>
  <c r="S19" i="92"/>
  <c r="T19" i="92"/>
  <c r="U19" i="92"/>
  <c r="V19" i="92"/>
  <c r="W19" i="92"/>
  <c r="X19" i="92"/>
  <c r="Y19" i="92"/>
  <c r="Z19" i="92"/>
  <c r="AA19" i="92"/>
  <c r="AB19" i="92"/>
  <c r="AC19" i="92"/>
  <c r="AD19" i="92"/>
  <c r="AE19" i="92"/>
  <c r="AF19" i="92"/>
  <c r="AG19" i="92"/>
  <c r="AH19" i="92"/>
  <c r="AI19" i="92"/>
  <c r="AJ19" i="92"/>
  <c r="AK19" i="92"/>
  <c r="AL19" i="92"/>
  <c r="AM19" i="92"/>
  <c r="AN19" i="92"/>
  <c r="AO19" i="92"/>
  <c r="AP19" i="92"/>
  <c r="AQ19" i="92"/>
  <c r="AR19" i="92"/>
  <c r="AS19" i="92"/>
  <c r="AT19" i="92"/>
  <c r="AU19" i="92"/>
  <c r="AV19" i="92"/>
  <c r="AW19" i="92"/>
  <c r="AX19" i="92"/>
  <c r="F20" i="92"/>
  <c r="G20" i="92"/>
  <c r="H20" i="92"/>
  <c r="I20" i="92"/>
  <c r="J20" i="92"/>
  <c r="K20" i="92"/>
  <c r="L20" i="92"/>
  <c r="M20" i="92"/>
  <c r="N20" i="92"/>
  <c r="O20" i="92"/>
  <c r="P20" i="92"/>
  <c r="Q20" i="92"/>
  <c r="R20" i="92"/>
  <c r="S20" i="92"/>
  <c r="T20" i="92"/>
  <c r="U20" i="92"/>
  <c r="V20" i="92"/>
  <c r="W20" i="92"/>
  <c r="X20" i="92"/>
  <c r="Y20" i="92"/>
  <c r="Z20" i="92"/>
  <c r="AA20" i="92"/>
  <c r="AB20" i="92"/>
  <c r="AC20" i="92"/>
  <c r="AD20" i="92"/>
  <c r="AE20" i="92"/>
  <c r="AF20" i="92"/>
  <c r="AG20" i="92"/>
  <c r="AH20" i="92"/>
  <c r="AI20" i="92"/>
  <c r="AJ20" i="92"/>
  <c r="AK20" i="92"/>
  <c r="AL20" i="92"/>
  <c r="AM20" i="92"/>
  <c r="AN20" i="92"/>
  <c r="AO20" i="92"/>
  <c r="AP20" i="92"/>
  <c r="AQ20" i="92"/>
  <c r="AR20" i="92"/>
  <c r="AS20" i="92"/>
  <c r="AT20" i="92"/>
  <c r="AU20" i="92"/>
  <c r="AV20" i="92"/>
  <c r="AW20" i="92"/>
  <c r="AX20" i="92"/>
  <c r="F21" i="92"/>
  <c r="G21" i="92"/>
  <c r="H21" i="92"/>
  <c r="I21" i="92"/>
  <c r="J21" i="92"/>
  <c r="K21" i="92"/>
  <c r="L21" i="92"/>
  <c r="M21" i="92"/>
  <c r="N21" i="92"/>
  <c r="O21" i="92"/>
  <c r="P21" i="92"/>
  <c r="Q21" i="92"/>
  <c r="R21" i="92"/>
  <c r="S21" i="92"/>
  <c r="T21" i="92"/>
  <c r="U21" i="92"/>
  <c r="V21" i="92"/>
  <c r="W21" i="92"/>
  <c r="X21" i="92"/>
  <c r="Y21" i="92"/>
  <c r="Z21" i="92"/>
  <c r="AA21" i="92"/>
  <c r="AB21" i="92"/>
  <c r="AC21" i="92"/>
  <c r="AD21" i="92"/>
  <c r="AE21" i="92"/>
  <c r="AF21" i="92"/>
  <c r="AG21" i="92"/>
  <c r="AH21" i="92"/>
  <c r="AI21" i="92"/>
  <c r="AJ21" i="92"/>
  <c r="AK21" i="92"/>
  <c r="AL21" i="92"/>
  <c r="AM21" i="92"/>
  <c r="AN21" i="92"/>
  <c r="AO21" i="92"/>
  <c r="AP21" i="92"/>
  <c r="AQ21" i="92"/>
  <c r="AR21" i="92"/>
  <c r="AS21" i="92"/>
  <c r="AT21" i="92"/>
  <c r="AU21" i="92"/>
  <c r="AV21" i="92"/>
  <c r="AW21" i="92"/>
  <c r="AX21" i="92"/>
  <c r="F22" i="92"/>
  <c r="G22" i="92"/>
  <c r="H22" i="92"/>
  <c r="I22" i="92"/>
  <c r="J22" i="92"/>
  <c r="K22" i="92"/>
  <c r="L22" i="92"/>
  <c r="M22" i="92"/>
  <c r="N22" i="92"/>
  <c r="O22" i="92"/>
  <c r="P22" i="92"/>
  <c r="Q22" i="92"/>
  <c r="R22" i="92"/>
  <c r="S22" i="92"/>
  <c r="T22" i="92"/>
  <c r="U22" i="92"/>
  <c r="V22" i="92"/>
  <c r="W22" i="92"/>
  <c r="X22" i="92"/>
  <c r="Y22" i="92"/>
  <c r="Z22" i="92"/>
  <c r="AA22" i="92"/>
  <c r="AB22" i="92"/>
  <c r="AC22" i="92"/>
  <c r="AD22" i="92"/>
  <c r="AE22" i="92"/>
  <c r="AF22" i="92"/>
  <c r="AG22" i="92"/>
  <c r="AH22" i="92"/>
  <c r="AI22" i="92"/>
  <c r="AJ22" i="92"/>
  <c r="AK22" i="92"/>
  <c r="AL22" i="92"/>
  <c r="AM22" i="92"/>
  <c r="AN22" i="92"/>
  <c r="AO22" i="92"/>
  <c r="AP22" i="92"/>
  <c r="AQ22" i="92"/>
  <c r="AR22" i="92"/>
  <c r="AS22" i="92"/>
  <c r="AT22" i="92"/>
  <c r="AU22" i="92"/>
  <c r="AV22" i="92"/>
  <c r="AW22" i="92"/>
  <c r="AX22" i="92"/>
  <c r="F23" i="92"/>
  <c r="G23" i="92"/>
  <c r="H23" i="92"/>
  <c r="I23" i="92"/>
  <c r="J23" i="92"/>
  <c r="K23" i="92"/>
  <c r="L23" i="92"/>
  <c r="M23" i="92"/>
  <c r="N23" i="92"/>
  <c r="O23" i="92"/>
  <c r="P23" i="92"/>
  <c r="Q23" i="92"/>
  <c r="R23" i="92"/>
  <c r="S23" i="92"/>
  <c r="T23" i="92"/>
  <c r="U23" i="92"/>
  <c r="V23" i="92"/>
  <c r="W23" i="92"/>
  <c r="X23" i="92"/>
  <c r="Y23" i="92"/>
  <c r="Z23" i="92"/>
  <c r="AA23" i="92"/>
  <c r="AB23" i="92"/>
  <c r="AC23" i="92"/>
  <c r="AD23" i="92"/>
  <c r="AE23" i="92"/>
  <c r="AF23" i="92"/>
  <c r="AG23" i="92"/>
  <c r="AH23" i="92"/>
  <c r="AI23" i="92"/>
  <c r="AJ23" i="92"/>
  <c r="AK23" i="92"/>
  <c r="AL23" i="92"/>
  <c r="AM23" i="92"/>
  <c r="AN23" i="92"/>
  <c r="AO23" i="92"/>
  <c r="AP23" i="92"/>
  <c r="AQ23" i="92"/>
  <c r="AR23" i="92"/>
  <c r="AS23" i="92"/>
  <c r="AT23" i="92"/>
  <c r="AU23" i="92"/>
  <c r="AV23" i="92"/>
  <c r="AW23" i="92"/>
  <c r="AX23" i="92"/>
  <c r="F24" i="92"/>
  <c r="G24" i="92"/>
  <c r="H24" i="92"/>
  <c r="I24" i="92"/>
  <c r="J24" i="92"/>
  <c r="K24" i="92"/>
  <c r="L24" i="92"/>
  <c r="M24" i="92"/>
  <c r="N24" i="92"/>
  <c r="O24" i="92"/>
  <c r="P24" i="92"/>
  <c r="Q24" i="92"/>
  <c r="R24" i="92"/>
  <c r="S24" i="92"/>
  <c r="T24" i="92"/>
  <c r="U24" i="92"/>
  <c r="V24" i="92"/>
  <c r="W24" i="92"/>
  <c r="X24" i="92"/>
  <c r="Y24" i="92"/>
  <c r="Z24" i="92"/>
  <c r="AA24" i="92"/>
  <c r="AB24" i="92"/>
  <c r="AC24" i="92"/>
  <c r="AD24" i="92"/>
  <c r="AE24" i="92"/>
  <c r="AF24" i="92"/>
  <c r="AG24" i="92"/>
  <c r="AH24" i="92"/>
  <c r="AI24" i="92"/>
  <c r="AJ24" i="92"/>
  <c r="AK24" i="92"/>
  <c r="AL24" i="92"/>
  <c r="AM24" i="92"/>
  <c r="AN24" i="92"/>
  <c r="AO24" i="92"/>
  <c r="AP24" i="92"/>
  <c r="AQ24" i="92"/>
  <c r="AR24" i="92"/>
  <c r="AS24" i="92"/>
  <c r="AT24" i="92"/>
  <c r="AU24" i="92"/>
  <c r="AV24" i="92"/>
  <c r="AW24" i="92"/>
  <c r="AX24" i="92"/>
  <c r="F25" i="92"/>
  <c r="G25" i="92"/>
  <c r="H25" i="92"/>
  <c r="I25" i="92"/>
  <c r="J25" i="92"/>
  <c r="K25" i="92"/>
  <c r="L25" i="92"/>
  <c r="M25" i="92"/>
  <c r="N25" i="92"/>
  <c r="O25" i="92"/>
  <c r="P25" i="92"/>
  <c r="Q25" i="92"/>
  <c r="R25" i="92"/>
  <c r="S25" i="92"/>
  <c r="T25" i="92"/>
  <c r="U25" i="92"/>
  <c r="V25" i="92"/>
  <c r="W25" i="92"/>
  <c r="X25" i="92"/>
  <c r="Y25" i="92"/>
  <c r="Z25" i="92"/>
  <c r="AA25" i="92"/>
  <c r="AB25" i="92"/>
  <c r="AC25" i="92"/>
  <c r="AD25" i="92"/>
  <c r="AE25" i="92"/>
  <c r="AF25" i="92"/>
  <c r="AG25" i="92"/>
  <c r="AH25" i="92"/>
  <c r="AI25" i="92"/>
  <c r="AJ25" i="92"/>
  <c r="AK25" i="92"/>
  <c r="AL25" i="92"/>
  <c r="AM25" i="92"/>
  <c r="AN25" i="92"/>
  <c r="AO25" i="92"/>
  <c r="AP25" i="92"/>
  <c r="AQ25" i="92"/>
  <c r="AR25" i="92"/>
  <c r="AS25" i="92"/>
  <c r="AT25" i="92"/>
  <c r="AU25" i="92"/>
  <c r="AV25" i="92"/>
  <c r="AW25" i="92"/>
  <c r="AX25" i="92"/>
  <c r="F26" i="92"/>
  <c r="G26" i="92"/>
  <c r="H26" i="92"/>
  <c r="I26" i="92"/>
  <c r="J26" i="92"/>
  <c r="K26" i="92"/>
  <c r="L26" i="92"/>
  <c r="M26" i="92"/>
  <c r="N26" i="92"/>
  <c r="O26" i="92"/>
  <c r="P26" i="92"/>
  <c r="Q26" i="92"/>
  <c r="R26" i="92"/>
  <c r="S26" i="92"/>
  <c r="T26" i="92"/>
  <c r="U26" i="92"/>
  <c r="V26" i="92"/>
  <c r="W26" i="92"/>
  <c r="X26" i="92"/>
  <c r="Y26" i="92"/>
  <c r="Z26" i="92"/>
  <c r="AA26" i="92"/>
  <c r="AB26" i="92"/>
  <c r="AC26" i="92"/>
  <c r="AD26" i="92"/>
  <c r="AE26" i="92"/>
  <c r="AF26" i="92"/>
  <c r="AG26" i="92"/>
  <c r="AH26" i="92"/>
  <c r="AI26" i="92"/>
  <c r="AJ26" i="92"/>
  <c r="AK26" i="92"/>
  <c r="AL26" i="92"/>
  <c r="AM26" i="92"/>
  <c r="AN26" i="92"/>
  <c r="AO26" i="92"/>
  <c r="AP26" i="92"/>
  <c r="AQ26" i="92"/>
  <c r="AR26" i="92"/>
  <c r="AS26" i="92"/>
  <c r="AT26" i="92"/>
  <c r="AU26" i="92"/>
  <c r="AV26" i="92"/>
  <c r="AW26" i="92"/>
  <c r="AX26" i="92"/>
  <c r="F27" i="92"/>
  <c r="G27" i="92"/>
  <c r="H27" i="92"/>
  <c r="I27" i="92"/>
  <c r="J27" i="92"/>
  <c r="K27" i="92"/>
  <c r="L27" i="92"/>
  <c r="M27" i="92"/>
  <c r="N27" i="92"/>
  <c r="O27" i="92"/>
  <c r="P27" i="92"/>
  <c r="Q27" i="92"/>
  <c r="R27" i="92"/>
  <c r="S27" i="92"/>
  <c r="T27" i="92"/>
  <c r="U27" i="92"/>
  <c r="V27" i="92"/>
  <c r="W27" i="92"/>
  <c r="X27" i="92"/>
  <c r="Y27" i="92"/>
  <c r="Z27" i="92"/>
  <c r="AA27" i="92"/>
  <c r="AB27" i="92"/>
  <c r="AC27" i="92"/>
  <c r="AD27" i="92"/>
  <c r="AE27" i="92"/>
  <c r="AF27" i="92"/>
  <c r="AG27" i="92"/>
  <c r="AH27" i="92"/>
  <c r="AI27" i="92"/>
  <c r="AJ27" i="92"/>
  <c r="AK27" i="92"/>
  <c r="AL27" i="92"/>
  <c r="AM27" i="92"/>
  <c r="AN27" i="92"/>
  <c r="AO27" i="92"/>
  <c r="AP27" i="92"/>
  <c r="AQ27" i="92"/>
  <c r="AR27" i="92"/>
  <c r="AS27" i="92"/>
  <c r="AT27" i="92"/>
  <c r="AU27" i="92"/>
  <c r="AV27" i="92"/>
  <c r="AW27" i="92"/>
  <c r="AX27" i="92"/>
  <c r="F28" i="92"/>
  <c r="G28" i="92"/>
  <c r="H28" i="92"/>
  <c r="I28" i="92"/>
  <c r="J28" i="92"/>
  <c r="K28" i="92"/>
  <c r="L28" i="92"/>
  <c r="M28" i="92"/>
  <c r="N28" i="92"/>
  <c r="O28" i="92"/>
  <c r="P28" i="92"/>
  <c r="Q28" i="92"/>
  <c r="R28" i="92"/>
  <c r="S28" i="92"/>
  <c r="T28" i="92"/>
  <c r="U28" i="92"/>
  <c r="V28" i="92"/>
  <c r="W28" i="92"/>
  <c r="X28" i="92"/>
  <c r="Y28" i="92"/>
  <c r="Z28" i="92"/>
  <c r="AA28" i="92"/>
  <c r="AB28" i="92"/>
  <c r="AC28" i="92"/>
  <c r="AD28" i="92"/>
  <c r="AE28" i="92"/>
  <c r="AF28" i="92"/>
  <c r="AG28" i="92"/>
  <c r="AH28" i="92"/>
  <c r="AI28" i="92"/>
  <c r="AJ28" i="92"/>
  <c r="AK28" i="92"/>
  <c r="AL28" i="92"/>
  <c r="AM28" i="92"/>
  <c r="AN28" i="92"/>
  <c r="AO28" i="92"/>
  <c r="AP28" i="92"/>
  <c r="AQ28" i="92"/>
  <c r="AR28" i="92"/>
  <c r="AS28" i="92"/>
  <c r="AT28" i="92"/>
  <c r="AU28" i="92"/>
  <c r="AV28" i="92"/>
  <c r="AW28" i="92"/>
  <c r="AX28" i="92"/>
  <c r="F29" i="92"/>
  <c r="G29" i="92"/>
  <c r="H29" i="92"/>
  <c r="I29" i="92"/>
  <c r="J29" i="92"/>
  <c r="K29" i="92"/>
  <c r="L29" i="92"/>
  <c r="M29" i="92"/>
  <c r="N29" i="92"/>
  <c r="O29" i="92"/>
  <c r="P29" i="92"/>
  <c r="Q29" i="92"/>
  <c r="R29" i="92"/>
  <c r="S29" i="92"/>
  <c r="T29" i="92"/>
  <c r="U29" i="92"/>
  <c r="V29" i="92"/>
  <c r="W29" i="92"/>
  <c r="X29" i="92"/>
  <c r="Y29" i="92"/>
  <c r="Z29" i="92"/>
  <c r="AA29" i="92"/>
  <c r="AB29" i="92"/>
  <c r="AC29" i="92"/>
  <c r="AD29" i="92"/>
  <c r="AE29" i="92"/>
  <c r="AF29" i="92"/>
  <c r="AG29" i="92"/>
  <c r="AH29" i="92"/>
  <c r="AI29" i="92"/>
  <c r="AJ29" i="92"/>
  <c r="AK29" i="92"/>
  <c r="AL29" i="92"/>
  <c r="AM29" i="92"/>
  <c r="AN29" i="92"/>
  <c r="AO29" i="92"/>
  <c r="AP29" i="92"/>
  <c r="AQ29" i="92"/>
  <c r="AR29" i="92"/>
  <c r="AS29" i="92"/>
  <c r="AT29" i="92"/>
  <c r="AU29" i="92"/>
  <c r="AV29" i="92"/>
  <c r="AW29" i="92"/>
  <c r="AX29" i="92"/>
  <c r="F30" i="92"/>
  <c r="G30" i="92"/>
  <c r="H30" i="92"/>
  <c r="I30" i="92"/>
  <c r="J30" i="92"/>
  <c r="K30" i="92"/>
  <c r="L30" i="92"/>
  <c r="M30" i="92"/>
  <c r="N30" i="92"/>
  <c r="O30" i="92"/>
  <c r="P30" i="92"/>
  <c r="Q30" i="92"/>
  <c r="R30" i="92"/>
  <c r="S30" i="92"/>
  <c r="T30" i="92"/>
  <c r="U30" i="92"/>
  <c r="V30" i="92"/>
  <c r="W30" i="92"/>
  <c r="X30" i="92"/>
  <c r="Y30" i="92"/>
  <c r="Z30" i="92"/>
  <c r="AA30" i="92"/>
  <c r="AB30" i="92"/>
  <c r="AC30" i="92"/>
  <c r="AD30" i="92"/>
  <c r="AE30" i="92"/>
  <c r="AF30" i="92"/>
  <c r="AG30" i="92"/>
  <c r="AH30" i="92"/>
  <c r="AI30" i="92"/>
  <c r="AJ30" i="92"/>
  <c r="AK30" i="92"/>
  <c r="AL30" i="92"/>
  <c r="AM30" i="92"/>
  <c r="AN30" i="92"/>
  <c r="AO30" i="92"/>
  <c r="AP30" i="92"/>
  <c r="AQ30" i="92"/>
  <c r="AR30" i="92"/>
  <c r="AS30" i="92"/>
  <c r="AT30" i="92"/>
  <c r="AU30" i="92"/>
  <c r="AV30" i="92"/>
  <c r="AW30" i="92"/>
  <c r="AX30" i="92"/>
  <c r="F31" i="92"/>
  <c r="G31" i="92"/>
  <c r="H31" i="92"/>
  <c r="I31" i="92"/>
  <c r="J31" i="92"/>
  <c r="K31" i="92"/>
  <c r="L31" i="92"/>
  <c r="M31" i="92"/>
  <c r="N31" i="92"/>
  <c r="O31" i="92"/>
  <c r="P31" i="92"/>
  <c r="Q31" i="92"/>
  <c r="R31" i="92"/>
  <c r="S31" i="92"/>
  <c r="T31" i="92"/>
  <c r="U31" i="92"/>
  <c r="V31" i="92"/>
  <c r="W31" i="92"/>
  <c r="X31" i="92"/>
  <c r="Y31" i="92"/>
  <c r="Z31" i="92"/>
  <c r="AA31" i="92"/>
  <c r="AB31" i="92"/>
  <c r="AC31" i="92"/>
  <c r="AD31" i="92"/>
  <c r="AE31" i="92"/>
  <c r="AF31" i="92"/>
  <c r="AG31" i="92"/>
  <c r="AH31" i="92"/>
  <c r="AI31" i="92"/>
  <c r="AJ31" i="92"/>
  <c r="AK31" i="92"/>
  <c r="AL31" i="92"/>
  <c r="AM31" i="92"/>
  <c r="AN31" i="92"/>
  <c r="AO31" i="92"/>
  <c r="AP31" i="92"/>
  <c r="AQ31" i="92"/>
  <c r="AR31" i="92"/>
  <c r="AS31" i="92"/>
  <c r="AT31" i="92"/>
  <c r="AU31" i="92"/>
  <c r="AV31" i="92"/>
  <c r="AW31" i="92"/>
  <c r="AX31" i="92"/>
  <c r="F32" i="92"/>
  <c r="G32" i="92"/>
  <c r="H32" i="92"/>
  <c r="I32" i="92"/>
  <c r="J32" i="92"/>
  <c r="K32" i="92"/>
  <c r="L32" i="92"/>
  <c r="M32" i="92"/>
  <c r="N32" i="92"/>
  <c r="O32" i="92"/>
  <c r="P32" i="92"/>
  <c r="Q32" i="92"/>
  <c r="R32" i="92"/>
  <c r="S32" i="92"/>
  <c r="T32" i="92"/>
  <c r="U32" i="92"/>
  <c r="V32" i="92"/>
  <c r="W32" i="92"/>
  <c r="X32" i="92"/>
  <c r="Y32" i="92"/>
  <c r="Z32" i="92"/>
  <c r="AA32" i="92"/>
  <c r="AB32" i="92"/>
  <c r="AC32" i="92"/>
  <c r="AD32" i="92"/>
  <c r="AE32" i="92"/>
  <c r="AF32" i="92"/>
  <c r="AG32" i="92"/>
  <c r="AH32" i="92"/>
  <c r="AI32" i="92"/>
  <c r="AJ32" i="92"/>
  <c r="AK32" i="92"/>
  <c r="AL32" i="92"/>
  <c r="AM32" i="92"/>
  <c r="AN32" i="92"/>
  <c r="AO32" i="92"/>
  <c r="AP32" i="92"/>
  <c r="AQ32" i="92"/>
  <c r="AR32" i="92"/>
  <c r="AS32" i="92"/>
  <c r="AT32" i="92"/>
  <c r="AU32" i="92"/>
  <c r="AV32" i="92"/>
  <c r="AW32" i="92"/>
  <c r="AX32" i="92"/>
  <c r="F33" i="92"/>
  <c r="G33" i="92"/>
  <c r="H33" i="92"/>
  <c r="I33" i="92"/>
  <c r="J33" i="92"/>
  <c r="K33" i="92"/>
  <c r="L33" i="92"/>
  <c r="M33" i="92"/>
  <c r="N33" i="92"/>
  <c r="O33" i="92"/>
  <c r="P33" i="92"/>
  <c r="Q33" i="92"/>
  <c r="R33" i="92"/>
  <c r="S33" i="92"/>
  <c r="T33" i="92"/>
  <c r="U33" i="92"/>
  <c r="V33" i="92"/>
  <c r="W33" i="92"/>
  <c r="X33" i="92"/>
  <c r="Y33" i="92"/>
  <c r="Z33" i="92"/>
  <c r="AA33" i="92"/>
  <c r="AB33" i="92"/>
  <c r="AC33" i="92"/>
  <c r="AD33" i="92"/>
  <c r="AE33" i="92"/>
  <c r="AF33" i="92"/>
  <c r="AG33" i="92"/>
  <c r="AH33" i="92"/>
  <c r="AI33" i="92"/>
  <c r="AJ33" i="92"/>
  <c r="AK33" i="92"/>
  <c r="AL33" i="92"/>
  <c r="AM33" i="92"/>
  <c r="AN33" i="92"/>
  <c r="AO33" i="92"/>
  <c r="AP33" i="92"/>
  <c r="AQ33" i="92"/>
  <c r="AR33" i="92"/>
  <c r="AS33" i="92"/>
  <c r="AT33" i="92"/>
  <c r="AU33" i="92"/>
  <c r="AV33" i="92"/>
  <c r="AW33" i="92"/>
  <c r="AX33" i="92"/>
  <c r="F34" i="92"/>
  <c r="G34" i="92"/>
  <c r="H34" i="92"/>
  <c r="I34" i="92"/>
  <c r="J34" i="92"/>
  <c r="K34" i="92"/>
  <c r="L34" i="92"/>
  <c r="M34" i="92"/>
  <c r="N34" i="92"/>
  <c r="O34" i="92"/>
  <c r="P34" i="92"/>
  <c r="Q34" i="92"/>
  <c r="R34" i="92"/>
  <c r="S34" i="92"/>
  <c r="T34" i="92"/>
  <c r="U34" i="92"/>
  <c r="V34" i="92"/>
  <c r="W34" i="92"/>
  <c r="X34" i="92"/>
  <c r="Y34" i="92"/>
  <c r="Z34" i="92"/>
  <c r="AA34" i="92"/>
  <c r="AB34" i="92"/>
  <c r="AC34" i="92"/>
  <c r="AD34" i="92"/>
  <c r="AE34" i="92"/>
  <c r="AF34" i="92"/>
  <c r="AG34" i="92"/>
  <c r="AH34" i="92"/>
  <c r="AI34" i="92"/>
  <c r="AJ34" i="92"/>
  <c r="AK34" i="92"/>
  <c r="AL34" i="92"/>
  <c r="AM34" i="92"/>
  <c r="AN34" i="92"/>
  <c r="AO34" i="92"/>
  <c r="AP34" i="92"/>
  <c r="AQ34" i="92"/>
  <c r="AR34" i="92"/>
  <c r="AS34" i="92"/>
  <c r="AT34" i="92"/>
  <c r="AU34" i="92"/>
  <c r="AV34" i="92"/>
  <c r="AW34" i="92"/>
  <c r="AX34" i="92"/>
  <c r="F35" i="92"/>
  <c r="G35" i="92"/>
  <c r="H35" i="92"/>
  <c r="I35" i="92"/>
  <c r="J35" i="92"/>
  <c r="K35" i="92"/>
  <c r="L35" i="92"/>
  <c r="M35" i="92"/>
  <c r="N35" i="92"/>
  <c r="O35" i="92"/>
  <c r="P35" i="92"/>
  <c r="Q35" i="92"/>
  <c r="R35" i="92"/>
  <c r="S35" i="92"/>
  <c r="T35" i="92"/>
  <c r="U35" i="92"/>
  <c r="V35" i="92"/>
  <c r="W35" i="92"/>
  <c r="X35" i="92"/>
  <c r="Y35" i="92"/>
  <c r="Z35" i="92"/>
  <c r="AA35" i="92"/>
  <c r="AB35" i="92"/>
  <c r="AC35" i="92"/>
  <c r="AD35" i="92"/>
  <c r="AE35" i="92"/>
  <c r="AF35" i="92"/>
  <c r="AG35" i="92"/>
  <c r="AH35" i="92"/>
  <c r="AI35" i="92"/>
  <c r="AJ35" i="92"/>
  <c r="AK35" i="92"/>
  <c r="AL35" i="92"/>
  <c r="AM35" i="92"/>
  <c r="AN35" i="92"/>
  <c r="AO35" i="92"/>
  <c r="AP35" i="92"/>
  <c r="AQ35" i="92"/>
  <c r="AR35" i="92"/>
  <c r="AS35" i="92"/>
  <c r="AT35" i="92"/>
  <c r="AU35" i="92"/>
  <c r="AV35" i="92"/>
  <c r="AW35" i="92"/>
  <c r="AX35" i="92"/>
  <c r="F36" i="92"/>
  <c r="G36" i="92"/>
  <c r="H36" i="92"/>
  <c r="I36" i="92"/>
  <c r="J36" i="92"/>
  <c r="K36" i="92"/>
  <c r="L36" i="92"/>
  <c r="M36" i="92"/>
  <c r="N36" i="92"/>
  <c r="O36" i="92"/>
  <c r="P36" i="92"/>
  <c r="Q36" i="92"/>
  <c r="R36" i="92"/>
  <c r="S36" i="92"/>
  <c r="T36" i="92"/>
  <c r="U36" i="92"/>
  <c r="V36" i="92"/>
  <c r="W36" i="92"/>
  <c r="X36" i="92"/>
  <c r="Y36" i="92"/>
  <c r="Z36" i="92"/>
  <c r="AA36" i="92"/>
  <c r="AB36" i="92"/>
  <c r="AC36" i="92"/>
  <c r="AD36" i="92"/>
  <c r="AE36" i="92"/>
  <c r="AF36" i="92"/>
  <c r="AG36" i="92"/>
  <c r="AH36" i="92"/>
  <c r="AI36" i="92"/>
  <c r="AJ36" i="92"/>
  <c r="AK36" i="92"/>
  <c r="AL36" i="92"/>
  <c r="AM36" i="92"/>
  <c r="AN36" i="92"/>
  <c r="AO36" i="92"/>
  <c r="AP36" i="92"/>
  <c r="AQ36" i="92"/>
  <c r="AR36" i="92"/>
  <c r="AS36" i="92"/>
  <c r="AT36" i="92"/>
  <c r="AU36" i="92"/>
  <c r="AV36" i="92"/>
  <c r="AW36" i="92"/>
  <c r="AX36" i="92"/>
  <c r="F37" i="92"/>
  <c r="G37" i="92"/>
  <c r="H37" i="92"/>
  <c r="I37" i="92"/>
  <c r="J37" i="92"/>
  <c r="K37" i="92"/>
  <c r="L37" i="92"/>
  <c r="M37" i="92"/>
  <c r="N37" i="92"/>
  <c r="O37" i="92"/>
  <c r="P37" i="92"/>
  <c r="Q37" i="92"/>
  <c r="R37" i="92"/>
  <c r="S37" i="92"/>
  <c r="T37" i="92"/>
  <c r="U37" i="92"/>
  <c r="V37" i="92"/>
  <c r="W37" i="92"/>
  <c r="X37" i="92"/>
  <c r="Y37" i="92"/>
  <c r="Z37" i="92"/>
  <c r="AA37" i="92"/>
  <c r="AB37" i="92"/>
  <c r="AC37" i="92"/>
  <c r="AD37" i="92"/>
  <c r="AE37" i="92"/>
  <c r="AF37" i="92"/>
  <c r="AG37" i="92"/>
  <c r="AH37" i="92"/>
  <c r="AI37" i="92"/>
  <c r="AJ37" i="92"/>
  <c r="AK37" i="92"/>
  <c r="AL37" i="92"/>
  <c r="AM37" i="92"/>
  <c r="AN37" i="92"/>
  <c r="AO37" i="92"/>
  <c r="AP37" i="92"/>
  <c r="AQ37" i="92"/>
  <c r="AR37" i="92"/>
  <c r="AS37" i="92"/>
  <c r="AT37" i="92"/>
  <c r="AU37" i="92"/>
  <c r="AV37" i="92"/>
  <c r="AW37" i="92"/>
  <c r="AX37" i="92"/>
  <c r="F38" i="92"/>
  <c r="G38" i="92"/>
  <c r="H38" i="92"/>
  <c r="I38" i="92"/>
  <c r="J38" i="92"/>
  <c r="K38" i="92"/>
  <c r="L38" i="92"/>
  <c r="M38" i="92"/>
  <c r="N38" i="92"/>
  <c r="O38" i="92"/>
  <c r="P38" i="92"/>
  <c r="Q38" i="92"/>
  <c r="R38" i="92"/>
  <c r="S38" i="92"/>
  <c r="T38" i="92"/>
  <c r="U38" i="92"/>
  <c r="V38" i="92"/>
  <c r="W38" i="92"/>
  <c r="X38" i="92"/>
  <c r="Y38" i="92"/>
  <c r="Z38" i="92"/>
  <c r="AA38" i="92"/>
  <c r="AB38" i="92"/>
  <c r="AC38" i="92"/>
  <c r="AD38" i="92"/>
  <c r="AE38" i="92"/>
  <c r="AF38" i="92"/>
  <c r="AG38" i="92"/>
  <c r="AH38" i="92"/>
  <c r="AI38" i="92"/>
  <c r="AJ38" i="92"/>
  <c r="AK38" i="92"/>
  <c r="AL38" i="92"/>
  <c r="AM38" i="92"/>
  <c r="AN38" i="92"/>
  <c r="AO38" i="92"/>
  <c r="AP38" i="92"/>
  <c r="AQ38" i="92"/>
  <c r="AR38" i="92"/>
  <c r="AS38" i="92"/>
  <c r="AT38" i="92"/>
  <c r="AU38" i="92"/>
  <c r="AV38" i="92"/>
  <c r="AW38" i="92"/>
  <c r="AX38" i="92"/>
  <c r="F39" i="92"/>
  <c r="G39" i="92"/>
  <c r="H39" i="92"/>
  <c r="I39" i="92"/>
  <c r="J39" i="92"/>
  <c r="K39" i="92"/>
  <c r="L39" i="92"/>
  <c r="M39" i="92"/>
  <c r="N39" i="92"/>
  <c r="O39" i="92"/>
  <c r="P39" i="92"/>
  <c r="Q39" i="92"/>
  <c r="R39" i="92"/>
  <c r="S39" i="92"/>
  <c r="T39" i="92"/>
  <c r="U39" i="92"/>
  <c r="V39" i="92"/>
  <c r="W39" i="92"/>
  <c r="X39" i="92"/>
  <c r="Y39" i="92"/>
  <c r="Z39" i="92"/>
  <c r="AA39" i="92"/>
  <c r="AB39" i="92"/>
  <c r="AC39" i="92"/>
  <c r="AD39" i="92"/>
  <c r="AE39" i="92"/>
  <c r="AF39" i="92"/>
  <c r="AG39" i="92"/>
  <c r="AH39" i="92"/>
  <c r="AI39" i="92"/>
  <c r="AJ39" i="92"/>
  <c r="AK39" i="92"/>
  <c r="AL39" i="92"/>
  <c r="AM39" i="92"/>
  <c r="AN39" i="92"/>
  <c r="AO39" i="92"/>
  <c r="AP39" i="92"/>
  <c r="AQ39" i="92"/>
  <c r="AR39" i="92"/>
  <c r="AS39" i="92"/>
  <c r="AT39" i="92"/>
  <c r="AU39" i="92"/>
  <c r="AV39" i="92"/>
  <c r="AW39" i="92"/>
  <c r="AX39" i="92"/>
  <c r="F40" i="92"/>
  <c r="G40" i="92"/>
  <c r="H40" i="92"/>
  <c r="I40" i="92"/>
  <c r="J40" i="92"/>
  <c r="K40" i="92"/>
  <c r="L40" i="92"/>
  <c r="M40" i="92"/>
  <c r="N40" i="92"/>
  <c r="O40" i="92"/>
  <c r="P40" i="92"/>
  <c r="Q40" i="92"/>
  <c r="R40" i="92"/>
  <c r="S40" i="92"/>
  <c r="T40" i="92"/>
  <c r="U40" i="92"/>
  <c r="V40" i="92"/>
  <c r="W40" i="92"/>
  <c r="X40" i="92"/>
  <c r="Y40" i="92"/>
  <c r="Z40" i="92"/>
  <c r="AA40" i="92"/>
  <c r="AB40" i="92"/>
  <c r="AC40" i="92"/>
  <c r="AD40" i="92"/>
  <c r="AE40" i="92"/>
  <c r="AF40" i="92"/>
  <c r="AG40" i="92"/>
  <c r="AH40" i="92"/>
  <c r="AI40" i="92"/>
  <c r="AJ40" i="92"/>
  <c r="AK40" i="92"/>
  <c r="AL40" i="92"/>
  <c r="AM40" i="92"/>
  <c r="AN40" i="92"/>
  <c r="AO40" i="92"/>
  <c r="AP40" i="92"/>
  <c r="AQ40" i="92"/>
  <c r="AR40" i="92"/>
  <c r="AS40" i="92"/>
  <c r="AT40" i="92"/>
  <c r="AU40" i="92"/>
  <c r="AV40" i="92"/>
  <c r="AW40" i="92"/>
  <c r="AX40" i="92"/>
  <c r="F41" i="92"/>
  <c r="G41" i="92"/>
  <c r="H41" i="92"/>
  <c r="I41" i="92"/>
  <c r="J41" i="92"/>
  <c r="K41" i="92"/>
  <c r="L41" i="92"/>
  <c r="M41" i="92"/>
  <c r="N41" i="92"/>
  <c r="O41" i="92"/>
  <c r="P41" i="92"/>
  <c r="Q41" i="92"/>
  <c r="R41" i="92"/>
  <c r="S41" i="92"/>
  <c r="T41" i="92"/>
  <c r="U41" i="92"/>
  <c r="V41" i="92"/>
  <c r="W41" i="92"/>
  <c r="X41" i="92"/>
  <c r="Y41" i="92"/>
  <c r="Z41" i="92"/>
  <c r="AA41" i="92"/>
  <c r="AB41" i="92"/>
  <c r="AC41" i="92"/>
  <c r="AD41" i="92"/>
  <c r="AE41" i="92"/>
  <c r="AF41" i="92"/>
  <c r="AG41" i="92"/>
  <c r="AH41" i="92"/>
  <c r="AI41" i="92"/>
  <c r="AJ41" i="92"/>
  <c r="AK41" i="92"/>
  <c r="AL41" i="92"/>
  <c r="AM41" i="92"/>
  <c r="AN41" i="92"/>
  <c r="AO41" i="92"/>
  <c r="AP41" i="92"/>
  <c r="AQ41" i="92"/>
  <c r="AR41" i="92"/>
  <c r="AS41" i="92"/>
  <c r="AT41" i="92"/>
  <c r="AU41" i="92"/>
  <c r="AV41" i="92"/>
  <c r="AW41" i="92"/>
  <c r="AX41" i="92"/>
  <c r="F42" i="92"/>
  <c r="G42" i="92"/>
  <c r="H42" i="92"/>
  <c r="I42" i="92"/>
  <c r="J42" i="92"/>
  <c r="K42" i="92"/>
  <c r="L42" i="92"/>
  <c r="M42" i="92"/>
  <c r="N42" i="92"/>
  <c r="O42" i="92"/>
  <c r="P42" i="92"/>
  <c r="Q42" i="92"/>
  <c r="R42" i="92"/>
  <c r="S42" i="92"/>
  <c r="T42" i="92"/>
  <c r="U42" i="92"/>
  <c r="V42" i="92"/>
  <c r="W42" i="92"/>
  <c r="X42" i="92"/>
  <c r="Y42" i="92"/>
  <c r="Z42" i="92"/>
  <c r="AA42" i="92"/>
  <c r="AB42" i="92"/>
  <c r="AC42" i="92"/>
  <c r="AD42" i="92"/>
  <c r="AE42" i="92"/>
  <c r="AF42" i="92"/>
  <c r="AG42" i="92"/>
  <c r="AH42" i="92"/>
  <c r="AI42" i="92"/>
  <c r="AJ42" i="92"/>
  <c r="AK42" i="92"/>
  <c r="AL42" i="92"/>
  <c r="AM42" i="92"/>
  <c r="AN42" i="92"/>
  <c r="AO42" i="92"/>
  <c r="AP42" i="92"/>
  <c r="AQ42" i="92"/>
  <c r="AR42" i="92"/>
  <c r="AS42" i="92"/>
  <c r="AT42" i="92"/>
  <c r="AU42" i="92"/>
  <c r="AV42" i="92"/>
  <c r="AW42" i="92"/>
  <c r="AX42" i="92"/>
  <c r="F43" i="92"/>
  <c r="G43" i="92"/>
  <c r="H43" i="92"/>
  <c r="I43" i="92"/>
  <c r="J43" i="92"/>
  <c r="K43" i="92"/>
  <c r="L43" i="92"/>
  <c r="M43" i="92"/>
  <c r="N43" i="92"/>
  <c r="O43" i="92"/>
  <c r="P43" i="92"/>
  <c r="Q43" i="92"/>
  <c r="R43" i="92"/>
  <c r="S43" i="92"/>
  <c r="T43" i="92"/>
  <c r="U43" i="92"/>
  <c r="V43" i="92"/>
  <c r="W43" i="92"/>
  <c r="X43" i="92"/>
  <c r="Y43" i="92"/>
  <c r="Z43" i="92"/>
  <c r="AA43" i="92"/>
  <c r="AB43" i="92"/>
  <c r="AC43" i="92"/>
  <c r="AD43" i="92"/>
  <c r="AE43" i="92"/>
  <c r="AF43" i="92"/>
  <c r="AG43" i="92"/>
  <c r="AH43" i="92"/>
  <c r="AI43" i="92"/>
  <c r="AJ43" i="92"/>
  <c r="AK43" i="92"/>
  <c r="AL43" i="92"/>
  <c r="AM43" i="92"/>
  <c r="AN43" i="92"/>
  <c r="AO43" i="92"/>
  <c r="AP43" i="92"/>
  <c r="AQ43" i="92"/>
  <c r="AR43" i="92"/>
  <c r="AS43" i="92"/>
  <c r="AT43" i="92"/>
  <c r="AU43" i="92"/>
  <c r="AV43" i="92"/>
  <c r="AW43" i="92"/>
  <c r="AX43" i="92"/>
  <c r="F44" i="92"/>
  <c r="G44" i="92"/>
  <c r="H44" i="92"/>
  <c r="I44" i="92"/>
  <c r="J44" i="92"/>
  <c r="K44" i="92"/>
  <c r="L44" i="92"/>
  <c r="M44" i="92"/>
  <c r="N44" i="92"/>
  <c r="O44" i="92"/>
  <c r="P44" i="92"/>
  <c r="Q44" i="92"/>
  <c r="R44" i="92"/>
  <c r="S44" i="92"/>
  <c r="T44" i="92"/>
  <c r="U44" i="92"/>
  <c r="V44" i="92"/>
  <c r="W44" i="92"/>
  <c r="X44" i="92"/>
  <c r="Y44" i="92"/>
  <c r="Z44" i="92"/>
  <c r="AA44" i="92"/>
  <c r="AB44" i="92"/>
  <c r="AC44" i="92"/>
  <c r="AD44" i="92"/>
  <c r="AE44" i="92"/>
  <c r="AF44" i="92"/>
  <c r="AG44" i="92"/>
  <c r="AH44" i="92"/>
  <c r="AI44" i="92"/>
  <c r="AJ44" i="92"/>
  <c r="AK44" i="92"/>
  <c r="AL44" i="92"/>
  <c r="AM44" i="92"/>
  <c r="AN44" i="92"/>
  <c r="AO44" i="92"/>
  <c r="AP44" i="92"/>
  <c r="AQ44" i="92"/>
  <c r="AR44" i="92"/>
  <c r="AS44" i="92"/>
  <c r="AT44" i="92"/>
  <c r="AU44" i="92"/>
  <c r="AV44" i="92"/>
  <c r="AW44" i="92"/>
  <c r="AX44" i="92"/>
  <c r="F45" i="92"/>
  <c r="G45" i="92"/>
  <c r="H45" i="92"/>
  <c r="I45" i="92"/>
  <c r="J45" i="92"/>
  <c r="K45" i="92"/>
  <c r="L45" i="92"/>
  <c r="M45" i="92"/>
  <c r="N45" i="92"/>
  <c r="O45" i="92"/>
  <c r="P45" i="92"/>
  <c r="Q45" i="92"/>
  <c r="R45" i="92"/>
  <c r="S45" i="92"/>
  <c r="T45" i="92"/>
  <c r="U45" i="92"/>
  <c r="V45" i="92"/>
  <c r="W45" i="92"/>
  <c r="X45" i="92"/>
  <c r="Y45" i="92"/>
  <c r="Z45" i="92"/>
  <c r="AA45" i="92"/>
  <c r="AB45" i="92"/>
  <c r="AC45" i="92"/>
  <c r="AD45" i="92"/>
  <c r="AE45" i="92"/>
  <c r="AF45" i="92"/>
  <c r="AG45" i="92"/>
  <c r="AH45" i="92"/>
  <c r="AI45" i="92"/>
  <c r="AJ45" i="92"/>
  <c r="AK45" i="92"/>
  <c r="AL45" i="92"/>
  <c r="AM45" i="92"/>
  <c r="AN45" i="92"/>
  <c r="AO45" i="92"/>
  <c r="AP45" i="92"/>
  <c r="AQ45" i="92"/>
  <c r="AR45" i="92"/>
  <c r="AS45" i="92"/>
  <c r="AT45" i="92"/>
  <c r="AU45" i="92"/>
  <c r="AV45" i="92"/>
  <c r="AW45" i="92"/>
  <c r="AX45" i="92"/>
  <c r="F46" i="92"/>
  <c r="G46" i="92"/>
  <c r="H46" i="92"/>
  <c r="I46" i="92"/>
  <c r="J46" i="92"/>
  <c r="K46" i="92"/>
  <c r="L46" i="92"/>
  <c r="M46" i="92"/>
  <c r="N46" i="92"/>
  <c r="O46" i="92"/>
  <c r="P46" i="92"/>
  <c r="Q46" i="92"/>
  <c r="R46" i="92"/>
  <c r="S46" i="92"/>
  <c r="T46" i="92"/>
  <c r="U46" i="92"/>
  <c r="V46" i="92"/>
  <c r="W46" i="92"/>
  <c r="X46" i="92"/>
  <c r="Y46" i="92"/>
  <c r="Z46" i="92"/>
  <c r="AA46" i="92"/>
  <c r="AB46" i="92"/>
  <c r="AC46" i="92"/>
  <c r="AD46" i="92"/>
  <c r="AE46" i="92"/>
  <c r="AF46" i="92"/>
  <c r="AG46" i="92"/>
  <c r="AH46" i="92"/>
  <c r="AI46" i="92"/>
  <c r="AJ46" i="92"/>
  <c r="AK46" i="92"/>
  <c r="AL46" i="92"/>
  <c r="AM46" i="92"/>
  <c r="AN46" i="92"/>
  <c r="AO46" i="92"/>
  <c r="AP46" i="92"/>
  <c r="AQ46" i="92"/>
  <c r="AR46" i="92"/>
  <c r="AS46" i="92"/>
  <c r="AT46" i="92"/>
  <c r="AU46" i="92"/>
  <c r="AV46" i="92"/>
  <c r="AW46" i="92"/>
  <c r="AX46" i="92"/>
  <c r="F47" i="92"/>
  <c r="G47" i="92"/>
  <c r="H47" i="92"/>
  <c r="I47" i="92"/>
  <c r="J47" i="92"/>
  <c r="K47" i="92"/>
  <c r="L47" i="92"/>
  <c r="M47" i="92"/>
  <c r="N47" i="92"/>
  <c r="O47" i="92"/>
  <c r="P47" i="92"/>
  <c r="Q47" i="92"/>
  <c r="R47" i="92"/>
  <c r="S47" i="92"/>
  <c r="T47" i="92"/>
  <c r="U47" i="92"/>
  <c r="V47" i="92"/>
  <c r="W47" i="92"/>
  <c r="X47" i="92"/>
  <c r="Y47" i="92"/>
  <c r="Z47" i="92"/>
  <c r="AA47" i="92"/>
  <c r="AB47" i="92"/>
  <c r="AC47" i="92"/>
  <c r="AD47" i="92"/>
  <c r="AE47" i="92"/>
  <c r="AF47" i="92"/>
  <c r="AG47" i="92"/>
  <c r="AH47" i="92"/>
  <c r="AI47" i="92"/>
  <c r="AJ47" i="92"/>
  <c r="AK47" i="92"/>
  <c r="AL47" i="92"/>
  <c r="AM47" i="92"/>
  <c r="AN47" i="92"/>
  <c r="AO47" i="92"/>
  <c r="AP47" i="92"/>
  <c r="AQ47" i="92"/>
  <c r="AR47" i="92"/>
  <c r="AS47" i="92"/>
  <c r="AT47" i="92"/>
  <c r="AU47" i="92"/>
  <c r="AV47" i="92"/>
  <c r="AW47" i="92"/>
  <c r="AX47" i="92"/>
  <c r="F48" i="92"/>
  <c r="G48" i="92"/>
  <c r="H48" i="92"/>
  <c r="I48" i="92"/>
  <c r="J48" i="92"/>
  <c r="K48" i="92"/>
  <c r="L48" i="92"/>
  <c r="M48" i="92"/>
  <c r="N48" i="92"/>
  <c r="O48" i="92"/>
  <c r="P48" i="92"/>
  <c r="Q48" i="92"/>
  <c r="R48" i="92"/>
  <c r="S48" i="92"/>
  <c r="T48" i="92"/>
  <c r="U48" i="92"/>
  <c r="V48" i="92"/>
  <c r="W48" i="92"/>
  <c r="X48" i="92"/>
  <c r="Y48" i="92"/>
  <c r="Z48" i="92"/>
  <c r="AA48" i="92"/>
  <c r="AB48" i="92"/>
  <c r="AC48" i="92"/>
  <c r="AD48" i="92"/>
  <c r="AE48" i="92"/>
  <c r="AF48" i="92"/>
  <c r="AG48" i="92"/>
  <c r="AH48" i="92"/>
  <c r="AI48" i="92"/>
  <c r="AJ48" i="92"/>
  <c r="AK48" i="92"/>
  <c r="AL48" i="92"/>
  <c r="AM48" i="92"/>
  <c r="AN48" i="92"/>
  <c r="AO48" i="92"/>
  <c r="AP48" i="92"/>
  <c r="AQ48" i="92"/>
  <c r="AR48" i="92"/>
  <c r="AS48" i="92"/>
  <c r="AT48" i="92"/>
  <c r="AU48" i="92"/>
  <c r="AV48" i="92"/>
  <c r="AW48" i="92"/>
  <c r="AX48" i="92"/>
  <c r="F49" i="92"/>
  <c r="G49" i="92"/>
  <c r="H49" i="92"/>
  <c r="I49" i="92"/>
  <c r="J49" i="92"/>
  <c r="K49" i="92"/>
  <c r="L49" i="92"/>
  <c r="M49" i="92"/>
  <c r="N49" i="92"/>
  <c r="O49" i="92"/>
  <c r="P49" i="92"/>
  <c r="Q49" i="92"/>
  <c r="R49" i="92"/>
  <c r="S49" i="92"/>
  <c r="T49" i="92"/>
  <c r="U49" i="92"/>
  <c r="V49" i="92"/>
  <c r="W49" i="92"/>
  <c r="X49" i="92"/>
  <c r="Y49" i="92"/>
  <c r="Z49" i="92"/>
  <c r="AA49" i="92"/>
  <c r="AB49" i="92"/>
  <c r="AC49" i="92"/>
  <c r="AD49" i="92"/>
  <c r="AE49" i="92"/>
  <c r="AF49" i="92"/>
  <c r="AG49" i="92"/>
  <c r="AH49" i="92"/>
  <c r="AI49" i="92"/>
  <c r="AJ49" i="92"/>
  <c r="AK49" i="92"/>
  <c r="AL49" i="92"/>
  <c r="AM49" i="92"/>
  <c r="AN49" i="92"/>
  <c r="AO49" i="92"/>
  <c r="AP49" i="92"/>
  <c r="AQ49" i="92"/>
  <c r="AR49" i="92"/>
  <c r="AS49" i="92"/>
  <c r="AT49" i="92"/>
  <c r="AU49" i="92"/>
  <c r="AV49" i="92"/>
  <c r="AW49" i="92"/>
  <c r="AX49" i="92"/>
  <c r="F50" i="92"/>
  <c r="G50" i="92"/>
  <c r="H50" i="92"/>
  <c r="I50" i="92"/>
  <c r="J50" i="92"/>
  <c r="K50" i="92"/>
  <c r="L50" i="92"/>
  <c r="M50" i="92"/>
  <c r="N50" i="92"/>
  <c r="O50" i="92"/>
  <c r="P50" i="92"/>
  <c r="Q50" i="92"/>
  <c r="R50" i="92"/>
  <c r="S50" i="92"/>
  <c r="T50" i="92"/>
  <c r="U50" i="92"/>
  <c r="V50" i="92"/>
  <c r="W50" i="92"/>
  <c r="X50" i="92"/>
  <c r="Y50" i="92"/>
  <c r="Z50" i="92"/>
  <c r="AA50" i="92"/>
  <c r="AB50" i="92"/>
  <c r="AC50" i="92"/>
  <c r="AD50" i="92"/>
  <c r="AE50" i="92"/>
  <c r="AF50" i="92"/>
  <c r="AG50" i="92"/>
  <c r="AH50" i="92"/>
  <c r="AI50" i="92"/>
  <c r="AJ50" i="92"/>
  <c r="AK50" i="92"/>
  <c r="AL50" i="92"/>
  <c r="AM50" i="92"/>
  <c r="AN50" i="92"/>
  <c r="AO50" i="92"/>
  <c r="AP50" i="92"/>
  <c r="AQ50" i="92"/>
  <c r="AR50" i="92"/>
  <c r="AS50" i="92"/>
  <c r="AT50" i="92"/>
  <c r="AU50" i="92"/>
  <c r="AV50" i="92"/>
  <c r="AW50" i="92"/>
  <c r="AX50" i="92"/>
  <c r="F51" i="92"/>
  <c r="G51" i="92"/>
  <c r="H51" i="92"/>
  <c r="I51" i="92"/>
  <c r="J51" i="92"/>
  <c r="K51" i="92"/>
  <c r="L51" i="92"/>
  <c r="M51" i="92"/>
  <c r="N51" i="92"/>
  <c r="O51" i="92"/>
  <c r="P51" i="92"/>
  <c r="Q51" i="92"/>
  <c r="R51" i="92"/>
  <c r="S51" i="92"/>
  <c r="T51" i="92"/>
  <c r="U51" i="92"/>
  <c r="V51" i="92"/>
  <c r="W51" i="92"/>
  <c r="X51" i="92"/>
  <c r="Y51" i="92"/>
  <c r="Z51" i="92"/>
  <c r="AA51" i="92"/>
  <c r="AB51" i="92"/>
  <c r="AC51" i="92"/>
  <c r="AD51" i="92"/>
  <c r="AE51" i="92"/>
  <c r="AF51" i="92"/>
  <c r="AG51" i="92"/>
  <c r="AH51" i="92"/>
  <c r="AI51" i="92"/>
  <c r="AJ51" i="92"/>
  <c r="AK51" i="92"/>
  <c r="AL51" i="92"/>
  <c r="AM51" i="92"/>
  <c r="AN51" i="92"/>
  <c r="AO51" i="92"/>
  <c r="AP51" i="92"/>
  <c r="AQ51" i="92"/>
  <c r="AR51" i="92"/>
  <c r="AS51" i="92"/>
  <c r="AT51" i="92"/>
  <c r="AU51" i="92"/>
  <c r="AV51" i="92"/>
  <c r="AW51" i="92"/>
  <c r="AX51" i="92"/>
  <c r="F52" i="92"/>
  <c r="G52" i="92"/>
  <c r="H52" i="92"/>
  <c r="I52" i="92"/>
  <c r="J52" i="92"/>
  <c r="K52" i="92"/>
  <c r="L52" i="92"/>
  <c r="M52" i="92"/>
  <c r="N52" i="92"/>
  <c r="O52" i="92"/>
  <c r="P52" i="92"/>
  <c r="Q52" i="92"/>
  <c r="R52" i="92"/>
  <c r="S52" i="92"/>
  <c r="T52" i="92"/>
  <c r="U52" i="92"/>
  <c r="V52" i="92"/>
  <c r="W52" i="92"/>
  <c r="X52" i="92"/>
  <c r="Y52" i="92"/>
  <c r="Z52" i="92"/>
  <c r="AA52" i="92"/>
  <c r="AB52" i="92"/>
  <c r="AC52" i="92"/>
  <c r="AD52" i="92"/>
  <c r="AE52" i="92"/>
  <c r="AF52" i="92"/>
  <c r="AG52" i="92"/>
  <c r="AH52" i="92"/>
  <c r="AI52" i="92"/>
  <c r="AJ52" i="92"/>
  <c r="AK52" i="92"/>
  <c r="AL52" i="92"/>
  <c r="AM52" i="92"/>
  <c r="AN52" i="92"/>
  <c r="AO52" i="92"/>
  <c r="AP52" i="92"/>
  <c r="AQ52" i="92"/>
  <c r="AR52" i="92"/>
  <c r="AS52" i="92"/>
  <c r="AT52" i="92"/>
  <c r="AU52" i="92"/>
  <c r="AV52" i="92"/>
  <c r="AW52" i="92"/>
  <c r="AX52" i="92"/>
  <c r="F53" i="92"/>
  <c r="G53" i="92"/>
  <c r="H53" i="92"/>
  <c r="I53" i="92"/>
  <c r="J53" i="92"/>
  <c r="K53" i="92"/>
  <c r="L53" i="92"/>
  <c r="M53" i="92"/>
  <c r="N53" i="92"/>
  <c r="O53" i="92"/>
  <c r="P53" i="92"/>
  <c r="Q53" i="92"/>
  <c r="R53" i="92"/>
  <c r="S53" i="92"/>
  <c r="T53" i="92"/>
  <c r="U53" i="92"/>
  <c r="V53" i="92"/>
  <c r="W53" i="92"/>
  <c r="X53" i="92"/>
  <c r="Y53" i="92"/>
  <c r="Z53" i="92"/>
  <c r="AA53" i="92"/>
  <c r="AB53" i="92"/>
  <c r="AC53" i="92"/>
  <c r="AD53" i="92"/>
  <c r="AE53" i="92"/>
  <c r="AF53" i="92"/>
  <c r="AG53" i="92"/>
  <c r="AH53" i="92"/>
  <c r="AI53" i="92"/>
  <c r="AJ53" i="92"/>
  <c r="AK53" i="92"/>
  <c r="AL53" i="92"/>
  <c r="AM53" i="92"/>
  <c r="AN53" i="92"/>
  <c r="AO53" i="92"/>
  <c r="AP53" i="92"/>
  <c r="AQ53" i="92"/>
  <c r="AR53" i="92"/>
  <c r="AS53" i="92"/>
  <c r="AT53" i="92"/>
  <c r="AU53" i="92"/>
  <c r="AV53" i="92"/>
  <c r="AW53" i="92"/>
  <c r="AX53" i="92"/>
  <c r="F54" i="92"/>
  <c r="G54" i="92"/>
  <c r="H54" i="92"/>
  <c r="I54" i="92"/>
  <c r="J54" i="92"/>
  <c r="K54" i="92"/>
  <c r="L54" i="92"/>
  <c r="M54" i="92"/>
  <c r="N54" i="92"/>
  <c r="O54" i="92"/>
  <c r="P54" i="92"/>
  <c r="Q54" i="92"/>
  <c r="R54" i="92"/>
  <c r="S54" i="92"/>
  <c r="T54" i="92"/>
  <c r="U54" i="92"/>
  <c r="V54" i="92"/>
  <c r="W54" i="92"/>
  <c r="X54" i="92"/>
  <c r="Y54" i="92"/>
  <c r="Z54" i="92"/>
  <c r="AA54" i="92"/>
  <c r="AB54" i="92"/>
  <c r="AC54" i="92"/>
  <c r="AD54" i="92"/>
  <c r="AE54" i="92"/>
  <c r="AF54" i="92"/>
  <c r="AG54" i="92"/>
  <c r="AH54" i="92"/>
  <c r="AI54" i="92"/>
  <c r="AJ54" i="92"/>
  <c r="AK54" i="92"/>
  <c r="AL54" i="92"/>
  <c r="AM54" i="92"/>
  <c r="AN54" i="92"/>
  <c r="AO54" i="92"/>
  <c r="AP54" i="92"/>
  <c r="AQ54" i="92"/>
  <c r="AR54" i="92"/>
  <c r="AS54" i="92"/>
  <c r="AT54" i="92"/>
  <c r="AU54" i="92"/>
  <c r="AV54" i="92"/>
  <c r="AW54" i="92"/>
  <c r="AX54" i="92"/>
  <c r="F55" i="92"/>
  <c r="G55" i="92"/>
  <c r="H55" i="92"/>
  <c r="I55" i="92"/>
  <c r="J55" i="92"/>
  <c r="K55" i="92"/>
  <c r="L55" i="92"/>
  <c r="M55" i="92"/>
  <c r="N55" i="92"/>
  <c r="O55" i="92"/>
  <c r="P55" i="92"/>
  <c r="Q55" i="92"/>
  <c r="R55" i="92"/>
  <c r="S55" i="92"/>
  <c r="T55" i="92"/>
  <c r="U55" i="92"/>
  <c r="V55" i="92"/>
  <c r="W55" i="92"/>
  <c r="X55" i="92"/>
  <c r="Y55" i="92"/>
  <c r="Z55" i="92"/>
  <c r="AA55" i="92"/>
  <c r="AB55" i="92"/>
  <c r="AC55" i="92"/>
  <c r="AD55" i="92"/>
  <c r="AE55" i="92"/>
  <c r="AF55" i="92"/>
  <c r="AG55" i="92"/>
  <c r="AH55" i="92"/>
  <c r="AI55" i="92"/>
  <c r="AJ55" i="92"/>
  <c r="AK55" i="92"/>
  <c r="AL55" i="92"/>
  <c r="AM55" i="92"/>
  <c r="AN55" i="92"/>
  <c r="AO55" i="92"/>
  <c r="AP55" i="92"/>
  <c r="AQ55" i="92"/>
  <c r="AR55" i="92"/>
  <c r="AS55" i="92"/>
  <c r="AT55" i="92"/>
  <c r="AU55" i="92"/>
  <c r="AV55" i="92"/>
  <c r="AW55" i="92"/>
  <c r="AX55" i="92"/>
  <c r="F56" i="92"/>
  <c r="G56" i="92"/>
  <c r="H56" i="92"/>
  <c r="I56" i="92"/>
  <c r="J56" i="92"/>
  <c r="K56" i="92"/>
  <c r="L56" i="92"/>
  <c r="M56" i="92"/>
  <c r="N56" i="92"/>
  <c r="O56" i="92"/>
  <c r="P56" i="92"/>
  <c r="Q56" i="92"/>
  <c r="R56" i="92"/>
  <c r="S56" i="92"/>
  <c r="T56" i="92"/>
  <c r="U56" i="92"/>
  <c r="V56" i="92"/>
  <c r="W56" i="92"/>
  <c r="X56" i="92"/>
  <c r="Y56" i="92"/>
  <c r="Z56" i="92"/>
  <c r="AA56" i="92"/>
  <c r="AB56" i="92"/>
  <c r="AC56" i="92"/>
  <c r="AD56" i="92"/>
  <c r="AE56" i="92"/>
  <c r="AF56" i="92"/>
  <c r="AG56" i="92"/>
  <c r="AH56" i="92"/>
  <c r="AI56" i="92"/>
  <c r="AJ56" i="92"/>
  <c r="AK56" i="92"/>
  <c r="AL56" i="92"/>
  <c r="AM56" i="92"/>
  <c r="AN56" i="92"/>
  <c r="AO56" i="92"/>
  <c r="AP56" i="92"/>
  <c r="AQ56" i="92"/>
  <c r="AR56" i="92"/>
  <c r="AS56" i="92"/>
  <c r="AT56" i="92"/>
  <c r="AU56" i="92"/>
  <c r="AV56" i="92"/>
  <c r="AW56" i="92"/>
  <c r="AX56" i="92"/>
  <c r="F57" i="92"/>
  <c r="G57" i="92"/>
  <c r="H57" i="92"/>
  <c r="I57" i="92"/>
  <c r="J57" i="92"/>
  <c r="K57" i="92"/>
  <c r="L57" i="92"/>
  <c r="M57" i="92"/>
  <c r="N57" i="92"/>
  <c r="O57" i="92"/>
  <c r="P57" i="92"/>
  <c r="Q57" i="92"/>
  <c r="R57" i="92"/>
  <c r="S57" i="92"/>
  <c r="T57" i="92"/>
  <c r="U57" i="92"/>
  <c r="V57" i="92"/>
  <c r="W57" i="92"/>
  <c r="X57" i="92"/>
  <c r="Y57" i="92"/>
  <c r="Z57" i="92"/>
  <c r="AA57" i="92"/>
  <c r="AB57" i="92"/>
  <c r="AC57" i="92"/>
  <c r="AD57" i="92"/>
  <c r="AE57" i="92"/>
  <c r="AF57" i="92"/>
  <c r="AG57" i="92"/>
  <c r="AH57" i="92"/>
  <c r="AI57" i="92"/>
  <c r="AJ57" i="92"/>
  <c r="AK57" i="92"/>
  <c r="AL57" i="92"/>
  <c r="AM57" i="92"/>
  <c r="AN57" i="92"/>
  <c r="AO57" i="92"/>
  <c r="AP57" i="92"/>
  <c r="AQ57" i="92"/>
  <c r="AR57" i="92"/>
  <c r="AS57" i="92"/>
  <c r="AT57" i="92"/>
  <c r="AU57" i="92"/>
  <c r="AV57" i="92"/>
  <c r="AW57" i="92"/>
  <c r="AX57" i="92"/>
  <c r="F58" i="92"/>
  <c r="G58" i="92"/>
  <c r="H58" i="92"/>
  <c r="I58" i="92"/>
  <c r="J58" i="92"/>
  <c r="K58" i="92"/>
  <c r="L58" i="92"/>
  <c r="M58" i="92"/>
  <c r="N58" i="92"/>
  <c r="O58" i="92"/>
  <c r="P58" i="92"/>
  <c r="Q58" i="92"/>
  <c r="R58" i="92"/>
  <c r="S58" i="92"/>
  <c r="T58" i="92"/>
  <c r="U58" i="92"/>
  <c r="V58" i="92"/>
  <c r="W58" i="92"/>
  <c r="X58" i="92"/>
  <c r="Y58" i="92"/>
  <c r="Z58" i="92"/>
  <c r="AA58" i="92"/>
  <c r="AB58" i="92"/>
  <c r="AC58" i="92"/>
  <c r="AD58" i="92"/>
  <c r="AE58" i="92"/>
  <c r="AF58" i="92"/>
  <c r="AG58" i="92"/>
  <c r="AH58" i="92"/>
  <c r="AI58" i="92"/>
  <c r="AJ58" i="92"/>
  <c r="AK58" i="92"/>
  <c r="AL58" i="92"/>
  <c r="AM58" i="92"/>
  <c r="AN58" i="92"/>
  <c r="AO58" i="92"/>
  <c r="AP58" i="92"/>
  <c r="AQ58" i="92"/>
  <c r="AR58" i="92"/>
  <c r="AS58" i="92"/>
  <c r="AT58" i="92"/>
  <c r="AU58" i="92"/>
  <c r="AV58" i="92"/>
  <c r="AW58" i="92"/>
  <c r="AX58" i="92"/>
  <c r="F59" i="92"/>
  <c r="G59" i="92"/>
  <c r="H59" i="92"/>
  <c r="I59" i="92"/>
  <c r="J59" i="92"/>
  <c r="K59" i="92"/>
  <c r="L59" i="92"/>
  <c r="M59" i="92"/>
  <c r="N59" i="92"/>
  <c r="O59" i="92"/>
  <c r="P59" i="92"/>
  <c r="Q59" i="92"/>
  <c r="R59" i="92"/>
  <c r="S59" i="92"/>
  <c r="T59" i="92"/>
  <c r="U59" i="92"/>
  <c r="V59" i="92"/>
  <c r="W59" i="92"/>
  <c r="X59" i="92"/>
  <c r="Y59" i="92"/>
  <c r="Z59" i="92"/>
  <c r="AA59" i="92"/>
  <c r="AB59" i="92"/>
  <c r="AC59" i="92"/>
  <c r="AD59" i="92"/>
  <c r="AE59" i="92"/>
  <c r="AF59" i="92"/>
  <c r="AG59" i="92"/>
  <c r="AH59" i="92"/>
  <c r="AI59" i="92"/>
  <c r="AJ59" i="92"/>
  <c r="AK59" i="92"/>
  <c r="AL59" i="92"/>
  <c r="AM59" i="92"/>
  <c r="AN59" i="92"/>
  <c r="AO59" i="92"/>
  <c r="AP59" i="92"/>
  <c r="AQ59" i="92"/>
  <c r="AR59" i="92"/>
  <c r="AS59" i="92"/>
  <c r="AT59" i="92"/>
  <c r="AU59" i="92"/>
  <c r="AV59" i="92"/>
  <c r="AW59" i="92"/>
  <c r="AX59" i="92"/>
  <c r="F60" i="92"/>
  <c r="G60" i="92"/>
  <c r="H60" i="92"/>
  <c r="I60" i="92"/>
  <c r="J60" i="92"/>
  <c r="K60" i="92"/>
  <c r="L60" i="92"/>
  <c r="M60" i="92"/>
  <c r="N60" i="92"/>
  <c r="O60" i="92"/>
  <c r="P60" i="92"/>
  <c r="Q60" i="92"/>
  <c r="R60" i="92"/>
  <c r="S60" i="92"/>
  <c r="T60" i="92"/>
  <c r="U60" i="92"/>
  <c r="V60" i="92"/>
  <c r="W60" i="92"/>
  <c r="X60" i="92"/>
  <c r="Y60" i="92"/>
  <c r="Z60" i="92"/>
  <c r="AA60" i="92"/>
  <c r="AB60" i="92"/>
  <c r="AC60" i="92"/>
  <c r="AD60" i="92"/>
  <c r="AE60" i="92"/>
  <c r="AF60" i="92"/>
  <c r="AG60" i="92"/>
  <c r="AH60" i="92"/>
  <c r="AI60" i="92"/>
  <c r="AJ60" i="92"/>
  <c r="AK60" i="92"/>
  <c r="AL60" i="92"/>
  <c r="AM60" i="92"/>
  <c r="AN60" i="92"/>
  <c r="AO60" i="92"/>
  <c r="AP60" i="92"/>
  <c r="AQ60" i="92"/>
  <c r="AR60" i="92"/>
  <c r="AS60" i="92"/>
  <c r="AT60" i="92"/>
  <c r="AU60" i="92"/>
  <c r="AV60" i="92"/>
  <c r="AW60" i="92"/>
  <c r="AX60" i="92"/>
  <c r="F61" i="92"/>
  <c r="G61" i="92"/>
  <c r="H61" i="92"/>
  <c r="I61" i="92"/>
  <c r="J61" i="92"/>
  <c r="K61" i="92"/>
  <c r="L61" i="92"/>
  <c r="M61" i="92"/>
  <c r="N61" i="92"/>
  <c r="O61" i="92"/>
  <c r="P61" i="92"/>
  <c r="Q61" i="92"/>
  <c r="R61" i="92"/>
  <c r="S61" i="92"/>
  <c r="T61" i="92"/>
  <c r="U61" i="92"/>
  <c r="V61" i="92"/>
  <c r="W61" i="92"/>
  <c r="X61" i="92"/>
  <c r="Y61" i="92"/>
  <c r="Z61" i="92"/>
  <c r="AA61" i="92"/>
  <c r="AB61" i="92"/>
  <c r="AC61" i="92"/>
  <c r="AD61" i="92"/>
  <c r="AE61" i="92"/>
  <c r="AF61" i="92"/>
  <c r="AG61" i="92"/>
  <c r="AH61" i="92"/>
  <c r="AI61" i="92"/>
  <c r="AJ61" i="92"/>
  <c r="AK61" i="92"/>
  <c r="AL61" i="92"/>
  <c r="AM61" i="92"/>
  <c r="AN61" i="92"/>
  <c r="AO61" i="92"/>
  <c r="AP61" i="92"/>
  <c r="AQ61" i="92"/>
  <c r="AR61" i="92"/>
  <c r="AS61" i="92"/>
  <c r="AT61" i="92"/>
  <c r="AU61" i="92"/>
  <c r="AV61" i="92"/>
  <c r="AW61" i="92"/>
  <c r="AX61" i="92"/>
  <c r="F62" i="92"/>
  <c r="G62" i="92"/>
  <c r="H62" i="92"/>
  <c r="I62" i="92"/>
  <c r="J62" i="92"/>
  <c r="K62" i="92"/>
  <c r="L62" i="92"/>
  <c r="M62" i="92"/>
  <c r="N62" i="92"/>
  <c r="O62" i="92"/>
  <c r="P62" i="92"/>
  <c r="Q62" i="92"/>
  <c r="R62" i="92"/>
  <c r="S62" i="92"/>
  <c r="T62" i="92"/>
  <c r="U62" i="92"/>
  <c r="V62" i="92"/>
  <c r="W62" i="92"/>
  <c r="X62" i="92"/>
  <c r="Y62" i="92"/>
  <c r="Z62" i="92"/>
  <c r="AA62" i="92"/>
  <c r="AB62" i="92"/>
  <c r="AC62" i="92"/>
  <c r="AD62" i="92"/>
  <c r="AE62" i="92"/>
  <c r="AF62" i="92"/>
  <c r="AG62" i="92"/>
  <c r="AH62" i="92"/>
  <c r="AI62" i="92"/>
  <c r="AJ62" i="92"/>
  <c r="AK62" i="92"/>
  <c r="AL62" i="92"/>
  <c r="AM62" i="92"/>
  <c r="AN62" i="92"/>
  <c r="AO62" i="92"/>
  <c r="AP62" i="92"/>
  <c r="AQ62" i="92"/>
  <c r="AR62" i="92"/>
  <c r="AS62" i="92"/>
  <c r="AT62" i="92"/>
  <c r="AU62" i="92"/>
  <c r="AV62" i="92"/>
  <c r="AW62" i="92"/>
  <c r="AX62" i="92"/>
  <c r="F63" i="92"/>
  <c r="G63" i="92"/>
  <c r="H63" i="92"/>
  <c r="I63" i="92"/>
  <c r="J63" i="92"/>
  <c r="K63" i="92"/>
  <c r="L63" i="92"/>
  <c r="M63" i="92"/>
  <c r="N63" i="92"/>
  <c r="O63" i="92"/>
  <c r="P63" i="92"/>
  <c r="Q63" i="92"/>
  <c r="R63" i="92"/>
  <c r="S63" i="92"/>
  <c r="T63" i="92"/>
  <c r="U63" i="92"/>
  <c r="V63" i="92"/>
  <c r="W63" i="92"/>
  <c r="X63" i="92"/>
  <c r="Y63" i="92"/>
  <c r="Z63" i="92"/>
  <c r="AA63" i="92"/>
  <c r="AB63" i="92"/>
  <c r="AC63" i="92"/>
  <c r="AD63" i="92"/>
  <c r="AE63" i="92"/>
  <c r="AF63" i="92"/>
  <c r="AG63" i="92"/>
  <c r="AH63" i="92"/>
  <c r="AI63" i="92"/>
  <c r="AJ63" i="92"/>
  <c r="AK63" i="92"/>
  <c r="AL63" i="92"/>
  <c r="AM63" i="92"/>
  <c r="AN63" i="92"/>
  <c r="AO63" i="92"/>
  <c r="AP63" i="92"/>
  <c r="AQ63" i="92"/>
  <c r="AR63" i="92"/>
  <c r="AS63" i="92"/>
  <c r="AT63" i="92"/>
  <c r="AU63" i="92"/>
  <c r="AV63" i="92"/>
  <c r="AW63" i="92"/>
  <c r="AX63" i="92"/>
  <c r="F64" i="92"/>
  <c r="G64" i="92"/>
  <c r="H64" i="92"/>
  <c r="I64" i="92"/>
  <c r="J64" i="92"/>
  <c r="K64" i="92"/>
  <c r="L64" i="92"/>
  <c r="M64" i="92"/>
  <c r="N64" i="92"/>
  <c r="O64" i="92"/>
  <c r="P64" i="92"/>
  <c r="Q64" i="92"/>
  <c r="R64" i="92"/>
  <c r="S64" i="92"/>
  <c r="T64" i="92"/>
  <c r="U64" i="92"/>
  <c r="V64" i="92"/>
  <c r="W64" i="92"/>
  <c r="X64" i="92"/>
  <c r="Y64" i="92"/>
  <c r="Z64" i="92"/>
  <c r="AA64" i="92"/>
  <c r="AB64" i="92"/>
  <c r="AC64" i="92"/>
  <c r="AD64" i="92"/>
  <c r="AE64" i="92"/>
  <c r="AF64" i="92"/>
  <c r="AG64" i="92"/>
  <c r="AH64" i="92"/>
  <c r="AI64" i="92"/>
  <c r="AJ64" i="92"/>
  <c r="AK64" i="92"/>
  <c r="AL64" i="92"/>
  <c r="AM64" i="92"/>
  <c r="AN64" i="92"/>
  <c r="AO64" i="92"/>
  <c r="AP64" i="92"/>
  <c r="AQ64" i="92"/>
  <c r="AR64" i="92"/>
  <c r="AS64" i="92"/>
  <c r="AT64" i="92"/>
  <c r="AU64" i="92"/>
  <c r="AV64" i="92"/>
  <c r="AW64" i="92"/>
  <c r="AX64" i="92"/>
  <c r="F65" i="92"/>
  <c r="G65" i="92"/>
  <c r="H65" i="92"/>
  <c r="I65" i="92"/>
  <c r="J65" i="92"/>
  <c r="K65" i="92"/>
  <c r="L65" i="92"/>
  <c r="M65" i="92"/>
  <c r="N65" i="92"/>
  <c r="O65" i="92"/>
  <c r="P65" i="92"/>
  <c r="Q65" i="92"/>
  <c r="R65" i="92"/>
  <c r="S65" i="92"/>
  <c r="T65" i="92"/>
  <c r="U65" i="92"/>
  <c r="V65" i="92"/>
  <c r="W65" i="92"/>
  <c r="X65" i="92"/>
  <c r="Y65" i="92"/>
  <c r="Z65" i="92"/>
  <c r="AA65" i="92"/>
  <c r="AB65" i="92"/>
  <c r="AC65" i="92"/>
  <c r="AD65" i="92"/>
  <c r="AE65" i="92"/>
  <c r="AF65" i="92"/>
  <c r="AG65" i="92"/>
  <c r="AH65" i="92"/>
  <c r="AI65" i="92"/>
  <c r="AJ65" i="92"/>
  <c r="AK65" i="92"/>
  <c r="AL65" i="92"/>
  <c r="AM65" i="92"/>
  <c r="AN65" i="92"/>
  <c r="AO65" i="92"/>
  <c r="AP65" i="92"/>
  <c r="AQ65" i="92"/>
  <c r="AR65" i="92"/>
  <c r="AS65" i="92"/>
  <c r="AT65" i="92"/>
  <c r="AU65" i="92"/>
  <c r="AV65" i="92"/>
  <c r="AW65" i="92"/>
  <c r="AX65" i="92"/>
  <c r="F66" i="92"/>
  <c r="G66" i="92"/>
  <c r="H66" i="92"/>
  <c r="I66" i="92"/>
  <c r="J66" i="92"/>
  <c r="K66" i="92"/>
  <c r="L66" i="92"/>
  <c r="M66" i="92"/>
  <c r="N66" i="92"/>
  <c r="O66" i="92"/>
  <c r="P66" i="92"/>
  <c r="Q66" i="92"/>
  <c r="R66" i="92"/>
  <c r="S66" i="92"/>
  <c r="T66" i="92"/>
  <c r="U66" i="92"/>
  <c r="V66" i="92"/>
  <c r="W66" i="92"/>
  <c r="X66" i="92"/>
  <c r="Y66" i="92"/>
  <c r="Z66" i="92"/>
  <c r="AA66" i="92"/>
  <c r="AB66" i="92"/>
  <c r="AC66" i="92"/>
  <c r="AD66" i="92"/>
  <c r="AE66" i="92"/>
  <c r="AF66" i="92"/>
  <c r="AG66" i="92"/>
  <c r="AH66" i="92"/>
  <c r="AI66" i="92"/>
  <c r="AJ66" i="92"/>
  <c r="AK66" i="92"/>
  <c r="AL66" i="92"/>
  <c r="AM66" i="92"/>
  <c r="AN66" i="92"/>
  <c r="AO66" i="92"/>
  <c r="AP66" i="92"/>
  <c r="AQ66" i="92"/>
  <c r="AR66" i="92"/>
  <c r="AS66" i="92"/>
  <c r="AT66" i="92"/>
  <c r="AU66" i="92"/>
  <c r="AV66" i="92"/>
  <c r="AW66" i="92"/>
  <c r="AX66" i="92"/>
  <c r="F67" i="92"/>
  <c r="G67" i="92"/>
  <c r="H67" i="92"/>
  <c r="I67" i="92"/>
  <c r="J67" i="92"/>
  <c r="K67" i="92"/>
  <c r="L67" i="92"/>
  <c r="M67" i="92"/>
  <c r="N67" i="92"/>
  <c r="O67" i="92"/>
  <c r="P67" i="92"/>
  <c r="Q67" i="92"/>
  <c r="R67" i="92"/>
  <c r="S67" i="92"/>
  <c r="T67" i="92"/>
  <c r="U67" i="92"/>
  <c r="V67" i="92"/>
  <c r="W67" i="92"/>
  <c r="X67" i="92"/>
  <c r="Y67" i="92"/>
  <c r="Z67" i="92"/>
  <c r="AA67" i="92"/>
  <c r="AB67" i="92"/>
  <c r="AC67" i="92"/>
  <c r="AD67" i="92"/>
  <c r="AE67" i="92"/>
  <c r="AF67" i="92"/>
  <c r="AG67" i="92"/>
  <c r="AH67" i="92"/>
  <c r="AI67" i="92"/>
  <c r="AJ67" i="92"/>
  <c r="AK67" i="92"/>
  <c r="AL67" i="92"/>
  <c r="AM67" i="92"/>
  <c r="AN67" i="92"/>
  <c r="AO67" i="92"/>
  <c r="AP67" i="92"/>
  <c r="AQ67" i="92"/>
  <c r="AR67" i="92"/>
  <c r="AS67" i="92"/>
  <c r="AT67" i="92"/>
  <c r="AU67" i="92"/>
  <c r="AV67" i="92"/>
  <c r="AW67" i="92"/>
  <c r="AX67" i="92"/>
  <c r="F68" i="92"/>
  <c r="G68" i="92"/>
  <c r="H68" i="92"/>
  <c r="I68" i="92"/>
  <c r="J68" i="92"/>
  <c r="K68" i="92"/>
  <c r="L68" i="92"/>
  <c r="M68" i="92"/>
  <c r="N68" i="92"/>
  <c r="O68" i="92"/>
  <c r="P68" i="92"/>
  <c r="Q68" i="92"/>
  <c r="R68" i="92"/>
  <c r="S68" i="92"/>
  <c r="T68" i="92"/>
  <c r="U68" i="92"/>
  <c r="V68" i="92"/>
  <c r="W68" i="92"/>
  <c r="X68" i="92"/>
  <c r="Y68" i="92"/>
  <c r="Z68" i="92"/>
  <c r="AA68" i="92"/>
  <c r="AB68" i="92"/>
  <c r="AC68" i="92"/>
  <c r="AD68" i="92"/>
  <c r="AE68" i="92"/>
  <c r="AF68" i="92"/>
  <c r="AG68" i="92"/>
  <c r="AH68" i="92"/>
  <c r="AI68" i="92"/>
  <c r="AJ68" i="92"/>
  <c r="AK68" i="92"/>
  <c r="AL68" i="92"/>
  <c r="AM68" i="92"/>
  <c r="AN68" i="92"/>
  <c r="AO68" i="92"/>
  <c r="AP68" i="92"/>
  <c r="AQ68" i="92"/>
  <c r="AR68" i="92"/>
  <c r="AS68" i="92"/>
  <c r="AT68" i="92"/>
  <c r="AU68" i="92"/>
  <c r="AV68" i="92"/>
  <c r="AW68" i="92"/>
  <c r="AX68" i="92"/>
  <c r="F69" i="92"/>
  <c r="G69" i="92"/>
  <c r="H69" i="92"/>
  <c r="I69" i="92"/>
  <c r="J69" i="92"/>
  <c r="K69" i="92"/>
  <c r="L69" i="92"/>
  <c r="M69" i="92"/>
  <c r="N69" i="92"/>
  <c r="O69" i="92"/>
  <c r="P69" i="92"/>
  <c r="Q69" i="92"/>
  <c r="R69" i="92"/>
  <c r="S69" i="92"/>
  <c r="T69" i="92"/>
  <c r="U69" i="92"/>
  <c r="V69" i="92"/>
  <c r="W69" i="92"/>
  <c r="X69" i="92"/>
  <c r="Y69" i="92"/>
  <c r="Z69" i="92"/>
  <c r="AA69" i="92"/>
  <c r="AB69" i="92"/>
  <c r="AC69" i="92"/>
  <c r="AD69" i="92"/>
  <c r="AE69" i="92"/>
  <c r="AF69" i="92"/>
  <c r="AG69" i="92"/>
  <c r="AH69" i="92"/>
  <c r="AI69" i="92"/>
  <c r="AJ69" i="92"/>
  <c r="AK69" i="92"/>
  <c r="AL69" i="92"/>
  <c r="AM69" i="92"/>
  <c r="AN69" i="92"/>
  <c r="AO69" i="92"/>
  <c r="AP69" i="92"/>
  <c r="AQ69" i="92"/>
  <c r="AR69" i="92"/>
  <c r="AS69" i="92"/>
  <c r="AT69" i="92"/>
  <c r="AU69" i="92"/>
  <c r="AV69" i="92"/>
  <c r="AW69" i="92"/>
  <c r="AX69" i="92"/>
  <c r="F70" i="92"/>
  <c r="G70" i="92"/>
  <c r="H70" i="92"/>
  <c r="I70" i="92"/>
  <c r="J70" i="92"/>
  <c r="K70" i="92"/>
  <c r="L70" i="92"/>
  <c r="M70" i="92"/>
  <c r="N70" i="92"/>
  <c r="O70" i="92"/>
  <c r="P70" i="92"/>
  <c r="Q70" i="92"/>
  <c r="R70" i="92"/>
  <c r="S70" i="92"/>
  <c r="T70" i="92"/>
  <c r="U70" i="92"/>
  <c r="V70" i="92"/>
  <c r="W70" i="92"/>
  <c r="X70" i="92"/>
  <c r="Y70" i="92"/>
  <c r="Z70" i="92"/>
  <c r="AA70" i="92"/>
  <c r="AB70" i="92"/>
  <c r="AC70" i="92"/>
  <c r="AD70" i="92"/>
  <c r="AE70" i="92"/>
  <c r="AF70" i="92"/>
  <c r="AG70" i="92"/>
  <c r="AH70" i="92"/>
  <c r="AI70" i="92"/>
  <c r="AJ70" i="92"/>
  <c r="AK70" i="92"/>
  <c r="AL70" i="92"/>
  <c r="AM70" i="92"/>
  <c r="AN70" i="92"/>
  <c r="AO70" i="92"/>
  <c r="AP70" i="92"/>
  <c r="AQ70" i="92"/>
  <c r="AR70" i="92"/>
  <c r="AS70" i="92"/>
  <c r="AT70" i="92"/>
  <c r="AU70" i="92"/>
  <c r="AV70" i="92"/>
  <c r="AW70" i="92"/>
  <c r="AX70" i="92"/>
  <c r="E5" i="92"/>
  <c r="E6" i="92"/>
  <c r="E7" i="92"/>
  <c r="E8" i="92"/>
  <c r="E9" i="92"/>
  <c r="E10" i="92"/>
  <c r="E11" i="92"/>
  <c r="E12" i="92"/>
  <c r="E13" i="92"/>
  <c r="E14" i="92"/>
  <c r="E15" i="92"/>
  <c r="E16" i="92"/>
  <c r="E17" i="92"/>
  <c r="E18" i="92"/>
  <c r="E19" i="92"/>
  <c r="E20" i="92"/>
  <c r="E21" i="92"/>
  <c r="E22" i="92"/>
  <c r="E23" i="92"/>
  <c r="E24" i="92"/>
  <c r="E25" i="92"/>
  <c r="E26" i="92"/>
  <c r="E27" i="92"/>
  <c r="E28" i="92"/>
  <c r="E29" i="92"/>
  <c r="E30" i="92"/>
  <c r="E31" i="92"/>
  <c r="E32" i="92"/>
  <c r="E33" i="92"/>
  <c r="E34" i="92"/>
  <c r="E35" i="92"/>
  <c r="E36" i="92"/>
  <c r="E37" i="92"/>
  <c r="E38" i="92"/>
  <c r="E39" i="92"/>
  <c r="E40" i="92"/>
  <c r="E41" i="92"/>
  <c r="E42" i="92"/>
  <c r="E43" i="92"/>
  <c r="E44" i="92"/>
  <c r="E45" i="92"/>
  <c r="E46" i="92"/>
  <c r="E47" i="92"/>
  <c r="E48" i="92"/>
  <c r="E49" i="92"/>
  <c r="E50" i="92"/>
  <c r="E51" i="92"/>
  <c r="E52" i="92"/>
  <c r="E53" i="92"/>
  <c r="E54" i="92"/>
  <c r="E55" i="92"/>
  <c r="E56" i="92"/>
  <c r="E57" i="92"/>
  <c r="E58" i="92"/>
  <c r="E59" i="92"/>
  <c r="E60" i="92"/>
  <c r="E61" i="92"/>
  <c r="E62" i="92"/>
  <c r="E63" i="92"/>
  <c r="E64" i="92"/>
  <c r="E65" i="92"/>
  <c r="E66" i="92"/>
  <c r="E67" i="92"/>
  <c r="E68" i="92"/>
  <c r="E69" i="92"/>
  <c r="E70" i="92"/>
  <c r="E4" i="92"/>
  <c r="BB5" i="90" l="1"/>
  <c r="BB6" i="90"/>
  <c r="BB7" i="90"/>
  <c r="BB8" i="90"/>
  <c r="BB9" i="90"/>
  <c r="BB16" i="90"/>
  <c r="BB17" i="90"/>
  <c r="BB18" i="90"/>
  <c r="BB19" i="90"/>
  <c r="BB20" i="90"/>
  <c r="BB21" i="90"/>
  <c r="BB22" i="90"/>
  <c r="BB23" i="90"/>
  <c r="BB24" i="90"/>
  <c r="BB25" i="90"/>
  <c r="BB26" i="90"/>
  <c r="BB27" i="90"/>
  <c r="BB28" i="90"/>
  <c r="BB29" i="90"/>
  <c r="BB30" i="90"/>
  <c r="BB31" i="90"/>
  <c r="BB32" i="90"/>
  <c r="BB33" i="90"/>
  <c r="BB34" i="90"/>
  <c r="BB35" i="90"/>
  <c r="BB36" i="90"/>
  <c r="BB37" i="90"/>
  <c r="BB38" i="90"/>
  <c r="BB39" i="90"/>
  <c r="BB40" i="90"/>
  <c r="BB41" i="90"/>
  <c r="BB42" i="90"/>
  <c r="BB43" i="90"/>
  <c r="BB44" i="90"/>
  <c r="BB45" i="90"/>
  <c r="BB46" i="90"/>
  <c r="BB47" i="90"/>
  <c r="BB48" i="90"/>
  <c r="BB49" i="90"/>
  <c r="BB50" i="90"/>
  <c r="BB51" i="90"/>
  <c r="BB52" i="90"/>
  <c r="BB53" i="90"/>
  <c r="BB54" i="90"/>
  <c r="BB55" i="90"/>
  <c r="BB56" i="90"/>
  <c r="BB57" i="90"/>
  <c r="BB58" i="90"/>
  <c r="BB59" i="90"/>
  <c r="BB60" i="90"/>
  <c r="BB61" i="90"/>
  <c r="BB62" i="90"/>
  <c r="BB63" i="90"/>
  <c r="BB64" i="90"/>
  <c r="BB65" i="90"/>
  <c r="BB66" i="90"/>
  <c r="BB67" i="90"/>
  <c r="BB68" i="90"/>
  <c r="BB69" i="90"/>
  <c r="BB70" i="90"/>
  <c r="BB4" i="90"/>
  <c r="G76" i="4" l="1"/>
  <c r="G75" i="4"/>
  <c r="G74" i="4"/>
  <c r="F76" i="4"/>
  <c r="F75" i="4"/>
  <c r="F74" i="4"/>
  <c r="AG76" i="3"/>
  <c r="AG75" i="3"/>
  <c r="AG74" i="3"/>
  <c r="AF76" i="3"/>
  <c r="AF75" i="3"/>
  <c r="AF74" i="3"/>
  <c r="Z5" i="5" l="1"/>
  <c r="AA5" i="5"/>
  <c r="Z6" i="5"/>
  <c r="AA6" i="5"/>
  <c r="Z7" i="5"/>
  <c r="AA7" i="5"/>
  <c r="Z8" i="5"/>
  <c r="AA8" i="5"/>
  <c r="Z9" i="5"/>
  <c r="AA9" i="5"/>
  <c r="Z10" i="5"/>
  <c r="AA10" i="5"/>
  <c r="Z11" i="5"/>
  <c r="AA11" i="5"/>
  <c r="Z12" i="5"/>
  <c r="AA12" i="5"/>
  <c r="Z13" i="5"/>
  <c r="AA13" i="5"/>
  <c r="Z14" i="5"/>
  <c r="AA14" i="5"/>
  <c r="Z15" i="5"/>
  <c r="AA15" i="5"/>
  <c r="Z16" i="5"/>
  <c r="AA16" i="5"/>
  <c r="Z17" i="5"/>
  <c r="AA17" i="5"/>
  <c r="Z18" i="5"/>
  <c r="AA18" i="5"/>
  <c r="Z19" i="5"/>
  <c r="AA19" i="5"/>
  <c r="Z20" i="5"/>
  <c r="AA20" i="5"/>
  <c r="Z21" i="5"/>
  <c r="AA21" i="5"/>
  <c r="Z22" i="5"/>
  <c r="AA22" i="5"/>
  <c r="Z23" i="5"/>
  <c r="AA23" i="5"/>
  <c r="Z24" i="5"/>
  <c r="AA24" i="5"/>
  <c r="Z25" i="5"/>
  <c r="AA25" i="5"/>
  <c r="Z26" i="5"/>
  <c r="AA26" i="5"/>
  <c r="Z27" i="5"/>
  <c r="AA27" i="5"/>
  <c r="Z28" i="5"/>
  <c r="AA28" i="5"/>
  <c r="Z29" i="5"/>
  <c r="AA29" i="5"/>
  <c r="Z30" i="5"/>
  <c r="AA30" i="5"/>
  <c r="Z31" i="5"/>
  <c r="AA31" i="5"/>
  <c r="Z32" i="5"/>
  <c r="AA32" i="5"/>
  <c r="Z33" i="5"/>
  <c r="AA33" i="5"/>
  <c r="Z34" i="5"/>
  <c r="AA34" i="5"/>
  <c r="Z35" i="5"/>
  <c r="AA35" i="5"/>
  <c r="Z36" i="5"/>
  <c r="AA36" i="5"/>
  <c r="Z37" i="5"/>
  <c r="AA37" i="5"/>
  <c r="Z38" i="5"/>
  <c r="AA38" i="5"/>
  <c r="Z39" i="5"/>
  <c r="AA39" i="5"/>
  <c r="Z40" i="5"/>
  <c r="AA40" i="5"/>
  <c r="Z41" i="5"/>
  <c r="AA41" i="5"/>
  <c r="Z42" i="5"/>
  <c r="AA42" i="5"/>
  <c r="Z43" i="5"/>
  <c r="AA43" i="5"/>
  <c r="Z44" i="5"/>
  <c r="AA44" i="5"/>
  <c r="Z45" i="5"/>
  <c r="AA45" i="5"/>
  <c r="Z46" i="5"/>
  <c r="AA46" i="5"/>
  <c r="Z47" i="5"/>
  <c r="AA47" i="5"/>
  <c r="Z48" i="5"/>
  <c r="AA48" i="5"/>
  <c r="Z49" i="5"/>
  <c r="AA49" i="5"/>
  <c r="Z50" i="5"/>
  <c r="AA50" i="5"/>
  <c r="Z51" i="5"/>
  <c r="AA51" i="5"/>
  <c r="Z52" i="5"/>
  <c r="AA52" i="5"/>
  <c r="Z53" i="5"/>
  <c r="AA53" i="5"/>
  <c r="Z54" i="5"/>
  <c r="AA54" i="5"/>
  <c r="Z55" i="5"/>
  <c r="AA55" i="5"/>
  <c r="Z56" i="5"/>
  <c r="AA56" i="5"/>
  <c r="Z57" i="5"/>
  <c r="AA57" i="5"/>
  <c r="Z58" i="5"/>
  <c r="AA58" i="5"/>
  <c r="Z59" i="5"/>
  <c r="AA59" i="5"/>
  <c r="Z60" i="5"/>
  <c r="AA60" i="5"/>
  <c r="Z61" i="5"/>
  <c r="AA61" i="5"/>
  <c r="Z62" i="5"/>
  <c r="AA62" i="5"/>
  <c r="Z63" i="5"/>
  <c r="AA63" i="5"/>
  <c r="Z64" i="5"/>
  <c r="AA64" i="5"/>
  <c r="Z65" i="5"/>
  <c r="AA65" i="5"/>
  <c r="Z66" i="5"/>
  <c r="AA66" i="5"/>
  <c r="Z67" i="5"/>
  <c r="AA67" i="5"/>
  <c r="Z68" i="5"/>
  <c r="AA68" i="5"/>
  <c r="Z69" i="5"/>
  <c r="AA69" i="5"/>
  <c r="Z70" i="5"/>
  <c r="AA70" i="5"/>
  <c r="AA4" i="5"/>
  <c r="Z4" i="5"/>
  <c r="AP5" i="90"/>
  <c r="AP6" i="90"/>
  <c r="AP7" i="90"/>
  <c r="AP8" i="90"/>
  <c r="AP9" i="90"/>
  <c r="AP10" i="90"/>
  <c r="AP11" i="90"/>
  <c r="AP12" i="90"/>
  <c r="AP13" i="90"/>
  <c r="AP14" i="90"/>
  <c r="AP15" i="90"/>
  <c r="AP16" i="90"/>
  <c r="AP17" i="90"/>
  <c r="AP18" i="90"/>
  <c r="AP19" i="90"/>
  <c r="AP20" i="90"/>
  <c r="AP21" i="90"/>
  <c r="AP22" i="90"/>
  <c r="AP23" i="90"/>
  <c r="AP24" i="90"/>
  <c r="AP25" i="90"/>
  <c r="AP26" i="90"/>
  <c r="AP27" i="90"/>
  <c r="AP28" i="90"/>
  <c r="AP29" i="90"/>
  <c r="AP30" i="90"/>
  <c r="AP31" i="90"/>
  <c r="AP32" i="90"/>
  <c r="AP33" i="90"/>
  <c r="AP34" i="90"/>
  <c r="AP35" i="90"/>
  <c r="AP36" i="90"/>
  <c r="AP37" i="90"/>
  <c r="AP38" i="90"/>
  <c r="AP39" i="90"/>
  <c r="AP40" i="90"/>
  <c r="AP41" i="90"/>
  <c r="AP42" i="90"/>
  <c r="AP43" i="90"/>
  <c r="AP44" i="90"/>
  <c r="AP45" i="90"/>
  <c r="AP46" i="90"/>
  <c r="AP47" i="90"/>
  <c r="AP48" i="90"/>
  <c r="AP49" i="90"/>
  <c r="AP50" i="90"/>
  <c r="AP51" i="90"/>
  <c r="AP52" i="90"/>
  <c r="AP53" i="90"/>
  <c r="AP54" i="90"/>
  <c r="AP55" i="90"/>
  <c r="AP56" i="90"/>
  <c r="AP57" i="90"/>
  <c r="AP58" i="90"/>
  <c r="AP59" i="90"/>
  <c r="AP60" i="90"/>
  <c r="AP61" i="90"/>
  <c r="AP62" i="90"/>
  <c r="AP63" i="90"/>
  <c r="AP64" i="90"/>
  <c r="AP65" i="90"/>
  <c r="AP66" i="90"/>
  <c r="AP67" i="90"/>
  <c r="AP68" i="90"/>
  <c r="AP69" i="90"/>
  <c r="AP70" i="90"/>
  <c r="AP4" i="90"/>
  <c r="AP5" i="89"/>
  <c r="AP6" i="89"/>
  <c r="AP7" i="89"/>
  <c r="AP8" i="89"/>
  <c r="AP9" i="89"/>
  <c r="AP10" i="89"/>
  <c r="AP11" i="89"/>
  <c r="AP12" i="89"/>
  <c r="AP13" i="89"/>
  <c r="AP14" i="89"/>
  <c r="AP15" i="89"/>
  <c r="AP16" i="89"/>
  <c r="AP17" i="89"/>
  <c r="AP18" i="89"/>
  <c r="AP19" i="89"/>
  <c r="AP20" i="89"/>
  <c r="AP21" i="89"/>
  <c r="AP22" i="89"/>
  <c r="AP23" i="89"/>
  <c r="AP24" i="89"/>
  <c r="AP25" i="89"/>
  <c r="AP26" i="89"/>
  <c r="AP27" i="89"/>
  <c r="AP28" i="89"/>
  <c r="AP29" i="89"/>
  <c r="AP30" i="89"/>
  <c r="AP31" i="89"/>
  <c r="AP32" i="89"/>
  <c r="AP33" i="89"/>
  <c r="AP34" i="89"/>
  <c r="AP35" i="89"/>
  <c r="AP36" i="89"/>
  <c r="AP37" i="89"/>
  <c r="AP38" i="89"/>
  <c r="AP39" i="89"/>
  <c r="AP40" i="89"/>
  <c r="AP41" i="89"/>
  <c r="AP42" i="89"/>
  <c r="AP43" i="89"/>
  <c r="AP44" i="89"/>
  <c r="AP45" i="89"/>
  <c r="AP46" i="89"/>
  <c r="AP47" i="89"/>
  <c r="AP48" i="89"/>
  <c r="AP49" i="89"/>
  <c r="AP50" i="89"/>
  <c r="AP51" i="89"/>
  <c r="AP52" i="89"/>
  <c r="AP53" i="89"/>
  <c r="AP54" i="89"/>
  <c r="AP55" i="89"/>
  <c r="AP56" i="89"/>
  <c r="AP57" i="89"/>
  <c r="AP58" i="89"/>
  <c r="AP59" i="89"/>
  <c r="AP60" i="89"/>
  <c r="AP61" i="89"/>
  <c r="AP62" i="89"/>
  <c r="AP63" i="89"/>
  <c r="AP64" i="89"/>
  <c r="AP65" i="89"/>
  <c r="AP66" i="89"/>
  <c r="AP67" i="89"/>
  <c r="AP68" i="89"/>
  <c r="AP69" i="89"/>
  <c r="AP70" i="89"/>
  <c r="AP4" i="89"/>
  <c r="G4" i="4" l="1"/>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3" i="4"/>
  <c r="N4" i="75" l="1"/>
  <c r="N5" i="75"/>
  <c r="N6" i="75"/>
  <c r="N7" i="75"/>
  <c r="N8" i="75"/>
  <c r="N9" i="75"/>
  <c r="N10" i="75"/>
  <c r="N11" i="75"/>
  <c r="N12" i="75"/>
  <c r="N13" i="75"/>
  <c r="N14" i="75"/>
  <c r="N15" i="75"/>
  <c r="N16" i="75"/>
  <c r="N17" i="75"/>
  <c r="N18" i="75"/>
  <c r="N19" i="75"/>
  <c r="N20" i="75"/>
  <c r="N21" i="75"/>
  <c r="N22" i="75"/>
  <c r="N23" i="75"/>
  <c r="N24" i="75"/>
  <c r="N25" i="75"/>
  <c r="N26" i="75"/>
  <c r="N27" i="75"/>
  <c r="N28" i="75"/>
  <c r="N29" i="75"/>
  <c r="N30" i="75"/>
  <c r="N31" i="75"/>
  <c r="N32" i="75"/>
  <c r="N33" i="75"/>
  <c r="N34" i="75"/>
  <c r="N35" i="75"/>
  <c r="N36" i="75"/>
  <c r="N37" i="75"/>
  <c r="N38" i="75"/>
  <c r="N39" i="75"/>
  <c r="N40" i="75"/>
  <c r="N41" i="75"/>
  <c r="N42" i="75"/>
  <c r="N43" i="75"/>
  <c r="N44" i="75"/>
  <c r="N45" i="75"/>
  <c r="N46" i="75"/>
  <c r="N47" i="75"/>
  <c r="N48" i="75"/>
  <c r="N49" i="75"/>
  <c r="N50" i="75"/>
  <c r="N51" i="75"/>
  <c r="N74" i="75" s="1"/>
  <c r="N52" i="75"/>
  <c r="N53" i="75"/>
  <c r="N54" i="75"/>
  <c r="N55" i="75"/>
  <c r="N56" i="75"/>
  <c r="N57" i="75"/>
  <c r="N58" i="75"/>
  <c r="N59" i="75"/>
  <c r="N60" i="75"/>
  <c r="N61" i="75"/>
  <c r="N62" i="75"/>
  <c r="N63" i="75"/>
  <c r="N64" i="75"/>
  <c r="N65" i="75"/>
  <c r="N66" i="75"/>
  <c r="N67" i="75"/>
  <c r="N68" i="75"/>
  <c r="N69" i="75"/>
  <c r="N3" i="75"/>
  <c r="N76" i="75" s="1"/>
  <c r="M3" i="75"/>
  <c r="N75" i="75" l="1"/>
  <c r="J4" i="75"/>
  <c r="J5" i="75"/>
  <c r="J6" i="75"/>
  <c r="J7" i="75"/>
  <c r="J8" i="75"/>
  <c r="J9" i="75"/>
  <c r="J10" i="75"/>
  <c r="J11" i="75"/>
  <c r="J12" i="75"/>
  <c r="J13" i="75"/>
  <c r="J14" i="75"/>
  <c r="J15" i="75"/>
  <c r="J16" i="75"/>
  <c r="J17" i="75"/>
  <c r="J18" i="75"/>
  <c r="J19" i="75"/>
  <c r="J20" i="75"/>
  <c r="J21" i="75"/>
  <c r="J22" i="75"/>
  <c r="J23" i="75"/>
  <c r="J24" i="75"/>
  <c r="J25" i="75"/>
  <c r="J26" i="75"/>
  <c r="J27" i="75"/>
  <c r="J28" i="75"/>
  <c r="J29" i="75"/>
  <c r="J30" i="75"/>
  <c r="J31" i="75"/>
  <c r="J32" i="75"/>
  <c r="J33" i="75"/>
  <c r="J34" i="75"/>
  <c r="J35" i="75"/>
  <c r="J36" i="75"/>
  <c r="J37" i="75"/>
  <c r="J38" i="75"/>
  <c r="J39" i="75"/>
  <c r="J40" i="75"/>
  <c r="J41" i="75"/>
  <c r="J42" i="75"/>
  <c r="J43" i="75"/>
  <c r="J44" i="75"/>
  <c r="J45" i="75"/>
  <c r="J46" i="75"/>
  <c r="J47" i="75"/>
  <c r="J48" i="75"/>
  <c r="J49" i="75"/>
  <c r="J50" i="75"/>
  <c r="J51" i="75"/>
  <c r="J52" i="75"/>
  <c r="J53" i="75"/>
  <c r="J54" i="75"/>
  <c r="J55" i="75"/>
  <c r="J56" i="75"/>
  <c r="J57" i="75"/>
  <c r="J58" i="75"/>
  <c r="J59" i="75"/>
  <c r="J60" i="75"/>
  <c r="J61" i="75"/>
  <c r="J62" i="75"/>
  <c r="J63" i="75"/>
  <c r="J64" i="75"/>
  <c r="J65" i="75"/>
  <c r="J66" i="75"/>
  <c r="J67" i="75"/>
  <c r="J68" i="75"/>
  <c r="J69" i="75"/>
  <c r="J3" i="75"/>
  <c r="J76" i="75" l="1"/>
  <c r="J75" i="75"/>
  <c r="J74" i="75"/>
  <c r="AH4" i="3"/>
  <c r="AI4" i="3"/>
  <c r="AJ4" i="3"/>
  <c r="AK4" i="3"/>
  <c r="AL4" i="3"/>
  <c r="AH5" i="3"/>
  <c r="AI5" i="3"/>
  <c r="AJ5" i="3"/>
  <c r="AK5" i="3"/>
  <c r="AL5" i="3"/>
  <c r="AH6" i="3"/>
  <c r="AI6" i="3"/>
  <c r="AJ6" i="3"/>
  <c r="AK6" i="3"/>
  <c r="AL6" i="3"/>
  <c r="AH7" i="3"/>
  <c r="AI7" i="3"/>
  <c r="AJ7" i="3"/>
  <c r="AK7" i="3"/>
  <c r="AL7" i="3"/>
  <c r="AH8" i="3"/>
  <c r="AI8" i="3"/>
  <c r="AJ8" i="3"/>
  <c r="AK8" i="3"/>
  <c r="AL8" i="3"/>
  <c r="AH9" i="3"/>
  <c r="AI9" i="3"/>
  <c r="AJ9" i="3"/>
  <c r="AK9" i="3"/>
  <c r="AL9" i="3"/>
  <c r="AH10" i="3"/>
  <c r="AI10" i="3"/>
  <c r="AJ10" i="3"/>
  <c r="AK10" i="3"/>
  <c r="AL10" i="3"/>
  <c r="AH11" i="3"/>
  <c r="AI11" i="3"/>
  <c r="AJ11" i="3"/>
  <c r="AK11" i="3"/>
  <c r="AL11" i="3"/>
  <c r="AH12" i="3"/>
  <c r="AI12" i="3"/>
  <c r="AJ12" i="3"/>
  <c r="AK12" i="3"/>
  <c r="AL12" i="3"/>
  <c r="AH13" i="3"/>
  <c r="AI13" i="3"/>
  <c r="AJ13" i="3"/>
  <c r="AK13" i="3"/>
  <c r="AL13" i="3"/>
  <c r="AH14" i="3"/>
  <c r="AI14" i="3"/>
  <c r="AJ14" i="3"/>
  <c r="AK14" i="3"/>
  <c r="AL14" i="3"/>
  <c r="AH15" i="3"/>
  <c r="AI15" i="3"/>
  <c r="AJ15" i="3"/>
  <c r="AK15" i="3"/>
  <c r="AL15" i="3"/>
  <c r="AH16" i="3"/>
  <c r="AI16" i="3"/>
  <c r="AJ16" i="3"/>
  <c r="AK16" i="3"/>
  <c r="AL16" i="3"/>
  <c r="AH17" i="3"/>
  <c r="AI17" i="3"/>
  <c r="AJ17" i="3"/>
  <c r="AK17" i="3"/>
  <c r="AL17" i="3"/>
  <c r="AH18" i="3"/>
  <c r="AI18" i="3"/>
  <c r="AJ18" i="3"/>
  <c r="AK18" i="3"/>
  <c r="AL18" i="3"/>
  <c r="AH19" i="3"/>
  <c r="AI19" i="3"/>
  <c r="AJ19" i="3"/>
  <c r="AK19" i="3"/>
  <c r="AL19" i="3"/>
  <c r="AH20" i="3"/>
  <c r="AI20" i="3"/>
  <c r="AJ20" i="3"/>
  <c r="AK20" i="3"/>
  <c r="AL20" i="3"/>
  <c r="AH21" i="3"/>
  <c r="AI21" i="3"/>
  <c r="AJ21" i="3"/>
  <c r="AK21" i="3"/>
  <c r="AL21" i="3"/>
  <c r="AH22" i="3"/>
  <c r="AI22" i="3"/>
  <c r="AJ22" i="3"/>
  <c r="AK22" i="3"/>
  <c r="AL22" i="3"/>
  <c r="AH23" i="3"/>
  <c r="AI23" i="3"/>
  <c r="AJ23" i="3"/>
  <c r="AK23" i="3"/>
  <c r="AL23" i="3"/>
  <c r="AH24" i="3"/>
  <c r="AI24" i="3"/>
  <c r="AJ24" i="3"/>
  <c r="AK24" i="3"/>
  <c r="AL24" i="3"/>
  <c r="AH25" i="3"/>
  <c r="AI25" i="3"/>
  <c r="AJ25" i="3"/>
  <c r="AK25" i="3"/>
  <c r="AL25" i="3"/>
  <c r="AH26" i="3"/>
  <c r="AI26" i="3"/>
  <c r="AJ26" i="3"/>
  <c r="AK26" i="3"/>
  <c r="AL26" i="3"/>
  <c r="AH27" i="3"/>
  <c r="AI27" i="3"/>
  <c r="AJ27" i="3"/>
  <c r="AK27" i="3"/>
  <c r="AL27" i="3"/>
  <c r="AH28" i="3"/>
  <c r="AI28" i="3"/>
  <c r="AJ28" i="3"/>
  <c r="AK28" i="3"/>
  <c r="AL28" i="3"/>
  <c r="AH29" i="3"/>
  <c r="AI29" i="3"/>
  <c r="AJ29" i="3"/>
  <c r="AK29" i="3"/>
  <c r="AL29" i="3"/>
  <c r="AH30" i="3"/>
  <c r="AI30" i="3"/>
  <c r="AJ30" i="3"/>
  <c r="AK30" i="3"/>
  <c r="AL30" i="3"/>
  <c r="AH31" i="3"/>
  <c r="AI31" i="3"/>
  <c r="AJ31" i="3"/>
  <c r="AK31" i="3"/>
  <c r="AL31" i="3"/>
  <c r="AH32" i="3"/>
  <c r="AI32" i="3"/>
  <c r="AJ32" i="3"/>
  <c r="AK32" i="3"/>
  <c r="AL32" i="3"/>
  <c r="AH33" i="3"/>
  <c r="AI33" i="3"/>
  <c r="AJ33" i="3"/>
  <c r="AK33" i="3"/>
  <c r="AL33" i="3"/>
  <c r="AH34" i="3"/>
  <c r="AI34" i="3"/>
  <c r="AJ34" i="3"/>
  <c r="AK34" i="3"/>
  <c r="AL34" i="3"/>
  <c r="AH35" i="3"/>
  <c r="AI35" i="3"/>
  <c r="AJ35" i="3"/>
  <c r="AK35" i="3"/>
  <c r="AL35" i="3"/>
  <c r="AH36" i="3"/>
  <c r="AI36" i="3"/>
  <c r="AJ36" i="3"/>
  <c r="AK36" i="3"/>
  <c r="AL36" i="3"/>
  <c r="AH37" i="3"/>
  <c r="AI37" i="3"/>
  <c r="AJ37" i="3"/>
  <c r="AK37" i="3"/>
  <c r="AL37" i="3"/>
  <c r="AH38" i="3"/>
  <c r="AI38" i="3"/>
  <c r="AJ38" i="3"/>
  <c r="AK38" i="3"/>
  <c r="AL38" i="3"/>
  <c r="AH39" i="3"/>
  <c r="AI39" i="3"/>
  <c r="AJ39" i="3"/>
  <c r="AK39" i="3"/>
  <c r="AL39" i="3"/>
  <c r="AH40" i="3"/>
  <c r="AI40" i="3"/>
  <c r="AJ40" i="3"/>
  <c r="AK40" i="3"/>
  <c r="AL40" i="3"/>
  <c r="AH41" i="3"/>
  <c r="AI41" i="3"/>
  <c r="AJ41" i="3"/>
  <c r="AK41" i="3"/>
  <c r="AL41" i="3"/>
  <c r="AH42" i="3"/>
  <c r="AI42" i="3"/>
  <c r="AJ42" i="3"/>
  <c r="AK42" i="3"/>
  <c r="AL42" i="3"/>
  <c r="AH43" i="3"/>
  <c r="AI43" i="3"/>
  <c r="AJ43" i="3"/>
  <c r="AK43" i="3"/>
  <c r="AL43" i="3"/>
  <c r="AH44" i="3"/>
  <c r="AI44" i="3"/>
  <c r="AJ44" i="3"/>
  <c r="AK44" i="3"/>
  <c r="AL44" i="3"/>
  <c r="AH45" i="3"/>
  <c r="AI45" i="3"/>
  <c r="AJ45" i="3"/>
  <c r="AK45" i="3"/>
  <c r="AL45" i="3"/>
  <c r="AH46" i="3"/>
  <c r="AI46" i="3"/>
  <c r="AJ46" i="3"/>
  <c r="AK46" i="3"/>
  <c r="AL46" i="3"/>
  <c r="AH47" i="3"/>
  <c r="AI47" i="3"/>
  <c r="AJ47" i="3"/>
  <c r="AK47" i="3"/>
  <c r="AL47" i="3"/>
  <c r="AH48" i="3"/>
  <c r="AI48" i="3"/>
  <c r="AJ48" i="3"/>
  <c r="AK48" i="3"/>
  <c r="AL48" i="3"/>
  <c r="AH49" i="3"/>
  <c r="AI49" i="3"/>
  <c r="AJ49" i="3"/>
  <c r="AK49" i="3"/>
  <c r="AL49" i="3"/>
  <c r="AH50" i="3"/>
  <c r="AI50" i="3"/>
  <c r="AJ50" i="3"/>
  <c r="AK50" i="3"/>
  <c r="AL50" i="3"/>
  <c r="AH51" i="3"/>
  <c r="AI51" i="3"/>
  <c r="AJ51" i="3"/>
  <c r="AK51" i="3"/>
  <c r="AL51" i="3"/>
  <c r="AH52" i="3"/>
  <c r="AI52" i="3"/>
  <c r="AJ52" i="3"/>
  <c r="AK52" i="3"/>
  <c r="AL52" i="3"/>
  <c r="AH53" i="3"/>
  <c r="AI53" i="3"/>
  <c r="AJ53" i="3"/>
  <c r="AK53" i="3"/>
  <c r="AL53" i="3"/>
  <c r="AH54" i="3"/>
  <c r="AI54" i="3"/>
  <c r="AJ54" i="3"/>
  <c r="AK54" i="3"/>
  <c r="AL54" i="3"/>
  <c r="AH55" i="3"/>
  <c r="AI55" i="3"/>
  <c r="AJ55" i="3"/>
  <c r="AK55" i="3"/>
  <c r="AL55" i="3"/>
  <c r="AH56" i="3"/>
  <c r="AI56" i="3"/>
  <c r="AJ56" i="3"/>
  <c r="AK56" i="3"/>
  <c r="AL56" i="3"/>
  <c r="AH57" i="3"/>
  <c r="AI57" i="3"/>
  <c r="AJ57" i="3"/>
  <c r="AK57" i="3"/>
  <c r="AL57" i="3"/>
  <c r="AH58" i="3"/>
  <c r="AI58" i="3"/>
  <c r="AJ58" i="3"/>
  <c r="AK58" i="3"/>
  <c r="AL58" i="3"/>
  <c r="AH59" i="3"/>
  <c r="AI59" i="3"/>
  <c r="AJ59" i="3"/>
  <c r="AK59" i="3"/>
  <c r="AL59" i="3"/>
  <c r="AH60" i="3"/>
  <c r="AI60" i="3"/>
  <c r="AJ60" i="3"/>
  <c r="AK60" i="3"/>
  <c r="AL60" i="3"/>
  <c r="AH61" i="3"/>
  <c r="AI61" i="3"/>
  <c r="AJ61" i="3"/>
  <c r="AK61" i="3"/>
  <c r="AL61" i="3"/>
  <c r="AH62" i="3"/>
  <c r="AI62" i="3"/>
  <c r="AJ62" i="3"/>
  <c r="AK62" i="3"/>
  <c r="AL62" i="3"/>
  <c r="AH63" i="3"/>
  <c r="AI63" i="3"/>
  <c r="AJ63" i="3"/>
  <c r="AK63" i="3"/>
  <c r="AL63" i="3"/>
  <c r="AH64" i="3"/>
  <c r="AI64" i="3"/>
  <c r="AJ64" i="3"/>
  <c r="AK64" i="3"/>
  <c r="AL64" i="3"/>
  <c r="AH65" i="3"/>
  <c r="AI65" i="3"/>
  <c r="AJ65" i="3"/>
  <c r="AK65" i="3"/>
  <c r="AL65" i="3"/>
  <c r="AH66" i="3"/>
  <c r="AI66" i="3"/>
  <c r="AJ66" i="3"/>
  <c r="AK66" i="3"/>
  <c r="AL66" i="3"/>
  <c r="AH67" i="3"/>
  <c r="AI67" i="3"/>
  <c r="AJ67" i="3"/>
  <c r="AK67" i="3"/>
  <c r="AL67" i="3"/>
  <c r="AH68" i="3"/>
  <c r="AI68" i="3"/>
  <c r="AJ68" i="3"/>
  <c r="AK68" i="3"/>
  <c r="AL68" i="3"/>
  <c r="AH69" i="3"/>
  <c r="AI69" i="3"/>
  <c r="AJ69" i="3"/>
  <c r="AK69" i="3"/>
  <c r="AL69" i="3"/>
  <c r="AL3" i="3"/>
  <c r="AK3" i="3"/>
  <c r="AK76" i="3" s="1"/>
  <c r="AJ3" i="3"/>
  <c r="AI3" i="3"/>
  <c r="AH3" i="3"/>
  <c r="AK75" i="3"/>
  <c r="M4" i="3"/>
  <c r="M5" i="3"/>
  <c r="M6" i="3"/>
  <c r="M7"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3" i="3"/>
  <c r="V3" i="75"/>
  <c r="K4" i="5" s="1"/>
  <c r="V4" i="75"/>
  <c r="K5" i="5" s="1"/>
  <c r="V5" i="75"/>
  <c r="K6" i="5" s="1"/>
  <c r="V6" i="75"/>
  <c r="K7" i="5" s="1"/>
  <c r="V7" i="75"/>
  <c r="K8" i="5" s="1"/>
  <c r="V8" i="75"/>
  <c r="K9" i="5" s="1"/>
  <c r="V9" i="75"/>
  <c r="K10" i="5" s="1"/>
  <c r="V10" i="75"/>
  <c r="K11" i="5" s="1"/>
  <c r="V11" i="75"/>
  <c r="K12" i="5" s="1"/>
  <c r="V12" i="75"/>
  <c r="K13" i="5" s="1"/>
  <c r="V13" i="75"/>
  <c r="K14" i="5" s="1"/>
  <c r="V14" i="75"/>
  <c r="K15" i="5" s="1"/>
  <c r="V15" i="75"/>
  <c r="K16" i="5" s="1"/>
  <c r="V16" i="75"/>
  <c r="K17" i="5" s="1"/>
  <c r="V17" i="75"/>
  <c r="K18" i="5" s="1"/>
  <c r="V18" i="75"/>
  <c r="K19" i="5" s="1"/>
  <c r="V19" i="75"/>
  <c r="K20" i="5" s="1"/>
  <c r="V20" i="75"/>
  <c r="K21" i="5" s="1"/>
  <c r="V21" i="75"/>
  <c r="K22" i="5" s="1"/>
  <c r="V22" i="75"/>
  <c r="K23" i="5" s="1"/>
  <c r="V23" i="75"/>
  <c r="K24" i="5" s="1"/>
  <c r="V24" i="75"/>
  <c r="K25" i="5" s="1"/>
  <c r="V25" i="75"/>
  <c r="K26" i="5" s="1"/>
  <c r="V26" i="75"/>
  <c r="K27" i="5" s="1"/>
  <c r="V27" i="75"/>
  <c r="K28" i="5" s="1"/>
  <c r="V28" i="75"/>
  <c r="K29" i="5" s="1"/>
  <c r="V29" i="75"/>
  <c r="K30" i="5" s="1"/>
  <c r="V30" i="75"/>
  <c r="K31" i="5" s="1"/>
  <c r="V31" i="75"/>
  <c r="K32" i="5" s="1"/>
  <c r="V32" i="75"/>
  <c r="K33" i="5" s="1"/>
  <c r="V33" i="75"/>
  <c r="K34" i="5" s="1"/>
  <c r="V34" i="75"/>
  <c r="K35" i="5" s="1"/>
  <c r="V35" i="75"/>
  <c r="K36" i="5" s="1"/>
  <c r="V36" i="75"/>
  <c r="K37" i="5" s="1"/>
  <c r="V37" i="75"/>
  <c r="K38" i="5" s="1"/>
  <c r="V38" i="75"/>
  <c r="K39" i="5" s="1"/>
  <c r="V39" i="75"/>
  <c r="K40" i="5" s="1"/>
  <c r="V40" i="75"/>
  <c r="K41" i="5" s="1"/>
  <c r="V41" i="75"/>
  <c r="K42" i="5" s="1"/>
  <c r="V42" i="75"/>
  <c r="K43" i="5" s="1"/>
  <c r="V43" i="75"/>
  <c r="K44" i="5" s="1"/>
  <c r="V44" i="75"/>
  <c r="K45" i="5" s="1"/>
  <c r="V45" i="75"/>
  <c r="K46" i="5" s="1"/>
  <c r="V46" i="75"/>
  <c r="K47" i="5" s="1"/>
  <c r="V47" i="75"/>
  <c r="K48" i="5" s="1"/>
  <c r="V48" i="75"/>
  <c r="K49" i="5" s="1"/>
  <c r="V49" i="75"/>
  <c r="K50" i="5" s="1"/>
  <c r="V50" i="75"/>
  <c r="K51" i="5" s="1"/>
  <c r="V51" i="75"/>
  <c r="K52" i="5" s="1"/>
  <c r="V52" i="75"/>
  <c r="K53" i="5" s="1"/>
  <c r="V53" i="75"/>
  <c r="K54" i="5" s="1"/>
  <c r="V54" i="75"/>
  <c r="K55" i="5" s="1"/>
  <c r="V55" i="75"/>
  <c r="K56" i="5" s="1"/>
  <c r="V56" i="75"/>
  <c r="K57" i="5" s="1"/>
  <c r="V57" i="75"/>
  <c r="K58" i="5" s="1"/>
  <c r="V58" i="75"/>
  <c r="K59" i="5" s="1"/>
  <c r="V59" i="75"/>
  <c r="K60" i="5" s="1"/>
  <c r="V60" i="75"/>
  <c r="K61" i="5" s="1"/>
  <c r="V61" i="75"/>
  <c r="K62" i="5" s="1"/>
  <c r="V62" i="75"/>
  <c r="K63" i="5" s="1"/>
  <c r="V63" i="75"/>
  <c r="K64" i="5" s="1"/>
  <c r="V64" i="75"/>
  <c r="K65" i="5" s="1"/>
  <c r="V65" i="75"/>
  <c r="K66" i="5" s="1"/>
  <c r="V66" i="75"/>
  <c r="K67" i="5" s="1"/>
  <c r="V67" i="75"/>
  <c r="K68" i="5" s="1"/>
  <c r="V68" i="75"/>
  <c r="K69" i="5" s="1"/>
  <c r="V69" i="75"/>
  <c r="K70" i="5" s="1"/>
  <c r="AM66" i="3" l="1"/>
  <c r="V67" i="5" s="1"/>
  <c r="AM62" i="3"/>
  <c r="V63" i="5" s="1"/>
  <c r="AM58" i="3"/>
  <c r="V59" i="5" s="1"/>
  <c r="AM54" i="3"/>
  <c r="V55" i="5" s="1"/>
  <c r="AM50" i="3"/>
  <c r="V51" i="5" s="1"/>
  <c r="AM46" i="3"/>
  <c r="V47" i="5" s="1"/>
  <c r="AM42" i="3"/>
  <c r="V43" i="5" s="1"/>
  <c r="AM38" i="3"/>
  <c r="V39" i="5" s="1"/>
  <c r="AM34" i="3"/>
  <c r="V35" i="5" s="1"/>
  <c r="AM30" i="3"/>
  <c r="V31" i="5" s="1"/>
  <c r="AM26" i="3"/>
  <c r="V27" i="5" s="1"/>
  <c r="AM22" i="3"/>
  <c r="V23" i="5" s="1"/>
  <c r="AM18" i="3"/>
  <c r="V19" i="5" s="1"/>
  <c r="AM14" i="3"/>
  <c r="V15" i="5" s="1"/>
  <c r="AM10" i="3"/>
  <c r="V11" i="5" s="1"/>
  <c r="AM6" i="3"/>
  <c r="V7" i="5" s="1"/>
  <c r="AM69" i="3"/>
  <c r="V70" i="5" s="1"/>
  <c r="AM65" i="3"/>
  <c r="V66" i="5" s="1"/>
  <c r="AM61" i="3"/>
  <c r="V62" i="5" s="1"/>
  <c r="AM57" i="3"/>
  <c r="V58" i="5" s="1"/>
  <c r="AM53" i="3"/>
  <c r="V54" i="5" s="1"/>
  <c r="AM49" i="3"/>
  <c r="V50" i="5" s="1"/>
  <c r="AM45" i="3"/>
  <c r="V46" i="5" s="1"/>
  <c r="AM41" i="3"/>
  <c r="V42" i="5" s="1"/>
  <c r="AM37" i="3"/>
  <c r="V38" i="5" s="1"/>
  <c r="AM33" i="3"/>
  <c r="V34" i="5" s="1"/>
  <c r="AM29" i="3"/>
  <c r="V30" i="5" s="1"/>
  <c r="AM25" i="3"/>
  <c r="V26" i="5" s="1"/>
  <c r="AM21" i="3"/>
  <c r="V22" i="5" s="1"/>
  <c r="AM17" i="3"/>
  <c r="V18" i="5" s="1"/>
  <c r="AM13" i="3"/>
  <c r="V14" i="5" s="1"/>
  <c r="AM9" i="3"/>
  <c r="V10" i="5" s="1"/>
  <c r="AM5" i="3"/>
  <c r="V6" i="5" s="1"/>
  <c r="AM68" i="3"/>
  <c r="V69" i="5" s="1"/>
  <c r="AM64" i="3"/>
  <c r="V65" i="5" s="1"/>
  <c r="AM60" i="3"/>
  <c r="V61" i="5" s="1"/>
  <c r="AM56" i="3"/>
  <c r="V57" i="5" s="1"/>
  <c r="AM52" i="3"/>
  <c r="V53" i="5" s="1"/>
  <c r="AM48" i="3"/>
  <c r="V49" i="5" s="1"/>
  <c r="AM44" i="3"/>
  <c r="V45" i="5" s="1"/>
  <c r="AM40" i="3"/>
  <c r="V41" i="5" s="1"/>
  <c r="AM36" i="3"/>
  <c r="V37" i="5" s="1"/>
  <c r="AM32" i="3"/>
  <c r="V33" i="5" s="1"/>
  <c r="AM28" i="3"/>
  <c r="V29" i="5" s="1"/>
  <c r="AM24" i="3"/>
  <c r="V25" i="5" s="1"/>
  <c r="AM20" i="3"/>
  <c r="V21" i="5" s="1"/>
  <c r="AM16" i="3"/>
  <c r="V17" i="5" s="1"/>
  <c r="AM12" i="3"/>
  <c r="V13" i="5" s="1"/>
  <c r="AM8" i="3"/>
  <c r="V9" i="5" s="1"/>
  <c r="AM4" i="3"/>
  <c r="V5" i="5" s="1"/>
  <c r="AM67" i="3"/>
  <c r="V68" i="5" s="1"/>
  <c r="AM63" i="3"/>
  <c r="V64" i="5" s="1"/>
  <c r="AM59" i="3"/>
  <c r="V60" i="5" s="1"/>
  <c r="AM55" i="3"/>
  <c r="V56" i="5" s="1"/>
  <c r="AM51" i="3"/>
  <c r="V52" i="5" s="1"/>
  <c r="AM47" i="3"/>
  <c r="V48" i="5" s="1"/>
  <c r="AM43" i="3"/>
  <c r="V44" i="5" s="1"/>
  <c r="AM39" i="3"/>
  <c r="V40" i="5" s="1"/>
  <c r="AM35" i="3"/>
  <c r="V36" i="5" s="1"/>
  <c r="AM31" i="3"/>
  <c r="V32" i="5" s="1"/>
  <c r="AM27" i="3"/>
  <c r="V28" i="5" s="1"/>
  <c r="AM23" i="3"/>
  <c r="V24" i="5" s="1"/>
  <c r="AM19" i="3"/>
  <c r="V20" i="5" s="1"/>
  <c r="AM15" i="3"/>
  <c r="V16" i="5" s="1"/>
  <c r="AM11" i="3"/>
  <c r="V12" i="5" s="1"/>
  <c r="AM7" i="3"/>
  <c r="V8" i="5" s="1"/>
  <c r="AJ75" i="3"/>
  <c r="AH76" i="3"/>
  <c r="AL76" i="3"/>
  <c r="AI76" i="3"/>
  <c r="AJ76" i="3"/>
  <c r="AL75" i="3"/>
  <c r="AL74" i="3"/>
  <c r="AK74" i="3"/>
  <c r="AJ74" i="3"/>
  <c r="AI74" i="3"/>
  <c r="AI75" i="3"/>
  <c r="AH75" i="3"/>
  <c r="AM3" i="3"/>
  <c r="V4" i="5" s="1"/>
  <c r="AH74" i="3"/>
  <c r="V74" i="75"/>
  <c r="V75" i="75"/>
  <c r="V76" i="75"/>
  <c r="AM76" i="3" l="1"/>
  <c r="AM74" i="3"/>
  <c r="AM75" i="3"/>
  <c r="J5" i="90"/>
  <c r="J6" i="90"/>
  <c r="J7" i="90"/>
  <c r="J8" i="90"/>
  <c r="J9" i="90"/>
  <c r="J10" i="90"/>
  <c r="J11" i="90"/>
  <c r="J12" i="90"/>
  <c r="J13" i="90"/>
  <c r="J14" i="90"/>
  <c r="J15" i="90"/>
  <c r="J16" i="90"/>
  <c r="J17" i="90"/>
  <c r="J18" i="90"/>
  <c r="J19" i="90"/>
  <c r="J20" i="90"/>
  <c r="J21" i="90"/>
  <c r="J22" i="90"/>
  <c r="J23" i="90"/>
  <c r="J24" i="90"/>
  <c r="J25" i="90"/>
  <c r="J26" i="90"/>
  <c r="J27" i="90"/>
  <c r="J28" i="90"/>
  <c r="J29" i="90"/>
  <c r="J30" i="90"/>
  <c r="J31" i="90"/>
  <c r="J32" i="90"/>
  <c r="J33" i="90"/>
  <c r="J34" i="90"/>
  <c r="J35" i="90"/>
  <c r="J36" i="90"/>
  <c r="J37" i="90"/>
  <c r="J38" i="90"/>
  <c r="J39" i="90"/>
  <c r="J40" i="90"/>
  <c r="J41" i="90"/>
  <c r="J42" i="90"/>
  <c r="J43" i="90"/>
  <c r="J44" i="90"/>
  <c r="J45" i="90"/>
  <c r="J46" i="90"/>
  <c r="J47" i="90"/>
  <c r="J48" i="90"/>
  <c r="J49" i="90"/>
  <c r="J50" i="90"/>
  <c r="J51" i="90"/>
  <c r="J52" i="90"/>
  <c r="J53" i="90"/>
  <c r="J54" i="90"/>
  <c r="J55" i="90"/>
  <c r="J56" i="90"/>
  <c r="J57" i="90"/>
  <c r="J58" i="90"/>
  <c r="J59" i="90"/>
  <c r="J60" i="90"/>
  <c r="J61" i="90"/>
  <c r="J62" i="90"/>
  <c r="J63" i="90"/>
  <c r="J64" i="90"/>
  <c r="J65" i="90"/>
  <c r="J66" i="90"/>
  <c r="J67" i="90"/>
  <c r="J68" i="90"/>
  <c r="J69" i="90"/>
  <c r="J70" i="90"/>
  <c r="J4" i="90"/>
  <c r="J5" i="89"/>
  <c r="J6" i="89"/>
  <c r="J7" i="89"/>
  <c r="J8" i="89"/>
  <c r="J9" i="89"/>
  <c r="J10" i="89"/>
  <c r="J11" i="89"/>
  <c r="J12" i="89"/>
  <c r="J13" i="89"/>
  <c r="J14" i="89"/>
  <c r="J15" i="89"/>
  <c r="J16" i="89"/>
  <c r="J17" i="89"/>
  <c r="J18" i="89"/>
  <c r="J19" i="89"/>
  <c r="J20" i="89"/>
  <c r="J21" i="89"/>
  <c r="J22" i="89"/>
  <c r="J23" i="89"/>
  <c r="J24" i="89"/>
  <c r="J25" i="89"/>
  <c r="J26" i="89"/>
  <c r="J27" i="89"/>
  <c r="J28" i="89"/>
  <c r="J29" i="89"/>
  <c r="J30" i="89"/>
  <c r="J31" i="89"/>
  <c r="J32" i="89"/>
  <c r="J33" i="89"/>
  <c r="J34" i="89"/>
  <c r="J35" i="89"/>
  <c r="J36" i="89"/>
  <c r="J37" i="89"/>
  <c r="J38" i="89"/>
  <c r="J39" i="89"/>
  <c r="J40" i="89"/>
  <c r="J41" i="89"/>
  <c r="J42" i="89"/>
  <c r="J43" i="89"/>
  <c r="J44" i="89"/>
  <c r="J45" i="89"/>
  <c r="J46" i="89"/>
  <c r="J47" i="89"/>
  <c r="J48" i="89"/>
  <c r="J49" i="89"/>
  <c r="J50" i="89"/>
  <c r="J51" i="89"/>
  <c r="J52" i="89"/>
  <c r="J53" i="89"/>
  <c r="J54" i="89"/>
  <c r="J55" i="89"/>
  <c r="J56" i="89"/>
  <c r="J57" i="89"/>
  <c r="J58" i="89"/>
  <c r="J59" i="89"/>
  <c r="J60" i="89"/>
  <c r="J61" i="89"/>
  <c r="J62" i="89"/>
  <c r="J63" i="89"/>
  <c r="J64" i="89"/>
  <c r="J65" i="89"/>
  <c r="J66" i="89"/>
  <c r="J67" i="89"/>
  <c r="J68" i="89"/>
  <c r="J69" i="89"/>
  <c r="J70" i="89"/>
  <c r="J4" i="89"/>
  <c r="P5" i="90"/>
  <c r="P6" i="90"/>
  <c r="P7" i="90"/>
  <c r="P8" i="90"/>
  <c r="P9" i="90"/>
  <c r="P10" i="90"/>
  <c r="P11" i="90"/>
  <c r="P12" i="90"/>
  <c r="P13" i="90"/>
  <c r="P14" i="90"/>
  <c r="P15" i="90"/>
  <c r="P16" i="90"/>
  <c r="P17" i="90"/>
  <c r="P18" i="90"/>
  <c r="P19" i="90"/>
  <c r="P20" i="90"/>
  <c r="P21" i="90"/>
  <c r="P22" i="90"/>
  <c r="P23" i="90"/>
  <c r="P24" i="90"/>
  <c r="P25" i="90"/>
  <c r="P26" i="90"/>
  <c r="P27" i="90"/>
  <c r="P28" i="90"/>
  <c r="P29" i="90"/>
  <c r="P30" i="90"/>
  <c r="P31" i="90"/>
  <c r="P32" i="90"/>
  <c r="P33" i="90"/>
  <c r="P34" i="90"/>
  <c r="P35" i="90"/>
  <c r="P36" i="90"/>
  <c r="P37" i="90"/>
  <c r="P38" i="90"/>
  <c r="P39" i="90"/>
  <c r="P40" i="90"/>
  <c r="P41" i="90"/>
  <c r="P42" i="90"/>
  <c r="P43" i="90"/>
  <c r="P44" i="90"/>
  <c r="P45" i="90"/>
  <c r="P46" i="90"/>
  <c r="P47" i="90"/>
  <c r="P48" i="90"/>
  <c r="P49" i="90"/>
  <c r="P50" i="90"/>
  <c r="P51" i="90"/>
  <c r="P52" i="90"/>
  <c r="P53" i="90"/>
  <c r="P54" i="90"/>
  <c r="P55" i="90"/>
  <c r="P56" i="90"/>
  <c r="P57" i="90"/>
  <c r="P58" i="90"/>
  <c r="P59" i="90"/>
  <c r="P60" i="90"/>
  <c r="P61" i="90"/>
  <c r="P62" i="90"/>
  <c r="P63" i="90"/>
  <c r="P64" i="90"/>
  <c r="P65" i="90"/>
  <c r="P66" i="90"/>
  <c r="P67" i="90"/>
  <c r="P68" i="90"/>
  <c r="P69" i="90"/>
  <c r="P70" i="90"/>
  <c r="P4" i="90"/>
  <c r="P5" i="89"/>
  <c r="P6" i="89"/>
  <c r="P7" i="89"/>
  <c r="P8" i="89"/>
  <c r="P9" i="89"/>
  <c r="P10" i="89"/>
  <c r="P11" i="89"/>
  <c r="P12" i="89"/>
  <c r="P13" i="89"/>
  <c r="P14" i="89"/>
  <c r="P15" i="89"/>
  <c r="P16" i="89"/>
  <c r="P17" i="89"/>
  <c r="P18" i="89"/>
  <c r="P19" i="89"/>
  <c r="P20" i="89"/>
  <c r="P21" i="89"/>
  <c r="P22" i="89"/>
  <c r="P23" i="89"/>
  <c r="P24" i="89"/>
  <c r="P25" i="89"/>
  <c r="P26" i="89"/>
  <c r="P27" i="89"/>
  <c r="P28" i="89"/>
  <c r="P29" i="89"/>
  <c r="P30" i="89"/>
  <c r="P31" i="89"/>
  <c r="P32" i="89"/>
  <c r="P33" i="89"/>
  <c r="P34" i="89"/>
  <c r="P35" i="89"/>
  <c r="P36" i="89"/>
  <c r="P37" i="89"/>
  <c r="P38" i="89"/>
  <c r="P39" i="89"/>
  <c r="P40" i="89"/>
  <c r="P41" i="89"/>
  <c r="P42" i="89"/>
  <c r="P43" i="89"/>
  <c r="P44" i="89"/>
  <c r="P45" i="89"/>
  <c r="P46" i="89"/>
  <c r="P47" i="89"/>
  <c r="P48" i="89"/>
  <c r="P49" i="89"/>
  <c r="P50" i="89"/>
  <c r="P51" i="89"/>
  <c r="P52" i="89"/>
  <c r="P53" i="89"/>
  <c r="P54" i="89"/>
  <c r="P55" i="89"/>
  <c r="P56" i="89"/>
  <c r="P57" i="89"/>
  <c r="P58" i="89"/>
  <c r="P59" i="89"/>
  <c r="P60" i="89"/>
  <c r="P61" i="89"/>
  <c r="P62" i="89"/>
  <c r="P63" i="89"/>
  <c r="P64" i="89"/>
  <c r="P65" i="89"/>
  <c r="P66" i="89"/>
  <c r="P67" i="89"/>
  <c r="P68" i="89"/>
  <c r="P69" i="89"/>
  <c r="P70" i="89"/>
  <c r="P4" i="89"/>
  <c r="AF4" i="3" l="1"/>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3" i="3"/>
  <c r="AC5" i="90" l="1"/>
  <c r="AC6" i="90"/>
  <c r="AC7" i="90"/>
  <c r="AC8" i="90"/>
  <c r="AC9" i="90"/>
  <c r="AC10" i="90"/>
  <c r="AC11" i="90"/>
  <c r="AC12" i="90"/>
  <c r="AC13" i="90"/>
  <c r="AC14" i="90"/>
  <c r="AC15" i="90"/>
  <c r="AC16" i="90"/>
  <c r="AC17" i="90"/>
  <c r="AC18" i="90"/>
  <c r="AC19" i="90"/>
  <c r="AC20" i="90"/>
  <c r="AC21" i="90"/>
  <c r="AC22" i="90"/>
  <c r="AC23" i="90"/>
  <c r="AC24" i="90"/>
  <c r="AC25" i="90"/>
  <c r="AC26" i="90"/>
  <c r="AC27" i="90"/>
  <c r="AC28" i="90"/>
  <c r="AC29" i="90"/>
  <c r="AC30" i="90"/>
  <c r="AC31" i="90"/>
  <c r="AC32" i="90"/>
  <c r="AC33" i="90"/>
  <c r="AC34" i="90"/>
  <c r="AC35" i="90"/>
  <c r="AC36" i="90"/>
  <c r="AC37" i="90"/>
  <c r="AC38" i="90"/>
  <c r="AC39" i="90"/>
  <c r="AC40" i="90"/>
  <c r="AC41" i="90"/>
  <c r="AC42" i="90"/>
  <c r="AC43" i="90"/>
  <c r="AC44" i="90"/>
  <c r="AC45" i="90"/>
  <c r="AC46" i="90"/>
  <c r="AC47" i="90"/>
  <c r="AC48" i="90"/>
  <c r="AC49" i="90"/>
  <c r="AC50" i="90"/>
  <c r="AC51" i="90"/>
  <c r="AC52" i="90"/>
  <c r="AC53" i="90"/>
  <c r="AC54" i="90"/>
  <c r="AC55" i="90"/>
  <c r="AC56" i="90"/>
  <c r="AC57" i="90"/>
  <c r="AC58" i="90"/>
  <c r="AC59" i="90"/>
  <c r="AC60" i="90"/>
  <c r="AC61" i="90"/>
  <c r="AC62" i="90"/>
  <c r="AC63" i="90"/>
  <c r="AC64" i="90"/>
  <c r="AC65" i="90"/>
  <c r="AC66" i="90"/>
  <c r="AC67" i="90"/>
  <c r="AC68" i="90"/>
  <c r="AC69" i="90"/>
  <c r="AC70" i="90"/>
  <c r="AC4" i="90"/>
  <c r="AC5" i="89"/>
  <c r="AC6" i="89"/>
  <c r="AC7" i="89"/>
  <c r="AC8" i="89"/>
  <c r="AC9" i="89"/>
  <c r="AC10" i="89"/>
  <c r="AC11" i="89"/>
  <c r="AC12" i="89"/>
  <c r="AC13" i="89"/>
  <c r="AC14" i="89"/>
  <c r="AC15" i="89"/>
  <c r="AC16" i="89"/>
  <c r="AC17" i="89"/>
  <c r="AC18" i="89"/>
  <c r="AC19" i="89"/>
  <c r="AC20" i="89"/>
  <c r="AC21" i="89"/>
  <c r="AC22" i="89"/>
  <c r="AC23" i="89"/>
  <c r="AC24" i="89"/>
  <c r="AC25" i="89"/>
  <c r="AC26" i="89"/>
  <c r="AC27" i="89"/>
  <c r="AC28" i="89"/>
  <c r="AC29" i="89"/>
  <c r="AC30" i="89"/>
  <c r="AC31" i="89"/>
  <c r="AC32" i="89"/>
  <c r="AC33" i="89"/>
  <c r="AC34" i="89"/>
  <c r="AC35" i="89"/>
  <c r="AC36" i="89"/>
  <c r="AC37" i="89"/>
  <c r="AC38" i="89"/>
  <c r="AC39" i="89"/>
  <c r="AC40" i="89"/>
  <c r="AC41" i="89"/>
  <c r="AC42" i="89"/>
  <c r="AC43" i="89"/>
  <c r="AC44" i="89"/>
  <c r="AC45" i="89"/>
  <c r="AC46" i="89"/>
  <c r="AC47" i="89"/>
  <c r="AC48" i="89"/>
  <c r="AC49" i="89"/>
  <c r="AC50" i="89"/>
  <c r="AC51" i="89"/>
  <c r="AC52" i="89"/>
  <c r="AC53" i="89"/>
  <c r="AC54" i="89"/>
  <c r="AC55" i="89"/>
  <c r="AC56" i="89"/>
  <c r="AC57" i="89"/>
  <c r="AC58" i="89"/>
  <c r="AC59" i="89"/>
  <c r="AC60" i="89"/>
  <c r="AC61" i="89"/>
  <c r="AC62" i="89"/>
  <c r="AC63" i="89"/>
  <c r="AC64" i="89"/>
  <c r="AC65" i="89"/>
  <c r="AC66" i="89"/>
  <c r="AC67" i="89"/>
  <c r="AC68" i="89"/>
  <c r="AC69" i="89"/>
  <c r="AC70" i="89"/>
  <c r="AC4" i="89"/>
  <c r="AW5" i="90" l="1"/>
  <c r="AX5" i="90"/>
  <c r="AY5" i="90"/>
  <c r="AZ5" i="90"/>
  <c r="AW6" i="90"/>
  <c r="AX6" i="90"/>
  <c r="AY6" i="90"/>
  <c r="AZ6" i="90"/>
  <c r="AW7" i="90"/>
  <c r="AX7" i="90"/>
  <c r="AY7" i="90"/>
  <c r="AZ7" i="90"/>
  <c r="AW8" i="90"/>
  <c r="AX8" i="90"/>
  <c r="AY8" i="90"/>
  <c r="AZ8" i="90"/>
  <c r="AW9" i="90"/>
  <c r="AX9" i="90"/>
  <c r="AY9" i="90"/>
  <c r="AZ9" i="90"/>
  <c r="AW10" i="90"/>
  <c r="AX10" i="90"/>
  <c r="AY10" i="90"/>
  <c r="AZ10" i="90"/>
  <c r="AW11" i="90"/>
  <c r="AX11" i="90"/>
  <c r="AY11" i="90"/>
  <c r="AZ11" i="90"/>
  <c r="AW12" i="90"/>
  <c r="AX12" i="90"/>
  <c r="AY12" i="90"/>
  <c r="AZ12" i="90"/>
  <c r="AW13" i="90"/>
  <c r="AX13" i="90"/>
  <c r="AY13" i="90"/>
  <c r="AZ13" i="90"/>
  <c r="AW14" i="90"/>
  <c r="AX14" i="90"/>
  <c r="AY14" i="90"/>
  <c r="AZ14" i="90"/>
  <c r="AW15" i="90"/>
  <c r="AX15" i="90"/>
  <c r="AY15" i="90"/>
  <c r="AZ15" i="90"/>
  <c r="AW16" i="90"/>
  <c r="AX16" i="90"/>
  <c r="AY16" i="90"/>
  <c r="AZ16" i="90"/>
  <c r="AW17" i="90"/>
  <c r="AX17" i="90"/>
  <c r="AY17" i="90"/>
  <c r="AZ17" i="90"/>
  <c r="AW18" i="90"/>
  <c r="AX18" i="90"/>
  <c r="AY18" i="90"/>
  <c r="AZ18" i="90"/>
  <c r="AW19" i="90"/>
  <c r="AX19" i="90"/>
  <c r="AY19" i="90"/>
  <c r="AZ19" i="90"/>
  <c r="AW20" i="90"/>
  <c r="AX20" i="90"/>
  <c r="AY20" i="90"/>
  <c r="AZ20" i="90"/>
  <c r="AW21" i="90"/>
  <c r="AX21" i="90"/>
  <c r="AY21" i="90"/>
  <c r="AZ21" i="90"/>
  <c r="AW22" i="90"/>
  <c r="AX22" i="90"/>
  <c r="AY22" i="90"/>
  <c r="AZ22" i="90"/>
  <c r="AW23" i="90"/>
  <c r="AX23" i="90"/>
  <c r="AY23" i="90"/>
  <c r="AZ23" i="90"/>
  <c r="AW24" i="90"/>
  <c r="AX24" i="90"/>
  <c r="AY24" i="90"/>
  <c r="AZ24" i="90"/>
  <c r="AW25" i="90"/>
  <c r="AX25" i="90"/>
  <c r="AY25" i="90"/>
  <c r="AZ25" i="90"/>
  <c r="AW26" i="90"/>
  <c r="AX26" i="90"/>
  <c r="AY26" i="90"/>
  <c r="AZ26" i="90"/>
  <c r="AW27" i="90"/>
  <c r="AX27" i="90"/>
  <c r="AY27" i="90"/>
  <c r="AZ27" i="90"/>
  <c r="AW28" i="90"/>
  <c r="AX28" i="90"/>
  <c r="AY28" i="90"/>
  <c r="AZ28" i="90"/>
  <c r="AW29" i="90"/>
  <c r="AX29" i="90"/>
  <c r="AY29" i="90"/>
  <c r="AZ29" i="90"/>
  <c r="AW30" i="90"/>
  <c r="AX30" i="90"/>
  <c r="AY30" i="90"/>
  <c r="AZ30" i="90"/>
  <c r="AW31" i="90"/>
  <c r="AX31" i="90"/>
  <c r="AY31" i="90"/>
  <c r="AZ31" i="90"/>
  <c r="AW32" i="90"/>
  <c r="AX32" i="90"/>
  <c r="AY32" i="90"/>
  <c r="AZ32" i="90"/>
  <c r="AW33" i="90"/>
  <c r="AX33" i="90"/>
  <c r="AY33" i="90"/>
  <c r="AZ33" i="90"/>
  <c r="AW34" i="90"/>
  <c r="AX34" i="90"/>
  <c r="AY34" i="90"/>
  <c r="AZ34" i="90"/>
  <c r="AW35" i="90"/>
  <c r="AX35" i="90"/>
  <c r="AY35" i="90"/>
  <c r="AZ35" i="90"/>
  <c r="AW36" i="90"/>
  <c r="AX36" i="90"/>
  <c r="AY36" i="90"/>
  <c r="AZ36" i="90"/>
  <c r="AW37" i="90"/>
  <c r="AX37" i="90"/>
  <c r="AY37" i="90"/>
  <c r="AZ37" i="90"/>
  <c r="AW38" i="90"/>
  <c r="AX38" i="90"/>
  <c r="AY38" i="90"/>
  <c r="AZ38" i="90"/>
  <c r="AW39" i="90"/>
  <c r="AX39" i="90"/>
  <c r="AY39" i="90"/>
  <c r="AZ39" i="90"/>
  <c r="AW40" i="90"/>
  <c r="AX40" i="90"/>
  <c r="AY40" i="90"/>
  <c r="AZ40" i="90"/>
  <c r="AW41" i="90"/>
  <c r="AX41" i="90"/>
  <c r="AY41" i="90"/>
  <c r="AZ41" i="90"/>
  <c r="AW42" i="90"/>
  <c r="AX42" i="90"/>
  <c r="AY42" i="90"/>
  <c r="AZ42" i="90"/>
  <c r="AW43" i="90"/>
  <c r="AX43" i="90"/>
  <c r="AY43" i="90"/>
  <c r="AZ43" i="90"/>
  <c r="AW44" i="90"/>
  <c r="AX44" i="90"/>
  <c r="AY44" i="90"/>
  <c r="AZ44" i="90"/>
  <c r="AW45" i="90"/>
  <c r="AX45" i="90"/>
  <c r="AY45" i="90"/>
  <c r="AZ45" i="90"/>
  <c r="AW46" i="90"/>
  <c r="AX46" i="90"/>
  <c r="AY46" i="90"/>
  <c r="AZ46" i="90"/>
  <c r="AW47" i="90"/>
  <c r="AX47" i="90"/>
  <c r="AY47" i="90"/>
  <c r="AZ47" i="90"/>
  <c r="AW48" i="90"/>
  <c r="AX48" i="90"/>
  <c r="AY48" i="90"/>
  <c r="AZ48" i="90"/>
  <c r="AW49" i="90"/>
  <c r="AX49" i="90"/>
  <c r="AY49" i="90"/>
  <c r="AZ49" i="90"/>
  <c r="AW50" i="90"/>
  <c r="AX50" i="90"/>
  <c r="AY50" i="90"/>
  <c r="AZ50" i="90"/>
  <c r="AW51" i="90"/>
  <c r="AX51" i="90"/>
  <c r="AY51" i="90"/>
  <c r="AZ51" i="90"/>
  <c r="AW52" i="90"/>
  <c r="AX52" i="90"/>
  <c r="AY52" i="90"/>
  <c r="AZ52" i="90"/>
  <c r="AW53" i="90"/>
  <c r="AX53" i="90"/>
  <c r="AY53" i="90"/>
  <c r="AZ53" i="90"/>
  <c r="AW54" i="90"/>
  <c r="AX54" i="90"/>
  <c r="AY54" i="90"/>
  <c r="AZ54" i="90"/>
  <c r="AW55" i="90"/>
  <c r="AX55" i="90"/>
  <c r="AY55" i="90"/>
  <c r="AZ55" i="90"/>
  <c r="AW56" i="90"/>
  <c r="AX56" i="90"/>
  <c r="AY56" i="90"/>
  <c r="AZ56" i="90"/>
  <c r="AW57" i="90"/>
  <c r="AX57" i="90"/>
  <c r="AY57" i="90"/>
  <c r="AZ57" i="90"/>
  <c r="AW58" i="90"/>
  <c r="AX58" i="90"/>
  <c r="AY58" i="90"/>
  <c r="AZ58" i="90"/>
  <c r="AW59" i="90"/>
  <c r="AX59" i="90"/>
  <c r="AY59" i="90"/>
  <c r="AZ59" i="90"/>
  <c r="AW60" i="90"/>
  <c r="AX60" i="90"/>
  <c r="AY60" i="90"/>
  <c r="AZ60" i="90"/>
  <c r="AW61" i="90"/>
  <c r="AX61" i="90"/>
  <c r="AY61" i="90"/>
  <c r="AZ61" i="90"/>
  <c r="AW62" i="90"/>
  <c r="AX62" i="90"/>
  <c r="AY62" i="90"/>
  <c r="AZ62" i="90"/>
  <c r="AW63" i="90"/>
  <c r="AX63" i="90"/>
  <c r="AY63" i="90"/>
  <c r="AZ63" i="90"/>
  <c r="AW64" i="90"/>
  <c r="AX64" i="90"/>
  <c r="AY64" i="90"/>
  <c r="AZ64" i="90"/>
  <c r="AW65" i="90"/>
  <c r="AX65" i="90"/>
  <c r="AY65" i="90"/>
  <c r="AZ65" i="90"/>
  <c r="AW66" i="90"/>
  <c r="AX66" i="90"/>
  <c r="AY66" i="90"/>
  <c r="AZ66" i="90"/>
  <c r="AW67" i="90"/>
  <c r="AX67" i="90"/>
  <c r="AY67" i="90"/>
  <c r="AZ67" i="90"/>
  <c r="AW68" i="90"/>
  <c r="AX68" i="90"/>
  <c r="AY68" i="90"/>
  <c r="AZ68" i="90"/>
  <c r="AW69" i="90"/>
  <c r="AX69" i="90"/>
  <c r="AY69" i="90"/>
  <c r="AZ69" i="90"/>
  <c r="AW70" i="90"/>
  <c r="AX70" i="90"/>
  <c r="AY70" i="90"/>
  <c r="AZ70" i="90"/>
  <c r="AX4" i="90"/>
  <c r="AY4" i="90"/>
  <c r="AZ4" i="90"/>
  <c r="AW4" i="90"/>
  <c r="AM5" i="90"/>
  <c r="AN5" i="90"/>
  <c r="AO5" i="90"/>
  <c r="AQ5" i="90"/>
  <c r="AR5" i="90"/>
  <c r="AS5" i="90"/>
  <c r="AT5" i="90"/>
  <c r="AU5" i="90"/>
  <c r="AV5" i="90"/>
  <c r="AM6" i="90"/>
  <c r="AN6" i="90"/>
  <c r="AO6" i="90"/>
  <c r="AQ6" i="90"/>
  <c r="AR6" i="90"/>
  <c r="AS6" i="90"/>
  <c r="AT6" i="90"/>
  <c r="AU6" i="90"/>
  <c r="AV6" i="90"/>
  <c r="AM7" i="90"/>
  <c r="AN7" i="90"/>
  <c r="AO7" i="90"/>
  <c r="AQ7" i="90"/>
  <c r="AR7" i="90"/>
  <c r="AS7" i="90"/>
  <c r="AT7" i="90"/>
  <c r="AU7" i="90"/>
  <c r="AV7" i="90"/>
  <c r="AM8" i="90"/>
  <c r="AN8" i="90"/>
  <c r="AO8" i="90"/>
  <c r="AQ8" i="90"/>
  <c r="AR8" i="90"/>
  <c r="AS8" i="90"/>
  <c r="AT8" i="90"/>
  <c r="AU8" i="90"/>
  <c r="AV8" i="90"/>
  <c r="AM9" i="90"/>
  <c r="AN9" i="90"/>
  <c r="AO9" i="90"/>
  <c r="AQ9" i="90"/>
  <c r="AR9" i="90"/>
  <c r="AS9" i="90"/>
  <c r="AT9" i="90"/>
  <c r="AU9" i="90"/>
  <c r="AV9" i="90"/>
  <c r="AM10" i="90"/>
  <c r="AN10" i="90"/>
  <c r="AO10" i="90"/>
  <c r="AQ10" i="90"/>
  <c r="AR10" i="90"/>
  <c r="AS10" i="90"/>
  <c r="AT10" i="90"/>
  <c r="AU10" i="90"/>
  <c r="AV10" i="90"/>
  <c r="AM11" i="90"/>
  <c r="AN11" i="90"/>
  <c r="AO11" i="90"/>
  <c r="AQ11" i="90"/>
  <c r="AR11" i="90"/>
  <c r="AS11" i="90"/>
  <c r="AT11" i="90"/>
  <c r="AU11" i="90"/>
  <c r="AV11" i="90"/>
  <c r="AM12" i="90"/>
  <c r="AN12" i="90"/>
  <c r="AO12" i="90"/>
  <c r="AQ12" i="90"/>
  <c r="AR12" i="90"/>
  <c r="AS12" i="90"/>
  <c r="AT12" i="90"/>
  <c r="AU12" i="90"/>
  <c r="AV12" i="90"/>
  <c r="AM13" i="90"/>
  <c r="AN13" i="90"/>
  <c r="AO13" i="90"/>
  <c r="AQ13" i="90"/>
  <c r="AR13" i="90"/>
  <c r="AS13" i="90"/>
  <c r="AT13" i="90"/>
  <c r="AU13" i="90"/>
  <c r="AV13" i="90"/>
  <c r="AM14" i="90"/>
  <c r="AN14" i="90"/>
  <c r="AO14" i="90"/>
  <c r="AQ14" i="90"/>
  <c r="AR14" i="90"/>
  <c r="AS14" i="90"/>
  <c r="AT14" i="90"/>
  <c r="AU14" i="90"/>
  <c r="AV14" i="90"/>
  <c r="AM15" i="90"/>
  <c r="AN15" i="90"/>
  <c r="AO15" i="90"/>
  <c r="AQ15" i="90"/>
  <c r="AR15" i="90"/>
  <c r="AS15" i="90"/>
  <c r="AT15" i="90"/>
  <c r="AU15" i="90"/>
  <c r="AV15" i="90"/>
  <c r="AM16" i="90"/>
  <c r="AN16" i="90"/>
  <c r="AO16" i="90"/>
  <c r="AQ16" i="90"/>
  <c r="AR16" i="90"/>
  <c r="AS16" i="90"/>
  <c r="AT16" i="90"/>
  <c r="AU16" i="90"/>
  <c r="AV16" i="90"/>
  <c r="AM17" i="90"/>
  <c r="AN17" i="90"/>
  <c r="AO17" i="90"/>
  <c r="AQ17" i="90"/>
  <c r="AR17" i="90"/>
  <c r="AS17" i="90"/>
  <c r="AT17" i="90"/>
  <c r="AU17" i="90"/>
  <c r="AV17" i="90"/>
  <c r="AM18" i="90"/>
  <c r="AN18" i="90"/>
  <c r="AO18" i="90"/>
  <c r="AQ18" i="90"/>
  <c r="AR18" i="90"/>
  <c r="AS18" i="90"/>
  <c r="AT18" i="90"/>
  <c r="AU18" i="90"/>
  <c r="AV18" i="90"/>
  <c r="AM19" i="90"/>
  <c r="AN19" i="90"/>
  <c r="AO19" i="90"/>
  <c r="AQ19" i="90"/>
  <c r="AR19" i="90"/>
  <c r="AS19" i="90"/>
  <c r="AT19" i="90"/>
  <c r="AU19" i="90"/>
  <c r="AV19" i="90"/>
  <c r="AM20" i="90"/>
  <c r="AN20" i="90"/>
  <c r="AO20" i="90"/>
  <c r="AQ20" i="90"/>
  <c r="AR20" i="90"/>
  <c r="AS20" i="90"/>
  <c r="AT20" i="90"/>
  <c r="AU20" i="90"/>
  <c r="AV20" i="90"/>
  <c r="AM21" i="90"/>
  <c r="AN21" i="90"/>
  <c r="AO21" i="90"/>
  <c r="AQ21" i="90"/>
  <c r="AR21" i="90"/>
  <c r="AS21" i="90"/>
  <c r="AT21" i="90"/>
  <c r="AU21" i="90"/>
  <c r="AV21" i="90"/>
  <c r="AM22" i="90"/>
  <c r="AN22" i="90"/>
  <c r="AO22" i="90"/>
  <c r="AQ22" i="90"/>
  <c r="AR22" i="90"/>
  <c r="AS22" i="90"/>
  <c r="AT22" i="90"/>
  <c r="AU22" i="90"/>
  <c r="AV22" i="90"/>
  <c r="AM23" i="90"/>
  <c r="AN23" i="90"/>
  <c r="AO23" i="90"/>
  <c r="AQ23" i="90"/>
  <c r="AR23" i="90"/>
  <c r="AS23" i="90"/>
  <c r="AT23" i="90"/>
  <c r="AU23" i="90"/>
  <c r="AV23" i="90"/>
  <c r="AM24" i="90"/>
  <c r="AN24" i="90"/>
  <c r="AO24" i="90"/>
  <c r="AQ24" i="90"/>
  <c r="AR24" i="90"/>
  <c r="AS24" i="90"/>
  <c r="AT24" i="90"/>
  <c r="AU24" i="90"/>
  <c r="AV24" i="90"/>
  <c r="AN4" i="90"/>
  <c r="AO4" i="90"/>
  <c r="AQ4" i="90"/>
  <c r="AR4" i="90"/>
  <c r="AS4" i="90"/>
  <c r="AT4" i="90"/>
  <c r="AU4" i="90"/>
  <c r="AV4" i="90"/>
  <c r="AN26" i="90"/>
  <c r="AO26" i="90"/>
  <c r="AQ26" i="90"/>
  <c r="AR26" i="90"/>
  <c r="AS26" i="90"/>
  <c r="AT26" i="90"/>
  <c r="AU26" i="90"/>
  <c r="AV26" i="90"/>
  <c r="AN27" i="90"/>
  <c r="AO27" i="90"/>
  <c r="AQ27" i="90"/>
  <c r="AR27" i="90"/>
  <c r="AS27" i="90"/>
  <c r="AT27" i="90"/>
  <c r="AU27" i="90"/>
  <c r="AV27" i="90"/>
  <c r="AN28" i="90"/>
  <c r="AO28" i="90"/>
  <c r="AQ28" i="90"/>
  <c r="AR28" i="90"/>
  <c r="AS28" i="90"/>
  <c r="AT28" i="90"/>
  <c r="AU28" i="90"/>
  <c r="AV28" i="90"/>
  <c r="AN29" i="90"/>
  <c r="AO29" i="90"/>
  <c r="AQ29" i="90"/>
  <c r="AR29" i="90"/>
  <c r="AS29" i="90"/>
  <c r="AT29" i="90"/>
  <c r="AU29" i="90"/>
  <c r="AV29" i="90"/>
  <c r="AN30" i="90"/>
  <c r="AO30" i="90"/>
  <c r="AQ30" i="90"/>
  <c r="AR30" i="90"/>
  <c r="AS30" i="90"/>
  <c r="AT30" i="90"/>
  <c r="AU30" i="90"/>
  <c r="AV30" i="90"/>
  <c r="AN31" i="90"/>
  <c r="AO31" i="90"/>
  <c r="AQ31" i="90"/>
  <c r="AR31" i="90"/>
  <c r="AS31" i="90"/>
  <c r="AT31" i="90"/>
  <c r="AU31" i="90"/>
  <c r="AV31" i="90"/>
  <c r="AN32" i="90"/>
  <c r="AO32" i="90"/>
  <c r="AQ32" i="90"/>
  <c r="AR32" i="90"/>
  <c r="AS32" i="90"/>
  <c r="AT32" i="90"/>
  <c r="AU32" i="90"/>
  <c r="AV32" i="90"/>
  <c r="AN33" i="90"/>
  <c r="AO33" i="90"/>
  <c r="AQ33" i="90"/>
  <c r="AR33" i="90"/>
  <c r="AS33" i="90"/>
  <c r="AT33" i="90"/>
  <c r="AU33" i="90"/>
  <c r="AV33" i="90"/>
  <c r="AN34" i="90"/>
  <c r="AO34" i="90"/>
  <c r="AQ34" i="90"/>
  <c r="AR34" i="90"/>
  <c r="AS34" i="90"/>
  <c r="AT34" i="90"/>
  <c r="AU34" i="90"/>
  <c r="AV34" i="90"/>
  <c r="AN35" i="90"/>
  <c r="AO35" i="90"/>
  <c r="AQ35" i="90"/>
  <c r="AR35" i="90"/>
  <c r="AS35" i="90"/>
  <c r="AT35" i="90"/>
  <c r="AU35" i="90"/>
  <c r="AV35" i="90"/>
  <c r="AN36" i="90"/>
  <c r="AO36" i="90"/>
  <c r="AQ36" i="90"/>
  <c r="AR36" i="90"/>
  <c r="AS36" i="90"/>
  <c r="AT36" i="90"/>
  <c r="AU36" i="90"/>
  <c r="AV36" i="90"/>
  <c r="AN37" i="90"/>
  <c r="AO37" i="90"/>
  <c r="AQ37" i="90"/>
  <c r="AR37" i="90"/>
  <c r="AS37" i="90"/>
  <c r="AT37" i="90"/>
  <c r="AU37" i="90"/>
  <c r="AV37" i="90"/>
  <c r="AN38" i="90"/>
  <c r="AO38" i="90"/>
  <c r="AQ38" i="90"/>
  <c r="AR38" i="90"/>
  <c r="AS38" i="90"/>
  <c r="AT38" i="90"/>
  <c r="AU38" i="90"/>
  <c r="AV38" i="90"/>
  <c r="AN39" i="90"/>
  <c r="AO39" i="90"/>
  <c r="AQ39" i="90"/>
  <c r="AR39" i="90"/>
  <c r="AS39" i="90"/>
  <c r="AT39" i="90"/>
  <c r="AU39" i="90"/>
  <c r="AV39" i="90"/>
  <c r="AN40" i="90"/>
  <c r="AO40" i="90"/>
  <c r="AQ40" i="90"/>
  <c r="AR40" i="90"/>
  <c r="AS40" i="90"/>
  <c r="AT40" i="90"/>
  <c r="AU40" i="90"/>
  <c r="AV40" i="90"/>
  <c r="AN41" i="90"/>
  <c r="AO41" i="90"/>
  <c r="AQ41" i="90"/>
  <c r="AR41" i="90"/>
  <c r="AS41" i="90"/>
  <c r="AT41" i="90"/>
  <c r="AU41" i="90"/>
  <c r="AV41" i="90"/>
  <c r="AN42" i="90"/>
  <c r="AO42" i="90"/>
  <c r="AQ42" i="90"/>
  <c r="AR42" i="90"/>
  <c r="AS42" i="90"/>
  <c r="AT42" i="90"/>
  <c r="AU42" i="90"/>
  <c r="AV42" i="90"/>
  <c r="AN43" i="90"/>
  <c r="AO43" i="90"/>
  <c r="AQ43" i="90"/>
  <c r="AR43" i="90"/>
  <c r="AS43" i="90"/>
  <c r="AT43" i="90"/>
  <c r="AU43" i="90"/>
  <c r="AV43" i="90"/>
  <c r="AN44" i="90"/>
  <c r="AO44" i="90"/>
  <c r="AQ44" i="90"/>
  <c r="AR44" i="90"/>
  <c r="AS44" i="90"/>
  <c r="AT44" i="90"/>
  <c r="AU44" i="90"/>
  <c r="AV44" i="90"/>
  <c r="AN45" i="90"/>
  <c r="AO45" i="90"/>
  <c r="AQ45" i="90"/>
  <c r="AR45" i="90"/>
  <c r="AS45" i="90"/>
  <c r="AT45" i="90"/>
  <c r="AU45" i="90"/>
  <c r="AV45" i="90"/>
  <c r="AN46" i="90"/>
  <c r="AO46" i="90"/>
  <c r="AQ46" i="90"/>
  <c r="AR46" i="90"/>
  <c r="AS46" i="90"/>
  <c r="AT46" i="90"/>
  <c r="AU46" i="90"/>
  <c r="AV46" i="90"/>
  <c r="AN47" i="90"/>
  <c r="AO47" i="90"/>
  <c r="AQ47" i="90"/>
  <c r="AR47" i="90"/>
  <c r="AS47" i="90"/>
  <c r="AT47" i="90"/>
  <c r="AU47" i="90"/>
  <c r="AV47" i="90"/>
  <c r="AN48" i="90"/>
  <c r="AO48" i="90"/>
  <c r="AQ48" i="90"/>
  <c r="AR48" i="90"/>
  <c r="AS48" i="90"/>
  <c r="AT48" i="90"/>
  <c r="AU48" i="90"/>
  <c r="AV48" i="90"/>
  <c r="AN49" i="90"/>
  <c r="AO49" i="90"/>
  <c r="AQ49" i="90"/>
  <c r="AR49" i="90"/>
  <c r="AS49" i="90"/>
  <c r="AT49" i="90"/>
  <c r="AU49" i="90"/>
  <c r="AV49" i="90"/>
  <c r="AN50" i="90"/>
  <c r="AO50" i="90"/>
  <c r="AQ50" i="90"/>
  <c r="AR50" i="90"/>
  <c r="AS50" i="90"/>
  <c r="AT50" i="90"/>
  <c r="AU50" i="90"/>
  <c r="AV50" i="90"/>
  <c r="AN51" i="90"/>
  <c r="AO51" i="90"/>
  <c r="AQ51" i="90"/>
  <c r="AR51" i="90"/>
  <c r="AS51" i="90"/>
  <c r="AT51" i="90"/>
  <c r="AU51" i="90"/>
  <c r="AV51" i="90"/>
  <c r="AN52" i="90"/>
  <c r="AO52" i="90"/>
  <c r="AQ52" i="90"/>
  <c r="AR52" i="90"/>
  <c r="AS52" i="90"/>
  <c r="AT52" i="90"/>
  <c r="AU52" i="90"/>
  <c r="AV52" i="90"/>
  <c r="AN53" i="90"/>
  <c r="AO53" i="90"/>
  <c r="AQ53" i="90"/>
  <c r="AR53" i="90"/>
  <c r="AS53" i="90"/>
  <c r="AT53" i="90"/>
  <c r="AU53" i="90"/>
  <c r="AV53" i="90"/>
  <c r="AN54" i="90"/>
  <c r="AO54" i="90"/>
  <c r="AQ54" i="90"/>
  <c r="AR54" i="90"/>
  <c r="AS54" i="90"/>
  <c r="AT54" i="90"/>
  <c r="AU54" i="90"/>
  <c r="AV54" i="90"/>
  <c r="AN55" i="90"/>
  <c r="AO55" i="90"/>
  <c r="AQ55" i="90"/>
  <c r="AR55" i="90"/>
  <c r="AS55" i="90"/>
  <c r="AT55" i="90"/>
  <c r="AU55" i="90"/>
  <c r="AV55" i="90"/>
  <c r="AN56" i="90"/>
  <c r="AO56" i="90"/>
  <c r="AQ56" i="90"/>
  <c r="AR56" i="90"/>
  <c r="AS56" i="90"/>
  <c r="AT56" i="90"/>
  <c r="AU56" i="90"/>
  <c r="AV56" i="90"/>
  <c r="AN57" i="90"/>
  <c r="AO57" i="90"/>
  <c r="AQ57" i="90"/>
  <c r="AR57" i="90"/>
  <c r="AS57" i="90"/>
  <c r="AT57" i="90"/>
  <c r="AU57" i="90"/>
  <c r="AV57" i="90"/>
  <c r="AN58" i="90"/>
  <c r="AO58" i="90"/>
  <c r="AQ58" i="90"/>
  <c r="AR58" i="90"/>
  <c r="AS58" i="90"/>
  <c r="AT58" i="90"/>
  <c r="AU58" i="90"/>
  <c r="AV58" i="90"/>
  <c r="AN59" i="90"/>
  <c r="AO59" i="90"/>
  <c r="AQ59" i="90"/>
  <c r="AR59" i="90"/>
  <c r="AS59" i="90"/>
  <c r="AT59" i="90"/>
  <c r="AU59" i="90"/>
  <c r="AV59" i="90"/>
  <c r="AN60" i="90"/>
  <c r="AO60" i="90"/>
  <c r="AQ60" i="90"/>
  <c r="AR60" i="90"/>
  <c r="AS60" i="90"/>
  <c r="AT60" i="90"/>
  <c r="AU60" i="90"/>
  <c r="AV60" i="90"/>
  <c r="AN61" i="90"/>
  <c r="AO61" i="90"/>
  <c r="AQ61" i="90"/>
  <c r="AR61" i="90"/>
  <c r="AS61" i="90"/>
  <c r="AT61" i="90"/>
  <c r="AU61" i="90"/>
  <c r="AV61" i="90"/>
  <c r="AN62" i="90"/>
  <c r="AO62" i="90"/>
  <c r="AQ62" i="90"/>
  <c r="AR62" i="90"/>
  <c r="AS62" i="90"/>
  <c r="AT62" i="90"/>
  <c r="AU62" i="90"/>
  <c r="AV62" i="90"/>
  <c r="AN63" i="90"/>
  <c r="AO63" i="90"/>
  <c r="AQ63" i="90"/>
  <c r="AR63" i="90"/>
  <c r="AS63" i="90"/>
  <c r="AT63" i="90"/>
  <c r="AU63" i="90"/>
  <c r="AV63" i="90"/>
  <c r="AN64" i="90"/>
  <c r="AO64" i="90"/>
  <c r="AQ64" i="90"/>
  <c r="AR64" i="90"/>
  <c r="AS64" i="90"/>
  <c r="AT64" i="90"/>
  <c r="AU64" i="90"/>
  <c r="AV64" i="90"/>
  <c r="AN65" i="90"/>
  <c r="AO65" i="90"/>
  <c r="AQ65" i="90"/>
  <c r="AR65" i="90"/>
  <c r="AS65" i="90"/>
  <c r="AT65" i="90"/>
  <c r="AU65" i="90"/>
  <c r="AV65" i="90"/>
  <c r="AN66" i="90"/>
  <c r="AO66" i="90"/>
  <c r="AQ66" i="90"/>
  <c r="AR66" i="90"/>
  <c r="AS66" i="90"/>
  <c r="AT66" i="90"/>
  <c r="AU66" i="90"/>
  <c r="AV66" i="90"/>
  <c r="AN67" i="90"/>
  <c r="AO67" i="90"/>
  <c r="AQ67" i="90"/>
  <c r="AR67" i="90"/>
  <c r="AS67" i="90"/>
  <c r="AT67" i="90"/>
  <c r="AU67" i="90"/>
  <c r="AV67" i="90"/>
  <c r="AN68" i="90"/>
  <c r="AO68" i="90"/>
  <c r="AQ68" i="90"/>
  <c r="AR68" i="90"/>
  <c r="AS68" i="90"/>
  <c r="AT68" i="90"/>
  <c r="AU68" i="90"/>
  <c r="AV68" i="90"/>
  <c r="AN69" i="90"/>
  <c r="AO69" i="90"/>
  <c r="AQ69" i="90"/>
  <c r="AR69" i="90"/>
  <c r="AS69" i="90"/>
  <c r="AT69" i="90"/>
  <c r="AU69" i="90"/>
  <c r="AV69" i="90"/>
  <c r="AN70" i="90"/>
  <c r="AO70" i="90"/>
  <c r="AQ70" i="90"/>
  <c r="AR70" i="90"/>
  <c r="AS70" i="90"/>
  <c r="AT70" i="90"/>
  <c r="AU70" i="90"/>
  <c r="AV70" i="90"/>
  <c r="AN25" i="90"/>
  <c r="AO25" i="90"/>
  <c r="AQ25" i="90"/>
  <c r="AR25" i="90"/>
  <c r="AS25" i="90"/>
  <c r="AT25" i="90"/>
  <c r="AU25" i="90"/>
  <c r="AV25" i="90"/>
  <c r="AA5" i="90"/>
  <c r="AB5" i="90"/>
  <c r="AD5" i="90"/>
  <c r="AE5" i="90"/>
  <c r="AF5" i="90"/>
  <c r="AG5" i="90"/>
  <c r="AH5" i="90"/>
  <c r="AI5" i="90"/>
  <c r="AJ5" i="90"/>
  <c r="AK5" i="90"/>
  <c r="AL5" i="90"/>
  <c r="AA6" i="90"/>
  <c r="AB6" i="90"/>
  <c r="AD6" i="90"/>
  <c r="AE6" i="90"/>
  <c r="AF6" i="90"/>
  <c r="AG6" i="90"/>
  <c r="AH6" i="90"/>
  <c r="AI6" i="90"/>
  <c r="AJ6" i="90"/>
  <c r="AK6" i="90"/>
  <c r="AL6" i="90"/>
  <c r="AA7" i="90"/>
  <c r="AB7" i="90"/>
  <c r="AD7" i="90"/>
  <c r="AE7" i="90"/>
  <c r="AF7" i="90"/>
  <c r="AG7" i="90"/>
  <c r="AH7" i="90"/>
  <c r="AI7" i="90"/>
  <c r="AJ7" i="90"/>
  <c r="AK7" i="90"/>
  <c r="AL7" i="90"/>
  <c r="AA8" i="90"/>
  <c r="AB8" i="90"/>
  <c r="AD8" i="90"/>
  <c r="AE8" i="90"/>
  <c r="AF8" i="90"/>
  <c r="AG8" i="90"/>
  <c r="AH8" i="90"/>
  <c r="AI8" i="90"/>
  <c r="AJ8" i="90"/>
  <c r="AK8" i="90"/>
  <c r="AL8" i="90"/>
  <c r="AA9" i="90"/>
  <c r="AB9" i="90"/>
  <c r="AD9" i="90"/>
  <c r="AE9" i="90"/>
  <c r="AF9" i="90"/>
  <c r="AG9" i="90"/>
  <c r="AH9" i="90"/>
  <c r="AI9" i="90"/>
  <c r="AJ9" i="90"/>
  <c r="AL9" i="90"/>
  <c r="AA10" i="90"/>
  <c r="AB10" i="90"/>
  <c r="AD10" i="90"/>
  <c r="AE10" i="90"/>
  <c r="AF10" i="90"/>
  <c r="AG10" i="90"/>
  <c r="AH10" i="90"/>
  <c r="AI10" i="90"/>
  <c r="AJ10" i="90"/>
  <c r="AK10" i="90"/>
  <c r="AL10" i="90"/>
  <c r="AA11" i="90"/>
  <c r="AB11" i="90"/>
  <c r="AD11" i="90"/>
  <c r="AE11" i="90"/>
  <c r="AF11" i="90"/>
  <c r="AG11" i="90"/>
  <c r="AH11" i="90"/>
  <c r="AI11" i="90"/>
  <c r="AJ11" i="90"/>
  <c r="AK11" i="90"/>
  <c r="AL11" i="90"/>
  <c r="AA12" i="90"/>
  <c r="AB12" i="90"/>
  <c r="AD12" i="90"/>
  <c r="AE12" i="90"/>
  <c r="AF12" i="90"/>
  <c r="AG12" i="90"/>
  <c r="AH12" i="90"/>
  <c r="AI12" i="90"/>
  <c r="AJ12" i="90"/>
  <c r="AK12" i="90"/>
  <c r="AL12" i="90"/>
  <c r="AA13" i="90"/>
  <c r="AB13" i="90"/>
  <c r="AD13" i="90"/>
  <c r="AE13" i="90"/>
  <c r="AF13" i="90"/>
  <c r="AG13" i="90"/>
  <c r="AH13" i="90"/>
  <c r="AI13" i="90"/>
  <c r="AJ13" i="90"/>
  <c r="AK13" i="90"/>
  <c r="AL13" i="90"/>
  <c r="AA14" i="90"/>
  <c r="AB14" i="90"/>
  <c r="AD14" i="90"/>
  <c r="AE14" i="90"/>
  <c r="AF14" i="90"/>
  <c r="AG14" i="90"/>
  <c r="AH14" i="90"/>
  <c r="AI14" i="90"/>
  <c r="AJ14" i="90"/>
  <c r="AK14" i="90"/>
  <c r="AL14" i="90"/>
  <c r="AA15" i="90"/>
  <c r="AB15" i="90"/>
  <c r="AD15" i="90"/>
  <c r="AE15" i="90"/>
  <c r="AF15" i="90"/>
  <c r="AG15" i="90"/>
  <c r="AH15" i="90"/>
  <c r="AI15" i="90"/>
  <c r="AJ15" i="90"/>
  <c r="AK15" i="90"/>
  <c r="AL15" i="90"/>
  <c r="AA16" i="90"/>
  <c r="AB16" i="90"/>
  <c r="AD16" i="90"/>
  <c r="AE16" i="90"/>
  <c r="AF16" i="90"/>
  <c r="AG16" i="90"/>
  <c r="AH16" i="90"/>
  <c r="AI16" i="90"/>
  <c r="AJ16" i="90"/>
  <c r="AK16" i="90"/>
  <c r="AL16" i="90"/>
  <c r="AA17" i="90"/>
  <c r="AB17" i="90"/>
  <c r="AD17" i="90"/>
  <c r="AE17" i="90"/>
  <c r="AF17" i="90"/>
  <c r="AG17" i="90"/>
  <c r="AH17" i="90"/>
  <c r="AI17" i="90"/>
  <c r="AJ17" i="90"/>
  <c r="AK17" i="90"/>
  <c r="AL17" i="90"/>
  <c r="AA18" i="90"/>
  <c r="AB18" i="90"/>
  <c r="AD18" i="90"/>
  <c r="AE18" i="90"/>
  <c r="AF18" i="90"/>
  <c r="AG18" i="90"/>
  <c r="AH18" i="90"/>
  <c r="AI18" i="90"/>
  <c r="AJ18" i="90"/>
  <c r="AK18" i="90"/>
  <c r="AL18" i="90"/>
  <c r="AA19" i="90"/>
  <c r="AB19" i="90"/>
  <c r="AD19" i="90"/>
  <c r="AE19" i="90"/>
  <c r="AF19" i="90"/>
  <c r="AG19" i="90"/>
  <c r="AH19" i="90"/>
  <c r="AI19" i="90"/>
  <c r="AJ19" i="90"/>
  <c r="AK19" i="90"/>
  <c r="AL19" i="90"/>
  <c r="AA20" i="90"/>
  <c r="AB20" i="90"/>
  <c r="AD20" i="90"/>
  <c r="AE20" i="90"/>
  <c r="AF20" i="90"/>
  <c r="AG20" i="90"/>
  <c r="AH20" i="90"/>
  <c r="AI20" i="90"/>
  <c r="AJ20" i="90"/>
  <c r="AK20" i="90"/>
  <c r="AL20" i="90"/>
  <c r="AA21" i="90"/>
  <c r="AB21" i="90"/>
  <c r="AD21" i="90"/>
  <c r="AE21" i="90"/>
  <c r="AF21" i="90"/>
  <c r="AG21" i="90"/>
  <c r="AH21" i="90"/>
  <c r="AI21" i="90"/>
  <c r="AJ21" i="90"/>
  <c r="AK21" i="90"/>
  <c r="AL21" i="90"/>
  <c r="AA22" i="90"/>
  <c r="AB22" i="90"/>
  <c r="AD22" i="90"/>
  <c r="AE22" i="90"/>
  <c r="AF22" i="90"/>
  <c r="AG22" i="90"/>
  <c r="AH22" i="90"/>
  <c r="AI22" i="90"/>
  <c r="AJ22" i="90"/>
  <c r="AK22" i="90"/>
  <c r="AL22" i="90"/>
  <c r="AA23" i="90"/>
  <c r="AB23" i="90"/>
  <c r="AD23" i="90"/>
  <c r="AE23" i="90"/>
  <c r="AF23" i="90"/>
  <c r="AG23" i="90"/>
  <c r="AH23" i="90"/>
  <c r="AI23" i="90"/>
  <c r="AJ23" i="90"/>
  <c r="AK23" i="90"/>
  <c r="AL23" i="90"/>
  <c r="AA24" i="90"/>
  <c r="AB24" i="90"/>
  <c r="AD24" i="90"/>
  <c r="AE24" i="90"/>
  <c r="AF24" i="90"/>
  <c r="AG24" i="90"/>
  <c r="AH24" i="90"/>
  <c r="AI24" i="90"/>
  <c r="AJ24" i="90"/>
  <c r="AK24" i="90"/>
  <c r="AL24" i="90"/>
  <c r="AA25" i="90"/>
  <c r="AB25" i="90"/>
  <c r="AD25" i="90"/>
  <c r="AE25" i="90"/>
  <c r="AF25" i="90"/>
  <c r="AG25" i="90"/>
  <c r="AH25" i="90"/>
  <c r="AI25" i="90"/>
  <c r="AJ25" i="90"/>
  <c r="AK25" i="90"/>
  <c r="AL25" i="90"/>
  <c r="AM25" i="90"/>
  <c r="AA26" i="90"/>
  <c r="AB26" i="90"/>
  <c r="AD26" i="90"/>
  <c r="AE26" i="90"/>
  <c r="AF26" i="90"/>
  <c r="AG26" i="90"/>
  <c r="AH26" i="90"/>
  <c r="AI26" i="90"/>
  <c r="AJ26" i="90"/>
  <c r="AK26" i="90"/>
  <c r="AL26" i="90"/>
  <c r="AM26" i="90"/>
  <c r="AA27" i="90"/>
  <c r="AB27" i="90"/>
  <c r="AD27" i="90"/>
  <c r="AE27" i="90"/>
  <c r="AF27" i="90"/>
  <c r="AG27" i="90"/>
  <c r="AH27" i="90"/>
  <c r="AI27" i="90"/>
  <c r="AJ27" i="90"/>
  <c r="AK27" i="90"/>
  <c r="AL27" i="90"/>
  <c r="AM27" i="90"/>
  <c r="AA28" i="90"/>
  <c r="AB28" i="90"/>
  <c r="AD28" i="90"/>
  <c r="AE28" i="90"/>
  <c r="AF28" i="90"/>
  <c r="AG28" i="90"/>
  <c r="AH28" i="90"/>
  <c r="AI28" i="90"/>
  <c r="AJ28" i="90"/>
  <c r="AK28" i="90"/>
  <c r="AL28" i="90"/>
  <c r="AM28" i="90"/>
  <c r="AA29" i="90"/>
  <c r="AB29" i="90"/>
  <c r="AD29" i="90"/>
  <c r="AE29" i="90"/>
  <c r="AF29" i="90"/>
  <c r="AG29" i="90"/>
  <c r="AH29" i="90"/>
  <c r="AI29" i="90"/>
  <c r="AJ29" i="90"/>
  <c r="AK29" i="90"/>
  <c r="AL29" i="90"/>
  <c r="AM29" i="90"/>
  <c r="AA30" i="90"/>
  <c r="AB30" i="90"/>
  <c r="AD30" i="90"/>
  <c r="AE30" i="90"/>
  <c r="AF30" i="90"/>
  <c r="AG30" i="90"/>
  <c r="AH30" i="90"/>
  <c r="AI30" i="90"/>
  <c r="AJ30" i="90"/>
  <c r="AK30" i="90"/>
  <c r="AL30" i="90"/>
  <c r="AM30" i="90"/>
  <c r="AA31" i="90"/>
  <c r="AB31" i="90"/>
  <c r="AD31" i="90"/>
  <c r="AE31" i="90"/>
  <c r="AF31" i="90"/>
  <c r="AG31" i="90"/>
  <c r="AH31" i="90"/>
  <c r="AI31" i="90"/>
  <c r="AJ31" i="90"/>
  <c r="AK31" i="90"/>
  <c r="AL31" i="90"/>
  <c r="AM31" i="90"/>
  <c r="AA32" i="90"/>
  <c r="AB32" i="90"/>
  <c r="AD32" i="90"/>
  <c r="AE32" i="90"/>
  <c r="AF32" i="90"/>
  <c r="AG32" i="90"/>
  <c r="AH32" i="90"/>
  <c r="AI32" i="90"/>
  <c r="AJ32" i="90"/>
  <c r="AK32" i="90"/>
  <c r="AL32" i="90"/>
  <c r="AM32" i="90"/>
  <c r="AA33" i="90"/>
  <c r="AB33" i="90"/>
  <c r="AD33" i="90"/>
  <c r="AE33" i="90"/>
  <c r="AF33" i="90"/>
  <c r="AG33" i="90"/>
  <c r="AH33" i="90"/>
  <c r="AI33" i="90"/>
  <c r="AJ33" i="90"/>
  <c r="AK33" i="90"/>
  <c r="AL33" i="90"/>
  <c r="AM33" i="90"/>
  <c r="AA34" i="90"/>
  <c r="AB34" i="90"/>
  <c r="AD34" i="90"/>
  <c r="AE34" i="90"/>
  <c r="AF34" i="90"/>
  <c r="AG34" i="90"/>
  <c r="AH34" i="90"/>
  <c r="AI34" i="90"/>
  <c r="AJ34" i="90"/>
  <c r="AK34" i="90"/>
  <c r="AL34" i="90"/>
  <c r="AM34" i="90"/>
  <c r="AA35" i="90"/>
  <c r="AB35" i="90"/>
  <c r="AD35" i="90"/>
  <c r="AE35" i="90"/>
  <c r="AF35" i="90"/>
  <c r="AG35" i="90"/>
  <c r="AH35" i="90"/>
  <c r="AI35" i="90"/>
  <c r="AJ35" i="90"/>
  <c r="AK35" i="90"/>
  <c r="AL35" i="90"/>
  <c r="AM35" i="90"/>
  <c r="AA36" i="90"/>
  <c r="AB36" i="90"/>
  <c r="AD36" i="90"/>
  <c r="AE36" i="90"/>
  <c r="AF36" i="90"/>
  <c r="AG36" i="90"/>
  <c r="AH36" i="90"/>
  <c r="AI36" i="90"/>
  <c r="AJ36" i="90"/>
  <c r="AK36" i="90"/>
  <c r="AL36" i="90"/>
  <c r="AM36" i="90"/>
  <c r="AA37" i="90"/>
  <c r="AB37" i="90"/>
  <c r="AD37" i="90"/>
  <c r="AE37" i="90"/>
  <c r="AF37" i="90"/>
  <c r="AG37" i="90"/>
  <c r="AH37" i="90"/>
  <c r="AI37" i="90"/>
  <c r="AJ37" i="90"/>
  <c r="AK37" i="90"/>
  <c r="AL37" i="90"/>
  <c r="AM37" i="90"/>
  <c r="AA38" i="90"/>
  <c r="AB38" i="90"/>
  <c r="AD38" i="90"/>
  <c r="AE38" i="90"/>
  <c r="AF38" i="90"/>
  <c r="AG38" i="90"/>
  <c r="AH38" i="90"/>
  <c r="AI38" i="90"/>
  <c r="AJ38" i="90"/>
  <c r="AK38" i="90"/>
  <c r="AL38" i="90"/>
  <c r="AM38" i="90"/>
  <c r="AA39" i="90"/>
  <c r="AB39" i="90"/>
  <c r="AD39" i="90"/>
  <c r="AE39" i="90"/>
  <c r="AF39" i="90"/>
  <c r="AG39" i="90"/>
  <c r="AH39" i="90"/>
  <c r="AI39" i="90"/>
  <c r="AJ39" i="90"/>
  <c r="AK39" i="90"/>
  <c r="AL39" i="90"/>
  <c r="AM39" i="90"/>
  <c r="AA40" i="90"/>
  <c r="AB40" i="90"/>
  <c r="AD40" i="90"/>
  <c r="AE40" i="90"/>
  <c r="AF40" i="90"/>
  <c r="AG40" i="90"/>
  <c r="AH40" i="90"/>
  <c r="AI40" i="90"/>
  <c r="AJ40" i="90"/>
  <c r="AK40" i="90"/>
  <c r="AL40" i="90"/>
  <c r="AM40" i="90"/>
  <c r="AA41" i="90"/>
  <c r="AB41" i="90"/>
  <c r="AD41" i="90"/>
  <c r="AE41" i="90"/>
  <c r="AF41" i="90"/>
  <c r="AG41" i="90"/>
  <c r="AH41" i="90"/>
  <c r="AI41" i="90"/>
  <c r="AJ41" i="90"/>
  <c r="AK41" i="90"/>
  <c r="AL41" i="90"/>
  <c r="AM41" i="90"/>
  <c r="AA42" i="90"/>
  <c r="AB42" i="90"/>
  <c r="AD42" i="90"/>
  <c r="AE42" i="90"/>
  <c r="AF42" i="90"/>
  <c r="AG42" i="90"/>
  <c r="AH42" i="90"/>
  <c r="AI42" i="90"/>
  <c r="AJ42" i="90"/>
  <c r="AK42" i="90"/>
  <c r="AL42" i="90"/>
  <c r="AM42" i="90"/>
  <c r="AA43" i="90"/>
  <c r="AB43" i="90"/>
  <c r="AD43" i="90"/>
  <c r="AE43" i="90"/>
  <c r="AF43" i="90"/>
  <c r="AG43" i="90"/>
  <c r="AH43" i="90"/>
  <c r="AI43" i="90"/>
  <c r="AJ43" i="90"/>
  <c r="AK43" i="90"/>
  <c r="AL43" i="90"/>
  <c r="AM43" i="90"/>
  <c r="AA44" i="90"/>
  <c r="AB44" i="90"/>
  <c r="AD44" i="90"/>
  <c r="AE44" i="90"/>
  <c r="AF44" i="90"/>
  <c r="AG44" i="90"/>
  <c r="AH44" i="90"/>
  <c r="AI44" i="90"/>
  <c r="AJ44" i="90"/>
  <c r="AK44" i="90"/>
  <c r="AL44" i="90"/>
  <c r="AM44" i="90"/>
  <c r="AA45" i="90"/>
  <c r="AB45" i="90"/>
  <c r="AD45" i="90"/>
  <c r="AE45" i="90"/>
  <c r="AF45" i="90"/>
  <c r="AG45" i="90"/>
  <c r="AH45" i="90"/>
  <c r="AI45" i="90"/>
  <c r="AJ45" i="90"/>
  <c r="AK45" i="90"/>
  <c r="AL45" i="90"/>
  <c r="AM45" i="90"/>
  <c r="AA46" i="90"/>
  <c r="AB46" i="90"/>
  <c r="AD46" i="90"/>
  <c r="AE46" i="90"/>
  <c r="AF46" i="90"/>
  <c r="AG46" i="90"/>
  <c r="AH46" i="90"/>
  <c r="AI46" i="90"/>
  <c r="AJ46" i="90"/>
  <c r="AK46" i="90"/>
  <c r="AL46" i="90"/>
  <c r="AM46" i="90"/>
  <c r="AA47" i="90"/>
  <c r="AB47" i="90"/>
  <c r="AD47" i="90"/>
  <c r="AE47" i="90"/>
  <c r="AF47" i="90"/>
  <c r="AG47" i="90"/>
  <c r="AH47" i="90"/>
  <c r="AI47" i="90"/>
  <c r="AJ47" i="90"/>
  <c r="AK47" i="90"/>
  <c r="AL47" i="90"/>
  <c r="AM47" i="90"/>
  <c r="AA48" i="90"/>
  <c r="AB48" i="90"/>
  <c r="AD48" i="90"/>
  <c r="AE48" i="90"/>
  <c r="AF48" i="90"/>
  <c r="AG48" i="90"/>
  <c r="AH48" i="90"/>
  <c r="AI48" i="90"/>
  <c r="AJ48" i="90"/>
  <c r="AK48" i="90"/>
  <c r="AL48" i="90"/>
  <c r="AM48" i="90"/>
  <c r="AA49" i="90"/>
  <c r="AB49" i="90"/>
  <c r="AD49" i="90"/>
  <c r="AE49" i="90"/>
  <c r="AF49" i="90"/>
  <c r="AG49" i="90"/>
  <c r="AH49" i="90"/>
  <c r="AI49" i="90"/>
  <c r="AJ49" i="90"/>
  <c r="AK49" i="90"/>
  <c r="AL49" i="90"/>
  <c r="AM49" i="90"/>
  <c r="AA50" i="90"/>
  <c r="AB50" i="90"/>
  <c r="AD50" i="90"/>
  <c r="AE50" i="90"/>
  <c r="AF50" i="90"/>
  <c r="AG50" i="90"/>
  <c r="AH50" i="90"/>
  <c r="AI50" i="90"/>
  <c r="AJ50" i="90"/>
  <c r="AK50" i="90"/>
  <c r="AL50" i="90"/>
  <c r="AM50" i="90"/>
  <c r="AA51" i="90"/>
  <c r="AB51" i="90"/>
  <c r="AD51" i="90"/>
  <c r="AE51" i="90"/>
  <c r="AF51" i="90"/>
  <c r="AG51" i="90"/>
  <c r="AH51" i="90"/>
  <c r="AI51" i="90"/>
  <c r="AJ51" i="90"/>
  <c r="AK51" i="90"/>
  <c r="AL51" i="90"/>
  <c r="AM51" i="90"/>
  <c r="AA52" i="90"/>
  <c r="AB52" i="90"/>
  <c r="AD52" i="90"/>
  <c r="AE52" i="90"/>
  <c r="AF52" i="90"/>
  <c r="AG52" i="90"/>
  <c r="AH52" i="90"/>
  <c r="AI52" i="90"/>
  <c r="AJ52" i="90"/>
  <c r="AK52" i="90"/>
  <c r="AL52" i="90"/>
  <c r="AM52" i="90"/>
  <c r="AA53" i="90"/>
  <c r="AB53" i="90"/>
  <c r="AD53" i="90"/>
  <c r="AE53" i="90"/>
  <c r="AF53" i="90"/>
  <c r="AG53" i="90"/>
  <c r="AH53" i="90"/>
  <c r="AI53" i="90"/>
  <c r="AJ53" i="90"/>
  <c r="AK53" i="90"/>
  <c r="AL53" i="90"/>
  <c r="AM53" i="90"/>
  <c r="AA54" i="90"/>
  <c r="AB54" i="90"/>
  <c r="AD54" i="90"/>
  <c r="AE54" i="90"/>
  <c r="AF54" i="90"/>
  <c r="AG54" i="90"/>
  <c r="AH54" i="90"/>
  <c r="AI54" i="90"/>
  <c r="AJ54" i="90"/>
  <c r="AK54" i="90"/>
  <c r="AL54" i="90"/>
  <c r="AM54" i="90"/>
  <c r="AA55" i="90"/>
  <c r="AB55" i="90"/>
  <c r="AD55" i="90"/>
  <c r="AE55" i="90"/>
  <c r="AF55" i="90"/>
  <c r="AG55" i="90"/>
  <c r="AH55" i="90"/>
  <c r="AI55" i="90"/>
  <c r="AJ55" i="90"/>
  <c r="AK55" i="90"/>
  <c r="AL55" i="90"/>
  <c r="AM55" i="90"/>
  <c r="AA56" i="90"/>
  <c r="AB56" i="90"/>
  <c r="AD56" i="90"/>
  <c r="AE56" i="90"/>
  <c r="AF56" i="90"/>
  <c r="AG56" i="90"/>
  <c r="AH56" i="90"/>
  <c r="AI56" i="90"/>
  <c r="AJ56" i="90"/>
  <c r="AK56" i="90"/>
  <c r="AL56" i="90"/>
  <c r="AM56" i="90"/>
  <c r="AA57" i="90"/>
  <c r="AB57" i="90"/>
  <c r="AD57" i="90"/>
  <c r="AE57" i="90"/>
  <c r="AF57" i="90"/>
  <c r="AG57" i="90"/>
  <c r="AH57" i="90"/>
  <c r="AI57" i="90"/>
  <c r="AJ57" i="90"/>
  <c r="AK57" i="90"/>
  <c r="AL57" i="90"/>
  <c r="AM57" i="90"/>
  <c r="AA58" i="90"/>
  <c r="AB58" i="90"/>
  <c r="AD58" i="90"/>
  <c r="AE58" i="90"/>
  <c r="AF58" i="90"/>
  <c r="AG58" i="90"/>
  <c r="AH58" i="90"/>
  <c r="AI58" i="90"/>
  <c r="AJ58" i="90"/>
  <c r="AK58" i="90"/>
  <c r="AL58" i="90"/>
  <c r="AM58" i="90"/>
  <c r="AA59" i="90"/>
  <c r="AB59" i="90"/>
  <c r="AD59" i="90"/>
  <c r="AE59" i="90"/>
  <c r="AF59" i="90"/>
  <c r="AG59" i="90"/>
  <c r="AH59" i="90"/>
  <c r="AI59" i="90"/>
  <c r="AJ59" i="90"/>
  <c r="AK59" i="90"/>
  <c r="AL59" i="90"/>
  <c r="AM59" i="90"/>
  <c r="AA60" i="90"/>
  <c r="AB60" i="90"/>
  <c r="AD60" i="90"/>
  <c r="AE60" i="90"/>
  <c r="AF60" i="90"/>
  <c r="AG60" i="90"/>
  <c r="AH60" i="90"/>
  <c r="AI60" i="90"/>
  <c r="AJ60" i="90"/>
  <c r="AK60" i="90"/>
  <c r="AL60" i="90"/>
  <c r="AM60" i="90"/>
  <c r="AA61" i="90"/>
  <c r="AB61" i="90"/>
  <c r="AD61" i="90"/>
  <c r="AE61" i="90"/>
  <c r="AF61" i="90"/>
  <c r="AG61" i="90"/>
  <c r="AH61" i="90"/>
  <c r="AI61" i="90"/>
  <c r="AJ61" i="90"/>
  <c r="AK61" i="90"/>
  <c r="AL61" i="90"/>
  <c r="AM61" i="90"/>
  <c r="AA62" i="90"/>
  <c r="AB62" i="90"/>
  <c r="AD62" i="90"/>
  <c r="AE62" i="90"/>
  <c r="AF62" i="90"/>
  <c r="AG62" i="90"/>
  <c r="AH62" i="90"/>
  <c r="AI62" i="90"/>
  <c r="AJ62" i="90"/>
  <c r="AK62" i="90"/>
  <c r="AL62" i="90"/>
  <c r="AM62" i="90"/>
  <c r="AA63" i="90"/>
  <c r="AB63" i="90"/>
  <c r="AD63" i="90"/>
  <c r="AE63" i="90"/>
  <c r="AF63" i="90"/>
  <c r="AG63" i="90"/>
  <c r="AH63" i="90"/>
  <c r="AI63" i="90"/>
  <c r="AJ63" i="90"/>
  <c r="AK63" i="90"/>
  <c r="AL63" i="90"/>
  <c r="AM63" i="90"/>
  <c r="AA64" i="90"/>
  <c r="AB64" i="90"/>
  <c r="AD64" i="90"/>
  <c r="AE64" i="90"/>
  <c r="AF64" i="90"/>
  <c r="AG64" i="90"/>
  <c r="AH64" i="90"/>
  <c r="AI64" i="90"/>
  <c r="AJ64" i="90"/>
  <c r="AK64" i="90"/>
  <c r="AL64" i="90"/>
  <c r="AM64" i="90"/>
  <c r="AA65" i="90"/>
  <c r="AB65" i="90"/>
  <c r="AD65" i="90"/>
  <c r="AE65" i="90"/>
  <c r="AF65" i="90"/>
  <c r="AG65" i="90"/>
  <c r="AH65" i="90"/>
  <c r="AI65" i="90"/>
  <c r="AJ65" i="90"/>
  <c r="AK65" i="90"/>
  <c r="AL65" i="90"/>
  <c r="AM65" i="90"/>
  <c r="AA66" i="90"/>
  <c r="AB66" i="90"/>
  <c r="AD66" i="90"/>
  <c r="AE66" i="90"/>
  <c r="AF66" i="90"/>
  <c r="AG66" i="90"/>
  <c r="AH66" i="90"/>
  <c r="AI66" i="90"/>
  <c r="AJ66" i="90"/>
  <c r="AK66" i="90"/>
  <c r="AL66" i="90"/>
  <c r="AM66" i="90"/>
  <c r="AA67" i="90"/>
  <c r="AB67" i="90"/>
  <c r="AD67" i="90"/>
  <c r="AE67" i="90"/>
  <c r="AF67" i="90"/>
  <c r="AG67" i="90"/>
  <c r="AH67" i="90"/>
  <c r="AI67" i="90"/>
  <c r="AJ67" i="90"/>
  <c r="AK67" i="90"/>
  <c r="AL67" i="90"/>
  <c r="AM67" i="90"/>
  <c r="AA68" i="90"/>
  <c r="AB68" i="90"/>
  <c r="AD68" i="90"/>
  <c r="AE68" i="90"/>
  <c r="AF68" i="90"/>
  <c r="AG68" i="90"/>
  <c r="AH68" i="90"/>
  <c r="AI68" i="90"/>
  <c r="AJ68" i="90"/>
  <c r="AK68" i="90"/>
  <c r="AL68" i="90"/>
  <c r="AM68" i="90"/>
  <c r="AA69" i="90"/>
  <c r="AB69" i="90"/>
  <c r="AD69" i="90"/>
  <c r="AE69" i="90"/>
  <c r="AF69" i="90"/>
  <c r="AG69" i="90"/>
  <c r="AH69" i="90"/>
  <c r="AI69" i="90"/>
  <c r="AJ69" i="90"/>
  <c r="AK69" i="90"/>
  <c r="AL69" i="90"/>
  <c r="AM69" i="90"/>
  <c r="AA70" i="90"/>
  <c r="AB70" i="90"/>
  <c r="AD70" i="90"/>
  <c r="AE70" i="90"/>
  <c r="AF70" i="90"/>
  <c r="AG70" i="90"/>
  <c r="AH70" i="90"/>
  <c r="AI70" i="90"/>
  <c r="AJ70" i="90"/>
  <c r="AK70" i="90"/>
  <c r="AL70" i="90"/>
  <c r="AM70" i="90"/>
  <c r="AB4" i="90"/>
  <c r="AD4" i="90"/>
  <c r="AE4" i="90"/>
  <c r="AF4" i="90"/>
  <c r="AG4" i="90"/>
  <c r="AH4" i="90"/>
  <c r="AI4" i="90"/>
  <c r="AJ4" i="90"/>
  <c r="AK4" i="90"/>
  <c r="AL4" i="90"/>
  <c r="AM4" i="90"/>
  <c r="U5" i="90"/>
  <c r="V5" i="90"/>
  <c r="W5" i="90"/>
  <c r="X5" i="90"/>
  <c r="Y5" i="90"/>
  <c r="Z5" i="90"/>
  <c r="U6" i="90"/>
  <c r="V6" i="90"/>
  <c r="W6" i="90"/>
  <c r="X6" i="90"/>
  <c r="Y6" i="90"/>
  <c r="Z6" i="90"/>
  <c r="U7" i="90"/>
  <c r="V7" i="90"/>
  <c r="W7" i="90"/>
  <c r="X7" i="90"/>
  <c r="Y7" i="90"/>
  <c r="Z7" i="90"/>
  <c r="U8" i="90"/>
  <c r="V8" i="90"/>
  <c r="W8" i="90"/>
  <c r="X8" i="90"/>
  <c r="Y8" i="90"/>
  <c r="Z8" i="90"/>
  <c r="U9" i="90"/>
  <c r="V9" i="90"/>
  <c r="W9" i="90"/>
  <c r="X9" i="90"/>
  <c r="Y9" i="90"/>
  <c r="Z9" i="90"/>
  <c r="U10" i="90"/>
  <c r="V10" i="90"/>
  <c r="W10" i="90"/>
  <c r="X10" i="90"/>
  <c r="Y10" i="90"/>
  <c r="Z10" i="90"/>
  <c r="U11" i="90"/>
  <c r="V11" i="90"/>
  <c r="W11" i="90"/>
  <c r="X11" i="90"/>
  <c r="Y11" i="90"/>
  <c r="Z11" i="90"/>
  <c r="U12" i="90"/>
  <c r="V12" i="90"/>
  <c r="W12" i="90"/>
  <c r="X12" i="90"/>
  <c r="Y12" i="90"/>
  <c r="Z12" i="90"/>
  <c r="U13" i="90"/>
  <c r="V13" i="90"/>
  <c r="W13" i="90"/>
  <c r="X13" i="90"/>
  <c r="Y13" i="90"/>
  <c r="Z13" i="90"/>
  <c r="U14" i="90"/>
  <c r="V14" i="90"/>
  <c r="W14" i="90"/>
  <c r="X14" i="90"/>
  <c r="Y14" i="90"/>
  <c r="Z14" i="90"/>
  <c r="U15" i="90"/>
  <c r="V15" i="90"/>
  <c r="W15" i="90"/>
  <c r="X15" i="90"/>
  <c r="Y15" i="90"/>
  <c r="Z15" i="90"/>
  <c r="U16" i="90"/>
  <c r="V16" i="90"/>
  <c r="W16" i="90"/>
  <c r="X16" i="90"/>
  <c r="Y16" i="90"/>
  <c r="Z16" i="90"/>
  <c r="U17" i="90"/>
  <c r="V17" i="90"/>
  <c r="W17" i="90"/>
  <c r="X17" i="90"/>
  <c r="Y17" i="90"/>
  <c r="Z17" i="90"/>
  <c r="U18" i="90"/>
  <c r="V18" i="90"/>
  <c r="W18" i="90"/>
  <c r="X18" i="90"/>
  <c r="Y18" i="90"/>
  <c r="Z18" i="90"/>
  <c r="U19" i="90"/>
  <c r="V19" i="90"/>
  <c r="W19" i="90"/>
  <c r="X19" i="90"/>
  <c r="Y19" i="90"/>
  <c r="Z19" i="90"/>
  <c r="U20" i="90"/>
  <c r="V20" i="90"/>
  <c r="W20" i="90"/>
  <c r="X20" i="90"/>
  <c r="Y20" i="90"/>
  <c r="Z20" i="90"/>
  <c r="U21" i="90"/>
  <c r="V21" i="90"/>
  <c r="W21" i="90"/>
  <c r="X21" i="90"/>
  <c r="Y21" i="90"/>
  <c r="Z21" i="90"/>
  <c r="U22" i="90"/>
  <c r="V22" i="90"/>
  <c r="W22" i="90"/>
  <c r="X22" i="90"/>
  <c r="Y22" i="90"/>
  <c r="Z22" i="90"/>
  <c r="U23" i="90"/>
  <c r="V23" i="90"/>
  <c r="W23" i="90"/>
  <c r="X23" i="90"/>
  <c r="Y23" i="90"/>
  <c r="Z23" i="90"/>
  <c r="U24" i="90"/>
  <c r="V24" i="90"/>
  <c r="W24" i="90"/>
  <c r="X24" i="90"/>
  <c r="Y24" i="90"/>
  <c r="Z24" i="90"/>
  <c r="U25" i="90"/>
  <c r="V25" i="90"/>
  <c r="W25" i="90"/>
  <c r="X25" i="90"/>
  <c r="Y25" i="90"/>
  <c r="Z25" i="90"/>
  <c r="U26" i="90"/>
  <c r="V26" i="90"/>
  <c r="W26" i="90"/>
  <c r="X26" i="90"/>
  <c r="Y26" i="90"/>
  <c r="Z26" i="90"/>
  <c r="U27" i="90"/>
  <c r="V27" i="90"/>
  <c r="W27" i="90"/>
  <c r="X27" i="90"/>
  <c r="Y27" i="90"/>
  <c r="Z27" i="90"/>
  <c r="U28" i="90"/>
  <c r="V28" i="90"/>
  <c r="W28" i="90"/>
  <c r="X28" i="90"/>
  <c r="Y28" i="90"/>
  <c r="Z28" i="90"/>
  <c r="U29" i="90"/>
  <c r="V29" i="90"/>
  <c r="W29" i="90"/>
  <c r="X29" i="90"/>
  <c r="Y29" i="90"/>
  <c r="Z29" i="90"/>
  <c r="U30" i="90"/>
  <c r="V30" i="90"/>
  <c r="W30" i="90"/>
  <c r="X30" i="90"/>
  <c r="Y30" i="90"/>
  <c r="Z30" i="90"/>
  <c r="U31" i="90"/>
  <c r="V31" i="90"/>
  <c r="W31" i="90"/>
  <c r="X31" i="90"/>
  <c r="Y31" i="90"/>
  <c r="Z31" i="90"/>
  <c r="U32" i="90"/>
  <c r="V32" i="90"/>
  <c r="W32" i="90"/>
  <c r="X32" i="90"/>
  <c r="Y32" i="90"/>
  <c r="Z32" i="90"/>
  <c r="U33" i="90"/>
  <c r="V33" i="90"/>
  <c r="W33" i="90"/>
  <c r="X33" i="90"/>
  <c r="Y33" i="90"/>
  <c r="Z33" i="90"/>
  <c r="U34" i="90"/>
  <c r="V34" i="90"/>
  <c r="W34" i="90"/>
  <c r="X34" i="90"/>
  <c r="Y34" i="90"/>
  <c r="Z34" i="90"/>
  <c r="U35" i="90"/>
  <c r="V35" i="90"/>
  <c r="W35" i="90"/>
  <c r="X35" i="90"/>
  <c r="Y35" i="90"/>
  <c r="Z35" i="90"/>
  <c r="U36" i="90"/>
  <c r="V36" i="90"/>
  <c r="W36" i="90"/>
  <c r="X36" i="90"/>
  <c r="Y36" i="90"/>
  <c r="Z36" i="90"/>
  <c r="U37" i="90"/>
  <c r="V37" i="90"/>
  <c r="W37" i="90"/>
  <c r="X37" i="90"/>
  <c r="Y37" i="90"/>
  <c r="Z37" i="90"/>
  <c r="U38" i="90"/>
  <c r="V38" i="90"/>
  <c r="W38" i="90"/>
  <c r="X38" i="90"/>
  <c r="Y38" i="90"/>
  <c r="Z38" i="90"/>
  <c r="U39" i="90"/>
  <c r="V39" i="90"/>
  <c r="W39" i="90"/>
  <c r="X39" i="90"/>
  <c r="Y39" i="90"/>
  <c r="Z39" i="90"/>
  <c r="U40" i="90"/>
  <c r="V40" i="90"/>
  <c r="W40" i="90"/>
  <c r="X40" i="90"/>
  <c r="Y40" i="90"/>
  <c r="Z40" i="90"/>
  <c r="U41" i="90"/>
  <c r="V41" i="90"/>
  <c r="W41" i="90"/>
  <c r="X41" i="90"/>
  <c r="Y41" i="90"/>
  <c r="Z41" i="90"/>
  <c r="U42" i="90"/>
  <c r="V42" i="90"/>
  <c r="W42" i="90"/>
  <c r="X42" i="90"/>
  <c r="Y42" i="90"/>
  <c r="Z42" i="90"/>
  <c r="U43" i="90"/>
  <c r="V43" i="90"/>
  <c r="W43" i="90"/>
  <c r="X43" i="90"/>
  <c r="Y43" i="90"/>
  <c r="Z43" i="90"/>
  <c r="U44" i="90"/>
  <c r="V44" i="90"/>
  <c r="W44" i="90"/>
  <c r="X44" i="90"/>
  <c r="Y44" i="90"/>
  <c r="Z44" i="90"/>
  <c r="U45" i="90"/>
  <c r="V45" i="90"/>
  <c r="W45" i="90"/>
  <c r="X45" i="90"/>
  <c r="Y45" i="90"/>
  <c r="Z45" i="90"/>
  <c r="U46" i="90"/>
  <c r="V46" i="90"/>
  <c r="W46" i="90"/>
  <c r="X46" i="90"/>
  <c r="Y46" i="90"/>
  <c r="Z46" i="90"/>
  <c r="U47" i="90"/>
  <c r="V47" i="90"/>
  <c r="W47" i="90"/>
  <c r="X47" i="90"/>
  <c r="Y47" i="90"/>
  <c r="Z47" i="90"/>
  <c r="U48" i="90"/>
  <c r="V48" i="90"/>
  <c r="W48" i="90"/>
  <c r="X48" i="90"/>
  <c r="Y48" i="90"/>
  <c r="Z48" i="90"/>
  <c r="U49" i="90"/>
  <c r="V49" i="90"/>
  <c r="W49" i="90"/>
  <c r="X49" i="90"/>
  <c r="Y49" i="90"/>
  <c r="Z49" i="90"/>
  <c r="U50" i="90"/>
  <c r="V50" i="90"/>
  <c r="W50" i="90"/>
  <c r="X50" i="90"/>
  <c r="Y50" i="90"/>
  <c r="Z50" i="90"/>
  <c r="U51" i="90"/>
  <c r="V51" i="90"/>
  <c r="W51" i="90"/>
  <c r="X51" i="90"/>
  <c r="Y51" i="90"/>
  <c r="Z51" i="90"/>
  <c r="U52" i="90"/>
  <c r="V52" i="90"/>
  <c r="W52" i="90"/>
  <c r="X52" i="90"/>
  <c r="Y52" i="90"/>
  <c r="Z52" i="90"/>
  <c r="U53" i="90"/>
  <c r="V53" i="90"/>
  <c r="W53" i="90"/>
  <c r="X53" i="90"/>
  <c r="Y53" i="90"/>
  <c r="Z53" i="90"/>
  <c r="U54" i="90"/>
  <c r="V54" i="90"/>
  <c r="W54" i="90"/>
  <c r="X54" i="90"/>
  <c r="Y54" i="90"/>
  <c r="Z54" i="90"/>
  <c r="U55" i="90"/>
  <c r="V55" i="90"/>
  <c r="W55" i="90"/>
  <c r="X55" i="90"/>
  <c r="Y55" i="90"/>
  <c r="Z55" i="90"/>
  <c r="U56" i="90"/>
  <c r="V56" i="90"/>
  <c r="W56" i="90"/>
  <c r="X56" i="90"/>
  <c r="Y56" i="90"/>
  <c r="Z56" i="90"/>
  <c r="U57" i="90"/>
  <c r="V57" i="90"/>
  <c r="W57" i="90"/>
  <c r="X57" i="90"/>
  <c r="Y57" i="90"/>
  <c r="Z57" i="90"/>
  <c r="U58" i="90"/>
  <c r="V58" i="90"/>
  <c r="W58" i="90"/>
  <c r="X58" i="90"/>
  <c r="Y58" i="90"/>
  <c r="Z58" i="90"/>
  <c r="U59" i="90"/>
  <c r="V59" i="90"/>
  <c r="W59" i="90"/>
  <c r="X59" i="90"/>
  <c r="Y59" i="90"/>
  <c r="Z59" i="90"/>
  <c r="U60" i="90"/>
  <c r="V60" i="90"/>
  <c r="W60" i="90"/>
  <c r="X60" i="90"/>
  <c r="Y60" i="90"/>
  <c r="Z60" i="90"/>
  <c r="U61" i="90"/>
  <c r="V61" i="90"/>
  <c r="W61" i="90"/>
  <c r="X61" i="90"/>
  <c r="Y61" i="90"/>
  <c r="Z61" i="90"/>
  <c r="U62" i="90"/>
  <c r="V62" i="90"/>
  <c r="W62" i="90"/>
  <c r="X62" i="90"/>
  <c r="Y62" i="90"/>
  <c r="Z62" i="90"/>
  <c r="U63" i="90"/>
  <c r="V63" i="90"/>
  <c r="W63" i="90"/>
  <c r="X63" i="90"/>
  <c r="Y63" i="90"/>
  <c r="Z63" i="90"/>
  <c r="U64" i="90"/>
  <c r="V64" i="90"/>
  <c r="W64" i="90"/>
  <c r="X64" i="90"/>
  <c r="Y64" i="90"/>
  <c r="Z64" i="90"/>
  <c r="U65" i="90"/>
  <c r="V65" i="90"/>
  <c r="W65" i="90"/>
  <c r="X65" i="90"/>
  <c r="Y65" i="90"/>
  <c r="Z65" i="90"/>
  <c r="U66" i="90"/>
  <c r="V66" i="90"/>
  <c r="W66" i="90"/>
  <c r="X66" i="90"/>
  <c r="Y66" i="90"/>
  <c r="Z66" i="90"/>
  <c r="U67" i="90"/>
  <c r="V67" i="90"/>
  <c r="W67" i="90"/>
  <c r="X67" i="90"/>
  <c r="Y67" i="90"/>
  <c r="Z67" i="90"/>
  <c r="U68" i="90"/>
  <c r="V68" i="90"/>
  <c r="W68" i="90"/>
  <c r="X68" i="90"/>
  <c r="Y68" i="90"/>
  <c r="Z68" i="90"/>
  <c r="U69" i="90"/>
  <c r="V69" i="90"/>
  <c r="W69" i="90"/>
  <c r="X69" i="90"/>
  <c r="Y69" i="90"/>
  <c r="Z69" i="90"/>
  <c r="U70" i="90"/>
  <c r="V70" i="90"/>
  <c r="W70" i="90"/>
  <c r="X70" i="90"/>
  <c r="Y70" i="90"/>
  <c r="Z70" i="90"/>
  <c r="V4" i="90"/>
  <c r="W4" i="90"/>
  <c r="X4" i="90"/>
  <c r="Y4" i="90"/>
  <c r="Z4" i="90"/>
  <c r="AA4" i="90"/>
  <c r="K5" i="90"/>
  <c r="L5" i="90"/>
  <c r="M5" i="90"/>
  <c r="N5" i="90"/>
  <c r="O5" i="90"/>
  <c r="Q5" i="90"/>
  <c r="R5" i="90"/>
  <c r="S5" i="90"/>
  <c r="T5" i="90"/>
  <c r="K6" i="90"/>
  <c r="L6" i="90"/>
  <c r="M6" i="90"/>
  <c r="N6" i="90"/>
  <c r="O6" i="90"/>
  <c r="Q6" i="90"/>
  <c r="R6" i="90"/>
  <c r="S6" i="90"/>
  <c r="T6" i="90"/>
  <c r="K7" i="90"/>
  <c r="L7" i="90"/>
  <c r="M7" i="90"/>
  <c r="N7" i="90"/>
  <c r="O7" i="90"/>
  <c r="Q7" i="90"/>
  <c r="R7" i="90"/>
  <c r="S7" i="90"/>
  <c r="T7" i="90"/>
  <c r="K8" i="90"/>
  <c r="L8" i="90"/>
  <c r="M8" i="90"/>
  <c r="N8" i="90"/>
  <c r="O8" i="90"/>
  <c r="Q8" i="90"/>
  <c r="R8" i="90"/>
  <c r="S8" i="90"/>
  <c r="T8" i="90"/>
  <c r="K9" i="90"/>
  <c r="L9" i="90"/>
  <c r="M9" i="90"/>
  <c r="N9" i="90"/>
  <c r="O9" i="90"/>
  <c r="Q9" i="90"/>
  <c r="R9" i="90"/>
  <c r="S9" i="90"/>
  <c r="T9" i="90"/>
  <c r="K10" i="90"/>
  <c r="L10" i="90"/>
  <c r="M10" i="90"/>
  <c r="N10" i="90"/>
  <c r="O10" i="90"/>
  <c r="Q10" i="90"/>
  <c r="R10" i="90"/>
  <c r="S10" i="90"/>
  <c r="T10" i="90"/>
  <c r="K11" i="90"/>
  <c r="L11" i="90"/>
  <c r="M11" i="90"/>
  <c r="N11" i="90"/>
  <c r="O11" i="90"/>
  <c r="Q11" i="90"/>
  <c r="R11" i="90"/>
  <c r="S11" i="90"/>
  <c r="T11" i="90"/>
  <c r="K12" i="90"/>
  <c r="L12" i="90"/>
  <c r="M12" i="90"/>
  <c r="N12" i="90"/>
  <c r="O12" i="90"/>
  <c r="Q12" i="90"/>
  <c r="R12" i="90"/>
  <c r="S12" i="90"/>
  <c r="T12" i="90"/>
  <c r="K13" i="90"/>
  <c r="L13" i="90"/>
  <c r="M13" i="90"/>
  <c r="N13" i="90"/>
  <c r="O13" i="90"/>
  <c r="Q13" i="90"/>
  <c r="R13" i="90"/>
  <c r="S13" i="90"/>
  <c r="T13" i="90"/>
  <c r="K14" i="90"/>
  <c r="L14" i="90"/>
  <c r="M14" i="90"/>
  <c r="N14" i="90"/>
  <c r="O14" i="90"/>
  <c r="Q14" i="90"/>
  <c r="R14" i="90"/>
  <c r="S14" i="90"/>
  <c r="T14" i="90"/>
  <c r="K15" i="90"/>
  <c r="L15" i="90"/>
  <c r="M15" i="90"/>
  <c r="N15" i="90"/>
  <c r="O15" i="90"/>
  <c r="Q15" i="90"/>
  <c r="R15" i="90"/>
  <c r="S15" i="90"/>
  <c r="T15" i="90"/>
  <c r="K16" i="90"/>
  <c r="L16" i="90"/>
  <c r="M16" i="90"/>
  <c r="N16" i="90"/>
  <c r="O16" i="90"/>
  <c r="Q16" i="90"/>
  <c r="R16" i="90"/>
  <c r="S16" i="90"/>
  <c r="T16" i="90"/>
  <c r="K17" i="90"/>
  <c r="L17" i="90"/>
  <c r="M17" i="90"/>
  <c r="N17" i="90"/>
  <c r="O17" i="90"/>
  <c r="Q17" i="90"/>
  <c r="R17" i="90"/>
  <c r="S17" i="90"/>
  <c r="T17" i="90"/>
  <c r="K18" i="90"/>
  <c r="L18" i="90"/>
  <c r="M18" i="90"/>
  <c r="N18" i="90"/>
  <c r="O18" i="90"/>
  <c r="Q18" i="90"/>
  <c r="R18" i="90"/>
  <c r="S18" i="90"/>
  <c r="T18" i="90"/>
  <c r="K19" i="90"/>
  <c r="L19" i="90"/>
  <c r="M19" i="90"/>
  <c r="N19" i="90"/>
  <c r="O19" i="90"/>
  <c r="Q19" i="90"/>
  <c r="R19" i="90"/>
  <c r="S19" i="90"/>
  <c r="T19" i="90"/>
  <c r="K20" i="90"/>
  <c r="L20" i="90"/>
  <c r="M20" i="90"/>
  <c r="N20" i="90"/>
  <c r="O20" i="90"/>
  <c r="Q20" i="90"/>
  <c r="R20" i="90"/>
  <c r="S20" i="90"/>
  <c r="T20" i="90"/>
  <c r="K21" i="90"/>
  <c r="L21" i="90"/>
  <c r="M21" i="90"/>
  <c r="N21" i="90"/>
  <c r="O21" i="90"/>
  <c r="Q21" i="90"/>
  <c r="R21" i="90"/>
  <c r="S21" i="90"/>
  <c r="T21" i="90"/>
  <c r="K22" i="90"/>
  <c r="L22" i="90"/>
  <c r="M22" i="90"/>
  <c r="N22" i="90"/>
  <c r="O22" i="90"/>
  <c r="Q22" i="90"/>
  <c r="R22" i="90"/>
  <c r="S22" i="90"/>
  <c r="T22" i="90"/>
  <c r="K23" i="90"/>
  <c r="L23" i="90"/>
  <c r="M23" i="90"/>
  <c r="N23" i="90"/>
  <c r="O23" i="90"/>
  <c r="Q23" i="90"/>
  <c r="R23" i="90"/>
  <c r="S23" i="90"/>
  <c r="T23" i="90"/>
  <c r="K24" i="90"/>
  <c r="L24" i="90"/>
  <c r="M24" i="90"/>
  <c r="N24" i="90"/>
  <c r="O24" i="90"/>
  <c r="Q24" i="90"/>
  <c r="R24" i="90"/>
  <c r="S24" i="90"/>
  <c r="T24" i="90"/>
  <c r="K25" i="90"/>
  <c r="L25" i="90"/>
  <c r="M25" i="90"/>
  <c r="N25" i="90"/>
  <c r="O25" i="90"/>
  <c r="Q25" i="90"/>
  <c r="R25" i="90"/>
  <c r="S25" i="90"/>
  <c r="T25" i="90"/>
  <c r="K26" i="90"/>
  <c r="L26" i="90"/>
  <c r="M26" i="90"/>
  <c r="N26" i="90"/>
  <c r="O26" i="90"/>
  <c r="Q26" i="90"/>
  <c r="R26" i="90"/>
  <c r="S26" i="90"/>
  <c r="T26" i="90"/>
  <c r="K27" i="90"/>
  <c r="L27" i="90"/>
  <c r="M27" i="90"/>
  <c r="N27" i="90"/>
  <c r="O27" i="90"/>
  <c r="Q27" i="90"/>
  <c r="R27" i="90"/>
  <c r="S27" i="90"/>
  <c r="T27" i="90"/>
  <c r="K28" i="90"/>
  <c r="L28" i="90"/>
  <c r="M28" i="90"/>
  <c r="N28" i="90"/>
  <c r="O28" i="90"/>
  <c r="Q28" i="90"/>
  <c r="R28" i="90"/>
  <c r="S28" i="90"/>
  <c r="T28" i="90"/>
  <c r="K29" i="90"/>
  <c r="L29" i="90"/>
  <c r="M29" i="90"/>
  <c r="N29" i="90"/>
  <c r="O29" i="90"/>
  <c r="Q29" i="90"/>
  <c r="R29" i="90"/>
  <c r="S29" i="90"/>
  <c r="T29" i="90"/>
  <c r="K30" i="90"/>
  <c r="L30" i="90"/>
  <c r="M30" i="90"/>
  <c r="N30" i="90"/>
  <c r="O30" i="90"/>
  <c r="Q30" i="90"/>
  <c r="R30" i="90"/>
  <c r="S30" i="90"/>
  <c r="T30" i="90"/>
  <c r="K31" i="90"/>
  <c r="L31" i="90"/>
  <c r="M31" i="90"/>
  <c r="N31" i="90"/>
  <c r="O31" i="90"/>
  <c r="Q31" i="90"/>
  <c r="R31" i="90"/>
  <c r="S31" i="90"/>
  <c r="T31" i="90"/>
  <c r="K32" i="90"/>
  <c r="L32" i="90"/>
  <c r="M32" i="90"/>
  <c r="N32" i="90"/>
  <c r="O32" i="90"/>
  <c r="Q32" i="90"/>
  <c r="R32" i="90"/>
  <c r="S32" i="90"/>
  <c r="T32" i="90"/>
  <c r="K33" i="90"/>
  <c r="L33" i="90"/>
  <c r="M33" i="90"/>
  <c r="N33" i="90"/>
  <c r="O33" i="90"/>
  <c r="Q33" i="90"/>
  <c r="R33" i="90"/>
  <c r="S33" i="90"/>
  <c r="T33" i="90"/>
  <c r="K34" i="90"/>
  <c r="L34" i="90"/>
  <c r="M34" i="90"/>
  <c r="N34" i="90"/>
  <c r="O34" i="90"/>
  <c r="Q34" i="90"/>
  <c r="R34" i="90"/>
  <c r="S34" i="90"/>
  <c r="T34" i="90"/>
  <c r="K35" i="90"/>
  <c r="L35" i="90"/>
  <c r="M35" i="90"/>
  <c r="N35" i="90"/>
  <c r="O35" i="90"/>
  <c r="Q35" i="90"/>
  <c r="R35" i="90"/>
  <c r="S35" i="90"/>
  <c r="T35" i="90"/>
  <c r="K36" i="90"/>
  <c r="L36" i="90"/>
  <c r="M36" i="90"/>
  <c r="N36" i="90"/>
  <c r="O36" i="90"/>
  <c r="Q36" i="90"/>
  <c r="R36" i="90"/>
  <c r="S36" i="90"/>
  <c r="T36" i="90"/>
  <c r="K37" i="90"/>
  <c r="L37" i="90"/>
  <c r="M37" i="90"/>
  <c r="N37" i="90"/>
  <c r="O37" i="90"/>
  <c r="Q37" i="90"/>
  <c r="R37" i="90"/>
  <c r="S37" i="90"/>
  <c r="T37" i="90"/>
  <c r="K38" i="90"/>
  <c r="L38" i="90"/>
  <c r="M38" i="90"/>
  <c r="N38" i="90"/>
  <c r="O38" i="90"/>
  <c r="Q38" i="90"/>
  <c r="R38" i="90"/>
  <c r="S38" i="90"/>
  <c r="T38" i="90"/>
  <c r="K39" i="90"/>
  <c r="L39" i="90"/>
  <c r="M39" i="90"/>
  <c r="N39" i="90"/>
  <c r="O39" i="90"/>
  <c r="Q39" i="90"/>
  <c r="R39" i="90"/>
  <c r="S39" i="90"/>
  <c r="T39" i="90"/>
  <c r="K40" i="90"/>
  <c r="L40" i="90"/>
  <c r="M40" i="90"/>
  <c r="N40" i="90"/>
  <c r="O40" i="90"/>
  <c r="Q40" i="90"/>
  <c r="R40" i="90"/>
  <c r="S40" i="90"/>
  <c r="T40" i="90"/>
  <c r="K41" i="90"/>
  <c r="L41" i="90"/>
  <c r="M41" i="90"/>
  <c r="N41" i="90"/>
  <c r="O41" i="90"/>
  <c r="Q41" i="90"/>
  <c r="R41" i="90"/>
  <c r="S41" i="90"/>
  <c r="T41" i="90"/>
  <c r="K42" i="90"/>
  <c r="L42" i="90"/>
  <c r="M42" i="90"/>
  <c r="N42" i="90"/>
  <c r="O42" i="90"/>
  <c r="Q42" i="90"/>
  <c r="R42" i="90"/>
  <c r="S42" i="90"/>
  <c r="T42" i="90"/>
  <c r="K43" i="90"/>
  <c r="L43" i="90"/>
  <c r="M43" i="90"/>
  <c r="N43" i="90"/>
  <c r="O43" i="90"/>
  <c r="Q43" i="90"/>
  <c r="R43" i="90"/>
  <c r="S43" i="90"/>
  <c r="T43" i="90"/>
  <c r="K44" i="90"/>
  <c r="L44" i="90"/>
  <c r="M44" i="90"/>
  <c r="N44" i="90"/>
  <c r="O44" i="90"/>
  <c r="Q44" i="90"/>
  <c r="R44" i="90"/>
  <c r="S44" i="90"/>
  <c r="T44" i="90"/>
  <c r="K45" i="90"/>
  <c r="L45" i="90"/>
  <c r="M45" i="90"/>
  <c r="N45" i="90"/>
  <c r="O45" i="90"/>
  <c r="Q45" i="90"/>
  <c r="R45" i="90"/>
  <c r="S45" i="90"/>
  <c r="T45" i="90"/>
  <c r="K46" i="90"/>
  <c r="L46" i="90"/>
  <c r="M46" i="90"/>
  <c r="N46" i="90"/>
  <c r="O46" i="90"/>
  <c r="Q46" i="90"/>
  <c r="R46" i="90"/>
  <c r="S46" i="90"/>
  <c r="T46" i="90"/>
  <c r="K47" i="90"/>
  <c r="L47" i="90"/>
  <c r="M47" i="90"/>
  <c r="N47" i="90"/>
  <c r="O47" i="90"/>
  <c r="Q47" i="90"/>
  <c r="R47" i="90"/>
  <c r="S47" i="90"/>
  <c r="T47" i="90"/>
  <c r="K48" i="90"/>
  <c r="L48" i="90"/>
  <c r="M48" i="90"/>
  <c r="N48" i="90"/>
  <c r="O48" i="90"/>
  <c r="Q48" i="90"/>
  <c r="R48" i="90"/>
  <c r="S48" i="90"/>
  <c r="T48" i="90"/>
  <c r="K49" i="90"/>
  <c r="L49" i="90"/>
  <c r="M49" i="90"/>
  <c r="N49" i="90"/>
  <c r="O49" i="90"/>
  <c r="Q49" i="90"/>
  <c r="R49" i="90"/>
  <c r="S49" i="90"/>
  <c r="T49" i="90"/>
  <c r="K50" i="90"/>
  <c r="L50" i="90"/>
  <c r="M50" i="90"/>
  <c r="N50" i="90"/>
  <c r="O50" i="90"/>
  <c r="Q50" i="90"/>
  <c r="R50" i="90"/>
  <c r="S50" i="90"/>
  <c r="T50" i="90"/>
  <c r="K51" i="90"/>
  <c r="L51" i="90"/>
  <c r="M51" i="90"/>
  <c r="N51" i="90"/>
  <c r="O51" i="90"/>
  <c r="Q51" i="90"/>
  <c r="R51" i="90"/>
  <c r="S51" i="90"/>
  <c r="T51" i="90"/>
  <c r="K52" i="90"/>
  <c r="L52" i="90"/>
  <c r="M52" i="90"/>
  <c r="N52" i="90"/>
  <c r="O52" i="90"/>
  <c r="Q52" i="90"/>
  <c r="R52" i="90"/>
  <c r="S52" i="90"/>
  <c r="T52" i="90"/>
  <c r="K53" i="90"/>
  <c r="L53" i="90"/>
  <c r="M53" i="90"/>
  <c r="N53" i="90"/>
  <c r="O53" i="90"/>
  <c r="Q53" i="90"/>
  <c r="R53" i="90"/>
  <c r="S53" i="90"/>
  <c r="T53" i="90"/>
  <c r="K54" i="90"/>
  <c r="L54" i="90"/>
  <c r="M54" i="90"/>
  <c r="N54" i="90"/>
  <c r="O54" i="90"/>
  <c r="Q54" i="90"/>
  <c r="R54" i="90"/>
  <c r="S54" i="90"/>
  <c r="T54" i="90"/>
  <c r="K55" i="90"/>
  <c r="L55" i="90"/>
  <c r="M55" i="90"/>
  <c r="N55" i="90"/>
  <c r="O55" i="90"/>
  <c r="Q55" i="90"/>
  <c r="R55" i="90"/>
  <c r="S55" i="90"/>
  <c r="T55" i="90"/>
  <c r="K56" i="90"/>
  <c r="L56" i="90"/>
  <c r="M56" i="90"/>
  <c r="N56" i="90"/>
  <c r="O56" i="90"/>
  <c r="Q56" i="90"/>
  <c r="R56" i="90"/>
  <c r="S56" i="90"/>
  <c r="T56" i="90"/>
  <c r="K57" i="90"/>
  <c r="L57" i="90"/>
  <c r="M57" i="90"/>
  <c r="N57" i="90"/>
  <c r="O57" i="90"/>
  <c r="Q57" i="90"/>
  <c r="R57" i="90"/>
  <c r="S57" i="90"/>
  <c r="T57" i="90"/>
  <c r="K58" i="90"/>
  <c r="L58" i="90"/>
  <c r="M58" i="90"/>
  <c r="N58" i="90"/>
  <c r="O58" i="90"/>
  <c r="Q58" i="90"/>
  <c r="R58" i="90"/>
  <c r="S58" i="90"/>
  <c r="T58" i="90"/>
  <c r="K59" i="90"/>
  <c r="L59" i="90"/>
  <c r="M59" i="90"/>
  <c r="N59" i="90"/>
  <c r="O59" i="90"/>
  <c r="Q59" i="90"/>
  <c r="R59" i="90"/>
  <c r="S59" i="90"/>
  <c r="T59" i="90"/>
  <c r="K60" i="90"/>
  <c r="L60" i="90"/>
  <c r="M60" i="90"/>
  <c r="N60" i="90"/>
  <c r="O60" i="90"/>
  <c r="Q60" i="90"/>
  <c r="R60" i="90"/>
  <c r="S60" i="90"/>
  <c r="T60" i="90"/>
  <c r="K61" i="90"/>
  <c r="L61" i="90"/>
  <c r="M61" i="90"/>
  <c r="N61" i="90"/>
  <c r="O61" i="90"/>
  <c r="Q61" i="90"/>
  <c r="R61" i="90"/>
  <c r="S61" i="90"/>
  <c r="T61" i="90"/>
  <c r="K62" i="90"/>
  <c r="L62" i="90"/>
  <c r="M62" i="90"/>
  <c r="N62" i="90"/>
  <c r="O62" i="90"/>
  <c r="Q62" i="90"/>
  <c r="R62" i="90"/>
  <c r="S62" i="90"/>
  <c r="T62" i="90"/>
  <c r="K63" i="90"/>
  <c r="L63" i="90"/>
  <c r="M63" i="90"/>
  <c r="N63" i="90"/>
  <c r="O63" i="90"/>
  <c r="Q63" i="90"/>
  <c r="R63" i="90"/>
  <c r="S63" i="90"/>
  <c r="T63" i="90"/>
  <c r="K64" i="90"/>
  <c r="L64" i="90"/>
  <c r="M64" i="90"/>
  <c r="N64" i="90"/>
  <c r="O64" i="90"/>
  <c r="Q64" i="90"/>
  <c r="R64" i="90"/>
  <c r="S64" i="90"/>
  <c r="T64" i="90"/>
  <c r="K65" i="90"/>
  <c r="L65" i="90"/>
  <c r="M65" i="90"/>
  <c r="N65" i="90"/>
  <c r="O65" i="90"/>
  <c r="Q65" i="90"/>
  <c r="R65" i="90"/>
  <c r="S65" i="90"/>
  <c r="T65" i="90"/>
  <c r="K66" i="90"/>
  <c r="L66" i="90"/>
  <c r="M66" i="90"/>
  <c r="N66" i="90"/>
  <c r="O66" i="90"/>
  <c r="Q66" i="90"/>
  <c r="R66" i="90"/>
  <c r="S66" i="90"/>
  <c r="T66" i="90"/>
  <c r="K67" i="90"/>
  <c r="L67" i="90"/>
  <c r="M67" i="90"/>
  <c r="N67" i="90"/>
  <c r="O67" i="90"/>
  <c r="Q67" i="90"/>
  <c r="R67" i="90"/>
  <c r="S67" i="90"/>
  <c r="T67" i="90"/>
  <c r="K68" i="90"/>
  <c r="L68" i="90"/>
  <c r="M68" i="90"/>
  <c r="N68" i="90"/>
  <c r="O68" i="90"/>
  <c r="Q68" i="90"/>
  <c r="R68" i="90"/>
  <c r="S68" i="90"/>
  <c r="T68" i="90"/>
  <c r="K69" i="90"/>
  <c r="L69" i="90"/>
  <c r="M69" i="90"/>
  <c r="N69" i="90"/>
  <c r="O69" i="90"/>
  <c r="Q69" i="90"/>
  <c r="R69" i="90"/>
  <c r="S69" i="90"/>
  <c r="T69" i="90"/>
  <c r="K70" i="90"/>
  <c r="L70" i="90"/>
  <c r="M70" i="90"/>
  <c r="N70" i="90"/>
  <c r="O70" i="90"/>
  <c r="Q70" i="90"/>
  <c r="R70" i="90"/>
  <c r="S70" i="90"/>
  <c r="T70" i="90"/>
  <c r="L4" i="90"/>
  <c r="M4" i="90"/>
  <c r="N4" i="90"/>
  <c r="O4" i="90"/>
  <c r="Q4" i="90"/>
  <c r="R4" i="90"/>
  <c r="S4" i="90"/>
  <c r="T4" i="90"/>
  <c r="U4" i="90"/>
  <c r="E5" i="90"/>
  <c r="BA5" i="90" s="1"/>
  <c r="F5" i="90"/>
  <c r="G5" i="90"/>
  <c r="H5" i="90"/>
  <c r="I5" i="90"/>
  <c r="E6" i="90"/>
  <c r="F6" i="90"/>
  <c r="G6" i="90"/>
  <c r="H6" i="90"/>
  <c r="I6" i="90"/>
  <c r="E7" i="90"/>
  <c r="F7" i="90"/>
  <c r="G7" i="90"/>
  <c r="H7" i="90"/>
  <c r="I7" i="90"/>
  <c r="E8" i="90"/>
  <c r="F8" i="90"/>
  <c r="G8" i="90"/>
  <c r="H8" i="90"/>
  <c r="I8" i="90"/>
  <c r="E9" i="90"/>
  <c r="F9" i="90"/>
  <c r="G9" i="90"/>
  <c r="H9" i="90"/>
  <c r="I9" i="90"/>
  <c r="E10" i="90"/>
  <c r="F10" i="90"/>
  <c r="G10" i="90"/>
  <c r="H10" i="90"/>
  <c r="I10" i="90"/>
  <c r="E11" i="90"/>
  <c r="F11" i="90"/>
  <c r="G11" i="90"/>
  <c r="H11" i="90"/>
  <c r="I11" i="90"/>
  <c r="E12" i="90"/>
  <c r="F12" i="90"/>
  <c r="G12" i="90"/>
  <c r="H12" i="90"/>
  <c r="I12" i="90"/>
  <c r="E13" i="90"/>
  <c r="BA13" i="90" s="1"/>
  <c r="BB13" i="90" s="1"/>
  <c r="F13" i="90"/>
  <c r="G13" i="90"/>
  <c r="H13" i="90"/>
  <c r="I13" i="90"/>
  <c r="E14" i="90"/>
  <c r="F14" i="90"/>
  <c r="G14" i="90"/>
  <c r="H14" i="90"/>
  <c r="I14" i="90"/>
  <c r="E15" i="90"/>
  <c r="F15" i="90"/>
  <c r="G15" i="90"/>
  <c r="H15" i="90"/>
  <c r="I15" i="90"/>
  <c r="E16" i="90"/>
  <c r="F16" i="90"/>
  <c r="G16" i="90"/>
  <c r="H16" i="90"/>
  <c r="I16" i="90"/>
  <c r="E17" i="90"/>
  <c r="F17" i="90"/>
  <c r="G17" i="90"/>
  <c r="H17" i="90"/>
  <c r="I17" i="90"/>
  <c r="E18" i="90"/>
  <c r="F18" i="90"/>
  <c r="G18" i="90"/>
  <c r="H18" i="90"/>
  <c r="I18" i="90"/>
  <c r="E19" i="90"/>
  <c r="F19" i="90"/>
  <c r="G19" i="90"/>
  <c r="H19" i="90"/>
  <c r="I19" i="90"/>
  <c r="E20" i="90"/>
  <c r="F20" i="90"/>
  <c r="G20" i="90"/>
  <c r="H20" i="90"/>
  <c r="I20" i="90"/>
  <c r="E21" i="90"/>
  <c r="F21" i="90"/>
  <c r="G21" i="90"/>
  <c r="H21" i="90"/>
  <c r="I21" i="90"/>
  <c r="E22" i="90"/>
  <c r="F22" i="90"/>
  <c r="G22" i="90"/>
  <c r="H22" i="90"/>
  <c r="I22" i="90"/>
  <c r="E23" i="90"/>
  <c r="F23" i="90"/>
  <c r="G23" i="90"/>
  <c r="H23" i="90"/>
  <c r="I23" i="90"/>
  <c r="E24" i="90"/>
  <c r="F24" i="90"/>
  <c r="G24" i="90"/>
  <c r="H24" i="90"/>
  <c r="I24" i="90"/>
  <c r="E25" i="90"/>
  <c r="BA25" i="90" s="1"/>
  <c r="F25" i="90"/>
  <c r="G25" i="90"/>
  <c r="H25" i="90"/>
  <c r="I25" i="90"/>
  <c r="E26" i="90"/>
  <c r="F26" i="90"/>
  <c r="G26" i="90"/>
  <c r="H26" i="90"/>
  <c r="I26" i="90"/>
  <c r="E27" i="90"/>
  <c r="F27" i="90"/>
  <c r="G27" i="90"/>
  <c r="H27" i="90"/>
  <c r="I27" i="90"/>
  <c r="E28" i="90"/>
  <c r="F28" i="90"/>
  <c r="G28" i="90"/>
  <c r="H28" i="90"/>
  <c r="I28" i="90"/>
  <c r="E29" i="90"/>
  <c r="F29" i="90"/>
  <c r="G29" i="90"/>
  <c r="H29" i="90"/>
  <c r="I29" i="90"/>
  <c r="E30" i="90"/>
  <c r="F30" i="90"/>
  <c r="G30" i="90"/>
  <c r="H30" i="90"/>
  <c r="I30" i="90"/>
  <c r="E31" i="90"/>
  <c r="F31" i="90"/>
  <c r="G31" i="90"/>
  <c r="H31" i="90"/>
  <c r="I31" i="90"/>
  <c r="E32" i="90"/>
  <c r="F32" i="90"/>
  <c r="G32" i="90"/>
  <c r="H32" i="90"/>
  <c r="I32" i="90"/>
  <c r="E33" i="90"/>
  <c r="F33" i="90"/>
  <c r="G33" i="90"/>
  <c r="H33" i="90"/>
  <c r="I33" i="90"/>
  <c r="E34" i="90"/>
  <c r="F34" i="90"/>
  <c r="G34" i="90"/>
  <c r="H34" i="90"/>
  <c r="I34" i="90"/>
  <c r="E35" i="90"/>
  <c r="F35" i="90"/>
  <c r="G35" i="90"/>
  <c r="H35" i="90"/>
  <c r="I35" i="90"/>
  <c r="E36" i="90"/>
  <c r="F36" i="90"/>
  <c r="G36" i="90"/>
  <c r="H36" i="90"/>
  <c r="I36" i="90"/>
  <c r="E37" i="90"/>
  <c r="F37" i="90"/>
  <c r="G37" i="90"/>
  <c r="H37" i="90"/>
  <c r="I37" i="90"/>
  <c r="E38" i="90"/>
  <c r="F38" i="90"/>
  <c r="G38" i="90"/>
  <c r="H38" i="90"/>
  <c r="I38" i="90"/>
  <c r="E39" i="90"/>
  <c r="F39" i="90"/>
  <c r="G39" i="90"/>
  <c r="H39" i="90"/>
  <c r="I39" i="90"/>
  <c r="E40" i="90"/>
  <c r="F40" i="90"/>
  <c r="G40" i="90"/>
  <c r="H40" i="90"/>
  <c r="I40" i="90"/>
  <c r="E41" i="90"/>
  <c r="F41" i="90"/>
  <c r="G41" i="90"/>
  <c r="H41" i="90"/>
  <c r="I41" i="90"/>
  <c r="E42" i="90"/>
  <c r="F42" i="90"/>
  <c r="G42" i="90"/>
  <c r="H42" i="90"/>
  <c r="I42" i="90"/>
  <c r="E43" i="90"/>
  <c r="F43" i="90"/>
  <c r="G43" i="90"/>
  <c r="H43" i="90"/>
  <c r="I43" i="90"/>
  <c r="E44" i="90"/>
  <c r="F44" i="90"/>
  <c r="G44" i="90"/>
  <c r="H44" i="90"/>
  <c r="I44" i="90"/>
  <c r="E45" i="90"/>
  <c r="F45" i="90"/>
  <c r="G45" i="90"/>
  <c r="H45" i="90"/>
  <c r="I45" i="90"/>
  <c r="E46" i="90"/>
  <c r="F46" i="90"/>
  <c r="G46" i="90"/>
  <c r="H46" i="90"/>
  <c r="I46" i="90"/>
  <c r="E47" i="90"/>
  <c r="F47" i="90"/>
  <c r="G47" i="90"/>
  <c r="H47" i="90"/>
  <c r="I47" i="90"/>
  <c r="E48" i="90"/>
  <c r="F48" i="90"/>
  <c r="G48" i="90"/>
  <c r="H48" i="90"/>
  <c r="I48" i="90"/>
  <c r="E49" i="90"/>
  <c r="F49" i="90"/>
  <c r="G49" i="90"/>
  <c r="H49" i="90"/>
  <c r="I49" i="90"/>
  <c r="E50" i="90"/>
  <c r="F50" i="90"/>
  <c r="G50" i="90"/>
  <c r="H50" i="90"/>
  <c r="I50" i="90"/>
  <c r="E51" i="90"/>
  <c r="F51" i="90"/>
  <c r="G51" i="90"/>
  <c r="H51" i="90"/>
  <c r="I51" i="90"/>
  <c r="E52" i="90"/>
  <c r="F52" i="90"/>
  <c r="G52" i="90"/>
  <c r="H52" i="90"/>
  <c r="I52" i="90"/>
  <c r="E53" i="90"/>
  <c r="F53" i="90"/>
  <c r="G53" i="90"/>
  <c r="H53" i="90"/>
  <c r="I53" i="90"/>
  <c r="E54" i="90"/>
  <c r="F54" i="90"/>
  <c r="G54" i="90"/>
  <c r="H54" i="90"/>
  <c r="I54" i="90"/>
  <c r="E55" i="90"/>
  <c r="F55" i="90"/>
  <c r="G55" i="90"/>
  <c r="H55" i="90"/>
  <c r="I55" i="90"/>
  <c r="E56" i="90"/>
  <c r="F56" i="90"/>
  <c r="G56" i="90"/>
  <c r="H56" i="90"/>
  <c r="I56" i="90"/>
  <c r="E57" i="90"/>
  <c r="F57" i="90"/>
  <c r="G57" i="90"/>
  <c r="H57" i="90"/>
  <c r="I57" i="90"/>
  <c r="E58" i="90"/>
  <c r="F58" i="90"/>
  <c r="G58" i="90"/>
  <c r="H58" i="90"/>
  <c r="I58" i="90"/>
  <c r="E59" i="90"/>
  <c r="F59" i="90"/>
  <c r="G59" i="90"/>
  <c r="H59" i="90"/>
  <c r="I59" i="90"/>
  <c r="E60" i="90"/>
  <c r="F60" i="90"/>
  <c r="G60" i="90"/>
  <c r="H60" i="90"/>
  <c r="I60" i="90"/>
  <c r="E61" i="90"/>
  <c r="F61" i="90"/>
  <c r="G61" i="90"/>
  <c r="H61" i="90"/>
  <c r="I61" i="90"/>
  <c r="E62" i="90"/>
  <c r="F62" i="90"/>
  <c r="G62" i="90"/>
  <c r="H62" i="90"/>
  <c r="I62" i="90"/>
  <c r="E63" i="90"/>
  <c r="F63" i="90"/>
  <c r="G63" i="90"/>
  <c r="H63" i="90"/>
  <c r="I63" i="90"/>
  <c r="E64" i="90"/>
  <c r="F64" i="90"/>
  <c r="G64" i="90"/>
  <c r="H64" i="90"/>
  <c r="I64" i="90"/>
  <c r="E65" i="90"/>
  <c r="F65" i="90"/>
  <c r="G65" i="90"/>
  <c r="H65" i="90"/>
  <c r="I65" i="90"/>
  <c r="E66" i="90"/>
  <c r="F66" i="90"/>
  <c r="G66" i="90"/>
  <c r="H66" i="90"/>
  <c r="I66" i="90"/>
  <c r="E67" i="90"/>
  <c r="F67" i="90"/>
  <c r="G67" i="90"/>
  <c r="H67" i="90"/>
  <c r="I67" i="90"/>
  <c r="E68" i="90"/>
  <c r="F68" i="90"/>
  <c r="G68" i="90"/>
  <c r="H68" i="90"/>
  <c r="I68" i="90"/>
  <c r="E69" i="90"/>
  <c r="F69" i="90"/>
  <c r="G69" i="90"/>
  <c r="H69" i="90"/>
  <c r="I69" i="90"/>
  <c r="E70" i="90"/>
  <c r="F70" i="90"/>
  <c r="G70" i="90"/>
  <c r="H70" i="90"/>
  <c r="I70" i="90"/>
  <c r="F4" i="90"/>
  <c r="G4" i="90"/>
  <c r="H4" i="90"/>
  <c r="I4" i="90"/>
  <c r="K4" i="90"/>
  <c r="E4" i="90"/>
  <c r="BA45" i="90" l="1"/>
  <c r="BA33" i="90"/>
  <c r="BA29" i="90"/>
  <c r="BA65" i="90"/>
  <c r="BA57" i="90"/>
  <c r="AK57" i="5" s="1"/>
  <c r="BA53" i="90"/>
  <c r="BA68" i="90"/>
  <c r="AK68" i="5" s="1"/>
  <c r="BA64" i="90"/>
  <c r="AK64" i="5" s="1"/>
  <c r="BA60" i="90"/>
  <c r="BA56" i="90"/>
  <c r="BA48" i="90"/>
  <c r="BA40" i="90"/>
  <c r="BA36" i="90"/>
  <c r="BA28" i="90"/>
  <c r="BA24" i="90"/>
  <c r="BA12" i="90"/>
  <c r="BB12" i="90" s="1"/>
  <c r="BA8" i="90"/>
  <c r="BA67" i="90"/>
  <c r="AK67" i="5" s="1"/>
  <c r="BA59" i="90"/>
  <c r="AK59" i="5" s="1"/>
  <c r="BA51" i="90"/>
  <c r="BA47" i="90"/>
  <c r="BA43" i="90"/>
  <c r="AK43" i="5" s="1"/>
  <c r="BA35" i="90"/>
  <c r="B33" i="85" s="1"/>
  <c r="G33" i="85" s="1"/>
  <c r="BA31" i="90"/>
  <c r="BA23" i="90"/>
  <c r="B21" i="85" s="1"/>
  <c r="G21" i="85" s="1"/>
  <c r="BA15" i="90"/>
  <c r="BB15" i="90" s="1"/>
  <c r="BA11" i="90"/>
  <c r="BB11" i="90" s="1"/>
  <c r="BA69" i="90"/>
  <c r="B67" i="85" s="1"/>
  <c r="G67" i="85" s="1"/>
  <c r="BA61" i="90"/>
  <c r="AK61" i="5" s="1"/>
  <c r="BA49" i="90"/>
  <c r="BA41" i="90"/>
  <c r="BA37" i="90"/>
  <c r="BA21" i="90"/>
  <c r="BA17" i="90"/>
  <c r="BA4" i="90"/>
  <c r="AK4" i="5" s="1"/>
  <c r="BA52" i="90"/>
  <c r="BA44" i="90"/>
  <c r="BA32" i="90"/>
  <c r="BA20" i="90"/>
  <c r="BA16" i="90"/>
  <c r="BA63" i="90"/>
  <c r="AK63" i="5" s="1"/>
  <c r="BA55" i="90"/>
  <c r="BA39" i="90"/>
  <c r="B37" i="85" s="1"/>
  <c r="G37" i="85" s="1"/>
  <c r="BA27" i="90"/>
  <c r="B25" i="85" s="1"/>
  <c r="G25" i="85" s="1"/>
  <c r="BA19" i="90"/>
  <c r="BA7" i="90"/>
  <c r="BA70" i="90"/>
  <c r="B68" i="85" s="1"/>
  <c r="G68" i="85" s="1"/>
  <c r="BA66" i="90"/>
  <c r="B64" i="85" s="1"/>
  <c r="G64" i="85" s="1"/>
  <c r="BA62" i="90"/>
  <c r="BA58" i="90"/>
  <c r="BA54" i="90"/>
  <c r="AK54" i="5" s="1"/>
  <c r="BA50" i="90"/>
  <c r="AK50" i="5" s="1"/>
  <c r="BA46" i="90"/>
  <c r="AK46" i="5" s="1"/>
  <c r="BA42" i="90"/>
  <c r="AK42" i="5" s="1"/>
  <c r="BA38" i="90"/>
  <c r="BA34" i="90"/>
  <c r="BA30" i="90"/>
  <c r="AK30" i="5" s="1"/>
  <c r="BA26" i="90"/>
  <c r="BA22" i="90"/>
  <c r="BA18" i="90"/>
  <c r="B16" i="85" s="1"/>
  <c r="G16" i="85" s="1"/>
  <c r="BA14" i="90"/>
  <c r="BB14" i="90" s="1"/>
  <c r="BA10" i="90"/>
  <c r="BA6" i="90"/>
  <c r="AK65" i="5"/>
  <c r="AK58" i="5"/>
  <c r="B20" i="85"/>
  <c r="G20" i="85" s="1"/>
  <c r="AK6" i="5"/>
  <c r="AK53" i="5"/>
  <c r="B8" i="85" l="1"/>
  <c r="G8" i="85" s="1"/>
  <c r="BB10" i="90"/>
  <c r="AK10" i="5"/>
  <c r="AK55" i="5"/>
  <c r="AK27" i="5"/>
  <c r="B53" i="85"/>
  <c r="G53" i="85" s="1"/>
  <c r="AK34" i="5"/>
  <c r="B44" i="85"/>
  <c r="G44" i="85" s="1"/>
  <c r="AK69" i="5"/>
  <c r="C21" i="85"/>
  <c r="B56" i="85"/>
  <c r="G56" i="85" s="1"/>
  <c r="AK23" i="5"/>
  <c r="AL58" i="5"/>
  <c r="B55" i="85"/>
  <c r="G55" i="85" s="1"/>
  <c r="C51" i="85"/>
  <c r="B51" i="85"/>
  <c r="G51" i="85" s="1"/>
  <c r="AL64" i="5"/>
  <c r="B58" i="85"/>
  <c r="G58" i="85" s="1"/>
  <c r="AL69" i="5"/>
  <c r="AL10" i="5"/>
  <c r="B62" i="85"/>
  <c r="G62" i="85" s="1"/>
  <c r="B32" i="85"/>
  <c r="G32" i="85" s="1"/>
  <c r="C44" i="85"/>
  <c r="AL27" i="5"/>
  <c r="B40" i="85"/>
  <c r="G40" i="85" s="1"/>
  <c r="B57" i="85"/>
  <c r="G57" i="85" s="1"/>
  <c r="AL22" i="5"/>
  <c r="B52" i="85"/>
  <c r="G52" i="85" s="1"/>
  <c r="AK51" i="5"/>
  <c r="AK70" i="5"/>
  <c r="AL65" i="5"/>
  <c r="B63" i="85"/>
  <c r="G63" i="85" s="1"/>
  <c r="B4" i="85"/>
  <c r="G4" i="85" s="1"/>
  <c r="AK22" i="5"/>
  <c r="AL54" i="5"/>
  <c r="AK60" i="5"/>
  <c r="AL6" i="5"/>
  <c r="AK31" i="5"/>
  <c r="AL70" i="5"/>
  <c r="AK39" i="5"/>
  <c r="B48" i="85"/>
  <c r="G48" i="85" s="1"/>
  <c r="B49" i="85"/>
  <c r="G49" i="85" s="1"/>
  <c r="C57" i="85"/>
  <c r="B29" i="85"/>
  <c r="G29" i="85" s="1"/>
  <c r="C40" i="85"/>
  <c r="AK56" i="5"/>
  <c r="AL50" i="5"/>
  <c r="AL66" i="5"/>
  <c r="C65" i="85"/>
  <c r="AL18" i="5"/>
  <c r="AK66" i="5"/>
  <c r="B41" i="85"/>
  <c r="G41" i="85" s="1"/>
  <c r="B54" i="85"/>
  <c r="G54" i="85" s="1"/>
  <c r="AK18" i="5"/>
  <c r="B28" i="85"/>
  <c r="G28" i="85" s="1"/>
  <c r="AL39" i="5"/>
  <c r="B2" i="85"/>
  <c r="G2" i="85" s="1"/>
  <c r="AL4" i="5"/>
  <c r="AL30" i="5"/>
  <c r="B61" i="85"/>
  <c r="G61" i="85" s="1"/>
  <c r="AL61" i="5"/>
  <c r="AK14" i="5"/>
  <c r="B24" i="85"/>
  <c r="G24" i="85" s="1"/>
  <c r="AK38" i="5"/>
  <c r="B45" i="85"/>
  <c r="G45" i="85" s="1"/>
  <c r="AK62" i="5"/>
  <c r="AL35" i="5"/>
  <c r="B65" i="85"/>
  <c r="G65" i="85" s="1"/>
  <c r="B59" i="85"/>
  <c r="G59" i="85" s="1"/>
  <c r="C66" i="85"/>
  <c r="AK35" i="5"/>
  <c r="C61" i="85"/>
  <c r="B12" i="85"/>
  <c r="G12" i="85" s="1"/>
  <c r="AK26" i="5"/>
  <c r="B36" i="85"/>
  <c r="G36" i="85" s="1"/>
  <c r="AK47" i="5"/>
  <c r="B60" i="85"/>
  <c r="G60" i="85" s="1"/>
  <c r="B66" i="85"/>
  <c r="G66" i="85" s="1"/>
  <c r="AL43" i="5"/>
  <c r="AK45" i="5"/>
  <c r="B43" i="85"/>
  <c r="G43" i="85" s="1"/>
  <c r="AK28" i="5"/>
  <c r="B26" i="85"/>
  <c r="G26" i="85" s="1"/>
  <c r="AL55" i="5"/>
  <c r="C53" i="85"/>
  <c r="C25" i="85"/>
  <c r="AK17" i="5"/>
  <c r="B15" i="85"/>
  <c r="G15" i="85" s="1"/>
  <c r="AK33" i="5"/>
  <c r="B31" i="85"/>
  <c r="G31" i="85" s="1"/>
  <c r="AK49" i="5"/>
  <c r="B47" i="85"/>
  <c r="G47" i="85" s="1"/>
  <c r="AK16" i="5"/>
  <c r="B14" i="85"/>
  <c r="G14" i="85" s="1"/>
  <c r="AK32" i="5"/>
  <c r="B30" i="85"/>
  <c r="G30" i="85" s="1"/>
  <c r="AK48" i="5"/>
  <c r="B46" i="85"/>
  <c r="G46" i="85" s="1"/>
  <c r="AL31" i="5"/>
  <c r="C29" i="85"/>
  <c r="AL56" i="5"/>
  <c r="C54" i="85"/>
  <c r="AK13" i="5"/>
  <c r="B11" i="85"/>
  <c r="G11" i="85" s="1"/>
  <c r="AK44" i="5"/>
  <c r="B42" i="85"/>
  <c r="G42" i="85" s="1"/>
  <c r="AL14" i="5"/>
  <c r="C12" i="85"/>
  <c r="AL38" i="5"/>
  <c r="C36" i="85"/>
  <c r="AK21" i="5"/>
  <c r="B19" i="85"/>
  <c r="G19" i="85" s="1"/>
  <c r="AK11" i="5"/>
  <c r="B9" i="85"/>
  <c r="G9" i="85" s="1"/>
  <c r="AK52" i="5"/>
  <c r="B50" i="85"/>
  <c r="G50" i="85" s="1"/>
  <c r="AL26" i="5"/>
  <c r="C24" i="85"/>
  <c r="AL47" i="5"/>
  <c r="C45" i="85"/>
  <c r="AL34" i="5"/>
  <c r="C32" i="85"/>
  <c r="AK29" i="5"/>
  <c r="B27" i="85"/>
  <c r="G27" i="85" s="1"/>
  <c r="AK12" i="5"/>
  <c r="B10" i="85"/>
  <c r="G10" i="85" s="1"/>
  <c r="AK15" i="5"/>
  <c r="B13" i="85"/>
  <c r="G13" i="85" s="1"/>
  <c r="AL62" i="5"/>
  <c r="C60" i="85"/>
  <c r="AL60" i="5"/>
  <c r="C58" i="85"/>
  <c r="AK5" i="5"/>
  <c r="B3" i="85"/>
  <c r="G3" i="85" s="1"/>
  <c r="AK37" i="5"/>
  <c r="B35" i="85"/>
  <c r="G35" i="85" s="1"/>
  <c r="AK20" i="5"/>
  <c r="B18" i="85"/>
  <c r="G18" i="85" s="1"/>
  <c r="AK36" i="5"/>
  <c r="B34" i="85"/>
  <c r="G34" i="85" s="1"/>
  <c r="AK19" i="5"/>
  <c r="B17" i="85"/>
  <c r="G17" i="85" s="1"/>
  <c r="AL57" i="5"/>
  <c r="C55" i="85"/>
  <c r="AK25" i="5"/>
  <c r="B23" i="85"/>
  <c r="G23" i="85" s="1"/>
  <c r="AK41" i="5"/>
  <c r="B39" i="85"/>
  <c r="G39" i="85" s="1"/>
  <c r="AK8" i="5"/>
  <c r="B6" i="85"/>
  <c r="G6" i="85" s="1"/>
  <c r="AK24" i="5"/>
  <c r="B22" i="85"/>
  <c r="G22" i="85" s="1"/>
  <c r="AK40" i="5"/>
  <c r="B38" i="85"/>
  <c r="G38" i="85" s="1"/>
  <c r="AK7" i="5"/>
  <c r="B5" i="85"/>
  <c r="G5" i="85" s="1"/>
  <c r="AL51" i="5"/>
  <c r="C49" i="85"/>
  <c r="E30" i="89"/>
  <c r="L5" i="89"/>
  <c r="M5" i="89"/>
  <c r="N5" i="89"/>
  <c r="O5" i="89"/>
  <c r="Q5" i="89"/>
  <c r="R5" i="89"/>
  <c r="S5" i="89"/>
  <c r="T5" i="89"/>
  <c r="U5" i="89"/>
  <c r="V5" i="89"/>
  <c r="W5" i="89"/>
  <c r="X5" i="89"/>
  <c r="Y5" i="89"/>
  <c r="Z5" i="89"/>
  <c r="AA5" i="89"/>
  <c r="AB5" i="89"/>
  <c r="AD5" i="89"/>
  <c r="AE5" i="89"/>
  <c r="AF5" i="89"/>
  <c r="AG5" i="89"/>
  <c r="AH5" i="89"/>
  <c r="AI5" i="89"/>
  <c r="AJ5" i="89"/>
  <c r="AK5" i="89"/>
  <c r="AL5" i="89"/>
  <c r="AM5" i="89"/>
  <c r="AN5" i="89"/>
  <c r="AO5" i="89"/>
  <c r="AQ5" i="89"/>
  <c r="AR5" i="89"/>
  <c r="AS5" i="89"/>
  <c r="AT5" i="89"/>
  <c r="AU5" i="89"/>
  <c r="AV5" i="89"/>
  <c r="AW5" i="89"/>
  <c r="AX5" i="89"/>
  <c r="AY5" i="89"/>
  <c r="AZ5" i="89"/>
  <c r="L6" i="89"/>
  <c r="M6" i="89"/>
  <c r="N6" i="89"/>
  <c r="O6" i="89"/>
  <c r="Q6" i="89"/>
  <c r="R6" i="89"/>
  <c r="S6" i="89"/>
  <c r="T6" i="89"/>
  <c r="U6" i="89"/>
  <c r="V6" i="89"/>
  <c r="W6" i="89"/>
  <c r="X6" i="89"/>
  <c r="Y6" i="89"/>
  <c r="Z6" i="89"/>
  <c r="AA6" i="89"/>
  <c r="AB6" i="89"/>
  <c r="AD6" i="89"/>
  <c r="AE6" i="89"/>
  <c r="AF6" i="89"/>
  <c r="AG6" i="89"/>
  <c r="AH6" i="89"/>
  <c r="AI6" i="89"/>
  <c r="AJ6" i="89"/>
  <c r="AK6" i="89"/>
  <c r="AL6" i="89"/>
  <c r="AM6" i="89"/>
  <c r="AN6" i="89"/>
  <c r="AO6" i="89"/>
  <c r="AQ6" i="89"/>
  <c r="AR6" i="89"/>
  <c r="AS6" i="89"/>
  <c r="AT6" i="89"/>
  <c r="AU6" i="89"/>
  <c r="AV6" i="89"/>
  <c r="AW6" i="89"/>
  <c r="AX6" i="89"/>
  <c r="AY6" i="89"/>
  <c r="AZ6" i="89"/>
  <c r="L7" i="89"/>
  <c r="M7" i="89"/>
  <c r="N7" i="89"/>
  <c r="O7" i="89"/>
  <c r="Q7" i="89"/>
  <c r="R7" i="89"/>
  <c r="S7" i="89"/>
  <c r="T7" i="89"/>
  <c r="U7" i="89"/>
  <c r="V7" i="89"/>
  <c r="W7" i="89"/>
  <c r="X7" i="89"/>
  <c r="Y7" i="89"/>
  <c r="Z7" i="89"/>
  <c r="AA7" i="89"/>
  <c r="AB7" i="89"/>
  <c r="AD7" i="89"/>
  <c r="AE7" i="89"/>
  <c r="AF7" i="89"/>
  <c r="AG7" i="89"/>
  <c r="AH7" i="89"/>
  <c r="AI7" i="89"/>
  <c r="AJ7" i="89"/>
  <c r="AK7" i="89"/>
  <c r="AL7" i="89"/>
  <c r="AM7" i="89"/>
  <c r="AN7" i="89"/>
  <c r="AO7" i="89"/>
  <c r="AQ7" i="89"/>
  <c r="AR7" i="89"/>
  <c r="AS7" i="89"/>
  <c r="AT7" i="89"/>
  <c r="AU7" i="89"/>
  <c r="AV7" i="89"/>
  <c r="AW7" i="89"/>
  <c r="AX7" i="89"/>
  <c r="AY7" i="89"/>
  <c r="AZ7" i="89"/>
  <c r="L8" i="89"/>
  <c r="M8" i="89"/>
  <c r="N8" i="89"/>
  <c r="O8" i="89"/>
  <c r="Q8" i="89"/>
  <c r="R8" i="89"/>
  <c r="S8" i="89"/>
  <c r="T8" i="89"/>
  <c r="U8" i="89"/>
  <c r="V8" i="89"/>
  <c r="W8" i="89"/>
  <c r="X8" i="89"/>
  <c r="Y8" i="89"/>
  <c r="Z8" i="89"/>
  <c r="AA8" i="89"/>
  <c r="AB8" i="89"/>
  <c r="AD8" i="89"/>
  <c r="AE8" i="89"/>
  <c r="AF8" i="89"/>
  <c r="AG8" i="89"/>
  <c r="AH8" i="89"/>
  <c r="AI8" i="89"/>
  <c r="AJ8" i="89"/>
  <c r="AK8" i="89"/>
  <c r="AL8" i="89"/>
  <c r="AM8" i="89"/>
  <c r="AN8" i="89"/>
  <c r="AO8" i="89"/>
  <c r="AQ8" i="89"/>
  <c r="AR8" i="89"/>
  <c r="AS8" i="89"/>
  <c r="AT8" i="89"/>
  <c r="AU8" i="89"/>
  <c r="AV8" i="89"/>
  <c r="AW8" i="89"/>
  <c r="AX8" i="89"/>
  <c r="AY8" i="89"/>
  <c r="AZ8" i="89"/>
  <c r="L9" i="89"/>
  <c r="M9" i="89"/>
  <c r="N9" i="89"/>
  <c r="O9" i="89"/>
  <c r="Q9" i="89"/>
  <c r="R9" i="89"/>
  <c r="S9" i="89"/>
  <c r="T9" i="89"/>
  <c r="U9" i="89"/>
  <c r="V9" i="89"/>
  <c r="W9" i="89"/>
  <c r="X9" i="89"/>
  <c r="Y9" i="89"/>
  <c r="Z9" i="89"/>
  <c r="AA9" i="89"/>
  <c r="AB9" i="89"/>
  <c r="AD9" i="89"/>
  <c r="AE9" i="89"/>
  <c r="AF9" i="89"/>
  <c r="AG9" i="89"/>
  <c r="AH9" i="89"/>
  <c r="AI9" i="89"/>
  <c r="AJ9" i="89"/>
  <c r="AK9" i="89"/>
  <c r="AL9" i="89"/>
  <c r="AM9" i="89"/>
  <c r="AN9" i="89"/>
  <c r="AO9" i="89"/>
  <c r="AQ9" i="89"/>
  <c r="AR9" i="89"/>
  <c r="AS9" i="89"/>
  <c r="AT9" i="89"/>
  <c r="AU9" i="89"/>
  <c r="AV9" i="89"/>
  <c r="AW9" i="89"/>
  <c r="AX9" i="89"/>
  <c r="AY9" i="89"/>
  <c r="AZ9" i="89"/>
  <c r="L10" i="89"/>
  <c r="M10" i="89"/>
  <c r="N10" i="89"/>
  <c r="O10" i="89"/>
  <c r="Q10" i="89"/>
  <c r="R10" i="89"/>
  <c r="S10" i="89"/>
  <c r="T10" i="89"/>
  <c r="U10" i="89"/>
  <c r="V10" i="89"/>
  <c r="W10" i="89"/>
  <c r="X10" i="89"/>
  <c r="Y10" i="89"/>
  <c r="Z10" i="89"/>
  <c r="AA10" i="89"/>
  <c r="AB10" i="89"/>
  <c r="AD10" i="89"/>
  <c r="AE10" i="89"/>
  <c r="AF10" i="89"/>
  <c r="AG10" i="89"/>
  <c r="AH10" i="89"/>
  <c r="AI10" i="89"/>
  <c r="AJ10" i="89"/>
  <c r="AK10" i="89"/>
  <c r="AL10" i="89"/>
  <c r="AM10" i="89"/>
  <c r="AN10" i="89"/>
  <c r="AO10" i="89"/>
  <c r="AQ10" i="89"/>
  <c r="AR10" i="89"/>
  <c r="AS10" i="89"/>
  <c r="AT10" i="89"/>
  <c r="AU10" i="89"/>
  <c r="AV10" i="89"/>
  <c r="AW10" i="89"/>
  <c r="AX10" i="89"/>
  <c r="AY10" i="89"/>
  <c r="AZ10" i="89"/>
  <c r="L11" i="89"/>
  <c r="M11" i="89"/>
  <c r="N11" i="89"/>
  <c r="O11" i="89"/>
  <c r="Q11" i="89"/>
  <c r="R11" i="89"/>
  <c r="S11" i="89"/>
  <c r="T11" i="89"/>
  <c r="U11" i="89"/>
  <c r="V11" i="89"/>
  <c r="W11" i="89"/>
  <c r="X11" i="89"/>
  <c r="Y11" i="89"/>
  <c r="Z11" i="89"/>
  <c r="AA11" i="89"/>
  <c r="AB11" i="89"/>
  <c r="AD11" i="89"/>
  <c r="AE11" i="89"/>
  <c r="AF11" i="89"/>
  <c r="AG11" i="89"/>
  <c r="AH11" i="89"/>
  <c r="AI11" i="89"/>
  <c r="AJ11" i="89"/>
  <c r="AK11" i="89"/>
  <c r="AL11" i="89"/>
  <c r="AM11" i="89"/>
  <c r="AN11" i="89"/>
  <c r="AO11" i="89"/>
  <c r="AQ11" i="89"/>
  <c r="AR11" i="89"/>
  <c r="AS11" i="89"/>
  <c r="AT11" i="89"/>
  <c r="AU11" i="89"/>
  <c r="AV11" i="89"/>
  <c r="AW11" i="89"/>
  <c r="AX11" i="89"/>
  <c r="AY11" i="89"/>
  <c r="AZ11" i="89"/>
  <c r="L12" i="89"/>
  <c r="M12" i="89"/>
  <c r="N12" i="89"/>
  <c r="O12" i="89"/>
  <c r="Q12" i="89"/>
  <c r="R12" i="89"/>
  <c r="S12" i="89"/>
  <c r="T12" i="89"/>
  <c r="U12" i="89"/>
  <c r="V12" i="89"/>
  <c r="W12" i="89"/>
  <c r="X12" i="89"/>
  <c r="Y12" i="89"/>
  <c r="Z12" i="89"/>
  <c r="AA12" i="89"/>
  <c r="AB12" i="89"/>
  <c r="AD12" i="89"/>
  <c r="AE12" i="89"/>
  <c r="AF12" i="89"/>
  <c r="AG12" i="89"/>
  <c r="AH12" i="89"/>
  <c r="AI12" i="89"/>
  <c r="AJ12" i="89"/>
  <c r="AK12" i="89"/>
  <c r="AL12" i="89"/>
  <c r="AM12" i="89"/>
  <c r="AN12" i="89"/>
  <c r="AO12" i="89"/>
  <c r="AQ12" i="89"/>
  <c r="AR12" i="89"/>
  <c r="AS12" i="89"/>
  <c r="AT12" i="89"/>
  <c r="AU12" i="89"/>
  <c r="AV12" i="89"/>
  <c r="AW12" i="89"/>
  <c r="AX12" i="89"/>
  <c r="AY12" i="89"/>
  <c r="AZ12" i="89"/>
  <c r="L13" i="89"/>
  <c r="M13" i="89"/>
  <c r="N13" i="89"/>
  <c r="O13" i="89"/>
  <c r="Q13" i="89"/>
  <c r="R13" i="89"/>
  <c r="S13" i="89"/>
  <c r="T13" i="89"/>
  <c r="U13" i="89"/>
  <c r="V13" i="89"/>
  <c r="W13" i="89"/>
  <c r="X13" i="89"/>
  <c r="Y13" i="89"/>
  <c r="Z13" i="89"/>
  <c r="AA13" i="89"/>
  <c r="AB13" i="89"/>
  <c r="AD13" i="89"/>
  <c r="AE13" i="89"/>
  <c r="AF13" i="89"/>
  <c r="AG13" i="89"/>
  <c r="AH13" i="89"/>
  <c r="AI13" i="89"/>
  <c r="AJ13" i="89"/>
  <c r="AK13" i="89"/>
  <c r="AL13" i="89"/>
  <c r="AM13" i="89"/>
  <c r="AN13" i="89"/>
  <c r="AO13" i="89"/>
  <c r="AQ13" i="89"/>
  <c r="AR13" i="89"/>
  <c r="AS13" i="89"/>
  <c r="AT13" i="89"/>
  <c r="AU13" i="89"/>
  <c r="AV13" i="89"/>
  <c r="AW13" i="89"/>
  <c r="AX13" i="89"/>
  <c r="AY13" i="89"/>
  <c r="AZ13" i="89"/>
  <c r="L14" i="89"/>
  <c r="M14" i="89"/>
  <c r="N14" i="89"/>
  <c r="O14" i="89"/>
  <c r="Q14" i="89"/>
  <c r="R14" i="89"/>
  <c r="S14" i="89"/>
  <c r="T14" i="89"/>
  <c r="U14" i="89"/>
  <c r="V14" i="89"/>
  <c r="W14" i="89"/>
  <c r="X14" i="89"/>
  <c r="Y14" i="89"/>
  <c r="Z14" i="89"/>
  <c r="AA14" i="89"/>
  <c r="AB14" i="89"/>
  <c r="AD14" i="89"/>
  <c r="AE14" i="89"/>
  <c r="AF14" i="89"/>
  <c r="AG14" i="89"/>
  <c r="AH14" i="89"/>
  <c r="AI14" i="89"/>
  <c r="AJ14" i="89"/>
  <c r="AK14" i="89"/>
  <c r="AL14" i="89"/>
  <c r="AM14" i="89"/>
  <c r="AN14" i="89"/>
  <c r="AO14" i="89"/>
  <c r="AQ14" i="89"/>
  <c r="AR14" i="89"/>
  <c r="AS14" i="89"/>
  <c r="AT14" i="89"/>
  <c r="AU14" i="89"/>
  <c r="AV14" i="89"/>
  <c r="AW14" i="89"/>
  <c r="AX14" i="89"/>
  <c r="AY14" i="89"/>
  <c r="AZ14" i="89"/>
  <c r="L15" i="89"/>
  <c r="M15" i="89"/>
  <c r="N15" i="89"/>
  <c r="O15" i="89"/>
  <c r="Q15" i="89"/>
  <c r="R15" i="89"/>
  <c r="S15" i="89"/>
  <c r="T15" i="89"/>
  <c r="U15" i="89"/>
  <c r="V15" i="89"/>
  <c r="W15" i="89"/>
  <c r="X15" i="89"/>
  <c r="Y15" i="89"/>
  <c r="Z15" i="89"/>
  <c r="AA15" i="89"/>
  <c r="AB15" i="89"/>
  <c r="AD15" i="89"/>
  <c r="AE15" i="89"/>
  <c r="AF15" i="89"/>
  <c r="AG15" i="89"/>
  <c r="AH15" i="89"/>
  <c r="AI15" i="89"/>
  <c r="AJ15" i="89"/>
  <c r="AK15" i="89"/>
  <c r="AL15" i="89"/>
  <c r="AM15" i="89"/>
  <c r="AN15" i="89"/>
  <c r="AO15" i="89"/>
  <c r="AQ15" i="89"/>
  <c r="AR15" i="89"/>
  <c r="AS15" i="89"/>
  <c r="AT15" i="89"/>
  <c r="AU15" i="89"/>
  <c r="AV15" i="89"/>
  <c r="AW15" i="89"/>
  <c r="AX15" i="89"/>
  <c r="AY15" i="89"/>
  <c r="AZ15" i="89"/>
  <c r="L16" i="89"/>
  <c r="M16" i="89"/>
  <c r="N16" i="89"/>
  <c r="O16" i="89"/>
  <c r="Q16" i="89"/>
  <c r="R16" i="89"/>
  <c r="S16" i="89"/>
  <c r="T16" i="89"/>
  <c r="U16" i="89"/>
  <c r="V16" i="89"/>
  <c r="W16" i="89"/>
  <c r="X16" i="89"/>
  <c r="Y16" i="89"/>
  <c r="Z16" i="89"/>
  <c r="AA16" i="89"/>
  <c r="AB16" i="89"/>
  <c r="AD16" i="89"/>
  <c r="AE16" i="89"/>
  <c r="AF16" i="89"/>
  <c r="AG16" i="89"/>
  <c r="AH16" i="89"/>
  <c r="AI16" i="89"/>
  <c r="AJ16" i="89"/>
  <c r="AK16" i="89"/>
  <c r="AL16" i="89"/>
  <c r="AM16" i="89"/>
  <c r="AN16" i="89"/>
  <c r="AO16" i="89"/>
  <c r="AQ16" i="89"/>
  <c r="AR16" i="89"/>
  <c r="AS16" i="89"/>
  <c r="AT16" i="89"/>
  <c r="AU16" i="89"/>
  <c r="AV16" i="89"/>
  <c r="AW16" i="89"/>
  <c r="AX16" i="89"/>
  <c r="AY16" i="89"/>
  <c r="AZ16" i="89"/>
  <c r="L17" i="89"/>
  <c r="M17" i="89"/>
  <c r="N17" i="89"/>
  <c r="O17" i="89"/>
  <c r="Q17" i="89"/>
  <c r="R17" i="89"/>
  <c r="S17" i="89"/>
  <c r="T17" i="89"/>
  <c r="U17" i="89"/>
  <c r="V17" i="89"/>
  <c r="W17" i="89"/>
  <c r="X17" i="89"/>
  <c r="Y17" i="89"/>
  <c r="Z17" i="89"/>
  <c r="AA17" i="89"/>
  <c r="AB17" i="89"/>
  <c r="AD17" i="89"/>
  <c r="AE17" i="89"/>
  <c r="AF17" i="89"/>
  <c r="AG17" i="89"/>
  <c r="AH17" i="89"/>
  <c r="AI17" i="89"/>
  <c r="AJ17" i="89"/>
  <c r="AK17" i="89"/>
  <c r="AL17" i="89"/>
  <c r="AM17" i="89"/>
  <c r="AN17" i="89"/>
  <c r="AO17" i="89"/>
  <c r="AQ17" i="89"/>
  <c r="AR17" i="89"/>
  <c r="AS17" i="89"/>
  <c r="AT17" i="89"/>
  <c r="AU17" i="89"/>
  <c r="AV17" i="89"/>
  <c r="AW17" i="89"/>
  <c r="AX17" i="89"/>
  <c r="AY17" i="89"/>
  <c r="AZ17" i="89"/>
  <c r="L18" i="89"/>
  <c r="M18" i="89"/>
  <c r="N18" i="89"/>
  <c r="O18" i="89"/>
  <c r="Q18" i="89"/>
  <c r="R18" i="89"/>
  <c r="S18" i="89"/>
  <c r="T18" i="89"/>
  <c r="U18" i="89"/>
  <c r="V18" i="89"/>
  <c r="W18" i="89"/>
  <c r="X18" i="89"/>
  <c r="Y18" i="89"/>
  <c r="Z18" i="89"/>
  <c r="AA18" i="89"/>
  <c r="AB18" i="89"/>
  <c r="AD18" i="89"/>
  <c r="AE18" i="89"/>
  <c r="AF18" i="89"/>
  <c r="AG18" i="89"/>
  <c r="AH18" i="89"/>
  <c r="AI18" i="89"/>
  <c r="AJ18" i="89"/>
  <c r="AK18" i="89"/>
  <c r="AL18" i="89"/>
  <c r="AM18" i="89"/>
  <c r="AN18" i="89"/>
  <c r="AO18" i="89"/>
  <c r="AQ18" i="89"/>
  <c r="AR18" i="89"/>
  <c r="AS18" i="89"/>
  <c r="AT18" i="89"/>
  <c r="AU18" i="89"/>
  <c r="AV18" i="89"/>
  <c r="AW18" i="89"/>
  <c r="AX18" i="89"/>
  <c r="AY18" i="89"/>
  <c r="AZ18" i="89"/>
  <c r="L19" i="89"/>
  <c r="M19" i="89"/>
  <c r="N19" i="89"/>
  <c r="O19" i="89"/>
  <c r="Q19" i="89"/>
  <c r="R19" i="89"/>
  <c r="S19" i="89"/>
  <c r="T19" i="89"/>
  <c r="U19" i="89"/>
  <c r="V19" i="89"/>
  <c r="W19" i="89"/>
  <c r="X19" i="89"/>
  <c r="Y19" i="89"/>
  <c r="Z19" i="89"/>
  <c r="AA19" i="89"/>
  <c r="AB19" i="89"/>
  <c r="AD19" i="89"/>
  <c r="AE19" i="89"/>
  <c r="AF19" i="89"/>
  <c r="AG19" i="89"/>
  <c r="AH19" i="89"/>
  <c r="AI19" i="89"/>
  <c r="AJ19" i="89"/>
  <c r="AK19" i="89"/>
  <c r="AL19" i="89"/>
  <c r="AM19" i="89"/>
  <c r="AN19" i="89"/>
  <c r="AO19" i="89"/>
  <c r="AQ19" i="89"/>
  <c r="AR19" i="89"/>
  <c r="AS19" i="89"/>
  <c r="AT19" i="89"/>
  <c r="AU19" i="89"/>
  <c r="AV19" i="89"/>
  <c r="AW19" i="89"/>
  <c r="AX19" i="89"/>
  <c r="AY19" i="89"/>
  <c r="AZ19" i="89"/>
  <c r="L20" i="89"/>
  <c r="M20" i="89"/>
  <c r="N20" i="89"/>
  <c r="O20" i="89"/>
  <c r="Q20" i="89"/>
  <c r="R20" i="89"/>
  <c r="S20" i="89"/>
  <c r="T20" i="89"/>
  <c r="U20" i="89"/>
  <c r="V20" i="89"/>
  <c r="W20" i="89"/>
  <c r="X20" i="89"/>
  <c r="Y20" i="89"/>
  <c r="Z20" i="89"/>
  <c r="AA20" i="89"/>
  <c r="AB20" i="89"/>
  <c r="AD20" i="89"/>
  <c r="AE20" i="89"/>
  <c r="AF20" i="89"/>
  <c r="AG20" i="89"/>
  <c r="AH20" i="89"/>
  <c r="AI20" i="89"/>
  <c r="AJ20" i="89"/>
  <c r="AK20" i="89"/>
  <c r="AL20" i="89"/>
  <c r="AM20" i="89"/>
  <c r="AN20" i="89"/>
  <c r="AO20" i="89"/>
  <c r="AQ20" i="89"/>
  <c r="AR20" i="89"/>
  <c r="AS20" i="89"/>
  <c r="AT20" i="89"/>
  <c r="AU20" i="89"/>
  <c r="AV20" i="89"/>
  <c r="AW20" i="89"/>
  <c r="AX20" i="89"/>
  <c r="AY20" i="89"/>
  <c r="AZ20" i="89"/>
  <c r="L21" i="89"/>
  <c r="M21" i="89"/>
  <c r="N21" i="89"/>
  <c r="O21" i="89"/>
  <c r="Q21" i="89"/>
  <c r="R21" i="89"/>
  <c r="S21" i="89"/>
  <c r="T21" i="89"/>
  <c r="U21" i="89"/>
  <c r="V21" i="89"/>
  <c r="W21" i="89"/>
  <c r="X21" i="89"/>
  <c r="Y21" i="89"/>
  <c r="Z21" i="89"/>
  <c r="AA21" i="89"/>
  <c r="AB21" i="89"/>
  <c r="AD21" i="89"/>
  <c r="AE21" i="89"/>
  <c r="AF21" i="89"/>
  <c r="AG21" i="89"/>
  <c r="AH21" i="89"/>
  <c r="AI21" i="89"/>
  <c r="AJ21" i="89"/>
  <c r="AK21" i="89"/>
  <c r="AL21" i="89"/>
  <c r="AM21" i="89"/>
  <c r="AN21" i="89"/>
  <c r="AO21" i="89"/>
  <c r="AQ21" i="89"/>
  <c r="AR21" i="89"/>
  <c r="AS21" i="89"/>
  <c r="AT21" i="89"/>
  <c r="AU21" i="89"/>
  <c r="AV21" i="89"/>
  <c r="AW21" i="89"/>
  <c r="AX21" i="89"/>
  <c r="AY21" i="89"/>
  <c r="AZ21" i="89"/>
  <c r="L22" i="89"/>
  <c r="M22" i="89"/>
  <c r="N22" i="89"/>
  <c r="O22" i="89"/>
  <c r="Q22" i="89"/>
  <c r="R22" i="89"/>
  <c r="S22" i="89"/>
  <c r="T22" i="89"/>
  <c r="U22" i="89"/>
  <c r="V22" i="89"/>
  <c r="W22" i="89"/>
  <c r="X22" i="89"/>
  <c r="Y22" i="89"/>
  <c r="Z22" i="89"/>
  <c r="AA22" i="89"/>
  <c r="AB22" i="89"/>
  <c r="AD22" i="89"/>
  <c r="AE22" i="89"/>
  <c r="AF22" i="89"/>
  <c r="AG22" i="89"/>
  <c r="AH22" i="89"/>
  <c r="AI22" i="89"/>
  <c r="AJ22" i="89"/>
  <c r="AK22" i="89"/>
  <c r="AL22" i="89"/>
  <c r="AM22" i="89"/>
  <c r="AN22" i="89"/>
  <c r="AO22" i="89"/>
  <c r="AQ22" i="89"/>
  <c r="AR22" i="89"/>
  <c r="AS22" i="89"/>
  <c r="AT22" i="89"/>
  <c r="AU22" i="89"/>
  <c r="AV22" i="89"/>
  <c r="AW22" i="89"/>
  <c r="AX22" i="89"/>
  <c r="AY22" i="89"/>
  <c r="AZ22" i="89"/>
  <c r="L23" i="89"/>
  <c r="M23" i="89"/>
  <c r="N23" i="89"/>
  <c r="O23" i="89"/>
  <c r="Q23" i="89"/>
  <c r="R23" i="89"/>
  <c r="S23" i="89"/>
  <c r="T23" i="89"/>
  <c r="U23" i="89"/>
  <c r="V23" i="89"/>
  <c r="W23" i="89"/>
  <c r="X23" i="89"/>
  <c r="Y23" i="89"/>
  <c r="Z23" i="89"/>
  <c r="AA23" i="89"/>
  <c r="AB23" i="89"/>
  <c r="AD23" i="89"/>
  <c r="AE23" i="89"/>
  <c r="AF23" i="89"/>
  <c r="AG23" i="89"/>
  <c r="AH23" i="89"/>
  <c r="AI23" i="89"/>
  <c r="AJ23" i="89"/>
  <c r="AK23" i="89"/>
  <c r="AL23" i="89"/>
  <c r="AM23" i="89"/>
  <c r="AN23" i="89"/>
  <c r="AO23" i="89"/>
  <c r="AQ23" i="89"/>
  <c r="AR23" i="89"/>
  <c r="AS23" i="89"/>
  <c r="AT23" i="89"/>
  <c r="AU23" i="89"/>
  <c r="AV23" i="89"/>
  <c r="AW23" i="89"/>
  <c r="AX23" i="89"/>
  <c r="AY23" i="89"/>
  <c r="AZ23" i="89"/>
  <c r="L24" i="89"/>
  <c r="M24" i="89"/>
  <c r="N24" i="89"/>
  <c r="O24" i="89"/>
  <c r="Q24" i="89"/>
  <c r="R24" i="89"/>
  <c r="S24" i="89"/>
  <c r="T24" i="89"/>
  <c r="U24" i="89"/>
  <c r="V24" i="89"/>
  <c r="W24" i="89"/>
  <c r="X24" i="89"/>
  <c r="Y24" i="89"/>
  <c r="Z24" i="89"/>
  <c r="AA24" i="89"/>
  <c r="AB24" i="89"/>
  <c r="AD24" i="89"/>
  <c r="AE24" i="89"/>
  <c r="AF24" i="89"/>
  <c r="AG24" i="89"/>
  <c r="AH24" i="89"/>
  <c r="AI24" i="89"/>
  <c r="AJ24" i="89"/>
  <c r="AK24" i="89"/>
  <c r="AL24" i="89"/>
  <c r="AM24" i="89"/>
  <c r="AN24" i="89"/>
  <c r="AO24" i="89"/>
  <c r="AQ24" i="89"/>
  <c r="AR24" i="89"/>
  <c r="AS24" i="89"/>
  <c r="AT24" i="89"/>
  <c r="AU24" i="89"/>
  <c r="AV24" i="89"/>
  <c r="AW24" i="89"/>
  <c r="AX24" i="89"/>
  <c r="AY24" i="89"/>
  <c r="AZ24" i="89"/>
  <c r="L25" i="89"/>
  <c r="M25" i="89"/>
  <c r="N25" i="89"/>
  <c r="O25" i="89"/>
  <c r="Q25" i="89"/>
  <c r="R25" i="89"/>
  <c r="S25" i="89"/>
  <c r="T25" i="89"/>
  <c r="U25" i="89"/>
  <c r="V25" i="89"/>
  <c r="W25" i="89"/>
  <c r="X25" i="89"/>
  <c r="Y25" i="89"/>
  <c r="Z25" i="89"/>
  <c r="AA25" i="89"/>
  <c r="AB25" i="89"/>
  <c r="AD25" i="89"/>
  <c r="AE25" i="89"/>
  <c r="AF25" i="89"/>
  <c r="AG25" i="89"/>
  <c r="AH25" i="89"/>
  <c r="AI25" i="89"/>
  <c r="AJ25" i="89"/>
  <c r="AK25" i="89"/>
  <c r="AL25" i="89"/>
  <c r="AM25" i="89"/>
  <c r="AN25" i="89"/>
  <c r="AO25" i="89"/>
  <c r="AQ25" i="89"/>
  <c r="AR25" i="89"/>
  <c r="AS25" i="89"/>
  <c r="AT25" i="89"/>
  <c r="AU25" i="89"/>
  <c r="AV25" i="89"/>
  <c r="AW25" i="89"/>
  <c r="AX25" i="89"/>
  <c r="AY25" i="89"/>
  <c r="AZ25" i="89"/>
  <c r="L26" i="89"/>
  <c r="M26" i="89"/>
  <c r="N26" i="89"/>
  <c r="O26" i="89"/>
  <c r="Q26" i="89"/>
  <c r="R26" i="89"/>
  <c r="S26" i="89"/>
  <c r="T26" i="89"/>
  <c r="U26" i="89"/>
  <c r="V26" i="89"/>
  <c r="W26" i="89"/>
  <c r="X26" i="89"/>
  <c r="Y26" i="89"/>
  <c r="Z26" i="89"/>
  <c r="AA26" i="89"/>
  <c r="AB26" i="89"/>
  <c r="AD26" i="89"/>
  <c r="AE26" i="89"/>
  <c r="AF26" i="89"/>
  <c r="AG26" i="89"/>
  <c r="AH26" i="89"/>
  <c r="AI26" i="89"/>
  <c r="AJ26" i="89"/>
  <c r="AK26" i="89"/>
  <c r="AL26" i="89"/>
  <c r="AM26" i="89"/>
  <c r="AN26" i="89"/>
  <c r="AO26" i="89"/>
  <c r="AQ26" i="89"/>
  <c r="AR26" i="89"/>
  <c r="AS26" i="89"/>
  <c r="AT26" i="89"/>
  <c r="AU26" i="89"/>
  <c r="AV26" i="89"/>
  <c r="AW26" i="89"/>
  <c r="AX26" i="89"/>
  <c r="AY26" i="89"/>
  <c r="AZ26" i="89"/>
  <c r="L27" i="89"/>
  <c r="M27" i="89"/>
  <c r="N27" i="89"/>
  <c r="O27" i="89"/>
  <c r="Q27" i="89"/>
  <c r="R27" i="89"/>
  <c r="S27" i="89"/>
  <c r="T27" i="89"/>
  <c r="U27" i="89"/>
  <c r="V27" i="89"/>
  <c r="W27" i="89"/>
  <c r="X27" i="89"/>
  <c r="Y27" i="89"/>
  <c r="Z27" i="89"/>
  <c r="AA27" i="89"/>
  <c r="AB27" i="89"/>
  <c r="AD27" i="89"/>
  <c r="AE27" i="89"/>
  <c r="AF27" i="89"/>
  <c r="AG27" i="89"/>
  <c r="AH27" i="89"/>
  <c r="AI27" i="89"/>
  <c r="AJ27" i="89"/>
  <c r="AK27" i="89"/>
  <c r="AL27" i="89"/>
  <c r="AM27" i="89"/>
  <c r="AN27" i="89"/>
  <c r="AO27" i="89"/>
  <c r="AQ27" i="89"/>
  <c r="AR27" i="89"/>
  <c r="AS27" i="89"/>
  <c r="AT27" i="89"/>
  <c r="AU27" i="89"/>
  <c r="AV27" i="89"/>
  <c r="AW27" i="89"/>
  <c r="AX27" i="89"/>
  <c r="AY27" i="89"/>
  <c r="AZ27" i="89"/>
  <c r="L28" i="89"/>
  <c r="M28" i="89"/>
  <c r="N28" i="89"/>
  <c r="O28" i="89"/>
  <c r="Q28" i="89"/>
  <c r="R28" i="89"/>
  <c r="S28" i="89"/>
  <c r="T28" i="89"/>
  <c r="U28" i="89"/>
  <c r="V28" i="89"/>
  <c r="W28" i="89"/>
  <c r="X28" i="89"/>
  <c r="Y28" i="89"/>
  <c r="Z28" i="89"/>
  <c r="AA28" i="89"/>
  <c r="AB28" i="89"/>
  <c r="AD28" i="89"/>
  <c r="AE28" i="89"/>
  <c r="AF28" i="89"/>
  <c r="AG28" i="89"/>
  <c r="AH28" i="89"/>
  <c r="AI28" i="89"/>
  <c r="AJ28" i="89"/>
  <c r="AK28" i="89"/>
  <c r="AL28" i="89"/>
  <c r="AM28" i="89"/>
  <c r="AN28" i="89"/>
  <c r="AO28" i="89"/>
  <c r="AQ28" i="89"/>
  <c r="AR28" i="89"/>
  <c r="AS28" i="89"/>
  <c r="AT28" i="89"/>
  <c r="AU28" i="89"/>
  <c r="AV28" i="89"/>
  <c r="AW28" i="89"/>
  <c r="AX28" i="89"/>
  <c r="AY28" i="89"/>
  <c r="AZ28" i="89"/>
  <c r="L29" i="89"/>
  <c r="M29" i="89"/>
  <c r="N29" i="89"/>
  <c r="O29" i="89"/>
  <c r="Q29" i="89"/>
  <c r="R29" i="89"/>
  <c r="S29" i="89"/>
  <c r="T29" i="89"/>
  <c r="U29" i="89"/>
  <c r="V29" i="89"/>
  <c r="W29" i="89"/>
  <c r="X29" i="89"/>
  <c r="Y29" i="89"/>
  <c r="Z29" i="89"/>
  <c r="AA29" i="89"/>
  <c r="AB29" i="89"/>
  <c r="AD29" i="89"/>
  <c r="AE29" i="89"/>
  <c r="AF29" i="89"/>
  <c r="AG29" i="89"/>
  <c r="AH29" i="89"/>
  <c r="AI29" i="89"/>
  <c r="AJ29" i="89"/>
  <c r="AK29" i="89"/>
  <c r="AL29" i="89"/>
  <c r="AM29" i="89"/>
  <c r="AN29" i="89"/>
  <c r="AO29" i="89"/>
  <c r="AQ29" i="89"/>
  <c r="AR29" i="89"/>
  <c r="AS29" i="89"/>
  <c r="AT29" i="89"/>
  <c r="AU29" i="89"/>
  <c r="AV29" i="89"/>
  <c r="AW29" i="89"/>
  <c r="AX29" i="89"/>
  <c r="AY29" i="89"/>
  <c r="AZ29" i="89"/>
  <c r="L30" i="89"/>
  <c r="M30" i="89"/>
  <c r="N30" i="89"/>
  <c r="O30" i="89"/>
  <c r="Q30" i="89"/>
  <c r="R30" i="89"/>
  <c r="S30" i="89"/>
  <c r="T30" i="89"/>
  <c r="U30" i="89"/>
  <c r="V30" i="89"/>
  <c r="W30" i="89"/>
  <c r="X30" i="89"/>
  <c r="Y30" i="89"/>
  <c r="Z30" i="89"/>
  <c r="AA30" i="89"/>
  <c r="AB30" i="89"/>
  <c r="AD30" i="89"/>
  <c r="AE30" i="89"/>
  <c r="AF30" i="89"/>
  <c r="AG30" i="89"/>
  <c r="AH30" i="89"/>
  <c r="AI30" i="89"/>
  <c r="AJ30" i="89"/>
  <c r="AK30" i="89"/>
  <c r="AL30" i="89"/>
  <c r="AM30" i="89"/>
  <c r="AN30" i="89"/>
  <c r="AO30" i="89"/>
  <c r="AQ30" i="89"/>
  <c r="AR30" i="89"/>
  <c r="AS30" i="89"/>
  <c r="AT30" i="89"/>
  <c r="AU30" i="89"/>
  <c r="AV30" i="89"/>
  <c r="AW30" i="89"/>
  <c r="AX30" i="89"/>
  <c r="AY30" i="89"/>
  <c r="AZ30" i="89"/>
  <c r="L31" i="89"/>
  <c r="M31" i="89"/>
  <c r="N31" i="89"/>
  <c r="O31" i="89"/>
  <c r="Q31" i="89"/>
  <c r="R31" i="89"/>
  <c r="S31" i="89"/>
  <c r="T31" i="89"/>
  <c r="U31" i="89"/>
  <c r="V31" i="89"/>
  <c r="W31" i="89"/>
  <c r="X31" i="89"/>
  <c r="Y31" i="89"/>
  <c r="Z31" i="89"/>
  <c r="AA31" i="89"/>
  <c r="AB31" i="89"/>
  <c r="AD31" i="89"/>
  <c r="AE31" i="89"/>
  <c r="AF31" i="89"/>
  <c r="AG31" i="89"/>
  <c r="AH31" i="89"/>
  <c r="AI31" i="89"/>
  <c r="AJ31" i="89"/>
  <c r="AK31" i="89"/>
  <c r="AL31" i="89"/>
  <c r="AM31" i="89"/>
  <c r="AN31" i="89"/>
  <c r="AO31" i="89"/>
  <c r="AQ31" i="89"/>
  <c r="AR31" i="89"/>
  <c r="AS31" i="89"/>
  <c r="AT31" i="89"/>
  <c r="AU31" i="89"/>
  <c r="AV31" i="89"/>
  <c r="AW31" i="89"/>
  <c r="AX31" i="89"/>
  <c r="AY31" i="89"/>
  <c r="AZ31" i="89"/>
  <c r="L32" i="89"/>
  <c r="M32" i="89"/>
  <c r="N32" i="89"/>
  <c r="O32" i="89"/>
  <c r="Q32" i="89"/>
  <c r="R32" i="89"/>
  <c r="S32" i="89"/>
  <c r="T32" i="89"/>
  <c r="U32" i="89"/>
  <c r="V32" i="89"/>
  <c r="W32" i="89"/>
  <c r="X32" i="89"/>
  <c r="Y32" i="89"/>
  <c r="Z32" i="89"/>
  <c r="AA32" i="89"/>
  <c r="AB32" i="89"/>
  <c r="AD32" i="89"/>
  <c r="AE32" i="89"/>
  <c r="AF32" i="89"/>
  <c r="AG32" i="89"/>
  <c r="AH32" i="89"/>
  <c r="AI32" i="89"/>
  <c r="AJ32" i="89"/>
  <c r="AK32" i="89"/>
  <c r="AL32" i="89"/>
  <c r="AM32" i="89"/>
  <c r="AN32" i="89"/>
  <c r="AO32" i="89"/>
  <c r="AQ32" i="89"/>
  <c r="AR32" i="89"/>
  <c r="AS32" i="89"/>
  <c r="AT32" i="89"/>
  <c r="AU32" i="89"/>
  <c r="AV32" i="89"/>
  <c r="AW32" i="89"/>
  <c r="AX32" i="89"/>
  <c r="AY32" i="89"/>
  <c r="AZ32" i="89"/>
  <c r="L33" i="89"/>
  <c r="M33" i="89"/>
  <c r="N33" i="89"/>
  <c r="O33" i="89"/>
  <c r="Q33" i="89"/>
  <c r="R33" i="89"/>
  <c r="S33" i="89"/>
  <c r="T33" i="89"/>
  <c r="U33" i="89"/>
  <c r="V33" i="89"/>
  <c r="W33" i="89"/>
  <c r="X33" i="89"/>
  <c r="Y33" i="89"/>
  <c r="Z33" i="89"/>
  <c r="AA33" i="89"/>
  <c r="AB33" i="89"/>
  <c r="AD33" i="89"/>
  <c r="AE33" i="89"/>
  <c r="AF33" i="89"/>
  <c r="AG33" i="89"/>
  <c r="AH33" i="89"/>
  <c r="AI33" i="89"/>
  <c r="AJ33" i="89"/>
  <c r="AK33" i="89"/>
  <c r="AL33" i="89"/>
  <c r="AM33" i="89"/>
  <c r="AN33" i="89"/>
  <c r="AO33" i="89"/>
  <c r="AQ33" i="89"/>
  <c r="AR33" i="89"/>
  <c r="AS33" i="89"/>
  <c r="AT33" i="89"/>
  <c r="AU33" i="89"/>
  <c r="AV33" i="89"/>
  <c r="AW33" i="89"/>
  <c r="AX33" i="89"/>
  <c r="AY33" i="89"/>
  <c r="AZ33" i="89"/>
  <c r="L34" i="89"/>
  <c r="M34" i="89"/>
  <c r="N34" i="89"/>
  <c r="O34" i="89"/>
  <c r="Q34" i="89"/>
  <c r="R34" i="89"/>
  <c r="S34" i="89"/>
  <c r="T34" i="89"/>
  <c r="U34" i="89"/>
  <c r="V34" i="89"/>
  <c r="W34" i="89"/>
  <c r="X34" i="89"/>
  <c r="Y34" i="89"/>
  <c r="Z34" i="89"/>
  <c r="AA34" i="89"/>
  <c r="AB34" i="89"/>
  <c r="AD34" i="89"/>
  <c r="AE34" i="89"/>
  <c r="AF34" i="89"/>
  <c r="AG34" i="89"/>
  <c r="AH34" i="89"/>
  <c r="AI34" i="89"/>
  <c r="AJ34" i="89"/>
  <c r="AK34" i="89"/>
  <c r="AL34" i="89"/>
  <c r="AM34" i="89"/>
  <c r="AN34" i="89"/>
  <c r="AO34" i="89"/>
  <c r="AQ34" i="89"/>
  <c r="AR34" i="89"/>
  <c r="AS34" i="89"/>
  <c r="AT34" i="89"/>
  <c r="AU34" i="89"/>
  <c r="AV34" i="89"/>
  <c r="AW34" i="89"/>
  <c r="AX34" i="89"/>
  <c r="AY34" i="89"/>
  <c r="AZ34" i="89"/>
  <c r="L35" i="89"/>
  <c r="M35" i="89"/>
  <c r="N35" i="89"/>
  <c r="O35" i="89"/>
  <c r="Q35" i="89"/>
  <c r="R35" i="89"/>
  <c r="S35" i="89"/>
  <c r="T35" i="89"/>
  <c r="U35" i="89"/>
  <c r="V35" i="89"/>
  <c r="W35" i="89"/>
  <c r="X35" i="89"/>
  <c r="Y35" i="89"/>
  <c r="Z35" i="89"/>
  <c r="AA35" i="89"/>
  <c r="AB35" i="89"/>
  <c r="AD35" i="89"/>
  <c r="AE35" i="89"/>
  <c r="AF35" i="89"/>
  <c r="AG35" i="89"/>
  <c r="AH35" i="89"/>
  <c r="AI35" i="89"/>
  <c r="AJ35" i="89"/>
  <c r="AK35" i="89"/>
  <c r="AL35" i="89"/>
  <c r="AM35" i="89"/>
  <c r="AN35" i="89"/>
  <c r="AO35" i="89"/>
  <c r="AQ35" i="89"/>
  <c r="AR35" i="89"/>
  <c r="AS35" i="89"/>
  <c r="AT35" i="89"/>
  <c r="AU35" i="89"/>
  <c r="AV35" i="89"/>
  <c r="AW35" i="89"/>
  <c r="AX35" i="89"/>
  <c r="AY35" i="89"/>
  <c r="AZ35" i="89"/>
  <c r="L36" i="89"/>
  <c r="M36" i="89"/>
  <c r="N36" i="89"/>
  <c r="O36" i="89"/>
  <c r="Q36" i="89"/>
  <c r="R36" i="89"/>
  <c r="S36" i="89"/>
  <c r="T36" i="89"/>
  <c r="U36" i="89"/>
  <c r="V36" i="89"/>
  <c r="W36" i="89"/>
  <c r="X36" i="89"/>
  <c r="Y36" i="89"/>
  <c r="Z36" i="89"/>
  <c r="AA36" i="89"/>
  <c r="AB36" i="89"/>
  <c r="AD36" i="89"/>
  <c r="AE36" i="89"/>
  <c r="AF36" i="89"/>
  <c r="AG36" i="89"/>
  <c r="AH36" i="89"/>
  <c r="AI36" i="89"/>
  <c r="AJ36" i="89"/>
  <c r="AK36" i="89"/>
  <c r="AL36" i="89"/>
  <c r="AM36" i="89"/>
  <c r="AN36" i="89"/>
  <c r="AO36" i="89"/>
  <c r="AQ36" i="89"/>
  <c r="AR36" i="89"/>
  <c r="AS36" i="89"/>
  <c r="AT36" i="89"/>
  <c r="AU36" i="89"/>
  <c r="AV36" i="89"/>
  <c r="AW36" i="89"/>
  <c r="AX36" i="89"/>
  <c r="AY36" i="89"/>
  <c r="AZ36" i="89"/>
  <c r="L37" i="89"/>
  <c r="M37" i="89"/>
  <c r="N37" i="89"/>
  <c r="O37" i="89"/>
  <c r="Q37" i="89"/>
  <c r="R37" i="89"/>
  <c r="S37" i="89"/>
  <c r="T37" i="89"/>
  <c r="U37" i="89"/>
  <c r="V37" i="89"/>
  <c r="W37" i="89"/>
  <c r="X37" i="89"/>
  <c r="Y37" i="89"/>
  <c r="Z37" i="89"/>
  <c r="AA37" i="89"/>
  <c r="AB37" i="89"/>
  <c r="AD37" i="89"/>
  <c r="AE37" i="89"/>
  <c r="AF37" i="89"/>
  <c r="AG37" i="89"/>
  <c r="AH37" i="89"/>
  <c r="AI37" i="89"/>
  <c r="AJ37" i="89"/>
  <c r="AK37" i="89"/>
  <c r="AL37" i="89"/>
  <c r="AM37" i="89"/>
  <c r="AN37" i="89"/>
  <c r="AO37" i="89"/>
  <c r="AQ37" i="89"/>
  <c r="AR37" i="89"/>
  <c r="AS37" i="89"/>
  <c r="AT37" i="89"/>
  <c r="AU37" i="89"/>
  <c r="AV37" i="89"/>
  <c r="AW37" i="89"/>
  <c r="AX37" i="89"/>
  <c r="AY37" i="89"/>
  <c r="AZ37" i="89"/>
  <c r="L38" i="89"/>
  <c r="M38" i="89"/>
  <c r="N38" i="89"/>
  <c r="O38" i="89"/>
  <c r="Q38" i="89"/>
  <c r="R38" i="89"/>
  <c r="S38" i="89"/>
  <c r="T38" i="89"/>
  <c r="U38" i="89"/>
  <c r="V38" i="89"/>
  <c r="W38" i="89"/>
  <c r="X38" i="89"/>
  <c r="Y38" i="89"/>
  <c r="Z38" i="89"/>
  <c r="AA38" i="89"/>
  <c r="AB38" i="89"/>
  <c r="AD38" i="89"/>
  <c r="AE38" i="89"/>
  <c r="AF38" i="89"/>
  <c r="AG38" i="89"/>
  <c r="AH38" i="89"/>
  <c r="AI38" i="89"/>
  <c r="AJ38" i="89"/>
  <c r="AK38" i="89"/>
  <c r="AL38" i="89"/>
  <c r="AM38" i="89"/>
  <c r="AN38" i="89"/>
  <c r="AO38" i="89"/>
  <c r="AQ38" i="89"/>
  <c r="AR38" i="89"/>
  <c r="AS38" i="89"/>
  <c r="AT38" i="89"/>
  <c r="AU38" i="89"/>
  <c r="AV38" i="89"/>
  <c r="AW38" i="89"/>
  <c r="AX38" i="89"/>
  <c r="AY38" i="89"/>
  <c r="AZ38" i="89"/>
  <c r="L39" i="89"/>
  <c r="M39" i="89"/>
  <c r="N39" i="89"/>
  <c r="O39" i="89"/>
  <c r="Q39" i="89"/>
  <c r="R39" i="89"/>
  <c r="S39" i="89"/>
  <c r="T39" i="89"/>
  <c r="U39" i="89"/>
  <c r="V39" i="89"/>
  <c r="W39" i="89"/>
  <c r="X39" i="89"/>
  <c r="Y39" i="89"/>
  <c r="Z39" i="89"/>
  <c r="AA39" i="89"/>
  <c r="AB39" i="89"/>
  <c r="AD39" i="89"/>
  <c r="AE39" i="89"/>
  <c r="AF39" i="89"/>
  <c r="AG39" i="89"/>
  <c r="AH39" i="89"/>
  <c r="AI39" i="89"/>
  <c r="AJ39" i="89"/>
  <c r="AK39" i="89"/>
  <c r="AL39" i="89"/>
  <c r="AM39" i="89"/>
  <c r="AN39" i="89"/>
  <c r="AO39" i="89"/>
  <c r="AQ39" i="89"/>
  <c r="AR39" i="89"/>
  <c r="AS39" i="89"/>
  <c r="AT39" i="89"/>
  <c r="AU39" i="89"/>
  <c r="AV39" i="89"/>
  <c r="AW39" i="89"/>
  <c r="AX39" i="89"/>
  <c r="AY39" i="89"/>
  <c r="AZ39" i="89"/>
  <c r="L40" i="89"/>
  <c r="M40" i="89"/>
  <c r="N40" i="89"/>
  <c r="O40" i="89"/>
  <c r="Q40" i="89"/>
  <c r="R40" i="89"/>
  <c r="S40" i="89"/>
  <c r="T40" i="89"/>
  <c r="U40" i="89"/>
  <c r="V40" i="89"/>
  <c r="W40" i="89"/>
  <c r="X40" i="89"/>
  <c r="Y40" i="89"/>
  <c r="Z40" i="89"/>
  <c r="AA40" i="89"/>
  <c r="AB40" i="89"/>
  <c r="AD40" i="89"/>
  <c r="AE40" i="89"/>
  <c r="AF40" i="89"/>
  <c r="AG40" i="89"/>
  <c r="AH40" i="89"/>
  <c r="AI40" i="89"/>
  <c r="AJ40" i="89"/>
  <c r="AK40" i="89"/>
  <c r="AL40" i="89"/>
  <c r="AM40" i="89"/>
  <c r="AN40" i="89"/>
  <c r="AO40" i="89"/>
  <c r="AQ40" i="89"/>
  <c r="AR40" i="89"/>
  <c r="AS40" i="89"/>
  <c r="AT40" i="89"/>
  <c r="AU40" i="89"/>
  <c r="AV40" i="89"/>
  <c r="AW40" i="89"/>
  <c r="AX40" i="89"/>
  <c r="AY40" i="89"/>
  <c r="AZ40" i="89"/>
  <c r="L41" i="89"/>
  <c r="M41" i="89"/>
  <c r="N41" i="89"/>
  <c r="O41" i="89"/>
  <c r="Q41" i="89"/>
  <c r="R41" i="89"/>
  <c r="S41" i="89"/>
  <c r="T41" i="89"/>
  <c r="U41" i="89"/>
  <c r="V41" i="89"/>
  <c r="W41" i="89"/>
  <c r="X41" i="89"/>
  <c r="Y41" i="89"/>
  <c r="Z41" i="89"/>
  <c r="AA41" i="89"/>
  <c r="AB41" i="89"/>
  <c r="AD41" i="89"/>
  <c r="AE41" i="89"/>
  <c r="AF41" i="89"/>
  <c r="AG41" i="89"/>
  <c r="AH41" i="89"/>
  <c r="AI41" i="89"/>
  <c r="AJ41" i="89"/>
  <c r="AK41" i="89"/>
  <c r="AL41" i="89"/>
  <c r="AM41" i="89"/>
  <c r="AN41" i="89"/>
  <c r="AO41" i="89"/>
  <c r="AQ41" i="89"/>
  <c r="AR41" i="89"/>
  <c r="AS41" i="89"/>
  <c r="AT41" i="89"/>
  <c r="AU41" i="89"/>
  <c r="AV41" i="89"/>
  <c r="AW41" i="89"/>
  <c r="AX41" i="89"/>
  <c r="AY41" i="89"/>
  <c r="AZ41" i="89"/>
  <c r="L42" i="89"/>
  <c r="M42" i="89"/>
  <c r="N42" i="89"/>
  <c r="O42" i="89"/>
  <c r="Q42" i="89"/>
  <c r="R42" i="89"/>
  <c r="S42" i="89"/>
  <c r="T42" i="89"/>
  <c r="U42" i="89"/>
  <c r="V42" i="89"/>
  <c r="W42" i="89"/>
  <c r="X42" i="89"/>
  <c r="Y42" i="89"/>
  <c r="Z42" i="89"/>
  <c r="AA42" i="89"/>
  <c r="AB42" i="89"/>
  <c r="AD42" i="89"/>
  <c r="AE42" i="89"/>
  <c r="AF42" i="89"/>
  <c r="AG42" i="89"/>
  <c r="AH42" i="89"/>
  <c r="AI42" i="89"/>
  <c r="AJ42" i="89"/>
  <c r="AK42" i="89"/>
  <c r="AL42" i="89"/>
  <c r="AM42" i="89"/>
  <c r="AN42" i="89"/>
  <c r="AO42" i="89"/>
  <c r="AQ42" i="89"/>
  <c r="AR42" i="89"/>
  <c r="AS42" i="89"/>
  <c r="AT42" i="89"/>
  <c r="AU42" i="89"/>
  <c r="AV42" i="89"/>
  <c r="AW42" i="89"/>
  <c r="AX42" i="89"/>
  <c r="AY42" i="89"/>
  <c r="AZ42" i="89"/>
  <c r="L43" i="89"/>
  <c r="M43" i="89"/>
  <c r="N43" i="89"/>
  <c r="O43" i="89"/>
  <c r="Q43" i="89"/>
  <c r="R43" i="89"/>
  <c r="S43" i="89"/>
  <c r="T43" i="89"/>
  <c r="U43" i="89"/>
  <c r="V43" i="89"/>
  <c r="W43" i="89"/>
  <c r="X43" i="89"/>
  <c r="Y43" i="89"/>
  <c r="Z43" i="89"/>
  <c r="AA43" i="89"/>
  <c r="AB43" i="89"/>
  <c r="AD43" i="89"/>
  <c r="AE43" i="89"/>
  <c r="AF43" i="89"/>
  <c r="AG43" i="89"/>
  <c r="AH43" i="89"/>
  <c r="AI43" i="89"/>
  <c r="AJ43" i="89"/>
  <c r="AK43" i="89"/>
  <c r="AL43" i="89"/>
  <c r="AM43" i="89"/>
  <c r="AN43" i="89"/>
  <c r="AO43" i="89"/>
  <c r="AQ43" i="89"/>
  <c r="AR43" i="89"/>
  <c r="AS43" i="89"/>
  <c r="AT43" i="89"/>
  <c r="AU43" i="89"/>
  <c r="AV43" i="89"/>
  <c r="AW43" i="89"/>
  <c r="AX43" i="89"/>
  <c r="AY43" i="89"/>
  <c r="AZ43" i="89"/>
  <c r="L44" i="89"/>
  <c r="M44" i="89"/>
  <c r="N44" i="89"/>
  <c r="O44" i="89"/>
  <c r="Q44" i="89"/>
  <c r="R44" i="89"/>
  <c r="S44" i="89"/>
  <c r="T44" i="89"/>
  <c r="U44" i="89"/>
  <c r="V44" i="89"/>
  <c r="W44" i="89"/>
  <c r="X44" i="89"/>
  <c r="Y44" i="89"/>
  <c r="Z44" i="89"/>
  <c r="AA44" i="89"/>
  <c r="AB44" i="89"/>
  <c r="AD44" i="89"/>
  <c r="AE44" i="89"/>
  <c r="AF44" i="89"/>
  <c r="AG44" i="89"/>
  <c r="AH44" i="89"/>
  <c r="AI44" i="89"/>
  <c r="AJ44" i="89"/>
  <c r="AK44" i="89"/>
  <c r="AL44" i="89"/>
  <c r="AM44" i="89"/>
  <c r="AN44" i="89"/>
  <c r="AO44" i="89"/>
  <c r="AQ44" i="89"/>
  <c r="AR44" i="89"/>
  <c r="AS44" i="89"/>
  <c r="AT44" i="89"/>
  <c r="AU44" i="89"/>
  <c r="AV44" i="89"/>
  <c r="AW44" i="89"/>
  <c r="AX44" i="89"/>
  <c r="AY44" i="89"/>
  <c r="AZ44" i="89"/>
  <c r="L45" i="89"/>
  <c r="M45" i="89"/>
  <c r="N45" i="89"/>
  <c r="O45" i="89"/>
  <c r="Q45" i="89"/>
  <c r="R45" i="89"/>
  <c r="S45" i="89"/>
  <c r="T45" i="89"/>
  <c r="U45" i="89"/>
  <c r="V45" i="89"/>
  <c r="W45" i="89"/>
  <c r="X45" i="89"/>
  <c r="Y45" i="89"/>
  <c r="Z45" i="89"/>
  <c r="AA45" i="89"/>
  <c r="AB45" i="89"/>
  <c r="AD45" i="89"/>
  <c r="AE45" i="89"/>
  <c r="AF45" i="89"/>
  <c r="AG45" i="89"/>
  <c r="AH45" i="89"/>
  <c r="AI45" i="89"/>
  <c r="AJ45" i="89"/>
  <c r="AK45" i="89"/>
  <c r="AL45" i="89"/>
  <c r="AM45" i="89"/>
  <c r="AN45" i="89"/>
  <c r="AO45" i="89"/>
  <c r="AQ45" i="89"/>
  <c r="AR45" i="89"/>
  <c r="AS45" i="89"/>
  <c r="AT45" i="89"/>
  <c r="AU45" i="89"/>
  <c r="AV45" i="89"/>
  <c r="AW45" i="89"/>
  <c r="AX45" i="89"/>
  <c r="AY45" i="89"/>
  <c r="AZ45" i="89"/>
  <c r="L46" i="89"/>
  <c r="M46" i="89"/>
  <c r="N46" i="89"/>
  <c r="O46" i="89"/>
  <c r="Q46" i="89"/>
  <c r="R46" i="89"/>
  <c r="S46" i="89"/>
  <c r="T46" i="89"/>
  <c r="U46" i="89"/>
  <c r="V46" i="89"/>
  <c r="W46" i="89"/>
  <c r="X46" i="89"/>
  <c r="Y46" i="89"/>
  <c r="Z46" i="89"/>
  <c r="AA46" i="89"/>
  <c r="AB46" i="89"/>
  <c r="AD46" i="89"/>
  <c r="AE46" i="89"/>
  <c r="AF46" i="89"/>
  <c r="AG46" i="89"/>
  <c r="AH46" i="89"/>
  <c r="AI46" i="89"/>
  <c r="AJ46" i="89"/>
  <c r="AK46" i="89"/>
  <c r="AL46" i="89"/>
  <c r="AM46" i="89"/>
  <c r="AN46" i="89"/>
  <c r="AO46" i="89"/>
  <c r="AQ46" i="89"/>
  <c r="AR46" i="89"/>
  <c r="AS46" i="89"/>
  <c r="AT46" i="89"/>
  <c r="AU46" i="89"/>
  <c r="AV46" i="89"/>
  <c r="AW46" i="89"/>
  <c r="AX46" i="89"/>
  <c r="AY46" i="89"/>
  <c r="AZ46" i="89"/>
  <c r="L47" i="89"/>
  <c r="M47" i="89"/>
  <c r="N47" i="89"/>
  <c r="O47" i="89"/>
  <c r="Q47" i="89"/>
  <c r="R47" i="89"/>
  <c r="S47" i="89"/>
  <c r="T47" i="89"/>
  <c r="U47" i="89"/>
  <c r="V47" i="89"/>
  <c r="W47" i="89"/>
  <c r="X47" i="89"/>
  <c r="Y47" i="89"/>
  <c r="Z47" i="89"/>
  <c r="AA47" i="89"/>
  <c r="AB47" i="89"/>
  <c r="AD47" i="89"/>
  <c r="AE47" i="89"/>
  <c r="AF47" i="89"/>
  <c r="AG47" i="89"/>
  <c r="AH47" i="89"/>
  <c r="AI47" i="89"/>
  <c r="AJ47" i="89"/>
  <c r="AK47" i="89"/>
  <c r="AL47" i="89"/>
  <c r="AM47" i="89"/>
  <c r="AN47" i="89"/>
  <c r="AO47" i="89"/>
  <c r="AQ47" i="89"/>
  <c r="AR47" i="89"/>
  <c r="AS47" i="89"/>
  <c r="AT47" i="89"/>
  <c r="AU47" i="89"/>
  <c r="AV47" i="89"/>
  <c r="AW47" i="89"/>
  <c r="AX47" i="89"/>
  <c r="AY47" i="89"/>
  <c r="AZ47" i="89"/>
  <c r="L48" i="89"/>
  <c r="M48" i="89"/>
  <c r="N48" i="89"/>
  <c r="O48" i="89"/>
  <c r="Q48" i="89"/>
  <c r="R48" i="89"/>
  <c r="S48" i="89"/>
  <c r="T48" i="89"/>
  <c r="U48" i="89"/>
  <c r="V48" i="89"/>
  <c r="W48" i="89"/>
  <c r="X48" i="89"/>
  <c r="Y48" i="89"/>
  <c r="Z48" i="89"/>
  <c r="AA48" i="89"/>
  <c r="AB48" i="89"/>
  <c r="AD48" i="89"/>
  <c r="AE48" i="89"/>
  <c r="AF48" i="89"/>
  <c r="AG48" i="89"/>
  <c r="AH48" i="89"/>
  <c r="AI48" i="89"/>
  <c r="AJ48" i="89"/>
  <c r="AK48" i="89"/>
  <c r="AL48" i="89"/>
  <c r="AM48" i="89"/>
  <c r="AN48" i="89"/>
  <c r="AO48" i="89"/>
  <c r="AQ48" i="89"/>
  <c r="AR48" i="89"/>
  <c r="AS48" i="89"/>
  <c r="AT48" i="89"/>
  <c r="AU48" i="89"/>
  <c r="AV48" i="89"/>
  <c r="AW48" i="89"/>
  <c r="AX48" i="89"/>
  <c r="AY48" i="89"/>
  <c r="AZ48" i="89"/>
  <c r="L49" i="89"/>
  <c r="M49" i="89"/>
  <c r="N49" i="89"/>
  <c r="O49" i="89"/>
  <c r="Q49" i="89"/>
  <c r="R49" i="89"/>
  <c r="S49" i="89"/>
  <c r="T49" i="89"/>
  <c r="U49" i="89"/>
  <c r="V49" i="89"/>
  <c r="W49" i="89"/>
  <c r="X49" i="89"/>
  <c r="Y49" i="89"/>
  <c r="Z49" i="89"/>
  <c r="AA49" i="89"/>
  <c r="AB49" i="89"/>
  <c r="AD49" i="89"/>
  <c r="AE49" i="89"/>
  <c r="AF49" i="89"/>
  <c r="AG49" i="89"/>
  <c r="AH49" i="89"/>
  <c r="AI49" i="89"/>
  <c r="AJ49" i="89"/>
  <c r="AK49" i="89"/>
  <c r="AL49" i="89"/>
  <c r="AM49" i="89"/>
  <c r="AN49" i="89"/>
  <c r="AO49" i="89"/>
  <c r="AQ49" i="89"/>
  <c r="AR49" i="89"/>
  <c r="AS49" i="89"/>
  <c r="AT49" i="89"/>
  <c r="AU49" i="89"/>
  <c r="AV49" i="89"/>
  <c r="AW49" i="89"/>
  <c r="AX49" i="89"/>
  <c r="AY49" i="89"/>
  <c r="AZ49" i="89"/>
  <c r="L50" i="89"/>
  <c r="M50" i="89"/>
  <c r="N50" i="89"/>
  <c r="O50" i="89"/>
  <c r="Q50" i="89"/>
  <c r="R50" i="89"/>
  <c r="S50" i="89"/>
  <c r="T50" i="89"/>
  <c r="U50" i="89"/>
  <c r="V50" i="89"/>
  <c r="W50" i="89"/>
  <c r="X50" i="89"/>
  <c r="Y50" i="89"/>
  <c r="Z50" i="89"/>
  <c r="AA50" i="89"/>
  <c r="AB50" i="89"/>
  <c r="AD50" i="89"/>
  <c r="AE50" i="89"/>
  <c r="AF50" i="89"/>
  <c r="AG50" i="89"/>
  <c r="AH50" i="89"/>
  <c r="AI50" i="89"/>
  <c r="AJ50" i="89"/>
  <c r="AK50" i="89"/>
  <c r="AL50" i="89"/>
  <c r="AM50" i="89"/>
  <c r="AN50" i="89"/>
  <c r="AO50" i="89"/>
  <c r="AQ50" i="89"/>
  <c r="AR50" i="89"/>
  <c r="AS50" i="89"/>
  <c r="AT50" i="89"/>
  <c r="AU50" i="89"/>
  <c r="AV50" i="89"/>
  <c r="AW50" i="89"/>
  <c r="AX50" i="89"/>
  <c r="AY50" i="89"/>
  <c r="AZ50" i="89"/>
  <c r="L51" i="89"/>
  <c r="M51" i="89"/>
  <c r="N51" i="89"/>
  <c r="O51" i="89"/>
  <c r="Q51" i="89"/>
  <c r="R51" i="89"/>
  <c r="S51" i="89"/>
  <c r="T51" i="89"/>
  <c r="U51" i="89"/>
  <c r="V51" i="89"/>
  <c r="W51" i="89"/>
  <c r="X51" i="89"/>
  <c r="Y51" i="89"/>
  <c r="Z51" i="89"/>
  <c r="AA51" i="89"/>
  <c r="AB51" i="89"/>
  <c r="AD51" i="89"/>
  <c r="AE51" i="89"/>
  <c r="AF51" i="89"/>
  <c r="AG51" i="89"/>
  <c r="AH51" i="89"/>
  <c r="AI51" i="89"/>
  <c r="AJ51" i="89"/>
  <c r="AK51" i="89"/>
  <c r="AL51" i="89"/>
  <c r="AM51" i="89"/>
  <c r="AN51" i="89"/>
  <c r="AO51" i="89"/>
  <c r="AQ51" i="89"/>
  <c r="AR51" i="89"/>
  <c r="AS51" i="89"/>
  <c r="AT51" i="89"/>
  <c r="AU51" i="89"/>
  <c r="AV51" i="89"/>
  <c r="AW51" i="89"/>
  <c r="AX51" i="89"/>
  <c r="AY51" i="89"/>
  <c r="AZ51" i="89"/>
  <c r="L52" i="89"/>
  <c r="M52" i="89"/>
  <c r="N52" i="89"/>
  <c r="O52" i="89"/>
  <c r="Q52" i="89"/>
  <c r="R52" i="89"/>
  <c r="S52" i="89"/>
  <c r="T52" i="89"/>
  <c r="U52" i="89"/>
  <c r="V52" i="89"/>
  <c r="W52" i="89"/>
  <c r="X52" i="89"/>
  <c r="Y52" i="89"/>
  <c r="Z52" i="89"/>
  <c r="AA52" i="89"/>
  <c r="AB52" i="89"/>
  <c r="AD52" i="89"/>
  <c r="AE52" i="89"/>
  <c r="AF52" i="89"/>
  <c r="AG52" i="89"/>
  <c r="AH52" i="89"/>
  <c r="AI52" i="89"/>
  <c r="AJ52" i="89"/>
  <c r="AK52" i="89"/>
  <c r="AL52" i="89"/>
  <c r="AM52" i="89"/>
  <c r="AN52" i="89"/>
  <c r="AO52" i="89"/>
  <c r="AQ52" i="89"/>
  <c r="AR52" i="89"/>
  <c r="AS52" i="89"/>
  <c r="AT52" i="89"/>
  <c r="AU52" i="89"/>
  <c r="AV52" i="89"/>
  <c r="AW52" i="89"/>
  <c r="AX52" i="89"/>
  <c r="AY52" i="89"/>
  <c r="AZ52" i="89"/>
  <c r="L53" i="89"/>
  <c r="M53" i="89"/>
  <c r="N53" i="89"/>
  <c r="O53" i="89"/>
  <c r="Q53" i="89"/>
  <c r="R53" i="89"/>
  <c r="S53" i="89"/>
  <c r="T53" i="89"/>
  <c r="U53" i="89"/>
  <c r="V53" i="89"/>
  <c r="W53" i="89"/>
  <c r="X53" i="89"/>
  <c r="Y53" i="89"/>
  <c r="Z53" i="89"/>
  <c r="AA53" i="89"/>
  <c r="AB53" i="89"/>
  <c r="AD53" i="89"/>
  <c r="AE53" i="89"/>
  <c r="AF53" i="89"/>
  <c r="AG53" i="89"/>
  <c r="AH53" i="89"/>
  <c r="AI53" i="89"/>
  <c r="AJ53" i="89"/>
  <c r="AK53" i="89"/>
  <c r="AL53" i="89"/>
  <c r="AM53" i="89"/>
  <c r="AN53" i="89"/>
  <c r="AO53" i="89"/>
  <c r="AQ53" i="89"/>
  <c r="AR53" i="89"/>
  <c r="AS53" i="89"/>
  <c r="AT53" i="89"/>
  <c r="AU53" i="89"/>
  <c r="AV53" i="89"/>
  <c r="AW53" i="89"/>
  <c r="AX53" i="89"/>
  <c r="AY53" i="89"/>
  <c r="AZ53" i="89"/>
  <c r="L54" i="89"/>
  <c r="M54" i="89"/>
  <c r="N54" i="89"/>
  <c r="O54" i="89"/>
  <c r="Q54" i="89"/>
  <c r="R54" i="89"/>
  <c r="S54" i="89"/>
  <c r="T54" i="89"/>
  <c r="U54" i="89"/>
  <c r="V54" i="89"/>
  <c r="W54" i="89"/>
  <c r="X54" i="89"/>
  <c r="Y54" i="89"/>
  <c r="Z54" i="89"/>
  <c r="AA54" i="89"/>
  <c r="AB54" i="89"/>
  <c r="AD54" i="89"/>
  <c r="AE54" i="89"/>
  <c r="AF54" i="89"/>
  <c r="AG54" i="89"/>
  <c r="AH54" i="89"/>
  <c r="AI54" i="89"/>
  <c r="AJ54" i="89"/>
  <c r="AK54" i="89"/>
  <c r="AL54" i="89"/>
  <c r="AM54" i="89"/>
  <c r="AN54" i="89"/>
  <c r="AO54" i="89"/>
  <c r="AQ54" i="89"/>
  <c r="AR54" i="89"/>
  <c r="AS54" i="89"/>
  <c r="AT54" i="89"/>
  <c r="AU54" i="89"/>
  <c r="AV54" i="89"/>
  <c r="AW54" i="89"/>
  <c r="AX54" i="89"/>
  <c r="AY54" i="89"/>
  <c r="AZ54" i="89"/>
  <c r="L55" i="89"/>
  <c r="M55" i="89"/>
  <c r="N55" i="89"/>
  <c r="O55" i="89"/>
  <c r="Q55" i="89"/>
  <c r="R55" i="89"/>
  <c r="S55" i="89"/>
  <c r="T55" i="89"/>
  <c r="U55" i="89"/>
  <c r="V55" i="89"/>
  <c r="W55" i="89"/>
  <c r="X55" i="89"/>
  <c r="Y55" i="89"/>
  <c r="Z55" i="89"/>
  <c r="AA55" i="89"/>
  <c r="AB55" i="89"/>
  <c r="AD55" i="89"/>
  <c r="AE55" i="89"/>
  <c r="AF55" i="89"/>
  <c r="AG55" i="89"/>
  <c r="AH55" i="89"/>
  <c r="AI55" i="89"/>
  <c r="AJ55" i="89"/>
  <c r="AK55" i="89"/>
  <c r="AL55" i="89"/>
  <c r="AM55" i="89"/>
  <c r="AN55" i="89"/>
  <c r="AO55" i="89"/>
  <c r="AQ55" i="89"/>
  <c r="AR55" i="89"/>
  <c r="AS55" i="89"/>
  <c r="AT55" i="89"/>
  <c r="AU55" i="89"/>
  <c r="AV55" i="89"/>
  <c r="AW55" i="89"/>
  <c r="AX55" i="89"/>
  <c r="AY55" i="89"/>
  <c r="AZ55" i="89"/>
  <c r="L56" i="89"/>
  <c r="M56" i="89"/>
  <c r="N56" i="89"/>
  <c r="O56" i="89"/>
  <c r="Q56" i="89"/>
  <c r="R56" i="89"/>
  <c r="S56" i="89"/>
  <c r="T56" i="89"/>
  <c r="U56" i="89"/>
  <c r="V56" i="89"/>
  <c r="W56" i="89"/>
  <c r="X56" i="89"/>
  <c r="Y56" i="89"/>
  <c r="Z56" i="89"/>
  <c r="AA56" i="89"/>
  <c r="AB56" i="89"/>
  <c r="AD56" i="89"/>
  <c r="AE56" i="89"/>
  <c r="AF56" i="89"/>
  <c r="AG56" i="89"/>
  <c r="AH56" i="89"/>
  <c r="AI56" i="89"/>
  <c r="AJ56" i="89"/>
  <c r="AK56" i="89"/>
  <c r="AL56" i="89"/>
  <c r="AM56" i="89"/>
  <c r="AN56" i="89"/>
  <c r="AO56" i="89"/>
  <c r="AQ56" i="89"/>
  <c r="AR56" i="89"/>
  <c r="AS56" i="89"/>
  <c r="AT56" i="89"/>
  <c r="AU56" i="89"/>
  <c r="AV56" i="89"/>
  <c r="AW56" i="89"/>
  <c r="AX56" i="89"/>
  <c r="AY56" i="89"/>
  <c r="AZ56" i="89"/>
  <c r="L57" i="89"/>
  <c r="M57" i="89"/>
  <c r="N57" i="89"/>
  <c r="O57" i="89"/>
  <c r="Q57" i="89"/>
  <c r="R57" i="89"/>
  <c r="S57" i="89"/>
  <c r="T57" i="89"/>
  <c r="U57" i="89"/>
  <c r="V57" i="89"/>
  <c r="W57" i="89"/>
  <c r="X57" i="89"/>
  <c r="Y57" i="89"/>
  <c r="Z57" i="89"/>
  <c r="AA57" i="89"/>
  <c r="AB57" i="89"/>
  <c r="AD57" i="89"/>
  <c r="AE57" i="89"/>
  <c r="AF57" i="89"/>
  <c r="AG57" i="89"/>
  <c r="AH57" i="89"/>
  <c r="AI57" i="89"/>
  <c r="AJ57" i="89"/>
  <c r="AK57" i="89"/>
  <c r="AL57" i="89"/>
  <c r="AM57" i="89"/>
  <c r="AN57" i="89"/>
  <c r="AO57" i="89"/>
  <c r="AQ57" i="89"/>
  <c r="AR57" i="89"/>
  <c r="AS57" i="89"/>
  <c r="AT57" i="89"/>
  <c r="AU57" i="89"/>
  <c r="AV57" i="89"/>
  <c r="AW57" i="89"/>
  <c r="AX57" i="89"/>
  <c r="AY57" i="89"/>
  <c r="AZ57" i="89"/>
  <c r="L58" i="89"/>
  <c r="M58" i="89"/>
  <c r="N58" i="89"/>
  <c r="O58" i="89"/>
  <c r="Q58" i="89"/>
  <c r="R58" i="89"/>
  <c r="S58" i="89"/>
  <c r="T58" i="89"/>
  <c r="U58" i="89"/>
  <c r="V58" i="89"/>
  <c r="W58" i="89"/>
  <c r="X58" i="89"/>
  <c r="Y58" i="89"/>
  <c r="Z58" i="89"/>
  <c r="AA58" i="89"/>
  <c r="AB58" i="89"/>
  <c r="AD58" i="89"/>
  <c r="AE58" i="89"/>
  <c r="AF58" i="89"/>
  <c r="AG58" i="89"/>
  <c r="AH58" i="89"/>
  <c r="AI58" i="89"/>
  <c r="AJ58" i="89"/>
  <c r="AK58" i="89"/>
  <c r="AL58" i="89"/>
  <c r="AM58" i="89"/>
  <c r="AN58" i="89"/>
  <c r="AO58" i="89"/>
  <c r="AQ58" i="89"/>
  <c r="AR58" i="89"/>
  <c r="AS58" i="89"/>
  <c r="AT58" i="89"/>
  <c r="AU58" i="89"/>
  <c r="AV58" i="89"/>
  <c r="AW58" i="89"/>
  <c r="AX58" i="89"/>
  <c r="AY58" i="89"/>
  <c r="AZ58" i="89"/>
  <c r="L59" i="89"/>
  <c r="M59" i="89"/>
  <c r="N59" i="89"/>
  <c r="O59" i="89"/>
  <c r="Q59" i="89"/>
  <c r="R59" i="89"/>
  <c r="S59" i="89"/>
  <c r="T59" i="89"/>
  <c r="U59" i="89"/>
  <c r="V59" i="89"/>
  <c r="W59" i="89"/>
  <c r="X59" i="89"/>
  <c r="Y59" i="89"/>
  <c r="Z59" i="89"/>
  <c r="AA59" i="89"/>
  <c r="AB59" i="89"/>
  <c r="AD59" i="89"/>
  <c r="AE59" i="89"/>
  <c r="AF59" i="89"/>
  <c r="AG59" i="89"/>
  <c r="AH59" i="89"/>
  <c r="AI59" i="89"/>
  <c r="AJ59" i="89"/>
  <c r="AK59" i="89"/>
  <c r="AL59" i="89"/>
  <c r="AM59" i="89"/>
  <c r="AN59" i="89"/>
  <c r="AO59" i="89"/>
  <c r="AQ59" i="89"/>
  <c r="AR59" i="89"/>
  <c r="AS59" i="89"/>
  <c r="AT59" i="89"/>
  <c r="AU59" i="89"/>
  <c r="AV59" i="89"/>
  <c r="AW59" i="89"/>
  <c r="AX59" i="89"/>
  <c r="AY59" i="89"/>
  <c r="AZ59" i="89"/>
  <c r="L60" i="89"/>
  <c r="M60" i="89"/>
  <c r="N60" i="89"/>
  <c r="O60" i="89"/>
  <c r="Q60" i="89"/>
  <c r="R60" i="89"/>
  <c r="S60" i="89"/>
  <c r="T60" i="89"/>
  <c r="U60" i="89"/>
  <c r="V60" i="89"/>
  <c r="W60" i="89"/>
  <c r="X60" i="89"/>
  <c r="Y60" i="89"/>
  <c r="Z60" i="89"/>
  <c r="AA60" i="89"/>
  <c r="AB60" i="89"/>
  <c r="AD60" i="89"/>
  <c r="AE60" i="89"/>
  <c r="AF60" i="89"/>
  <c r="AG60" i="89"/>
  <c r="AH60" i="89"/>
  <c r="AI60" i="89"/>
  <c r="AJ60" i="89"/>
  <c r="AK60" i="89"/>
  <c r="AL60" i="89"/>
  <c r="AM60" i="89"/>
  <c r="AN60" i="89"/>
  <c r="AO60" i="89"/>
  <c r="AQ60" i="89"/>
  <c r="AR60" i="89"/>
  <c r="AS60" i="89"/>
  <c r="AT60" i="89"/>
  <c r="AU60" i="89"/>
  <c r="AV60" i="89"/>
  <c r="AW60" i="89"/>
  <c r="AX60" i="89"/>
  <c r="AY60" i="89"/>
  <c r="AZ60" i="89"/>
  <c r="L61" i="89"/>
  <c r="M61" i="89"/>
  <c r="N61" i="89"/>
  <c r="O61" i="89"/>
  <c r="Q61" i="89"/>
  <c r="R61" i="89"/>
  <c r="S61" i="89"/>
  <c r="T61" i="89"/>
  <c r="U61" i="89"/>
  <c r="V61" i="89"/>
  <c r="W61" i="89"/>
  <c r="X61" i="89"/>
  <c r="Y61" i="89"/>
  <c r="Z61" i="89"/>
  <c r="AA61" i="89"/>
  <c r="AB61" i="89"/>
  <c r="AD61" i="89"/>
  <c r="AE61" i="89"/>
  <c r="AF61" i="89"/>
  <c r="AG61" i="89"/>
  <c r="AH61" i="89"/>
  <c r="AI61" i="89"/>
  <c r="AJ61" i="89"/>
  <c r="AK61" i="89"/>
  <c r="AL61" i="89"/>
  <c r="AM61" i="89"/>
  <c r="AN61" i="89"/>
  <c r="AO61" i="89"/>
  <c r="AQ61" i="89"/>
  <c r="AR61" i="89"/>
  <c r="AS61" i="89"/>
  <c r="AT61" i="89"/>
  <c r="AU61" i="89"/>
  <c r="AV61" i="89"/>
  <c r="AW61" i="89"/>
  <c r="AX61" i="89"/>
  <c r="AY61" i="89"/>
  <c r="AZ61" i="89"/>
  <c r="L62" i="89"/>
  <c r="M62" i="89"/>
  <c r="N62" i="89"/>
  <c r="O62" i="89"/>
  <c r="Q62" i="89"/>
  <c r="R62" i="89"/>
  <c r="S62" i="89"/>
  <c r="T62" i="89"/>
  <c r="U62" i="89"/>
  <c r="V62" i="89"/>
  <c r="W62" i="89"/>
  <c r="X62" i="89"/>
  <c r="Y62" i="89"/>
  <c r="Z62" i="89"/>
  <c r="AA62" i="89"/>
  <c r="AB62" i="89"/>
  <c r="AD62" i="89"/>
  <c r="AE62" i="89"/>
  <c r="AF62" i="89"/>
  <c r="AG62" i="89"/>
  <c r="AH62" i="89"/>
  <c r="AI62" i="89"/>
  <c r="AJ62" i="89"/>
  <c r="AK62" i="89"/>
  <c r="AL62" i="89"/>
  <c r="AM62" i="89"/>
  <c r="AN62" i="89"/>
  <c r="AO62" i="89"/>
  <c r="AQ62" i="89"/>
  <c r="AR62" i="89"/>
  <c r="AS62" i="89"/>
  <c r="AT62" i="89"/>
  <c r="AU62" i="89"/>
  <c r="AV62" i="89"/>
  <c r="AW62" i="89"/>
  <c r="AX62" i="89"/>
  <c r="AY62" i="89"/>
  <c r="AZ62" i="89"/>
  <c r="L63" i="89"/>
  <c r="M63" i="89"/>
  <c r="N63" i="89"/>
  <c r="O63" i="89"/>
  <c r="Q63" i="89"/>
  <c r="R63" i="89"/>
  <c r="S63" i="89"/>
  <c r="T63" i="89"/>
  <c r="U63" i="89"/>
  <c r="V63" i="89"/>
  <c r="W63" i="89"/>
  <c r="X63" i="89"/>
  <c r="Y63" i="89"/>
  <c r="Z63" i="89"/>
  <c r="AA63" i="89"/>
  <c r="AB63" i="89"/>
  <c r="AD63" i="89"/>
  <c r="AE63" i="89"/>
  <c r="AF63" i="89"/>
  <c r="AG63" i="89"/>
  <c r="AH63" i="89"/>
  <c r="AI63" i="89"/>
  <c r="AJ63" i="89"/>
  <c r="AK63" i="89"/>
  <c r="AL63" i="89"/>
  <c r="AM63" i="89"/>
  <c r="AN63" i="89"/>
  <c r="AO63" i="89"/>
  <c r="AQ63" i="89"/>
  <c r="AR63" i="89"/>
  <c r="AS63" i="89"/>
  <c r="AT63" i="89"/>
  <c r="AU63" i="89"/>
  <c r="AV63" i="89"/>
  <c r="AW63" i="89"/>
  <c r="AX63" i="89"/>
  <c r="AY63" i="89"/>
  <c r="AZ63" i="89"/>
  <c r="L64" i="89"/>
  <c r="M64" i="89"/>
  <c r="N64" i="89"/>
  <c r="O64" i="89"/>
  <c r="Q64" i="89"/>
  <c r="R64" i="89"/>
  <c r="S64" i="89"/>
  <c r="T64" i="89"/>
  <c r="U64" i="89"/>
  <c r="V64" i="89"/>
  <c r="W64" i="89"/>
  <c r="X64" i="89"/>
  <c r="Y64" i="89"/>
  <c r="Z64" i="89"/>
  <c r="AA64" i="89"/>
  <c r="AB64" i="89"/>
  <c r="AD64" i="89"/>
  <c r="AE64" i="89"/>
  <c r="AF64" i="89"/>
  <c r="AG64" i="89"/>
  <c r="AH64" i="89"/>
  <c r="AI64" i="89"/>
  <c r="AJ64" i="89"/>
  <c r="AK64" i="89"/>
  <c r="AL64" i="89"/>
  <c r="AM64" i="89"/>
  <c r="AN64" i="89"/>
  <c r="AO64" i="89"/>
  <c r="AQ64" i="89"/>
  <c r="AR64" i="89"/>
  <c r="AS64" i="89"/>
  <c r="AT64" i="89"/>
  <c r="AU64" i="89"/>
  <c r="AV64" i="89"/>
  <c r="AW64" i="89"/>
  <c r="AX64" i="89"/>
  <c r="AY64" i="89"/>
  <c r="AZ64" i="89"/>
  <c r="L65" i="89"/>
  <c r="M65" i="89"/>
  <c r="N65" i="89"/>
  <c r="O65" i="89"/>
  <c r="Q65" i="89"/>
  <c r="R65" i="89"/>
  <c r="S65" i="89"/>
  <c r="T65" i="89"/>
  <c r="U65" i="89"/>
  <c r="V65" i="89"/>
  <c r="W65" i="89"/>
  <c r="X65" i="89"/>
  <c r="Y65" i="89"/>
  <c r="Z65" i="89"/>
  <c r="AA65" i="89"/>
  <c r="AB65" i="89"/>
  <c r="AD65" i="89"/>
  <c r="AE65" i="89"/>
  <c r="AF65" i="89"/>
  <c r="AG65" i="89"/>
  <c r="AH65" i="89"/>
  <c r="AI65" i="89"/>
  <c r="AJ65" i="89"/>
  <c r="AK65" i="89"/>
  <c r="AL65" i="89"/>
  <c r="AM65" i="89"/>
  <c r="AN65" i="89"/>
  <c r="AO65" i="89"/>
  <c r="AQ65" i="89"/>
  <c r="AR65" i="89"/>
  <c r="AS65" i="89"/>
  <c r="AT65" i="89"/>
  <c r="AU65" i="89"/>
  <c r="AV65" i="89"/>
  <c r="AW65" i="89"/>
  <c r="AX65" i="89"/>
  <c r="AY65" i="89"/>
  <c r="AZ65" i="89"/>
  <c r="L66" i="89"/>
  <c r="M66" i="89"/>
  <c r="N66" i="89"/>
  <c r="O66" i="89"/>
  <c r="Q66" i="89"/>
  <c r="R66" i="89"/>
  <c r="S66" i="89"/>
  <c r="T66" i="89"/>
  <c r="U66" i="89"/>
  <c r="V66" i="89"/>
  <c r="W66" i="89"/>
  <c r="X66" i="89"/>
  <c r="Y66" i="89"/>
  <c r="Z66" i="89"/>
  <c r="AA66" i="89"/>
  <c r="AB66" i="89"/>
  <c r="AD66" i="89"/>
  <c r="AE66" i="89"/>
  <c r="AF66" i="89"/>
  <c r="AG66" i="89"/>
  <c r="AH66" i="89"/>
  <c r="AI66" i="89"/>
  <c r="AJ66" i="89"/>
  <c r="AK66" i="89"/>
  <c r="AL66" i="89"/>
  <c r="AM66" i="89"/>
  <c r="AN66" i="89"/>
  <c r="AO66" i="89"/>
  <c r="AQ66" i="89"/>
  <c r="AR66" i="89"/>
  <c r="AS66" i="89"/>
  <c r="AT66" i="89"/>
  <c r="AU66" i="89"/>
  <c r="AV66" i="89"/>
  <c r="AW66" i="89"/>
  <c r="AX66" i="89"/>
  <c r="AY66" i="89"/>
  <c r="AZ66" i="89"/>
  <c r="L67" i="89"/>
  <c r="M67" i="89"/>
  <c r="N67" i="89"/>
  <c r="O67" i="89"/>
  <c r="Q67" i="89"/>
  <c r="R67" i="89"/>
  <c r="S67" i="89"/>
  <c r="T67" i="89"/>
  <c r="U67" i="89"/>
  <c r="V67" i="89"/>
  <c r="W67" i="89"/>
  <c r="X67" i="89"/>
  <c r="Y67" i="89"/>
  <c r="Z67" i="89"/>
  <c r="AA67" i="89"/>
  <c r="AB67" i="89"/>
  <c r="AD67" i="89"/>
  <c r="AE67" i="89"/>
  <c r="AF67" i="89"/>
  <c r="AG67" i="89"/>
  <c r="AH67" i="89"/>
  <c r="AI67" i="89"/>
  <c r="AJ67" i="89"/>
  <c r="AK67" i="89"/>
  <c r="AL67" i="89"/>
  <c r="AM67" i="89"/>
  <c r="AN67" i="89"/>
  <c r="AO67" i="89"/>
  <c r="AQ67" i="89"/>
  <c r="AR67" i="89"/>
  <c r="AS67" i="89"/>
  <c r="AT67" i="89"/>
  <c r="AU67" i="89"/>
  <c r="AV67" i="89"/>
  <c r="AW67" i="89"/>
  <c r="AX67" i="89"/>
  <c r="AY67" i="89"/>
  <c r="AZ67" i="89"/>
  <c r="L68" i="89"/>
  <c r="M68" i="89"/>
  <c r="N68" i="89"/>
  <c r="O68" i="89"/>
  <c r="Q68" i="89"/>
  <c r="R68" i="89"/>
  <c r="S68" i="89"/>
  <c r="T68" i="89"/>
  <c r="U68" i="89"/>
  <c r="V68" i="89"/>
  <c r="W68" i="89"/>
  <c r="X68" i="89"/>
  <c r="Y68" i="89"/>
  <c r="Z68" i="89"/>
  <c r="AA68" i="89"/>
  <c r="AB68" i="89"/>
  <c r="AD68" i="89"/>
  <c r="AE68" i="89"/>
  <c r="AF68" i="89"/>
  <c r="AG68" i="89"/>
  <c r="AH68" i="89"/>
  <c r="AI68" i="89"/>
  <c r="AJ68" i="89"/>
  <c r="AK68" i="89"/>
  <c r="AL68" i="89"/>
  <c r="AM68" i="89"/>
  <c r="AN68" i="89"/>
  <c r="AO68" i="89"/>
  <c r="AQ68" i="89"/>
  <c r="AR68" i="89"/>
  <c r="AS68" i="89"/>
  <c r="AT68" i="89"/>
  <c r="AU68" i="89"/>
  <c r="AV68" i="89"/>
  <c r="AW68" i="89"/>
  <c r="AX68" i="89"/>
  <c r="AY68" i="89"/>
  <c r="AZ68" i="89"/>
  <c r="L69" i="89"/>
  <c r="M69" i="89"/>
  <c r="N69" i="89"/>
  <c r="O69" i="89"/>
  <c r="Q69" i="89"/>
  <c r="R69" i="89"/>
  <c r="S69" i="89"/>
  <c r="T69" i="89"/>
  <c r="U69" i="89"/>
  <c r="V69" i="89"/>
  <c r="W69" i="89"/>
  <c r="X69" i="89"/>
  <c r="Y69" i="89"/>
  <c r="Z69" i="89"/>
  <c r="AA69" i="89"/>
  <c r="AB69" i="89"/>
  <c r="AD69" i="89"/>
  <c r="AE69" i="89"/>
  <c r="AF69" i="89"/>
  <c r="AG69" i="89"/>
  <c r="AH69" i="89"/>
  <c r="AI69" i="89"/>
  <c r="AJ69" i="89"/>
  <c r="AK69" i="89"/>
  <c r="AL69" i="89"/>
  <c r="AM69" i="89"/>
  <c r="AN69" i="89"/>
  <c r="AO69" i="89"/>
  <c r="AQ69" i="89"/>
  <c r="AR69" i="89"/>
  <c r="AS69" i="89"/>
  <c r="AT69" i="89"/>
  <c r="AU69" i="89"/>
  <c r="AV69" i="89"/>
  <c r="AW69" i="89"/>
  <c r="AX69" i="89"/>
  <c r="AY69" i="89"/>
  <c r="AZ69" i="89"/>
  <c r="L70" i="89"/>
  <c r="M70" i="89"/>
  <c r="N70" i="89"/>
  <c r="O70" i="89"/>
  <c r="Q70" i="89"/>
  <c r="R70" i="89"/>
  <c r="S70" i="89"/>
  <c r="T70" i="89"/>
  <c r="U70" i="89"/>
  <c r="V70" i="89"/>
  <c r="W70" i="89"/>
  <c r="X70" i="89"/>
  <c r="Y70" i="89"/>
  <c r="Z70" i="89"/>
  <c r="AA70" i="89"/>
  <c r="AB70" i="89"/>
  <c r="AD70" i="89"/>
  <c r="AE70" i="89"/>
  <c r="AF70" i="89"/>
  <c r="AG70" i="89"/>
  <c r="AH70" i="89"/>
  <c r="AI70" i="89"/>
  <c r="AJ70" i="89"/>
  <c r="AK70" i="89"/>
  <c r="AL70" i="89"/>
  <c r="AM70" i="89"/>
  <c r="AN70" i="89"/>
  <c r="AO70" i="89"/>
  <c r="AQ70" i="89"/>
  <c r="AR70" i="89"/>
  <c r="AS70" i="89"/>
  <c r="AT70" i="89"/>
  <c r="AU70" i="89"/>
  <c r="AV70" i="89"/>
  <c r="AW70" i="89"/>
  <c r="AX70" i="89"/>
  <c r="AY70" i="89"/>
  <c r="AZ70" i="89"/>
  <c r="L4" i="89"/>
  <c r="M4" i="89"/>
  <c r="N4" i="89"/>
  <c r="O4" i="89"/>
  <c r="Q4" i="89"/>
  <c r="R4" i="89"/>
  <c r="S4" i="89"/>
  <c r="T4" i="89"/>
  <c r="U4" i="89"/>
  <c r="V4" i="89"/>
  <c r="W4" i="89"/>
  <c r="X4" i="89"/>
  <c r="Y4" i="89"/>
  <c r="Z4" i="89"/>
  <c r="AA4" i="89"/>
  <c r="AB4" i="89"/>
  <c r="AD4" i="89"/>
  <c r="AE4" i="89"/>
  <c r="AF4" i="89"/>
  <c r="AG4" i="89"/>
  <c r="AH4" i="89"/>
  <c r="AI4" i="89"/>
  <c r="AJ4" i="89"/>
  <c r="AK4" i="89"/>
  <c r="AL4" i="89"/>
  <c r="AM4" i="89"/>
  <c r="AN4" i="89"/>
  <c r="AO4" i="89"/>
  <c r="AQ4" i="89"/>
  <c r="AR4" i="89"/>
  <c r="AS4" i="89"/>
  <c r="AT4" i="89"/>
  <c r="AU4" i="89"/>
  <c r="AV4" i="89"/>
  <c r="AW4" i="89"/>
  <c r="AX4" i="89"/>
  <c r="AY4" i="89"/>
  <c r="AZ4" i="89"/>
  <c r="F5" i="89"/>
  <c r="G5" i="89"/>
  <c r="H5" i="89"/>
  <c r="I5" i="89"/>
  <c r="K5" i="89"/>
  <c r="F6" i="89"/>
  <c r="G6" i="89"/>
  <c r="H6" i="89"/>
  <c r="I6" i="89"/>
  <c r="K6" i="89"/>
  <c r="F7" i="89"/>
  <c r="G7" i="89"/>
  <c r="H7" i="89"/>
  <c r="I7" i="89"/>
  <c r="K7" i="89"/>
  <c r="F8" i="89"/>
  <c r="G8" i="89"/>
  <c r="H8" i="89"/>
  <c r="I8" i="89"/>
  <c r="K8" i="89"/>
  <c r="F9" i="89"/>
  <c r="G9" i="89"/>
  <c r="H9" i="89"/>
  <c r="I9" i="89"/>
  <c r="K9" i="89"/>
  <c r="F10" i="89"/>
  <c r="G10" i="89"/>
  <c r="H10" i="89"/>
  <c r="I10" i="89"/>
  <c r="K10" i="89"/>
  <c r="F11" i="89"/>
  <c r="G11" i="89"/>
  <c r="H11" i="89"/>
  <c r="I11" i="89"/>
  <c r="K11" i="89"/>
  <c r="F12" i="89"/>
  <c r="G12" i="89"/>
  <c r="H12" i="89"/>
  <c r="I12" i="89"/>
  <c r="K12" i="89"/>
  <c r="F13" i="89"/>
  <c r="G13" i="89"/>
  <c r="H13" i="89"/>
  <c r="I13" i="89"/>
  <c r="K13" i="89"/>
  <c r="F14" i="89"/>
  <c r="G14" i="89"/>
  <c r="H14" i="89"/>
  <c r="I14" i="89"/>
  <c r="K14" i="89"/>
  <c r="F15" i="89"/>
  <c r="G15" i="89"/>
  <c r="H15" i="89"/>
  <c r="I15" i="89"/>
  <c r="K15" i="89"/>
  <c r="F16" i="89"/>
  <c r="G16" i="89"/>
  <c r="H16" i="89"/>
  <c r="I16" i="89"/>
  <c r="K16" i="89"/>
  <c r="F17" i="89"/>
  <c r="G17" i="89"/>
  <c r="H17" i="89"/>
  <c r="I17" i="89"/>
  <c r="K17" i="89"/>
  <c r="F18" i="89"/>
  <c r="G18" i="89"/>
  <c r="H18" i="89"/>
  <c r="I18" i="89"/>
  <c r="K18" i="89"/>
  <c r="F19" i="89"/>
  <c r="G19" i="89"/>
  <c r="H19" i="89"/>
  <c r="I19" i="89"/>
  <c r="K19" i="89"/>
  <c r="F20" i="89"/>
  <c r="G20" i="89"/>
  <c r="H20" i="89"/>
  <c r="I20" i="89"/>
  <c r="K20" i="89"/>
  <c r="F21" i="89"/>
  <c r="G21" i="89"/>
  <c r="H21" i="89"/>
  <c r="I21" i="89"/>
  <c r="K21" i="89"/>
  <c r="F22" i="89"/>
  <c r="G22" i="89"/>
  <c r="H22" i="89"/>
  <c r="I22" i="89"/>
  <c r="K22" i="89"/>
  <c r="F23" i="89"/>
  <c r="G23" i="89"/>
  <c r="H23" i="89"/>
  <c r="I23" i="89"/>
  <c r="K23" i="89"/>
  <c r="F24" i="89"/>
  <c r="G24" i="89"/>
  <c r="H24" i="89"/>
  <c r="I24" i="89"/>
  <c r="K24" i="89"/>
  <c r="F25" i="89"/>
  <c r="G25" i="89"/>
  <c r="H25" i="89"/>
  <c r="I25" i="89"/>
  <c r="K25" i="89"/>
  <c r="F26" i="89"/>
  <c r="G26" i="89"/>
  <c r="H26" i="89"/>
  <c r="I26" i="89"/>
  <c r="K26" i="89"/>
  <c r="F27" i="89"/>
  <c r="G27" i="89"/>
  <c r="H27" i="89"/>
  <c r="I27" i="89"/>
  <c r="K27" i="89"/>
  <c r="F28" i="89"/>
  <c r="G28" i="89"/>
  <c r="H28" i="89"/>
  <c r="I28" i="89"/>
  <c r="K28" i="89"/>
  <c r="F29" i="89"/>
  <c r="G29" i="89"/>
  <c r="H29" i="89"/>
  <c r="I29" i="89"/>
  <c r="K29" i="89"/>
  <c r="F30" i="89"/>
  <c r="G30" i="89"/>
  <c r="H30" i="89"/>
  <c r="I30" i="89"/>
  <c r="K30" i="89"/>
  <c r="F31" i="89"/>
  <c r="G31" i="89"/>
  <c r="H31" i="89"/>
  <c r="I31" i="89"/>
  <c r="K31" i="89"/>
  <c r="F32" i="89"/>
  <c r="G32" i="89"/>
  <c r="H32" i="89"/>
  <c r="I32" i="89"/>
  <c r="K32" i="89"/>
  <c r="F33" i="89"/>
  <c r="G33" i="89"/>
  <c r="H33" i="89"/>
  <c r="I33" i="89"/>
  <c r="K33" i="89"/>
  <c r="F34" i="89"/>
  <c r="G34" i="89"/>
  <c r="H34" i="89"/>
  <c r="I34" i="89"/>
  <c r="K34" i="89"/>
  <c r="F35" i="89"/>
  <c r="G35" i="89"/>
  <c r="H35" i="89"/>
  <c r="I35" i="89"/>
  <c r="K35" i="89"/>
  <c r="F36" i="89"/>
  <c r="G36" i="89"/>
  <c r="H36" i="89"/>
  <c r="I36" i="89"/>
  <c r="K36" i="89"/>
  <c r="F37" i="89"/>
  <c r="G37" i="89"/>
  <c r="H37" i="89"/>
  <c r="I37" i="89"/>
  <c r="K37" i="89"/>
  <c r="F38" i="89"/>
  <c r="G38" i="89"/>
  <c r="H38" i="89"/>
  <c r="I38" i="89"/>
  <c r="K38" i="89"/>
  <c r="F39" i="89"/>
  <c r="G39" i="89"/>
  <c r="H39" i="89"/>
  <c r="I39" i="89"/>
  <c r="K39" i="89"/>
  <c r="F40" i="89"/>
  <c r="G40" i="89"/>
  <c r="H40" i="89"/>
  <c r="I40" i="89"/>
  <c r="K40" i="89"/>
  <c r="F41" i="89"/>
  <c r="G41" i="89"/>
  <c r="H41" i="89"/>
  <c r="I41" i="89"/>
  <c r="K41" i="89"/>
  <c r="F42" i="89"/>
  <c r="G42" i="89"/>
  <c r="H42" i="89"/>
  <c r="I42" i="89"/>
  <c r="K42" i="89"/>
  <c r="F43" i="89"/>
  <c r="G43" i="89"/>
  <c r="H43" i="89"/>
  <c r="I43" i="89"/>
  <c r="K43" i="89"/>
  <c r="F44" i="89"/>
  <c r="G44" i="89"/>
  <c r="H44" i="89"/>
  <c r="I44" i="89"/>
  <c r="K44" i="89"/>
  <c r="F45" i="89"/>
  <c r="G45" i="89"/>
  <c r="H45" i="89"/>
  <c r="I45" i="89"/>
  <c r="K45" i="89"/>
  <c r="F46" i="89"/>
  <c r="G46" i="89"/>
  <c r="H46" i="89"/>
  <c r="I46" i="89"/>
  <c r="K46" i="89"/>
  <c r="F47" i="89"/>
  <c r="G47" i="89"/>
  <c r="H47" i="89"/>
  <c r="I47" i="89"/>
  <c r="K47" i="89"/>
  <c r="F48" i="89"/>
  <c r="G48" i="89"/>
  <c r="H48" i="89"/>
  <c r="I48" i="89"/>
  <c r="K48" i="89"/>
  <c r="F49" i="89"/>
  <c r="G49" i="89"/>
  <c r="H49" i="89"/>
  <c r="I49" i="89"/>
  <c r="K49" i="89"/>
  <c r="F50" i="89"/>
  <c r="G50" i="89"/>
  <c r="H50" i="89"/>
  <c r="I50" i="89"/>
  <c r="K50" i="89"/>
  <c r="F51" i="89"/>
  <c r="G51" i="89"/>
  <c r="H51" i="89"/>
  <c r="I51" i="89"/>
  <c r="K51" i="89"/>
  <c r="F52" i="89"/>
  <c r="G52" i="89"/>
  <c r="H52" i="89"/>
  <c r="I52" i="89"/>
  <c r="K52" i="89"/>
  <c r="F53" i="89"/>
  <c r="G53" i="89"/>
  <c r="H53" i="89"/>
  <c r="I53" i="89"/>
  <c r="K53" i="89"/>
  <c r="F54" i="89"/>
  <c r="G54" i="89"/>
  <c r="H54" i="89"/>
  <c r="I54" i="89"/>
  <c r="K54" i="89"/>
  <c r="F55" i="89"/>
  <c r="G55" i="89"/>
  <c r="H55" i="89"/>
  <c r="I55" i="89"/>
  <c r="K55" i="89"/>
  <c r="F56" i="89"/>
  <c r="G56" i="89"/>
  <c r="H56" i="89"/>
  <c r="I56" i="89"/>
  <c r="K56" i="89"/>
  <c r="F57" i="89"/>
  <c r="G57" i="89"/>
  <c r="H57" i="89"/>
  <c r="I57" i="89"/>
  <c r="K57" i="89"/>
  <c r="F58" i="89"/>
  <c r="G58" i="89"/>
  <c r="H58" i="89"/>
  <c r="I58" i="89"/>
  <c r="K58" i="89"/>
  <c r="F59" i="89"/>
  <c r="G59" i="89"/>
  <c r="H59" i="89"/>
  <c r="I59" i="89"/>
  <c r="K59" i="89"/>
  <c r="F60" i="89"/>
  <c r="G60" i="89"/>
  <c r="H60" i="89"/>
  <c r="I60" i="89"/>
  <c r="K60" i="89"/>
  <c r="F61" i="89"/>
  <c r="G61" i="89"/>
  <c r="H61" i="89"/>
  <c r="I61" i="89"/>
  <c r="K61" i="89"/>
  <c r="F62" i="89"/>
  <c r="G62" i="89"/>
  <c r="H62" i="89"/>
  <c r="I62" i="89"/>
  <c r="K62" i="89"/>
  <c r="F63" i="89"/>
  <c r="G63" i="89"/>
  <c r="H63" i="89"/>
  <c r="I63" i="89"/>
  <c r="K63" i="89"/>
  <c r="F64" i="89"/>
  <c r="G64" i="89"/>
  <c r="H64" i="89"/>
  <c r="I64" i="89"/>
  <c r="K64" i="89"/>
  <c r="F65" i="89"/>
  <c r="G65" i="89"/>
  <c r="H65" i="89"/>
  <c r="I65" i="89"/>
  <c r="K65" i="89"/>
  <c r="F66" i="89"/>
  <c r="G66" i="89"/>
  <c r="H66" i="89"/>
  <c r="I66" i="89"/>
  <c r="K66" i="89"/>
  <c r="F67" i="89"/>
  <c r="G67" i="89"/>
  <c r="H67" i="89"/>
  <c r="I67" i="89"/>
  <c r="K67" i="89"/>
  <c r="F68" i="89"/>
  <c r="G68" i="89"/>
  <c r="H68" i="89"/>
  <c r="I68" i="89"/>
  <c r="K68" i="89"/>
  <c r="F69" i="89"/>
  <c r="G69" i="89"/>
  <c r="H69" i="89"/>
  <c r="I69" i="89"/>
  <c r="K69" i="89"/>
  <c r="F70" i="89"/>
  <c r="G70" i="89"/>
  <c r="H70" i="89"/>
  <c r="I70" i="89"/>
  <c r="K70" i="89"/>
  <c r="G4" i="89"/>
  <c r="H4" i="89"/>
  <c r="I4" i="89"/>
  <c r="K4" i="89"/>
  <c r="F4" i="89"/>
  <c r="E5" i="89"/>
  <c r="E6" i="89"/>
  <c r="E7" i="89"/>
  <c r="E8" i="89"/>
  <c r="E9" i="89"/>
  <c r="E10" i="89"/>
  <c r="E11" i="89"/>
  <c r="E12" i="89"/>
  <c r="E13" i="89"/>
  <c r="E14" i="89"/>
  <c r="E15" i="89"/>
  <c r="E16" i="89"/>
  <c r="E17" i="89"/>
  <c r="E18" i="89"/>
  <c r="E19" i="89"/>
  <c r="E20" i="89"/>
  <c r="E21" i="89"/>
  <c r="E22" i="89"/>
  <c r="E23" i="89"/>
  <c r="E24" i="89"/>
  <c r="E25" i="89"/>
  <c r="E26" i="89"/>
  <c r="E27" i="89"/>
  <c r="E28" i="89"/>
  <c r="E29" i="89"/>
  <c r="E31" i="89"/>
  <c r="E32" i="89"/>
  <c r="E33" i="89"/>
  <c r="E34" i="89"/>
  <c r="E35" i="89"/>
  <c r="E36" i="89"/>
  <c r="E37" i="89"/>
  <c r="E38" i="89"/>
  <c r="E39" i="89"/>
  <c r="E40" i="89"/>
  <c r="E41" i="89"/>
  <c r="E42" i="89"/>
  <c r="E43" i="89"/>
  <c r="E44" i="89"/>
  <c r="E45" i="89"/>
  <c r="E46" i="89"/>
  <c r="E47" i="89"/>
  <c r="E48" i="89"/>
  <c r="E49" i="89"/>
  <c r="E50" i="89"/>
  <c r="E51" i="89"/>
  <c r="E52" i="89"/>
  <c r="E53" i="89"/>
  <c r="E54" i="89"/>
  <c r="E55" i="89"/>
  <c r="E56" i="89"/>
  <c r="E57" i="89"/>
  <c r="E58" i="89"/>
  <c r="E59" i="89"/>
  <c r="E60" i="89"/>
  <c r="E61" i="89"/>
  <c r="E62" i="89"/>
  <c r="E63" i="89"/>
  <c r="E64" i="89"/>
  <c r="E65" i="89"/>
  <c r="E66" i="89"/>
  <c r="E67" i="89"/>
  <c r="E68" i="89"/>
  <c r="E69" i="89"/>
  <c r="E70" i="89"/>
  <c r="E4" i="89"/>
  <c r="AL53" i="5" l="1"/>
  <c r="BA4" i="89"/>
  <c r="BB4" i="89" s="1"/>
  <c r="BA70" i="89"/>
  <c r="BB70" i="89" s="1"/>
  <c r="BE70" i="89"/>
  <c r="BD70" i="89"/>
  <c r="BC70" i="89"/>
  <c r="BA65" i="89"/>
  <c r="BB65" i="89" s="1"/>
  <c r="BD65" i="89"/>
  <c r="BE65" i="89"/>
  <c r="BC65" i="89"/>
  <c r="BA57" i="89"/>
  <c r="BB57" i="89" s="1"/>
  <c r="BD57" i="89"/>
  <c r="BC57" i="89"/>
  <c r="BE57" i="89"/>
  <c r="BD53" i="89"/>
  <c r="BA53" i="89"/>
  <c r="BB53" i="89" s="1"/>
  <c r="BC53" i="89"/>
  <c r="BE53" i="89"/>
  <c r="BA49" i="89"/>
  <c r="BB49" i="89" s="1"/>
  <c r="BD49" i="89"/>
  <c r="BE49" i="89"/>
  <c r="BC49" i="89"/>
  <c r="BD45" i="89"/>
  <c r="BA45" i="89"/>
  <c r="BB45" i="89" s="1"/>
  <c r="BC45" i="89"/>
  <c r="BE45" i="89"/>
  <c r="BA41" i="89"/>
  <c r="BB41" i="89" s="1"/>
  <c r="BD41" i="89"/>
  <c r="BC41" i="89"/>
  <c r="BE41" i="89"/>
  <c r="BD37" i="89"/>
  <c r="BA37" i="89"/>
  <c r="BB37" i="89" s="1"/>
  <c r="BC37" i="89"/>
  <c r="BE37" i="89"/>
  <c r="BD33" i="89"/>
  <c r="BE33" i="89"/>
  <c r="BA33" i="89"/>
  <c r="BB33" i="89" s="1"/>
  <c r="BC33" i="89"/>
  <c r="BA28" i="89"/>
  <c r="BB28" i="89" s="1"/>
  <c r="BD28" i="89"/>
  <c r="BE28" i="89"/>
  <c r="BC28" i="89"/>
  <c r="BE24" i="89"/>
  <c r="BC24" i="89"/>
  <c r="BA24" i="89"/>
  <c r="BB24" i="89" s="1"/>
  <c r="BD24" i="89"/>
  <c r="BD20" i="89"/>
  <c r="BA20" i="89"/>
  <c r="BB20" i="89" s="1"/>
  <c r="BC20" i="89"/>
  <c r="BE20" i="89"/>
  <c r="BC16" i="89"/>
  <c r="BE16" i="89"/>
  <c r="BA16" i="89"/>
  <c r="BB16" i="89" s="1"/>
  <c r="BD16" i="89"/>
  <c r="BA12" i="89"/>
  <c r="BB12" i="89" s="1"/>
  <c r="BD12" i="89"/>
  <c r="BC12" i="89"/>
  <c r="BE12" i="89"/>
  <c r="BE8" i="89"/>
  <c r="BA8" i="89"/>
  <c r="BB8" i="89" s="1"/>
  <c r="BC8" i="89"/>
  <c r="BD8" i="89"/>
  <c r="BD69" i="89"/>
  <c r="BA69" i="89"/>
  <c r="BB69" i="89" s="1"/>
  <c r="BC69" i="89"/>
  <c r="BE69" i="89"/>
  <c r="BD61" i="89"/>
  <c r="BA61" i="89"/>
  <c r="BB61" i="89" s="1"/>
  <c r="BC61" i="89"/>
  <c r="BE61" i="89"/>
  <c r="BD68" i="89"/>
  <c r="BA68" i="89"/>
  <c r="BB68" i="89" s="1"/>
  <c r="BC68" i="89"/>
  <c r="BE68" i="89"/>
  <c r="BA64" i="89"/>
  <c r="BB64" i="89" s="1"/>
  <c r="BD64" i="89"/>
  <c r="BC64" i="89"/>
  <c r="BE64" i="89"/>
  <c r="BD60" i="89"/>
  <c r="BA60" i="89"/>
  <c r="BB60" i="89" s="1"/>
  <c r="BC60" i="89"/>
  <c r="BE60" i="89"/>
  <c r="BA56" i="89"/>
  <c r="BB56" i="89" s="1"/>
  <c r="BD56" i="89"/>
  <c r="BE56" i="89"/>
  <c r="BC56" i="89"/>
  <c r="BD52" i="89"/>
  <c r="BA52" i="89"/>
  <c r="BB52" i="89" s="1"/>
  <c r="BC52" i="89"/>
  <c r="BE52" i="89"/>
  <c r="BA48" i="89"/>
  <c r="BB48" i="89" s="1"/>
  <c r="BD48" i="89"/>
  <c r="BC48" i="89"/>
  <c r="BE48" i="89"/>
  <c r="BD44" i="89"/>
  <c r="BA44" i="89"/>
  <c r="BB44" i="89" s="1"/>
  <c r="BC44" i="89"/>
  <c r="BE44" i="89"/>
  <c r="BA40" i="89"/>
  <c r="BB40" i="89" s="1"/>
  <c r="BD40" i="89"/>
  <c r="BE40" i="89"/>
  <c r="BC40" i="89"/>
  <c r="BD36" i="89"/>
  <c r="BA36" i="89"/>
  <c r="BB36" i="89" s="1"/>
  <c r="BC36" i="89"/>
  <c r="BE36" i="89"/>
  <c r="BC32" i="89"/>
  <c r="BE32" i="89"/>
  <c r="BA32" i="89"/>
  <c r="BB32" i="89" s="1"/>
  <c r="BD32" i="89"/>
  <c r="BD27" i="89"/>
  <c r="BA27" i="89"/>
  <c r="BB27" i="89" s="1"/>
  <c r="BC27" i="89"/>
  <c r="BE27" i="89"/>
  <c r="BA23" i="89"/>
  <c r="BB23" i="89" s="1"/>
  <c r="BE23" i="89"/>
  <c r="BC23" i="89"/>
  <c r="BD23" i="89"/>
  <c r="BD19" i="89"/>
  <c r="BA19" i="89"/>
  <c r="BB19" i="89" s="1"/>
  <c r="BC19" i="89"/>
  <c r="BE19" i="89"/>
  <c r="BC15" i="89"/>
  <c r="BA15" i="89"/>
  <c r="BB15" i="89" s="1"/>
  <c r="BE15" i="89"/>
  <c r="BD15" i="89"/>
  <c r="BD11" i="89"/>
  <c r="BA11" i="89"/>
  <c r="BB11" i="89" s="1"/>
  <c r="BE11" i="89"/>
  <c r="BC11" i="89"/>
  <c r="BA7" i="89"/>
  <c r="BB7" i="89" s="1"/>
  <c r="BE7" i="89"/>
  <c r="BC7" i="89"/>
  <c r="BD7" i="89"/>
  <c r="BD30" i="89"/>
  <c r="BC30" i="89"/>
  <c r="BE30" i="89"/>
  <c r="BA30" i="89"/>
  <c r="BB30" i="89" s="1"/>
  <c r="BD67" i="89"/>
  <c r="BC67" i="89"/>
  <c r="BE67" i="89"/>
  <c r="BA67" i="89"/>
  <c r="BB67" i="89" s="1"/>
  <c r="BD63" i="89"/>
  <c r="BE63" i="89"/>
  <c r="BA63" i="89"/>
  <c r="BB63" i="89" s="1"/>
  <c r="BC63" i="89"/>
  <c r="BD59" i="89"/>
  <c r="BA59" i="89"/>
  <c r="BB59" i="89" s="1"/>
  <c r="BC59" i="89"/>
  <c r="BE59" i="89"/>
  <c r="BD55" i="89"/>
  <c r="BA55" i="89"/>
  <c r="BB55" i="89" s="1"/>
  <c r="BC55" i="89"/>
  <c r="BE55" i="89"/>
  <c r="BD51" i="89"/>
  <c r="BC51" i="89"/>
  <c r="BE51" i="89"/>
  <c r="BA51" i="89"/>
  <c r="BB51" i="89" s="1"/>
  <c r="BD47" i="89"/>
  <c r="BE47" i="89"/>
  <c r="BA47" i="89"/>
  <c r="BB47" i="89" s="1"/>
  <c r="BC47" i="89"/>
  <c r="BD43" i="89"/>
  <c r="BA43" i="89"/>
  <c r="BB43" i="89" s="1"/>
  <c r="BC43" i="89"/>
  <c r="BE43" i="89"/>
  <c r="BD39" i="89"/>
  <c r="BA39" i="89"/>
  <c r="BB39" i="89" s="1"/>
  <c r="BC39" i="89"/>
  <c r="BE39" i="89"/>
  <c r="BD35" i="89"/>
  <c r="BC35" i="89"/>
  <c r="BE35" i="89"/>
  <c r="BA35" i="89"/>
  <c r="BB35" i="89" s="1"/>
  <c r="BC31" i="89"/>
  <c r="BA31" i="89"/>
  <c r="BB31" i="89" s="1"/>
  <c r="BE31" i="89"/>
  <c r="BD31" i="89"/>
  <c r="BC26" i="89"/>
  <c r="BA26" i="89"/>
  <c r="BB26" i="89" s="1"/>
  <c r="BE26" i="89"/>
  <c r="BD26" i="89"/>
  <c r="BD22" i="89"/>
  <c r="BA22" i="89"/>
  <c r="BB22" i="89" s="1"/>
  <c r="BC22" i="89"/>
  <c r="BE22" i="89"/>
  <c r="BA18" i="89"/>
  <c r="BB18" i="89" s="1"/>
  <c r="BE18" i="89"/>
  <c r="BC18" i="89"/>
  <c r="BD18" i="89"/>
  <c r="BD14" i="89"/>
  <c r="BA14" i="89"/>
  <c r="BB14" i="89" s="1"/>
  <c r="BC14" i="89"/>
  <c r="BE14" i="89"/>
  <c r="BC10" i="89"/>
  <c r="BA10" i="89"/>
  <c r="BB10" i="89" s="1"/>
  <c r="BE10" i="89"/>
  <c r="BD10" i="89"/>
  <c r="BC6" i="89"/>
  <c r="BD6" i="89"/>
  <c r="BA6" i="89"/>
  <c r="BB6" i="89" s="1"/>
  <c r="BE6" i="89"/>
  <c r="BA66" i="89"/>
  <c r="BB66" i="89" s="1"/>
  <c r="BE66" i="89"/>
  <c r="BC66" i="89"/>
  <c r="BD66" i="89"/>
  <c r="BC62" i="89"/>
  <c r="BA62" i="89"/>
  <c r="BB62" i="89" s="1"/>
  <c r="BE62" i="89"/>
  <c r="BD62" i="89"/>
  <c r="BA58" i="89"/>
  <c r="BB58" i="89" s="1"/>
  <c r="BE58" i="89"/>
  <c r="BC58" i="89"/>
  <c r="BD58" i="89"/>
  <c r="BC54" i="89"/>
  <c r="BA54" i="89"/>
  <c r="BB54" i="89" s="1"/>
  <c r="BE54" i="89"/>
  <c r="BD54" i="89"/>
  <c r="BA50" i="89"/>
  <c r="BB50" i="89" s="1"/>
  <c r="BE50" i="89"/>
  <c r="BC50" i="89"/>
  <c r="BD50" i="89"/>
  <c r="BC46" i="89"/>
  <c r="BA46" i="89"/>
  <c r="BB46" i="89" s="1"/>
  <c r="BE46" i="89"/>
  <c r="BD46" i="89"/>
  <c r="BA42" i="89"/>
  <c r="BB42" i="89" s="1"/>
  <c r="BE42" i="89"/>
  <c r="BC42" i="89"/>
  <c r="BD42" i="89"/>
  <c r="BC38" i="89"/>
  <c r="BA38" i="89"/>
  <c r="BB38" i="89" s="1"/>
  <c r="BE38" i="89"/>
  <c r="BD38" i="89"/>
  <c r="BA34" i="89"/>
  <c r="BB34" i="89" s="1"/>
  <c r="BE34" i="89"/>
  <c r="BC34" i="89"/>
  <c r="BD34" i="89"/>
  <c r="BA29" i="89"/>
  <c r="BB29" i="89" s="1"/>
  <c r="BE29" i="89"/>
  <c r="BC29" i="89"/>
  <c r="BD29" i="89"/>
  <c r="BD25" i="89"/>
  <c r="BC25" i="89"/>
  <c r="BE25" i="89"/>
  <c r="BA25" i="89"/>
  <c r="BB25" i="89" s="1"/>
  <c r="BC21" i="89"/>
  <c r="BA21" i="89"/>
  <c r="BB21" i="89" s="1"/>
  <c r="BE21" i="89"/>
  <c r="BD21" i="89"/>
  <c r="BD17" i="89"/>
  <c r="BA17" i="89"/>
  <c r="BB17" i="89" s="1"/>
  <c r="BC17" i="89"/>
  <c r="BE17" i="89"/>
  <c r="BA13" i="89"/>
  <c r="BB13" i="89" s="1"/>
  <c r="BE13" i="89"/>
  <c r="BC13" i="89"/>
  <c r="BD13" i="89"/>
  <c r="BD9" i="89"/>
  <c r="BA9" i="89"/>
  <c r="BB9" i="89" s="1"/>
  <c r="BE9" i="89"/>
  <c r="BC9" i="89"/>
  <c r="BC5" i="89"/>
  <c r="BD5" i="89"/>
  <c r="BE5" i="89"/>
  <c r="BA5" i="89"/>
  <c r="BB5" i="89" s="1"/>
  <c r="C8" i="85"/>
  <c r="C62" i="85"/>
  <c r="C56" i="85"/>
  <c r="AL23" i="5"/>
  <c r="AL46" i="5"/>
  <c r="C68" i="85"/>
  <c r="C63" i="85"/>
  <c r="C41" i="85"/>
  <c r="C20" i="85"/>
  <c r="C67" i="85"/>
  <c r="C16" i="85"/>
  <c r="C52" i="85"/>
  <c r="C48" i="85"/>
  <c r="AL59" i="5"/>
  <c r="AL67" i="5"/>
  <c r="C2" i="85"/>
  <c r="AL42" i="5"/>
  <c r="C4" i="85"/>
  <c r="C64" i="85"/>
  <c r="C59" i="85"/>
  <c r="C28" i="85"/>
  <c r="AL63" i="5"/>
  <c r="C37" i="85"/>
  <c r="C33" i="85"/>
  <c r="AL68" i="5"/>
  <c r="BE4" i="89"/>
  <c r="BC4" i="89"/>
  <c r="BD4" i="89"/>
  <c r="AL41" i="5"/>
  <c r="C39" i="85"/>
  <c r="AL19" i="5"/>
  <c r="C17" i="85"/>
  <c r="AL37" i="5"/>
  <c r="C35" i="85"/>
  <c r="AL29" i="5"/>
  <c r="C27" i="85"/>
  <c r="AL32" i="5"/>
  <c r="C30" i="85"/>
  <c r="AL17" i="5"/>
  <c r="C15" i="85"/>
  <c r="AL45" i="5"/>
  <c r="C43" i="85"/>
  <c r="AL25" i="5"/>
  <c r="C23" i="85"/>
  <c r="AL5" i="5"/>
  <c r="C3" i="85"/>
  <c r="AL15" i="5"/>
  <c r="C13" i="85"/>
  <c r="AL21" i="5"/>
  <c r="C19" i="85"/>
  <c r="AL16" i="5"/>
  <c r="C14" i="85"/>
  <c r="AL7" i="5"/>
  <c r="C5" i="85"/>
  <c r="AL8" i="5"/>
  <c r="C6" i="85"/>
  <c r="AL20" i="5"/>
  <c r="C18" i="85"/>
  <c r="AL12" i="5"/>
  <c r="C10" i="85"/>
  <c r="AL52" i="5"/>
  <c r="C50" i="85"/>
  <c r="AL11" i="5"/>
  <c r="C9" i="85"/>
  <c r="AL13" i="5"/>
  <c r="C11" i="85"/>
  <c r="AL48" i="5"/>
  <c r="C46" i="85"/>
  <c r="AL33" i="5"/>
  <c r="C31" i="85"/>
  <c r="AL28" i="5"/>
  <c r="C26" i="85"/>
  <c r="AL40" i="5"/>
  <c r="C38" i="85"/>
  <c r="AL24" i="5"/>
  <c r="C22" i="85"/>
  <c r="AL36" i="5"/>
  <c r="C34" i="85"/>
  <c r="AL44" i="5"/>
  <c r="C42" i="85"/>
  <c r="AL49" i="5"/>
  <c r="C47" i="85"/>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R68" i="4" l="1"/>
  <c r="AD69" i="5" s="1"/>
  <c r="R64" i="4"/>
  <c r="AD65" i="5" s="1"/>
  <c r="R60" i="4"/>
  <c r="AD61" i="5" s="1"/>
  <c r="R56" i="4"/>
  <c r="AD57" i="5" s="1"/>
  <c r="R52" i="4"/>
  <c r="AD53" i="5" s="1"/>
  <c r="R48" i="4"/>
  <c r="AD49" i="5" s="1"/>
  <c r="R44" i="4"/>
  <c r="AD45" i="5" s="1"/>
  <c r="R40" i="4"/>
  <c r="AD41" i="5" s="1"/>
  <c r="R36" i="4"/>
  <c r="AD37" i="5" s="1"/>
  <c r="R32" i="4"/>
  <c r="AD33" i="5" s="1"/>
  <c r="R28" i="4"/>
  <c r="AD29" i="5" s="1"/>
  <c r="R24" i="4"/>
  <c r="AD25" i="5" s="1"/>
  <c r="R20" i="4"/>
  <c r="AD21" i="5" s="1"/>
  <c r="R16" i="4"/>
  <c r="AD17" i="5" s="1"/>
  <c r="R12" i="4"/>
  <c r="AD13" i="5" s="1"/>
  <c r="R8" i="4"/>
  <c r="AD9" i="5" s="1"/>
  <c r="R4" i="4"/>
  <c r="AD5" i="5" s="1"/>
  <c r="R67" i="4"/>
  <c r="AD68" i="5" s="1"/>
  <c r="R63" i="4"/>
  <c r="AD64" i="5" s="1"/>
  <c r="R59" i="4"/>
  <c r="AD60" i="5" s="1"/>
  <c r="R55" i="4"/>
  <c r="AD56" i="5" s="1"/>
  <c r="R51" i="4"/>
  <c r="AD52" i="5" s="1"/>
  <c r="R47" i="4"/>
  <c r="AD48" i="5" s="1"/>
  <c r="R43" i="4"/>
  <c r="AD44" i="5" s="1"/>
  <c r="R39" i="4"/>
  <c r="AD40" i="5" s="1"/>
  <c r="R35" i="4"/>
  <c r="AD36" i="5" s="1"/>
  <c r="R31" i="4"/>
  <c r="AD32" i="5" s="1"/>
  <c r="R27" i="4"/>
  <c r="AD28" i="5" s="1"/>
  <c r="R23" i="4"/>
  <c r="AD24" i="5" s="1"/>
  <c r="R15" i="4"/>
  <c r="AD16" i="5" s="1"/>
  <c r="R11" i="4"/>
  <c r="AD12" i="5" s="1"/>
  <c r="R7" i="4"/>
  <c r="AD8" i="5" s="1"/>
  <c r="R69" i="4"/>
  <c r="AD70" i="5" s="1"/>
  <c r="R61" i="4"/>
  <c r="AD62" i="5" s="1"/>
  <c r="R53" i="4"/>
  <c r="AD54" i="5" s="1"/>
  <c r="R45" i="4"/>
  <c r="AD46" i="5" s="1"/>
  <c r="R37" i="4"/>
  <c r="AD38" i="5" s="1"/>
  <c r="R29" i="4"/>
  <c r="AD30" i="5" s="1"/>
  <c r="R9" i="4"/>
  <c r="AD10" i="5" s="1"/>
  <c r="R66" i="4"/>
  <c r="AD67" i="5" s="1"/>
  <c r="R62" i="4"/>
  <c r="AD63" i="5" s="1"/>
  <c r="R58" i="4"/>
  <c r="AD59" i="5" s="1"/>
  <c r="R54" i="4"/>
  <c r="AD55" i="5" s="1"/>
  <c r="R50" i="4"/>
  <c r="AD51" i="5" s="1"/>
  <c r="R46" i="4"/>
  <c r="AD47" i="5" s="1"/>
  <c r="R42" i="4"/>
  <c r="AD43" i="5" s="1"/>
  <c r="R38" i="4"/>
  <c r="AD39" i="5" s="1"/>
  <c r="R34" i="4"/>
  <c r="AD35" i="5" s="1"/>
  <c r="R30" i="4"/>
  <c r="AD31" i="5" s="1"/>
  <c r="R26" i="4"/>
  <c r="AD27" i="5" s="1"/>
  <c r="R22" i="4"/>
  <c r="AD23" i="5" s="1"/>
  <c r="R14" i="4"/>
  <c r="AD15" i="5" s="1"/>
  <c r="R10" i="4"/>
  <c r="AD11" i="5" s="1"/>
  <c r="R6" i="4"/>
  <c r="AD7" i="5" s="1"/>
  <c r="R65" i="4"/>
  <c r="AD66" i="5" s="1"/>
  <c r="R57" i="4"/>
  <c r="AD58" i="5" s="1"/>
  <c r="R49" i="4"/>
  <c r="AD50" i="5" s="1"/>
  <c r="R41" i="4"/>
  <c r="AD42" i="5" s="1"/>
  <c r="R33" i="4"/>
  <c r="AD34" i="5" s="1"/>
  <c r="R25" i="4"/>
  <c r="AD26" i="5" s="1"/>
  <c r="R13" i="4"/>
  <c r="AD14" i="5" s="1"/>
  <c r="AO66" i="5"/>
  <c r="F64" i="85"/>
  <c r="H64" i="85" s="1"/>
  <c r="I64" i="85" s="1"/>
  <c r="AI66" i="5" s="1"/>
  <c r="AO43" i="5"/>
  <c r="F41" i="85"/>
  <c r="H41" i="85" s="1"/>
  <c r="I41" i="85" s="1"/>
  <c r="AI43" i="5" s="1"/>
  <c r="AO68" i="5"/>
  <c r="F66" i="85"/>
  <c r="H66" i="85" s="1"/>
  <c r="I66" i="85" s="1"/>
  <c r="AI68" i="5" s="1"/>
  <c r="AO28" i="5"/>
  <c r="F26" i="85"/>
  <c r="H26" i="85" s="1"/>
  <c r="I26" i="85" s="1"/>
  <c r="AI28" i="5" s="1"/>
  <c r="AO41" i="5"/>
  <c r="F39" i="85"/>
  <c r="H39" i="85" s="1"/>
  <c r="I39" i="85" s="1"/>
  <c r="AI41" i="5" s="1"/>
  <c r="AO49" i="5"/>
  <c r="F47" i="85"/>
  <c r="H47" i="85" s="1"/>
  <c r="I47" i="85" s="1"/>
  <c r="AI49" i="5" s="1"/>
  <c r="AO65" i="5"/>
  <c r="F63" i="85"/>
  <c r="H63" i="85" s="1"/>
  <c r="I63" i="85" s="1"/>
  <c r="AI65" i="5" s="1"/>
  <c r="AO9" i="5"/>
  <c r="F7" i="85"/>
  <c r="H7" i="85" s="1"/>
  <c r="AO17" i="5"/>
  <c r="F15" i="85"/>
  <c r="H15" i="85" s="1"/>
  <c r="I15" i="85" s="1"/>
  <c r="AI17" i="5" s="1"/>
  <c r="AO5" i="5"/>
  <c r="F3" i="85"/>
  <c r="H3" i="85" s="1"/>
  <c r="I3" i="85" s="1"/>
  <c r="AI5" i="5" s="1"/>
  <c r="AO13" i="5"/>
  <c r="F11" i="85"/>
  <c r="H11" i="85" s="1"/>
  <c r="I11" i="85" s="1"/>
  <c r="AI13" i="5" s="1"/>
  <c r="AO21" i="5"/>
  <c r="F19" i="85"/>
  <c r="H19" i="85" s="1"/>
  <c r="I19" i="85" s="1"/>
  <c r="AI21" i="5" s="1"/>
  <c r="AO50" i="5"/>
  <c r="F48" i="85"/>
  <c r="H48" i="85" s="1"/>
  <c r="I48" i="85" s="1"/>
  <c r="AI50" i="5" s="1"/>
  <c r="AO59" i="5"/>
  <c r="F57" i="85"/>
  <c r="H57" i="85" s="1"/>
  <c r="I57" i="85" s="1"/>
  <c r="AI59" i="5" s="1"/>
  <c r="AO7" i="5"/>
  <c r="F5" i="85"/>
  <c r="H5" i="85" s="1"/>
  <c r="I5" i="85" s="1"/>
  <c r="AI7" i="5" s="1"/>
  <c r="F13" i="85"/>
  <c r="H13" i="85" s="1"/>
  <c r="I13" i="85" s="1"/>
  <c r="AI15" i="5" s="1"/>
  <c r="AO15" i="5"/>
  <c r="AO23" i="5"/>
  <c r="F21" i="85"/>
  <c r="H21" i="85" s="1"/>
  <c r="I21" i="85" s="1"/>
  <c r="AI23" i="5" s="1"/>
  <c r="AO33" i="5"/>
  <c r="F31" i="85"/>
  <c r="H31" i="85" s="1"/>
  <c r="I31" i="85" s="1"/>
  <c r="AI33" i="5" s="1"/>
  <c r="AO38" i="5"/>
  <c r="F36" i="85"/>
  <c r="H36" i="85" s="1"/>
  <c r="I36" i="85" s="1"/>
  <c r="AI38" i="5" s="1"/>
  <c r="AO46" i="5"/>
  <c r="F44" i="85"/>
  <c r="H44" i="85" s="1"/>
  <c r="I44" i="85" s="1"/>
  <c r="AI46" i="5" s="1"/>
  <c r="AO62" i="5"/>
  <c r="F60" i="85"/>
  <c r="H60" i="85" s="1"/>
  <c r="I60" i="85" s="1"/>
  <c r="AI62" i="5" s="1"/>
  <c r="AO70" i="5"/>
  <c r="F68" i="85"/>
  <c r="H68" i="85" s="1"/>
  <c r="I68" i="85" s="1"/>
  <c r="AI70" i="5" s="1"/>
  <c r="AO25" i="5"/>
  <c r="F23" i="85"/>
  <c r="H23" i="85" s="1"/>
  <c r="I23" i="85" s="1"/>
  <c r="AI25" i="5" s="1"/>
  <c r="AO34" i="5"/>
  <c r="F32" i="85"/>
  <c r="H32" i="85" s="1"/>
  <c r="I32" i="85" s="1"/>
  <c r="AI34" i="5" s="1"/>
  <c r="AO6" i="5"/>
  <c r="F4" i="85"/>
  <c r="H4" i="85" s="1"/>
  <c r="I4" i="85" s="1"/>
  <c r="AI6" i="5" s="1"/>
  <c r="AO10" i="5"/>
  <c r="F8" i="85"/>
  <c r="H8" i="85" s="1"/>
  <c r="I8" i="85" s="1"/>
  <c r="AI10" i="5" s="1"/>
  <c r="AO14" i="5"/>
  <c r="F12" i="85"/>
  <c r="H12" i="85" s="1"/>
  <c r="I12" i="85" s="1"/>
  <c r="AI14" i="5" s="1"/>
  <c r="AO18" i="5"/>
  <c r="F16" i="85"/>
  <c r="H16" i="85" s="1"/>
  <c r="I16" i="85" s="1"/>
  <c r="AI18" i="5" s="1"/>
  <c r="AO22" i="5"/>
  <c r="F20" i="85"/>
  <c r="H20" i="85" s="1"/>
  <c r="I20" i="85" s="1"/>
  <c r="AI22" i="5" s="1"/>
  <c r="AO26" i="5"/>
  <c r="F24" i="85"/>
  <c r="H24" i="85" s="1"/>
  <c r="I24" i="85" s="1"/>
  <c r="AI26" i="5" s="1"/>
  <c r="F33" i="85"/>
  <c r="H33" i="85" s="1"/>
  <c r="I33" i="85" s="1"/>
  <c r="AI35" i="5" s="1"/>
  <c r="AO35" i="5"/>
  <c r="AO39" i="5"/>
  <c r="F37" i="85"/>
  <c r="H37" i="85" s="1"/>
  <c r="I37" i="85" s="1"/>
  <c r="AI39" i="5" s="1"/>
  <c r="F45" i="85"/>
  <c r="H45" i="85" s="1"/>
  <c r="I45" i="85" s="1"/>
  <c r="AI47" i="5" s="1"/>
  <c r="AO47" i="5"/>
  <c r="AO55" i="5"/>
  <c r="F53" i="85"/>
  <c r="H53" i="85" s="1"/>
  <c r="I53" i="85" s="1"/>
  <c r="AI55" i="5" s="1"/>
  <c r="F61" i="85"/>
  <c r="H61" i="85" s="1"/>
  <c r="I61" i="85" s="1"/>
  <c r="AI63" i="5" s="1"/>
  <c r="AO63" i="5"/>
  <c r="AO4" i="5"/>
  <c r="F2" i="85"/>
  <c r="AO11" i="5"/>
  <c r="F9" i="85"/>
  <c r="H9" i="85" s="1"/>
  <c r="I9" i="85" s="1"/>
  <c r="AI11" i="5" s="1"/>
  <c r="F17" i="85"/>
  <c r="H17" i="85" s="1"/>
  <c r="I17" i="85" s="1"/>
  <c r="AI19" i="5" s="1"/>
  <c r="AO19" i="5"/>
  <c r="AO27" i="5"/>
  <c r="F25" i="85"/>
  <c r="H25" i="85" s="1"/>
  <c r="I25" i="85" s="1"/>
  <c r="AI27" i="5" s="1"/>
  <c r="AO44" i="5"/>
  <c r="F42" i="85"/>
  <c r="H42" i="85" s="1"/>
  <c r="I42" i="85" s="1"/>
  <c r="AI44" i="5" s="1"/>
  <c r="AO8" i="5"/>
  <c r="F6" i="85"/>
  <c r="H6" i="85" s="1"/>
  <c r="I6" i="85" s="1"/>
  <c r="AI8" i="5" s="1"/>
  <c r="AO16" i="5"/>
  <c r="F14" i="85"/>
  <c r="H14" i="85" s="1"/>
  <c r="I14" i="85" s="1"/>
  <c r="AI16" i="5" s="1"/>
  <c r="AO24" i="5"/>
  <c r="F22" i="85"/>
  <c r="H22" i="85" s="1"/>
  <c r="I22" i="85" s="1"/>
  <c r="AI24" i="5" s="1"/>
  <c r="AO37" i="5"/>
  <c r="F35" i="85"/>
  <c r="H35" i="85" s="1"/>
  <c r="I35" i="85" s="1"/>
  <c r="AI37" i="5" s="1"/>
  <c r="AO45" i="5"/>
  <c r="F43" i="85"/>
  <c r="H43" i="85" s="1"/>
  <c r="I43" i="85" s="1"/>
  <c r="AI45" i="5" s="1"/>
  <c r="AO53" i="5"/>
  <c r="F51" i="85"/>
  <c r="H51" i="85" s="1"/>
  <c r="I51" i="85" s="1"/>
  <c r="AI53" i="5" s="1"/>
  <c r="AO61" i="5"/>
  <c r="F59" i="85"/>
  <c r="H59" i="85" s="1"/>
  <c r="I59" i="85" s="1"/>
  <c r="AI61" i="5" s="1"/>
  <c r="AO69" i="5"/>
  <c r="F67" i="85"/>
  <c r="H67" i="85" s="1"/>
  <c r="I67" i="85" s="1"/>
  <c r="AI69" i="5" s="1"/>
  <c r="AO40" i="5"/>
  <c r="F38" i="85"/>
  <c r="H38" i="85" s="1"/>
  <c r="I38" i="85" s="1"/>
  <c r="AI40" i="5" s="1"/>
  <c r="AO48" i="5"/>
  <c r="F46" i="85"/>
  <c r="H46" i="85" s="1"/>
  <c r="I46" i="85" s="1"/>
  <c r="AI48" i="5" s="1"/>
  <c r="AO56" i="5"/>
  <c r="F54" i="85"/>
  <c r="H54" i="85" s="1"/>
  <c r="I54" i="85" s="1"/>
  <c r="AI56" i="5" s="1"/>
  <c r="AO64" i="5"/>
  <c r="F62" i="85"/>
  <c r="H62" i="85" s="1"/>
  <c r="I62" i="85" s="1"/>
  <c r="AI64" i="5" s="1"/>
  <c r="AO12" i="5"/>
  <c r="F10" i="85"/>
  <c r="H10" i="85" s="1"/>
  <c r="I10" i="85" s="1"/>
  <c r="AI12" i="5" s="1"/>
  <c r="AO42" i="5"/>
  <c r="F40" i="85"/>
  <c r="H40" i="85" s="1"/>
  <c r="I40" i="85" s="1"/>
  <c r="AI42" i="5" s="1"/>
  <c r="AO58" i="5"/>
  <c r="F56" i="85"/>
  <c r="H56" i="85" s="1"/>
  <c r="I56" i="85" s="1"/>
  <c r="AI58" i="5" s="1"/>
  <c r="F65" i="85"/>
  <c r="H65" i="85" s="1"/>
  <c r="I65" i="85" s="1"/>
  <c r="AI67" i="5" s="1"/>
  <c r="AO67" i="5"/>
  <c r="AO32" i="5"/>
  <c r="F30" i="85"/>
  <c r="H30" i="85" s="1"/>
  <c r="I30" i="85" s="1"/>
  <c r="AI32" i="5" s="1"/>
  <c r="AO54" i="5"/>
  <c r="F52" i="85"/>
  <c r="H52" i="85" s="1"/>
  <c r="I52" i="85" s="1"/>
  <c r="AI54" i="5" s="1"/>
  <c r="F29" i="85"/>
  <c r="H29" i="85" s="1"/>
  <c r="I29" i="85" s="1"/>
  <c r="AI31" i="5" s="1"/>
  <c r="AO31" i="5"/>
  <c r="AO36" i="5"/>
  <c r="F34" i="85"/>
  <c r="H34" i="85" s="1"/>
  <c r="I34" i="85" s="1"/>
  <c r="AI36" i="5" s="1"/>
  <c r="AO52" i="5"/>
  <c r="F50" i="85"/>
  <c r="H50" i="85" s="1"/>
  <c r="I50" i="85" s="1"/>
  <c r="AI52" i="5" s="1"/>
  <c r="AO60" i="5"/>
  <c r="F58" i="85"/>
  <c r="H58" i="85" s="1"/>
  <c r="I58" i="85" s="1"/>
  <c r="AI60" i="5" s="1"/>
  <c r="AO20" i="5"/>
  <c r="F18" i="85"/>
  <c r="H18" i="85" s="1"/>
  <c r="I18" i="85" s="1"/>
  <c r="AI20" i="5" s="1"/>
  <c r="AO57" i="5"/>
  <c r="F55" i="85"/>
  <c r="H55" i="85" s="1"/>
  <c r="I55" i="85" s="1"/>
  <c r="AI57" i="5" s="1"/>
  <c r="AO29" i="5"/>
  <c r="F27" i="85"/>
  <c r="H27" i="85" s="1"/>
  <c r="I27" i="85" s="1"/>
  <c r="AI29" i="5" s="1"/>
  <c r="AO30" i="5"/>
  <c r="F28" i="85"/>
  <c r="H28" i="85" s="1"/>
  <c r="I28" i="85" s="1"/>
  <c r="AI30" i="5" s="1"/>
  <c r="F49" i="85"/>
  <c r="H49" i="85" s="1"/>
  <c r="I49" i="85" s="1"/>
  <c r="AI51" i="5" s="1"/>
  <c r="AO51" i="5"/>
  <c r="R21" i="4"/>
  <c r="AD22" i="5" s="1"/>
  <c r="R17" i="4"/>
  <c r="AD18" i="5" s="1"/>
  <c r="R5" i="4"/>
  <c r="AD6" i="5" s="1"/>
  <c r="R19" i="4"/>
  <c r="AD20" i="5" s="1"/>
  <c r="R18" i="4"/>
  <c r="AD19" i="5" s="1"/>
  <c r="AK10" i="74"/>
  <c r="AK9" i="90" l="1"/>
  <c r="M8" i="3"/>
  <c r="H2" i="85"/>
  <c r="I2" i="85" s="1"/>
  <c r="AI4" i="5" s="1"/>
  <c r="F71" i="85"/>
  <c r="F72" i="85"/>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H4" i="4"/>
  <c r="I4" i="4"/>
  <c r="J4" i="4"/>
  <c r="K4" i="4"/>
  <c r="H5" i="4"/>
  <c r="I5" i="4"/>
  <c r="J5" i="4"/>
  <c r="K5" i="4"/>
  <c r="H6" i="4"/>
  <c r="I6" i="4"/>
  <c r="J6" i="4"/>
  <c r="K6" i="4"/>
  <c r="H7" i="4"/>
  <c r="I7" i="4"/>
  <c r="J7" i="4"/>
  <c r="K7" i="4"/>
  <c r="H8" i="4"/>
  <c r="I8" i="4"/>
  <c r="J8" i="4"/>
  <c r="K8" i="4"/>
  <c r="H9" i="4"/>
  <c r="I9" i="4"/>
  <c r="J9" i="4"/>
  <c r="K9" i="4"/>
  <c r="H10" i="4"/>
  <c r="I10" i="4"/>
  <c r="J10" i="4"/>
  <c r="K10" i="4"/>
  <c r="H11" i="4"/>
  <c r="I11" i="4"/>
  <c r="J11" i="4"/>
  <c r="K11" i="4"/>
  <c r="H12" i="4"/>
  <c r="I12" i="4"/>
  <c r="J12" i="4"/>
  <c r="K12" i="4"/>
  <c r="H13" i="4"/>
  <c r="I13" i="4"/>
  <c r="J13" i="4"/>
  <c r="K13" i="4"/>
  <c r="H14" i="4"/>
  <c r="I14" i="4"/>
  <c r="J14" i="4"/>
  <c r="K14" i="4"/>
  <c r="H15" i="4"/>
  <c r="I15" i="4"/>
  <c r="J15" i="4"/>
  <c r="K15" i="4"/>
  <c r="H16" i="4"/>
  <c r="I16" i="4"/>
  <c r="J16" i="4"/>
  <c r="K16" i="4"/>
  <c r="H17" i="4"/>
  <c r="I17" i="4"/>
  <c r="J17" i="4"/>
  <c r="K17" i="4"/>
  <c r="H18" i="4"/>
  <c r="I18" i="4"/>
  <c r="J18" i="4"/>
  <c r="K18" i="4"/>
  <c r="H19" i="4"/>
  <c r="I19" i="4"/>
  <c r="J19" i="4"/>
  <c r="K19" i="4"/>
  <c r="H20" i="4"/>
  <c r="I20" i="4"/>
  <c r="J20" i="4"/>
  <c r="K20" i="4"/>
  <c r="H21" i="4"/>
  <c r="I21" i="4"/>
  <c r="J21" i="4"/>
  <c r="K21" i="4"/>
  <c r="H22" i="4"/>
  <c r="I22" i="4"/>
  <c r="J22" i="4"/>
  <c r="K22" i="4"/>
  <c r="H23" i="4"/>
  <c r="I23" i="4"/>
  <c r="J23" i="4"/>
  <c r="K23" i="4"/>
  <c r="H24" i="4"/>
  <c r="I24" i="4"/>
  <c r="J24" i="4"/>
  <c r="K24" i="4"/>
  <c r="H25" i="4"/>
  <c r="I25" i="4"/>
  <c r="J25" i="4"/>
  <c r="K25" i="4"/>
  <c r="H26" i="4"/>
  <c r="I26" i="4"/>
  <c r="J26" i="4"/>
  <c r="K26" i="4"/>
  <c r="H27" i="4"/>
  <c r="I27" i="4"/>
  <c r="J27" i="4"/>
  <c r="K27" i="4"/>
  <c r="H28" i="4"/>
  <c r="I28" i="4"/>
  <c r="J28" i="4"/>
  <c r="K28" i="4"/>
  <c r="H29" i="4"/>
  <c r="I29" i="4"/>
  <c r="J29" i="4"/>
  <c r="K29" i="4"/>
  <c r="H30" i="4"/>
  <c r="I30" i="4"/>
  <c r="J30" i="4"/>
  <c r="K30" i="4"/>
  <c r="H31" i="4"/>
  <c r="I31" i="4"/>
  <c r="J31" i="4"/>
  <c r="K31" i="4"/>
  <c r="H32" i="4"/>
  <c r="I32" i="4"/>
  <c r="J32" i="4"/>
  <c r="K32" i="4"/>
  <c r="H33" i="4"/>
  <c r="I33" i="4"/>
  <c r="J33" i="4"/>
  <c r="K33" i="4"/>
  <c r="H34" i="4"/>
  <c r="I34" i="4"/>
  <c r="J34" i="4"/>
  <c r="K34" i="4"/>
  <c r="H35" i="4"/>
  <c r="I35" i="4"/>
  <c r="J35" i="4"/>
  <c r="K35" i="4"/>
  <c r="H36" i="4"/>
  <c r="I36" i="4"/>
  <c r="J36" i="4"/>
  <c r="K36" i="4"/>
  <c r="H37" i="4"/>
  <c r="I37" i="4"/>
  <c r="J37" i="4"/>
  <c r="K37" i="4"/>
  <c r="H38" i="4"/>
  <c r="I38" i="4"/>
  <c r="J38" i="4"/>
  <c r="K38" i="4"/>
  <c r="H39" i="4"/>
  <c r="I39" i="4"/>
  <c r="J39" i="4"/>
  <c r="K39" i="4"/>
  <c r="H40" i="4"/>
  <c r="I40" i="4"/>
  <c r="J40" i="4"/>
  <c r="K40" i="4"/>
  <c r="H41" i="4"/>
  <c r="I41" i="4"/>
  <c r="J41" i="4"/>
  <c r="K41" i="4"/>
  <c r="H42" i="4"/>
  <c r="I42" i="4"/>
  <c r="J42" i="4"/>
  <c r="K42" i="4"/>
  <c r="H43" i="4"/>
  <c r="I43" i="4"/>
  <c r="J43" i="4"/>
  <c r="K43" i="4"/>
  <c r="H44" i="4"/>
  <c r="I44" i="4"/>
  <c r="J44" i="4"/>
  <c r="K44" i="4"/>
  <c r="H45" i="4"/>
  <c r="I45" i="4"/>
  <c r="J45" i="4"/>
  <c r="K45" i="4"/>
  <c r="H46" i="4"/>
  <c r="I46" i="4"/>
  <c r="J46" i="4"/>
  <c r="K46" i="4"/>
  <c r="H47" i="4"/>
  <c r="I47" i="4"/>
  <c r="J47" i="4"/>
  <c r="K47" i="4"/>
  <c r="H48" i="4"/>
  <c r="I48" i="4"/>
  <c r="J48" i="4"/>
  <c r="K48" i="4"/>
  <c r="H49" i="4"/>
  <c r="I49" i="4"/>
  <c r="J49" i="4"/>
  <c r="K49" i="4"/>
  <c r="H50" i="4"/>
  <c r="I50" i="4"/>
  <c r="J50" i="4"/>
  <c r="K50" i="4"/>
  <c r="H51" i="4"/>
  <c r="I51" i="4"/>
  <c r="J51" i="4"/>
  <c r="K51" i="4"/>
  <c r="H52" i="4"/>
  <c r="I52" i="4"/>
  <c r="J52" i="4"/>
  <c r="K52" i="4"/>
  <c r="H53" i="4"/>
  <c r="I53" i="4"/>
  <c r="J53" i="4"/>
  <c r="K53" i="4"/>
  <c r="H54" i="4"/>
  <c r="I54" i="4"/>
  <c r="J54" i="4"/>
  <c r="K54" i="4"/>
  <c r="H55" i="4"/>
  <c r="I55" i="4"/>
  <c r="J55" i="4"/>
  <c r="K55" i="4"/>
  <c r="H56" i="4"/>
  <c r="I56" i="4"/>
  <c r="J56" i="4"/>
  <c r="K56" i="4"/>
  <c r="H57" i="4"/>
  <c r="I57" i="4"/>
  <c r="J57" i="4"/>
  <c r="K57" i="4"/>
  <c r="H58" i="4"/>
  <c r="I58" i="4"/>
  <c r="J58" i="4"/>
  <c r="K58" i="4"/>
  <c r="H59" i="4"/>
  <c r="I59" i="4"/>
  <c r="J59" i="4"/>
  <c r="K59" i="4"/>
  <c r="H60" i="4"/>
  <c r="I60" i="4"/>
  <c r="J60" i="4"/>
  <c r="K60" i="4"/>
  <c r="H61" i="4"/>
  <c r="I61" i="4"/>
  <c r="J61" i="4"/>
  <c r="K61" i="4"/>
  <c r="H62" i="4"/>
  <c r="I62" i="4"/>
  <c r="J62" i="4"/>
  <c r="K62" i="4"/>
  <c r="H63" i="4"/>
  <c r="I63" i="4"/>
  <c r="J63" i="4"/>
  <c r="K63" i="4"/>
  <c r="H64" i="4"/>
  <c r="I64" i="4"/>
  <c r="J64" i="4"/>
  <c r="K64" i="4"/>
  <c r="H65" i="4"/>
  <c r="I65" i="4"/>
  <c r="J65" i="4"/>
  <c r="K65" i="4"/>
  <c r="H66" i="4"/>
  <c r="I66" i="4"/>
  <c r="J66" i="4"/>
  <c r="K66" i="4"/>
  <c r="H67" i="4"/>
  <c r="I67" i="4"/>
  <c r="J67" i="4"/>
  <c r="K67" i="4"/>
  <c r="H68" i="4"/>
  <c r="I68" i="4"/>
  <c r="J68" i="4"/>
  <c r="K68" i="4"/>
  <c r="H69" i="4"/>
  <c r="I69" i="4"/>
  <c r="J69" i="4"/>
  <c r="K69" i="4"/>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3" i="3"/>
  <c r="S3" i="3" s="1"/>
  <c r="P4" i="3"/>
  <c r="Q4" i="3" s="1"/>
  <c r="P5" i="3"/>
  <c r="Q5" i="3" s="1"/>
  <c r="P6" i="3"/>
  <c r="Q6" i="3" s="1"/>
  <c r="P7" i="3"/>
  <c r="Q7" i="3" s="1"/>
  <c r="P8" i="3"/>
  <c r="Q8" i="3" s="1"/>
  <c r="P9" i="3"/>
  <c r="Q9" i="3" s="1"/>
  <c r="P10" i="3"/>
  <c r="Q10" i="3" s="1"/>
  <c r="P11" i="3"/>
  <c r="Q11" i="3" s="1"/>
  <c r="P12" i="3"/>
  <c r="Q12" i="3" s="1"/>
  <c r="P13" i="3"/>
  <c r="Q13" i="3" s="1"/>
  <c r="P14" i="3"/>
  <c r="Q14" i="3" s="1"/>
  <c r="P15" i="3"/>
  <c r="Q15" i="3" s="1"/>
  <c r="P16" i="3"/>
  <c r="Q16" i="3" s="1"/>
  <c r="P17" i="3"/>
  <c r="Q17" i="3" s="1"/>
  <c r="P18" i="3"/>
  <c r="Q18" i="3" s="1"/>
  <c r="P19" i="3"/>
  <c r="Q19" i="3" s="1"/>
  <c r="P20" i="3"/>
  <c r="Q20" i="3" s="1"/>
  <c r="P21" i="3"/>
  <c r="Q21" i="3" s="1"/>
  <c r="P22" i="3"/>
  <c r="Q22" i="3" s="1"/>
  <c r="P23" i="3"/>
  <c r="Q23" i="3" s="1"/>
  <c r="P24" i="3"/>
  <c r="Q24" i="3" s="1"/>
  <c r="P25" i="3"/>
  <c r="Q25" i="3" s="1"/>
  <c r="P26" i="3"/>
  <c r="Q26" i="3" s="1"/>
  <c r="P27" i="3"/>
  <c r="Q27" i="3" s="1"/>
  <c r="P28" i="3"/>
  <c r="Q28" i="3" s="1"/>
  <c r="P29" i="3"/>
  <c r="Q29" i="3" s="1"/>
  <c r="P30" i="3"/>
  <c r="Q30" i="3" s="1"/>
  <c r="P31" i="3"/>
  <c r="Q31" i="3" s="1"/>
  <c r="P32" i="3"/>
  <c r="Q32" i="3" s="1"/>
  <c r="P33" i="3"/>
  <c r="Q33" i="3" s="1"/>
  <c r="P34" i="3"/>
  <c r="Q34" i="3" s="1"/>
  <c r="P35" i="3"/>
  <c r="Q35" i="3" s="1"/>
  <c r="P36" i="3"/>
  <c r="Q36" i="3" s="1"/>
  <c r="P37" i="3"/>
  <c r="Q37" i="3" s="1"/>
  <c r="P38" i="3"/>
  <c r="Q38" i="3" s="1"/>
  <c r="P39" i="3"/>
  <c r="Q39" i="3" s="1"/>
  <c r="P40" i="3"/>
  <c r="Q40" i="3" s="1"/>
  <c r="P41" i="3"/>
  <c r="Q41" i="3" s="1"/>
  <c r="P42" i="3"/>
  <c r="Q42" i="3" s="1"/>
  <c r="P43" i="3"/>
  <c r="Q43" i="3" s="1"/>
  <c r="P44" i="3"/>
  <c r="Q44" i="3" s="1"/>
  <c r="P45" i="3"/>
  <c r="Q45" i="3" s="1"/>
  <c r="P46" i="3"/>
  <c r="Q46" i="3" s="1"/>
  <c r="P47" i="3"/>
  <c r="Q47" i="3" s="1"/>
  <c r="P48" i="3"/>
  <c r="Q48" i="3" s="1"/>
  <c r="P49" i="3"/>
  <c r="Q49" i="3" s="1"/>
  <c r="P50" i="3"/>
  <c r="Q50" i="3" s="1"/>
  <c r="P51" i="3"/>
  <c r="Q51" i="3" s="1"/>
  <c r="P52" i="3"/>
  <c r="Q52" i="3" s="1"/>
  <c r="P53" i="3"/>
  <c r="Q53" i="3" s="1"/>
  <c r="P54" i="3"/>
  <c r="Q54" i="3" s="1"/>
  <c r="P55" i="3"/>
  <c r="Q55" i="3" s="1"/>
  <c r="P56" i="3"/>
  <c r="Q56" i="3" s="1"/>
  <c r="P57" i="3"/>
  <c r="Q57" i="3" s="1"/>
  <c r="P58" i="3"/>
  <c r="Q58" i="3" s="1"/>
  <c r="P59" i="3"/>
  <c r="Q59" i="3" s="1"/>
  <c r="P60" i="3"/>
  <c r="Q60" i="3" s="1"/>
  <c r="P61" i="3"/>
  <c r="Q61" i="3" s="1"/>
  <c r="P62" i="3"/>
  <c r="Q62" i="3" s="1"/>
  <c r="P63" i="3"/>
  <c r="Q63" i="3" s="1"/>
  <c r="P64" i="3"/>
  <c r="Q64" i="3" s="1"/>
  <c r="P65" i="3"/>
  <c r="Q65" i="3" s="1"/>
  <c r="P66" i="3"/>
  <c r="Q66" i="3" s="1"/>
  <c r="P67" i="3"/>
  <c r="Q67" i="3" s="1"/>
  <c r="P68" i="3"/>
  <c r="Q68" i="3" s="1"/>
  <c r="P69" i="3"/>
  <c r="Q69" i="3" s="1"/>
  <c r="P3" i="3"/>
  <c r="Q3" i="3" s="1"/>
  <c r="AA4" i="3"/>
  <c r="AB4" i="3" s="1"/>
  <c r="AC4" i="3" s="1"/>
  <c r="AA5" i="3"/>
  <c r="AB5" i="3" s="1"/>
  <c r="AC5" i="3" s="1"/>
  <c r="T6" i="5" s="1"/>
  <c r="AA6" i="3"/>
  <c r="AB6" i="3" s="1"/>
  <c r="AC6" i="3" s="1"/>
  <c r="T7" i="5" s="1"/>
  <c r="AA7" i="3"/>
  <c r="AB7" i="3" s="1"/>
  <c r="AC7" i="3" s="1"/>
  <c r="T8" i="5" s="1"/>
  <c r="AA8" i="3"/>
  <c r="AB8" i="3" s="1"/>
  <c r="AC8" i="3" s="1"/>
  <c r="T9" i="5" s="1"/>
  <c r="AA9" i="3"/>
  <c r="AB9" i="3" s="1"/>
  <c r="AC9" i="3" s="1"/>
  <c r="T10" i="5" s="1"/>
  <c r="AA10" i="3"/>
  <c r="AB10" i="3" s="1"/>
  <c r="AC10" i="3" s="1"/>
  <c r="T11" i="5" s="1"/>
  <c r="AA11" i="3"/>
  <c r="AB11" i="3" s="1"/>
  <c r="AC11" i="3" s="1"/>
  <c r="T12" i="5" s="1"/>
  <c r="AA12" i="3"/>
  <c r="AB12" i="3" s="1"/>
  <c r="AC12" i="3" s="1"/>
  <c r="T13" i="5" s="1"/>
  <c r="AA13" i="3"/>
  <c r="AB13" i="3" s="1"/>
  <c r="AC13" i="3" s="1"/>
  <c r="T14" i="5" s="1"/>
  <c r="AA14" i="3"/>
  <c r="AB14" i="3" s="1"/>
  <c r="AC14" i="3" s="1"/>
  <c r="T15" i="5" s="1"/>
  <c r="AA15" i="3"/>
  <c r="AB15" i="3" s="1"/>
  <c r="AC15" i="3" s="1"/>
  <c r="T16" i="5" s="1"/>
  <c r="AA16" i="3"/>
  <c r="AB16" i="3" s="1"/>
  <c r="AC16" i="3" s="1"/>
  <c r="T17" i="5" s="1"/>
  <c r="AA17" i="3"/>
  <c r="AB17" i="3" s="1"/>
  <c r="AC17" i="3" s="1"/>
  <c r="T18" i="5" s="1"/>
  <c r="AA18" i="3"/>
  <c r="AB18" i="3" s="1"/>
  <c r="AC18" i="3" s="1"/>
  <c r="T19" i="5" s="1"/>
  <c r="AA19" i="3"/>
  <c r="AB19" i="3" s="1"/>
  <c r="AC19" i="3" s="1"/>
  <c r="T20" i="5" s="1"/>
  <c r="AA20" i="3"/>
  <c r="AB20" i="3" s="1"/>
  <c r="AC20" i="3" s="1"/>
  <c r="T21" i="5" s="1"/>
  <c r="AA21" i="3"/>
  <c r="AB21" i="3" s="1"/>
  <c r="AC21" i="3" s="1"/>
  <c r="T22" i="5" s="1"/>
  <c r="AA22" i="3"/>
  <c r="AB22" i="3" s="1"/>
  <c r="AC22" i="3" s="1"/>
  <c r="T23" i="5" s="1"/>
  <c r="AA23" i="3"/>
  <c r="AB23" i="3" s="1"/>
  <c r="AC23" i="3" s="1"/>
  <c r="T24" i="5" s="1"/>
  <c r="AA24" i="3"/>
  <c r="AB24" i="3" s="1"/>
  <c r="AC24" i="3" s="1"/>
  <c r="T25" i="5" s="1"/>
  <c r="AA25" i="3"/>
  <c r="AB25" i="3" s="1"/>
  <c r="AC25" i="3" s="1"/>
  <c r="T26" i="5" s="1"/>
  <c r="AA26" i="3"/>
  <c r="AB26" i="3" s="1"/>
  <c r="AC26" i="3" s="1"/>
  <c r="T27" i="5" s="1"/>
  <c r="AA27" i="3"/>
  <c r="AB27" i="3" s="1"/>
  <c r="AC27" i="3" s="1"/>
  <c r="T28" i="5" s="1"/>
  <c r="AA28" i="3"/>
  <c r="AB28" i="3" s="1"/>
  <c r="AC28" i="3" s="1"/>
  <c r="T29" i="5" s="1"/>
  <c r="AA29" i="3"/>
  <c r="AB29" i="3" s="1"/>
  <c r="AC29" i="3" s="1"/>
  <c r="T30" i="5" s="1"/>
  <c r="AA30" i="3"/>
  <c r="AB30" i="3" s="1"/>
  <c r="AC30" i="3" s="1"/>
  <c r="T31" i="5" s="1"/>
  <c r="AA31" i="3"/>
  <c r="AB31" i="3" s="1"/>
  <c r="AC31" i="3" s="1"/>
  <c r="T32" i="5" s="1"/>
  <c r="AA32" i="3"/>
  <c r="AB32" i="3" s="1"/>
  <c r="AC32" i="3" s="1"/>
  <c r="T33" i="5" s="1"/>
  <c r="AA33" i="3"/>
  <c r="AB33" i="3" s="1"/>
  <c r="AC33" i="3" s="1"/>
  <c r="T34" i="5" s="1"/>
  <c r="AA34" i="3"/>
  <c r="AB34" i="3" s="1"/>
  <c r="AC34" i="3" s="1"/>
  <c r="T35" i="5" s="1"/>
  <c r="AA35" i="3"/>
  <c r="AB35" i="3" s="1"/>
  <c r="AC35" i="3" s="1"/>
  <c r="T36" i="5" s="1"/>
  <c r="AA36" i="3"/>
  <c r="AB36" i="3" s="1"/>
  <c r="AC36" i="3" s="1"/>
  <c r="T37" i="5" s="1"/>
  <c r="AA37" i="3"/>
  <c r="AB37" i="3" s="1"/>
  <c r="AC37" i="3" s="1"/>
  <c r="T38" i="5" s="1"/>
  <c r="AA38" i="3"/>
  <c r="AB38" i="3" s="1"/>
  <c r="AC38" i="3" s="1"/>
  <c r="T39" i="5" s="1"/>
  <c r="AA39" i="3"/>
  <c r="AB39" i="3" s="1"/>
  <c r="AC39" i="3" s="1"/>
  <c r="T40" i="5" s="1"/>
  <c r="AA40" i="3"/>
  <c r="AB40" i="3" s="1"/>
  <c r="AC40" i="3" s="1"/>
  <c r="T41" i="5" s="1"/>
  <c r="AA41" i="3"/>
  <c r="AB41" i="3" s="1"/>
  <c r="AC41" i="3" s="1"/>
  <c r="T42" i="5" s="1"/>
  <c r="AA42" i="3"/>
  <c r="AB42" i="3" s="1"/>
  <c r="AC42" i="3" s="1"/>
  <c r="T43" i="5" s="1"/>
  <c r="AA43" i="3"/>
  <c r="AB43" i="3" s="1"/>
  <c r="AC43" i="3" s="1"/>
  <c r="T44" i="5" s="1"/>
  <c r="AA44" i="3"/>
  <c r="AB44" i="3" s="1"/>
  <c r="AC44" i="3" s="1"/>
  <c r="T45" i="5" s="1"/>
  <c r="AA45" i="3"/>
  <c r="AB45" i="3" s="1"/>
  <c r="AC45" i="3" s="1"/>
  <c r="T46" i="5" s="1"/>
  <c r="AA46" i="3"/>
  <c r="AB46" i="3" s="1"/>
  <c r="AC46" i="3" s="1"/>
  <c r="T47" i="5" s="1"/>
  <c r="AA47" i="3"/>
  <c r="AB47" i="3" s="1"/>
  <c r="AC47" i="3" s="1"/>
  <c r="T48" i="5" s="1"/>
  <c r="AA48" i="3"/>
  <c r="AB48" i="3" s="1"/>
  <c r="AC48" i="3" s="1"/>
  <c r="T49" i="5" s="1"/>
  <c r="AA49" i="3"/>
  <c r="AB49" i="3" s="1"/>
  <c r="AC49" i="3" s="1"/>
  <c r="T50" i="5" s="1"/>
  <c r="AA50" i="3"/>
  <c r="AB50" i="3" s="1"/>
  <c r="AC50" i="3" s="1"/>
  <c r="T51" i="5" s="1"/>
  <c r="AA51" i="3"/>
  <c r="AB51" i="3" s="1"/>
  <c r="AC51" i="3" s="1"/>
  <c r="T52" i="5" s="1"/>
  <c r="AA52" i="3"/>
  <c r="AB52" i="3" s="1"/>
  <c r="AC52" i="3" s="1"/>
  <c r="T53" i="5" s="1"/>
  <c r="AA53" i="3"/>
  <c r="AB53" i="3" s="1"/>
  <c r="AC53" i="3" s="1"/>
  <c r="T54" i="5" s="1"/>
  <c r="AA54" i="3"/>
  <c r="AB54" i="3" s="1"/>
  <c r="AC54" i="3" s="1"/>
  <c r="T55" i="5" s="1"/>
  <c r="AA55" i="3"/>
  <c r="AB55" i="3" s="1"/>
  <c r="AC55" i="3" s="1"/>
  <c r="T56" i="5" s="1"/>
  <c r="AA56" i="3"/>
  <c r="AB56" i="3" s="1"/>
  <c r="AC56" i="3" s="1"/>
  <c r="T57" i="5" s="1"/>
  <c r="AA57" i="3"/>
  <c r="AB57" i="3" s="1"/>
  <c r="AC57" i="3" s="1"/>
  <c r="T58" i="5" s="1"/>
  <c r="AA58" i="3"/>
  <c r="AB58" i="3" s="1"/>
  <c r="AC58" i="3" s="1"/>
  <c r="T59" i="5" s="1"/>
  <c r="AA59" i="3"/>
  <c r="AB59" i="3" s="1"/>
  <c r="AC59" i="3" s="1"/>
  <c r="T60" i="5" s="1"/>
  <c r="AA60" i="3"/>
  <c r="AB60" i="3" s="1"/>
  <c r="AC60" i="3" s="1"/>
  <c r="T61" i="5" s="1"/>
  <c r="AA61" i="3"/>
  <c r="AB61" i="3" s="1"/>
  <c r="AC61" i="3" s="1"/>
  <c r="T62" i="5" s="1"/>
  <c r="AA62" i="3"/>
  <c r="AB62" i="3" s="1"/>
  <c r="AC62" i="3" s="1"/>
  <c r="T63" i="5" s="1"/>
  <c r="AA63" i="3"/>
  <c r="AB63" i="3" s="1"/>
  <c r="AC63" i="3" s="1"/>
  <c r="T64" i="5" s="1"/>
  <c r="AA64" i="3"/>
  <c r="AB64" i="3" s="1"/>
  <c r="AC64" i="3" s="1"/>
  <c r="T65" i="5" s="1"/>
  <c r="AA65" i="3"/>
  <c r="AB65" i="3" s="1"/>
  <c r="AC65" i="3" s="1"/>
  <c r="T66" i="5" s="1"/>
  <c r="AA66" i="3"/>
  <c r="AB66" i="3" s="1"/>
  <c r="AC66" i="3" s="1"/>
  <c r="T67" i="5" s="1"/>
  <c r="AA67" i="3"/>
  <c r="AB67" i="3" s="1"/>
  <c r="AC67" i="3" s="1"/>
  <c r="T68" i="5" s="1"/>
  <c r="AA68" i="3"/>
  <c r="AB68" i="3" s="1"/>
  <c r="AC68" i="3" s="1"/>
  <c r="T69" i="5" s="1"/>
  <c r="AA69" i="3"/>
  <c r="AB69" i="3" s="1"/>
  <c r="AC69" i="3" s="1"/>
  <c r="T70" i="5" s="1"/>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BA9" i="90" l="1"/>
  <c r="AK9" i="5" s="1"/>
  <c r="O69" i="4"/>
  <c r="AC70" i="5" s="1"/>
  <c r="O65" i="4"/>
  <c r="AC66" i="5" s="1"/>
  <c r="O61" i="4"/>
  <c r="AC62" i="5" s="1"/>
  <c r="O57" i="4"/>
  <c r="AC58" i="5" s="1"/>
  <c r="O53" i="4"/>
  <c r="AC54" i="5" s="1"/>
  <c r="O49" i="4"/>
  <c r="AC50" i="5" s="1"/>
  <c r="O45" i="4"/>
  <c r="AC46" i="5" s="1"/>
  <c r="O41" i="4"/>
  <c r="AC42" i="5" s="1"/>
  <c r="O37" i="4"/>
  <c r="AC38" i="5" s="1"/>
  <c r="O33" i="4"/>
  <c r="AC34" i="5" s="1"/>
  <c r="O29" i="4"/>
  <c r="AC30" i="5" s="1"/>
  <c r="O25" i="4"/>
  <c r="AC26" i="5" s="1"/>
  <c r="O21" i="4"/>
  <c r="AC22" i="5" s="1"/>
  <c r="O17" i="4"/>
  <c r="AC18" i="5" s="1"/>
  <c r="O13" i="4"/>
  <c r="AC14" i="5" s="1"/>
  <c r="O9" i="4"/>
  <c r="AC10" i="5" s="1"/>
  <c r="O5" i="4"/>
  <c r="AC6" i="5" s="1"/>
  <c r="AL9" i="5"/>
  <c r="B7" i="85"/>
  <c r="B71" i="85" s="1"/>
  <c r="M75" i="3"/>
  <c r="M76" i="3"/>
  <c r="M74" i="3"/>
  <c r="B72" i="85"/>
  <c r="L68" i="4"/>
  <c r="AB69" i="5" s="1"/>
  <c r="L52" i="4"/>
  <c r="O68" i="4"/>
  <c r="AC69" i="5" s="1"/>
  <c r="O64" i="4"/>
  <c r="AC65" i="5" s="1"/>
  <c r="O60" i="4"/>
  <c r="AC61" i="5" s="1"/>
  <c r="O56" i="4"/>
  <c r="AC57" i="5" s="1"/>
  <c r="O52" i="4"/>
  <c r="AC53" i="5" s="1"/>
  <c r="O48" i="4"/>
  <c r="AC49" i="5" s="1"/>
  <c r="O44" i="4"/>
  <c r="AC45" i="5" s="1"/>
  <c r="O40" i="4"/>
  <c r="AC41" i="5" s="1"/>
  <c r="O36" i="4"/>
  <c r="AC37" i="5" s="1"/>
  <c r="O32" i="4"/>
  <c r="AC33" i="5" s="1"/>
  <c r="O28" i="4"/>
  <c r="AC29" i="5" s="1"/>
  <c r="O24" i="4"/>
  <c r="AC25" i="5" s="1"/>
  <c r="O20" i="4"/>
  <c r="AC21" i="5" s="1"/>
  <c r="O16" i="4"/>
  <c r="AC17" i="5" s="1"/>
  <c r="O12" i="4"/>
  <c r="AC13" i="5" s="1"/>
  <c r="O8" i="4"/>
  <c r="AC9" i="5" s="1"/>
  <c r="O4" i="4"/>
  <c r="AC5" i="5" s="1"/>
  <c r="L36" i="4"/>
  <c r="AB37" i="5" s="1"/>
  <c r="L32" i="4"/>
  <c r="L31" i="4"/>
  <c r="AB32" i="5" s="1"/>
  <c r="L16" i="4"/>
  <c r="AB17" i="5" s="1"/>
  <c r="L15" i="4"/>
  <c r="L4" i="4"/>
  <c r="AB5" i="5" s="1"/>
  <c r="O67" i="4"/>
  <c r="AC68" i="5" s="1"/>
  <c r="O63" i="4"/>
  <c r="AC64" i="5" s="1"/>
  <c r="O59" i="4"/>
  <c r="AC60" i="5" s="1"/>
  <c r="O55" i="4"/>
  <c r="AC56" i="5" s="1"/>
  <c r="O51" i="4"/>
  <c r="AC52" i="5" s="1"/>
  <c r="O47" i="4"/>
  <c r="AC48" i="5" s="1"/>
  <c r="O43" i="4"/>
  <c r="AC44" i="5" s="1"/>
  <c r="O39" i="4"/>
  <c r="AC40" i="5" s="1"/>
  <c r="O35" i="4"/>
  <c r="AC36" i="5" s="1"/>
  <c r="O31" i="4"/>
  <c r="AC32" i="5" s="1"/>
  <c r="O27" i="4"/>
  <c r="AC28" i="5" s="1"/>
  <c r="O23" i="4"/>
  <c r="AC24" i="5" s="1"/>
  <c r="O19" i="4"/>
  <c r="AC20" i="5" s="1"/>
  <c r="O15" i="4"/>
  <c r="AC16" i="5" s="1"/>
  <c r="O11" i="4"/>
  <c r="AC12" i="5" s="1"/>
  <c r="O7" i="4"/>
  <c r="AC8" i="5" s="1"/>
  <c r="W62" i="3"/>
  <c r="R63" i="5" s="1"/>
  <c r="W50" i="3"/>
  <c r="R51" i="5" s="1"/>
  <c r="W38" i="3"/>
  <c r="R39" i="5" s="1"/>
  <c r="W26" i="3"/>
  <c r="R27" i="5" s="1"/>
  <c r="W18" i="3"/>
  <c r="R19" i="5" s="1"/>
  <c r="W6" i="3"/>
  <c r="R7" i="5" s="1"/>
  <c r="Z66" i="3"/>
  <c r="S67" i="5" s="1"/>
  <c r="Z62" i="3"/>
  <c r="S63" i="5" s="1"/>
  <c r="Z58" i="3"/>
  <c r="S59" i="5" s="1"/>
  <c r="Z54" i="3"/>
  <c r="S55" i="5" s="1"/>
  <c r="Z50" i="3"/>
  <c r="S51" i="5" s="1"/>
  <c r="Z46" i="3"/>
  <c r="S47" i="5" s="1"/>
  <c r="Z42" i="3"/>
  <c r="S43" i="5" s="1"/>
  <c r="Z38" i="3"/>
  <c r="S39" i="5" s="1"/>
  <c r="Z34" i="3"/>
  <c r="S35" i="5" s="1"/>
  <c r="Z30" i="3"/>
  <c r="S31" i="5" s="1"/>
  <c r="Z26" i="3"/>
  <c r="S27" i="5" s="1"/>
  <c r="Z22" i="3"/>
  <c r="S23" i="5" s="1"/>
  <c r="Z18" i="3"/>
  <c r="S19" i="5" s="1"/>
  <c r="Z14" i="3"/>
  <c r="S15" i="5" s="1"/>
  <c r="Z10" i="3"/>
  <c r="S11" i="5" s="1"/>
  <c r="Z6" i="3"/>
  <c r="S7" i="5" s="1"/>
  <c r="W66" i="3"/>
  <c r="R67" i="5" s="1"/>
  <c r="W58" i="3"/>
  <c r="R59" i="5" s="1"/>
  <c r="W54" i="3"/>
  <c r="R55" i="5" s="1"/>
  <c r="W46" i="3"/>
  <c r="R47" i="5" s="1"/>
  <c r="W42" i="3"/>
  <c r="R43" i="5" s="1"/>
  <c r="W34" i="3"/>
  <c r="R35" i="5" s="1"/>
  <c r="W30" i="3"/>
  <c r="R31" i="5" s="1"/>
  <c r="W22" i="3"/>
  <c r="R23" i="5" s="1"/>
  <c r="W14" i="3"/>
  <c r="R15" i="5" s="1"/>
  <c r="W10" i="3"/>
  <c r="R11" i="5" s="1"/>
  <c r="W68" i="3"/>
  <c r="R69" i="5" s="1"/>
  <c r="W64" i="3"/>
  <c r="R65" i="5" s="1"/>
  <c r="W60" i="3"/>
  <c r="R61" i="5" s="1"/>
  <c r="W56" i="3"/>
  <c r="R57" i="5" s="1"/>
  <c r="W52" i="3"/>
  <c r="R53" i="5" s="1"/>
  <c r="W48" i="3"/>
  <c r="R49" i="5" s="1"/>
  <c r="W44" i="3"/>
  <c r="R45" i="5" s="1"/>
  <c r="W40" i="3"/>
  <c r="R41" i="5" s="1"/>
  <c r="W36" i="3"/>
  <c r="R37" i="5" s="1"/>
  <c r="W32" i="3"/>
  <c r="R33" i="5" s="1"/>
  <c r="W28" i="3"/>
  <c r="R29" i="5" s="1"/>
  <c r="W24" i="3"/>
  <c r="R25" i="5" s="1"/>
  <c r="W20" i="3"/>
  <c r="R21" i="5" s="1"/>
  <c r="W16" i="3"/>
  <c r="R17" i="5" s="1"/>
  <c r="W12" i="3"/>
  <c r="R13" i="5" s="1"/>
  <c r="W8" i="3"/>
  <c r="R9" i="5" s="1"/>
  <c r="W4" i="3"/>
  <c r="R5" i="5" s="1"/>
  <c r="Z68" i="3"/>
  <c r="S69" i="5" s="1"/>
  <c r="Z64" i="3"/>
  <c r="S65" i="5" s="1"/>
  <c r="Z60" i="3"/>
  <c r="S61" i="5" s="1"/>
  <c r="Z56" i="3"/>
  <c r="S57" i="5" s="1"/>
  <c r="Z52" i="3"/>
  <c r="S53" i="5" s="1"/>
  <c r="Z48" i="3"/>
  <c r="S49" i="5" s="1"/>
  <c r="Z44" i="3"/>
  <c r="S45" i="5" s="1"/>
  <c r="Z40" i="3"/>
  <c r="S41" i="5" s="1"/>
  <c r="Z36" i="3"/>
  <c r="S37" i="5" s="1"/>
  <c r="Z32" i="3"/>
  <c r="S33" i="5" s="1"/>
  <c r="Z28" i="3"/>
  <c r="S29" i="5" s="1"/>
  <c r="Z24" i="3"/>
  <c r="S25" i="5" s="1"/>
  <c r="Z20" i="3"/>
  <c r="S21" i="5" s="1"/>
  <c r="Z16" i="3"/>
  <c r="S17" i="5" s="1"/>
  <c r="Z12" i="3"/>
  <c r="S13" i="5" s="1"/>
  <c r="Z8" i="3"/>
  <c r="S9" i="5" s="1"/>
  <c r="Z4" i="3"/>
  <c r="S5" i="5" s="1"/>
  <c r="W67" i="3"/>
  <c r="R68" i="5" s="1"/>
  <c r="W63" i="3"/>
  <c r="R64" i="5" s="1"/>
  <c r="W59" i="3"/>
  <c r="R60" i="5" s="1"/>
  <c r="W55" i="3"/>
  <c r="R56" i="5" s="1"/>
  <c r="W51" i="3"/>
  <c r="R52" i="5" s="1"/>
  <c r="W47" i="3"/>
  <c r="R48" i="5" s="1"/>
  <c r="W43" i="3"/>
  <c r="R44" i="5" s="1"/>
  <c r="W39" i="3"/>
  <c r="R40" i="5" s="1"/>
  <c r="W35" i="3"/>
  <c r="R36" i="5" s="1"/>
  <c r="W31" i="3"/>
  <c r="R32" i="5" s="1"/>
  <c r="W27" i="3"/>
  <c r="R28" i="5" s="1"/>
  <c r="W23" i="3"/>
  <c r="R24" i="5" s="1"/>
  <c r="W19" i="3"/>
  <c r="R20" i="5" s="1"/>
  <c r="W15" i="3"/>
  <c r="R16" i="5" s="1"/>
  <c r="W11" i="3"/>
  <c r="R12" i="5" s="1"/>
  <c r="W7" i="3"/>
  <c r="R8" i="5" s="1"/>
  <c r="Z67" i="3"/>
  <c r="S68" i="5" s="1"/>
  <c r="Z63" i="3"/>
  <c r="S64" i="5" s="1"/>
  <c r="Z59" i="3"/>
  <c r="S60" i="5" s="1"/>
  <c r="Z55" i="3"/>
  <c r="S56" i="5" s="1"/>
  <c r="Z51" i="3"/>
  <c r="S52" i="5" s="1"/>
  <c r="Z47" i="3"/>
  <c r="S48" i="5" s="1"/>
  <c r="Z43" i="3"/>
  <c r="S44" i="5" s="1"/>
  <c r="Z39" i="3"/>
  <c r="S40" i="5" s="1"/>
  <c r="Z35" i="3"/>
  <c r="S36" i="5" s="1"/>
  <c r="Z31" i="3"/>
  <c r="S32" i="5" s="1"/>
  <c r="Z27" i="3"/>
  <c r="S28" i="5" s="1"/>
  <c r="Z23" i="3"/>
  <c r="S24" i="5" s="1"/>
  <c r="Z19" i="3"/>
  <c r="S20" i="5" s="1"/>
  <c r="Z15" i="3"/>
  <c r="S16" i="5" s="1"/>
  <c r="Z11" i="3"/>
  <c r="S12" i="5" s="1"/>
  <c r="Z7" i="3"/>
  <c r="S8" i="5" s="1"/>
  <c r="L56" i="4"/>
  <c r="AB57" i="5" s="1"/>
  <c r="L53" i="4"/>
  <c r="AB54" i="5" s="1"/>
  <c r="L40" i="4"/>
  <c r="AB41" i="5" s="1"/>
  <c r="L37" i="4"/>
  <c r="S37" i="4" s="1"/>
  <c r="AE38" i="5" s="1"/>
  <c r="AF38" i="5" s="1"/>
  <c r="L20" i="4"/>
  <c r="Z69" i="3"/>
  <c r="S70" i="5" s="1"/>
  <c r="Z65" i="3"/>
  <c r="S66" i="5" s="1"/>
  <c r="Z61" i="3"/>
  <c r="S62" i="5" s="1"/>
  <c r="Z57" i="3"/>
  <c r="S58" i="5" s="1"/>
  <c r="Z53" i="3"/>
  <c r="S54" i="5" s="1"/>
  <c r="Z49" i="3"/>
  <c r="S50" i="5" s="1"/>
  <c r="Z45" i="3"/>
  <c r="S46" i="5" s="1"/>
  <c r="Z41" i="3"/>
  <c r="S42" i="5" s="1"/>
  <c r="Z37" i="3"/>
  <c r="S38" i="5" s="1"/>
  <c r="Z33" i="3"/>
  <c r="S34" i="5" s="1"/>
  <c r="Z29" i="3"/>
  <c r="S30" i="5" s="1"/>
  <c r="Z25" i="3"/>
  <c r="S26" i="5" s="1"/>
  <c r="Z21" i="3"/>
  <c r="S22" i="5" s="1"/>
  <c r="Z17" i="3"/>
  <c r="S18" i="5" s="1"/>
  <c r="Z13" i="3"/>
  <c r="S14" i="5" s="1"/>
  <c r="Z9" i="3"/>
  <c r="S10" i="5" s="1"/>
  <c r="Z5" i="3"/>
  <c r="S6" i="5" s="1"/>
  <c r="L60" i="4"/>
  <c r="S60" i="4" s="1"/>
  <c r="AE61" i="5" s="1"/>
  <c r="AF61" i="5" s="1"/>
  <c r="L58" i="4"/>
  <c r="AB59" i="5" s="1"/>
  <c r="L44" i="4"/>
  <c r="AB45" i="5" s="1"/>
  <c r="L42" i="4"/>
  <c r="AB43" i="5" s="1"/>
  <c r="L24" i="4"/>
  <c r="AB25" i="5" s="1"/>
  <c r="L21" i="4"/>
  <c r="AB22" i="5" s="1"/>
  <c r="L8" i="4"/>
  <c r="AB9" i="5" s="1"/>
  <c r="L5" i="4"/>
  <c r="S5" i="4" s="1"/>
  <c r="AE6" i="5" s="1"/>
  <c r="AF6" i="5" s="1"/>
  <c r="O66" i="4"/>
  <c r="AC67" i="5" s="1"/>
  <c r="O62" i="4"/>
  <c r="AC63" i="5" s="1"/>
  <c r="O58" i="4"/>
  <c r="AC59" i="5" s="1"/>
  <c r="O54" i="4"/>
  <c r="AC55" i="5" s="1"/>
  <c r="O50" i="4"/>
  <c r="AC51" i="5" s="1"/>
  <c r="O46" i="4"/>
  <c r="AC47" i="5" s="1"/>
  <c r="O42" i="4"/>
  <c r="AC43" i="5" s="1"/>
  <c r="O38" i="4"/>
  <c r="AC39" i="5" s="1"/>
  <c r="O34" i="4"/>
  <c r="AC35" i="5" s="1"/>
  <c r="O30" i="4"/>
  <c r="AC31" i="5" s="1"/>
  <c r="O26" i="4"/>
  <c r="AC27" i="5" s="1"/>
  <c r="O22" i="4"/>
  <c r="AC23" i="5" s="1"/>
  <c r="O18" i="4"/>
  <c r="AC19" i="5" s="1"/>
  <c r="O14" i="4"/>
  <c r="AC15" i="5" s="1"/>
  <c r="O10" i="4"/>
  <c r="AC11" i="5" s="1"/>
  <c r="O6" i="4"/>
  <c r="AC7" i="5" s="1"/>
  <c r="T66" i="3"/>
  <c r="Q67" i="5" s="1"/>
  <c r="T62" i="3"/>
  <c r="Q63" i="5" s="1"/>
  <c r="T58" i="3"/>
  <c r="Q59" i="5" s="1"/>
  <c r="T54" i="3"/>
  <c r="Q55" i="5" s="1"/>
  <c r="T46" i="3"/>
  <c r="T42" i="3"/>
  <c r="Q43" i="5" s="1"/>
  <c r="T38" i="3"/>
  <c r="Q39" i="5" s="1"/>
  <c r="T30" i="3"/>
  <c r="Q31" i="5" s="1"/>
  <c r="T26" i="3"/>
  <c r="Q27" i="5" s="1"/>
  <c r="T22" i="3"/>
  <c r="Q23" i="5" s="1"/>
  <c r="T14" i="3"/>
  <c r="Q15" i="5" s="1"/>
  <c r="T10" i="3"/>
  <c r="Q11" i="5" s="1"/>
  <c r="T6" i="3"/>
  <c r="Q7" i="5" s="1"/>
  <c r="L64" i="4"/>
  <c r="AB65" i="5" s="1"/>
  <c r="L63" i="4"/>
  <c r="L48" i="4"/>
  <c r="AB49" i="5" s="1"/>
  <c r="L47" i="4"/>
  <c r="L28" i="4"/>
  <c r="L26" i="4"/>
  <c r="S26" i="4" s="1"/>
  <c r="AE27" i="5" s="1"/>
  <c r="AF27" i="5" s="1"/>
  <c r="L12" i="4"/>
  <c r="S12" i="4" s="1"/>
  <c r="AE13" i="5" s="1"/>
  <c r="AF13" i="5" s="1"/>
  <c r="T50" i="3"/>
  <c r="Q51" i="5" s="1"/>
  <c r="T34" i="3"/>
  <c r="Q35" i="5" s="1"/>
  <c r="T18" i="3"/>
  <c r="Q19" i="5" s="1"/>
  <c r="T67" i="3"/>
  <c r="Q68" i="5" s="1"/>
  <c r="T63" i="3"/>
  <c r="Q64" i="5" s="1"/>
  <c r="T59" i="3"/>
  <c r="Q60" i="5" s="1"/>
  <c r="T55" i="3"/>
  <c r="Q56" i="5" s="1"/>
  <c r="T51" i="3"/>
  <c r="Q52" i="5" s="1"/>
  <c r="T47" i="3"/>
  <c r="Q48" i="5" s="1"/>
  <c r="T43" i="3"/>
  <c r="Q44" i="5" s="1"/>
  <c r="T39" i="3"/>
  <c r="Q40" i="5" s="1"/>
  <c r="T35" i="3"/>
  <c r="Q36" i="5" s="1"/>
  <c r="T31" i="3"/>
  <c r="Q32" i="5" s="1"/>
  <c r="T27" i="3"/>
  <c r="Q28" i="5" s="1"/>
  <c r="T23" i="3"/>
  <c r="Q24" i="5" s="1"/>
  <c r="T19" i="3"/>
  <c r="Q20" i="5" s="1"/>
  <c r="T15" i="3"/>
  <c r="Q16" i="5" s="1"/>
  <c r="T11" i="3"/>
  <c r="Q12" i="5" s="1"/>
  <c r="T7" i="3"/>
  <c r="Q8" i="5" s="1"/>
  <c r="T69" i="3"/>
  <c r="Q70" i="5" s="1"/>
  <c r="T65" i="3"/>
  <c r="Q66" i="5" s="1"/>
  <c r="T61" i="3"/>
  <c r="Q62" i="5" s="1"/>
  <c r="T57" i="3"/>
  <c r="Q58" i="5" s="1"/>
  <c r="T53" i="3"/>
  <c r="Q54" i="5" s="1"/>
  <c r="T49" i="3"/>
  <c r="Q50" i="5" s="1"/>
  <c r="T45" i="3"/>
  <c r="Q46" i="5" s="1"/>
  <c r="T41" i="3"/>
  <c r="Q42" i="5" s="1"/>
  <c r="T37" i="3"/>
  <c r="Q38" i="5" s="1"/>
  <c r="T33" i="3"/>
  <c r="Q34" i="5" s="1"/>
  <c r="T29" i="3"/>
  <c r="Q30" i="5" s="1"/>
  <c r="T25" i="3"/>
  <c r="Q26" i="5" s="1"/>
  <c r="T21" i="3"/>
  <c r="Q22" i="5" s="1"/>
  <c r="T17" i="3"/>
  <c r="Q18" i="5" s="1"/>
  <c r="T13" i="3"/>
  <c r="Q14" i="5" s="1"/>
  <c r="T9" i="3"/>
  <c r="Q10" i="5" s="1"/>
  <c r="T5" i="3"/>
  <c r="Q6" i="5" s="1"/>
  <c r="T68" i="3"/>
  <c r="Q69" i="5" s="1"/>
  <c r="T64" i="3"/>
  <c r="Q65" i="5" s="1"/>
  <c r="T60" i="3"/>
  <c r="Q61" i="5" s="1"/>
  <c r="T56" i="3"/>
  <c r="Q57" i="5" s="1"/>
  <c r="T52" i="3"/>
  <c r="Q53" i="5" s="1"/>
  <c r="T48" i="3"/>
  <c r="Q49" i="5" s="1"/>
  <c r="T44" i="3"/>
  <c r="Q45" i="5" s="1"/>
  <c r="T40" i="3"/>
  <c r="Q41" i="5" s="1"/>
  <c r="T36" i="3"/>
  <c r="Q37" i="5" s="1"/>
  <c r="T32" i="3"/>
  <c r="Q33" i="5" s="1"/>
  <c r="T28" i="3"/>
  <c r="Q29" i="5" s="1"/>
  <c r="T24" i="3"/>
  <c r="Q25" i="5" s="1"/>
  <c r="T20" i="3"/>
  <c r="Q21" i="5" s="1"/>
  <c r="T16" i="3"/>
  <c r="Q17" i="5" s="1"/>
  <c r="T12" i="3"/>
  <c r="Q13" i="5" s="1"/>
  <c r="T8" i="3"/>
  <c r="Q9" i="5" s="1"/>
  <c r="T4" i="3"/>
  <c r="Q5" i="5" s="1"/>
  <c r="T5" i="5"/>
  <c r="AB33" i="5"/>
  <c r="L69" i="4"/>
  <c r="L65" i="4"/>
  <c r="L59" i="4"/>
  <c r="L54" i="4"/>
  <c r="L49" i="4"/>
  <c r="L43" i="4"/>
  <c r="L33" i="4"/>
  <c r="L27" i="4"/>
  <c r="L22" i="4"/>
  <c r="L17" i="4"/>
  <c r="L11" i="4"/>
  <c r="L10" i="4"/>
  <c r="L6" i="4"/>
  <c r="S53" i="4"/>
  <c r="AE54" i="5" s="1"/>
  <c r="AF54" i="5" s="1"/>
  <c r="L66" i="4"/>
  <c r="L61" i="4"/>
  <c r="L55" i="4"/>
  <c r="L50" i="4"/>
  <c r="L45" i="4"/>
  <c r="L39" i="4"/>
  <c r="L38" i="4"/>
  <c r="L29" i="4"/>
  <c r="L23" i="4"/>
  <c r="L18" i="4"/>
  <c r="L13" i="4"/>
  <c r="L7" i="4"/>
  <c r="L67" i="4"/>
  <c r="L62" i="4"/>
  <c r="L57" i="4"/>
  <c r="L51" i="4"/>
  <c r="L46" i="4"/>
  <c r="L41" i="4"/>
  <c r="L35" i="4"/>
  <c r="L34" i="4"/>
  <c r="L30" i="4"/>
  <c r="L25" i="4"/>
  <c r="L19" i="4"/>
  <c r="L14" i="4"/>
  <c r="L9" i="4"/>
  <c r="Q47" i="5"/>
  <c r="Q76" i="3"/>
  <c r="S74" i="3"/>
  <c r="W69" i="3"/>
  <c r="R70" i="5" s="1"/>
  <c r="W65" i="3"/>
  <c r="R66" i="5" s="1"/>
  <c r="W61" i="3"/>
  <c r="R62" i="5" s="1"/>
  <c r="W57" i="3"/>
  <c r="R58" i="5" s="1"/>
  <c r="W53" i="3"/>
  <c r="R54" i="5" s="1"/>
  <c r="W49" i="3"/>
  <c r="R50" i="5" s="1"/>
  <c r="W45" i="3"/>
  <c r="R46" i="5" s="1"/>
  <c r="W41" i="3"/>
  <c r="R42" i="5" s="1"/>
  <c r="W37" i="3"/>
  <c r="R38" i="5" s="1"/>
  <c r="W33" i="3"/>
  <c r="R34" i="5" s="1"/>
  <c r="W29" i="3"/>
  <c r="R30" i="5" s="1"/>
  <c r="W25" i="3"/>
  <c r="R26" i="5" s="1"/>
  <c r="W21" i="3"/>
  <c r="R22" i="5" s="1"/>
  <c r="W17" i="3"/>
  <c r="R18" i="5" s="1"/>
  <c r="W13" i="3"/>
  <c r="R14" i="5" s="1"/>
  <c r="W9" i="3"/>
  <c r="R10" i="5" s="1"/>
  <c r="W5" i="3"/>
  <c r="R6" i="5" s="1"/>
  <c r="S75" i="3"/>
  <c r="S76" i="3"/>
  <c r="Q74" i="3"/>
  <c r="Q75" i="3"/>
  <c r="S16" i="4" l="1"/>
  <c r="AE17" i="5" s="1"/>
  <c r="AF17" i="5" s="1"/>
  <c r="S47" i="4"/>
  <c r="AE48" i="5" s="1"/>
  <c r="AF48" i="5" s="1"/>
  <c r="S63" i="4"/>
  <c r="AE64" i="5" s="1"/>
  <c r="AF64" i="5" s="1"/>
  <c r="S20" i="4"/>
  <c r="AE21" i="5" s="1"/>
  <c r="AF21" i="5" s="1"/>
  <c r="S15" i="4"/>
  <c r="AE16" i="5" s="1"/>
  <c r="AF16" i="5" s="1"/>
  <c r="G7" i="85"/>
  <c r="I7" i="85" s="1"/>
  <c r="AI9" i="5" s="1"/>
  <c r="S36" i="4"/>
  <c r="AE37" i="5" s="1"/>
  <c r="AF37" i="5" s="1"/>
  <c r="AB64" i="5"/>
  <c r="AB16" i="5"/>
  <c r="AB21" i="5"/>
  <c r="AB27" i="5"/>
  <c r="S32" i="4"/>
  <c r="AE33" i="5" s="1"/>
  <c r="AF33" i="5" s="1"/>
  <c r="AB13" i="5"/>
  <c r="S52" i="4"/>
  <c r="AE53" i="5" s="1"/>
  <c r="AF53" i="5" s="1"/>
  <c r="C7" i="85"/>
  <c r="S4" i="4"/>
  <c r="AE5" i="5" s="1"/>
  <c r="AF5" i="5" s="1"/>
  <c r="S42" i="4"/>
  <c r="AE43" i="5" s="1"/>
  <c r="AF43" i="5" s="1"/>
  <c r="S68" i="4"/>
  <c r="AE69" i="5" s="1"/>
  <c r="AF69" i="5" s="1"/>
  <c r="S40" i="4"/>
  <c r="AE41" i="5" s="1"/>
  <c r="AF41" i="5" s="1"/>
  <c r="AB53" i="5"/>
  <c r="AB6" i="5"/>
  <c r="S8" i="4"/>
  <c r="AE9" i="5" s="1"/>
  <c r="AF9" i="5" s="1"/>
  <c r="AB48" i="5"/>
  <c r="S48" i="4"/>
  <c r="AE49" i="5" s="1"/>
  <c r="AF49" i="5" s="1"/>
  <c r="S44" i="4"/>
  <c r="AE45" i="5" s="1"/>
  <c r="AF45" i="5" s="1"/>
  <c r="S28" i="4"/>
  <c r="AE29" i="5" s="1"/>
  <c r="AF29" i="5" s="1"/>
  <c r="S58" i="4"/>
  <c r="AE59" i="5" s="1"/>
  <c r="AF59" i="5" s="1"/>
  <c r="S31" i="4"/>
  <c r="AE32" i="5" s="1"/>
  <c r="AF32" i="5" s="1"/>
  <c r="S24" i="4"/>
  <c r="AE25" i="5" s="1"/>
  <c r="AF25" i="5" s="1"/>
  <c r="AB61" i="5"/>
  <c r="S56" i="4"/>
  <c r="AE57" i="5" s="1"/>
  <c r="AF57" i="5" s="1"/>
  <c r="S21" i="4"/>
  <c r="AE22" i="5" s="1"/>
  <c r="AF22" i="5" s="1"/>
  <c r="AB38" i="5"/>
  <c r="AB29" i="5"/>
  <c r="S64" i="4"/>
  <c r="AE65" i="5" s="1"/>
  <c r="AF65" i="5" s="1"/>
  <c r="S25" i="4"/>
  <c r="AE26" i="5" s="1"/>
  <c r="AF26" i="5" s="1"/>
  <c r="AB26" i="5"/>
  <c r="AB63" i="5"/>
  <c r="S62" i="4"/>
  <c r="AE63" i="5" s="1"/>
  <c r="AF63" i="5" s="1"/>
  <c r="AB19" i="5"/>
  <c r="S18" i="4"/>
  <c r="AE19" i="5" s="1"/>
  <c r="AF19" i="5" s="1"/>
  <c r="S61" i="4"/>
  <c r="AE62" i="5" s="1"/>
  <c r="AF62" i="5" s="1"/>
  <c r="AB62" i="5"/>
  <c r="AB7" i="5"/>
  <c r="S6" i="4"/>
  <c r="AE7" i="5" s="1"/>
  <c r="AF7" i="5" s="1"/>
  <c r="S49" i="4"/>
  <c r="AE50" i="5" s="1"/>
  <c r="AF50" i="5" s="1"/>
  <c r="AB50" i="5"/>
  <c r="S9" i="4"/>
  <c r="AE10" i="5" s="1"/>
  <c r="AF10" i="5" s="1"/>
  <c r="AB10" i="5"/>
  <c r="AB31" i="5"/>
  <c r="S30" i="4"/>
  <c r="AE31" i="5" s="1"/>
  <c r="AF31" i="5" s="1"/>
  <c r="AB47" i="5"/>
  <c r="S46" i="4"/>
  <c r="AE47" i="5" s="1"/>
  <c r="AF47" i="5" s="1"/>
  <c r="S67" i="4"/>
  <c r="AE68" i="5" s="1"/>
  <c r="AF68" i="5" s="1"/>
  <c r="AB68" i="5"/>
  <c r="S23" i="4"/>
  <c r="AE24" i="5" s="1"/>
  <c r="AF24" i="5" s="1"/>
  <c r="AB24" i="5"/>
  <c r="S45" i="4"/>
  <c r="AE46" i="5" s="1"/>
  <c r="AF46" i="5" s="1"/>
  <c r="AB46" i="5"/>
  <c r="AB67" i="5"/>
  <c r="S66" i="4"/>
  <c r="AE67" i="5" s="1"/>
  <c r="AF67" i="5" s="1"/>
  <c r="AB11" i="5"/>
  <c r="S10" i="4"/>
  <c r="AE11" i="5" s="1"/>
  <c r="AF11" i="5" s="1"/>
  <c r="S27" i="4"/>
  <c r="AE28" i="5" s="1"/>
  <c r="AF28" i="5" s="1"/>
  <c r="AB28" i="5"/>
  <c r="AB55" i="5"/>
  <c r="S54" i="4"/>
  <c r="AE55" i="5" s="1"/>
  <c r="AF55" i="5" s="1"/>
  <c r="S19" i="4"/>
  <c r="AE20" i="5" s="1"/>
  <c r="AF20" i="5" s="1"/>
  <c r="AB20" i="5"/>
  <c r="S35" i="4"/>
  <c r="AE36" i="5" s="1"/>
  <c r="AF36" i="5" s="1"/>
  <c r="AB36" i="5"/>
  <c r="S57" i="4"/>
  <c r="AE58" i="5" s="1"/>
  <c r="AF58" i="5" s="1"/>
  <c r="AB58" i="5"/>
  <c r="S13" i="4"/>
  <c r="AE14" i="5" s="1"/>
  <c r="AF14" i="5" s="1"/>
  <c r="AB14" i="5"/>
  <c r="AB39" i="5"/>
  <c r="S38" i="4"/>
  <c r="AE39" i="5" s="1"/>
  <c r="AF39" i="5" s="1"/>
  <c r="AB56" i="5"/>
  <c r="S55" i="4"/>
  <c r="AE56" i="5" s="1"/>
  <c r="AF56" i="5" s="1"/>
  <c r="S17" i="4"/>
  <c r="AE18" i="5" s="1"/>
  <c r="AF18" i="5" s="1"/>
  <c r="AB18" i="5"/>
  <c r="S43" i="4"/>
  <c r="AE44" i="5" s="1"/>
  <c r="AF44" i="5" s="1"/>
  <c r="AB44" i="5"/>
  <c r="S65" i="4"/>
  <c r="AE66" i="5" s="1"/>
  <c r="AF66" i="5" s="1"/>
  <c r="AB66" i="5"/>
  <c r="S41" i="4"/>
  <c r="AE42" i="5" s="1"/>
  <c r="AF42" i="5" s="1"/>
  <c r="AB42" i="5"/>
  <c r="S39" i="4"/>
  <c r="AE40" i="5" s="1"/>
  <c r="AF40" i="5" s="1"/>
  <c r="AB40" i="5"/>
  <c r="AB23" i="5"/>
  <c r="S22" i="4"/>
  <c r="AE23" i="5" s="1"/>
  <c r="AF23" i="5" s="1"/>
  <c r="S69" i="4"/>
  <c r="AE70" i="5" s="1"/>
  <c r="AF70" i="5" s="1"/>
  <c r="AB70" i="5"/>
  <c r="AB15" i="5"/>
  <c r="S14" i="4"/>
  <c r="AE15" i="5" s="1"/>
  <c r="AF15" i="5" s="1"/>
  <c r="AB35" i="5"/>
  <c r="S34" i="4"/>
  <c r="AE35" i="5" s="1"/>
  <c r="AF35" i="5" s="1"/>
  <c r="S51" i="4"/>
  <c r="AE52" i="5" s="1"/>
  <c r="AF52" i="5" s="1"/>
  <c r="AB52" i="5"/>
  <c r="AB8" i="5"/>
  <c r="S7" i="4"/>
  <c r="AE8" i="5" s="1"/>
  <c r="AF8" i="5" s="1"/>
  <c r="S29" i="4"/>
  <c r="AE30" i="5" s="1"/>
  <c r="AF30" i="5" s="1"/>
  <c r="AB30" i="5"/>
  <c r="AB51" i="5"/>
  <c r="S50" i="4"/>
  <c r="AE51" i="5" s="1"/>
  <c r="AF51" i="5" s="1"/>
  <c r="S11" i="4"/>
  <c r="AE12" i="5" s="1"/>
  <c r="AF12" i="5" s="1"/>
  <c r="AB12" i="5"/>
  <c r="S33" i="4"/>
  <c r="AE34" i="5" s="1"/>
  <c r="AF34" i="5" s="1"/>
  <c r="AB34" i="5"/>
  <c r="S59" i="4"/>
  <c r="AE60" i="5" s="1"/>
  <c r="AF60" i="5" s="1"/>
  <c r="AB60" i="5"/>
  <c r="E4" i="3"/>
  <c r="F4" i="3" s="1"/>
  <c r="E5" i="3"/>
  <c r="F5" i="3" s="1"/>
  <c r="E6" i="3"/>
  <c r="F6" i="3" s="1"/>
  <c r="E7" i="3"/>
  <c r="F7" i="3" s="1"/>
  <c r="E8" i="3"/>
  <c r="F8" i="3" s="1"/>
  <c r="E9" i="3"/>
  <c r="F9" i="3" s="1"/>
  <c r="E10" i="3"/>
  <c r="F10" i="3" s="1"/>
  <c r="E11" i="3"/>
  <c r="F11" i="3" s="1"/>
  <c r="E12" i="3"/>
  <c r="F12" i="3" s="1"/>
  <c r="E13" i="3"/>
  <c r="F13" i="3" s="1"/>
  <c r="E14" i="3"/>
  <c r="F14" i="3" s="1"/>
  <c r="E15" i="3"/>
  <c r="F15" i="3" s="1"/>
  <c r="E16" i="3"/>
  <c r="F16" i="3" s="1"/>
  <c r="E17" i="3"/>
  <c r="F17" i="3" s="1"/>
  <c r="E18" i="3"/>
  <c r="F18" i="3" s="1"/>
  <c r="E19" i="3"/>
  <c r="F19" i="3" s="1"/>
  <c r="E20" i="3"/>
  <c r="F20" i="3" s="1"/>
  <c r="E21" i="3"/>
  <c r="F21" i="3" s="1"/>
  <c r="E22" i="3"/>
  <c r="F22" i="3" s="1"/>
  <c r="E23" i="3"/>
  <c r="F23" i="3" s="1"/>
  <c r="E24" i="3"/>
  <c r="F24" i="3" s="1"/>
  <c r="E25" i="3"/>
  <c r="F25" i="3" s="1"/>
  <c r="E26" i="3"/>
  <c r="F26" i="3" s="1"/>
  <c r="E27" i="3"/>
  <c r="F27" i="3" s="1"/>
  <c r="E28" i="3"/>
  <c r="F28" i="3" s="1"/>
  <c r="E29" i="3"/>
  <c r="F29" i="3" s="1"/>
  <c r="E30" i="3"/>
  <c r="F30" i="3" s="1"/>
  <c r="E31" i="3"/>
  <c r="F31" i="3" s="1"/>
  <c r="E32" i="3"/>
  <c r="F32" i="3" s="1"/>
  <c r="E33" i="3"/>
  <c r="F33" i="3" s="1"/>
  <c r="E34" i="3"/>
  <c r="F34" i="3" s="1"/>
  <c r="E35" i="3"/>
  <c r="F35" i="3" s="1"/>
  <c r="E36" i="3"/>
  <c r="F36" i="3" s="1"/>
  <c r="E37" i="3"/>
  <c r="F37" i="3" s="1"/>
  <c r="E38" i="3"/>
  <c r="F38" i="3" s="1"/>
  <c r="E39" i="3"/>
  <c r="F39" i="3" s="1"/>
  <c r="E40" i="3"/>
  <c r="F40" i="3" s="1"/>
  <c r="E41" i="3"/>
  <c r="F41" i="3" s="1"/>
  <c r="E42" i="3"/>
  <c r="F42" i="3" s="1"/>
  <c r="E43" i="3"/>
  <c r="F43" i="3" s="1"/>
  <c r="E44" i="3"/>
  <c r="F44" i="3" s="1"/>
  <c r="E45" i="3"/>
  <c r="F45" i="3" s="1"/>
  <c r="E46" i="3"/>
  <c r="F46" i="3" s="1"/>
  <c r="E47" i="3"/>
  <c r="F47" i="3" s="1"/>
  <c r="E48" i="3"/>
  <c r="F48" i="3" s="1"/>
  <c r="E49" i="3"/>
  <c r="F49" i="3" s="1"/>
  <c r="E50" i="3"/>
  <c r="F50" i="3" s="1"/>
  <c r="E51" i="3"/>
  <c r="F51" i="3" s="1"/>
  <c r="E52" i="3"/>
  <c r="F52" i="3" s="1"/>
  <c r="E53" i="3"/>
  <c r="F53" i="3" s="1"/>
  <c r="E54" i="3"/>
  <c r="F54" i="3" s="1"/>
  <c r="E55" i="3"/>
  <c r="F55" i="3" s="1"/>
  <c r="E56" i="3"/>
  <c r="F56" i="3" s="1"/>
  <c r="E57" i="3"/>
  <c r="F57" i="3" s="1"/>
  <c r="E58" i="3"/>
  <c r="F58" i="3" s="1"/>
  <c r="E59" i="3"/>
  <c r="F59" i="3" s="1"/>
  <c r="E60" i="3"/>
  <c r="F60" i="3" s="1"/>
  <c r="E61" i="3"/>
  <c r="F61" i="3" s="1"/>
  <c r="E62" i="3"/>
  <c r="F62" i="3" s="1"/>
  <c r="E63" i="3"/>
  <c r="F63" i="3" s="1"/>
  <c r="E64" i="3"/>
  <c r="F64" i="3" s="1"/>
  <c r="E65" i="3"/>
  <c r="F65" i="3" s="1"/>
  <c r="E66" i="3"/>
  <c r="F66" i="3" s="1"/>
  <c r="E67" i="3"/>
  <c r="F67" i="3" s="1"/>
  <c r="E68" i="3"/>
  <c r="F68" i="3" s="1"/>
  <c r="E69" i="3"/>
  <c r="F69" i="3" s="1"/>
  <c r="N70" i="5" l="1"/>
  <c r="G69" i="3"/>
  <c r="N66" i="5"/>
  <c r="G65" i="3"/>
  <c r="N62" i="5"/>
  <c r="G61" i="3"/>
  <c r="N58" i="5"/>
  <c r="G57" i="3"/>
  <c r="N54" i="5"/>
  <c r="G53" i="3"/>
  <c r="N50" i="5"/>
  <c r="G49" i="3"/>
  <c r="N46" i="5"/>
  <c r="G45" i="3"/>
  <c r="N42" i="5"/>
  <c r="G41" i="3"/>
  <c r="N38" i="5"/>
  <c r="G37" i="3"/>
  <c r="N34" i="5"/>
  <c r="G33" i="3"/>
  <c r="N30" i="5"/>
  <c r="G29" i="3"/>
  <c r="N26" i="5"/>
  <c r="G25" i="3"/>
  <c r="N22" i="5"/>
  <c r="G21" i="3"/>
  <c r="N18" i="5"/>
  <c r="G17" i="3"/>
  <c r="N14" i="5"/>
  <c r="G13" i="3"/>
  <c r="N10" i="5"/>
  <c r="G9" i="3"/>
  <c r="N6" i="5"/>
  <c r="G5" i="3"/>
  <c r="N65" i="5"/>
  <c r="G64" i="3"/>
  <c r="O65" i="5" s="1"/>
  <c r="N61" i="5"/>
  <c r="G60" i="3"/>
  <c r="N57" i="5"/>
  <c r="G56" i="3"/>
  <c r="O57" i="5" s="1"/>
  <c r="N53" i="5"/>
  <c r="G52" i="3"/>
  <c r="N49" i="5"/>
  <c r="G48" i="3"/>
  <c r="O49" i="5" s="1"/>
  <c r="N45" i="5"/>
  <c r="G44" i="3"/>
  <c r="N41" i="5"/>
  <c r="G40" i="3"/>
  <c r="N37" i="5"/>
  <c r="G36" i="3"/>
  <c r="N33" i="5"/>
  <c r="G32" i="3"/>
  <c r="N29" i="5"/>
  <c r="G28" i="3"/>
  <c r="N25" i="5"/>
  <c r="G24" i="3"/>
  <c r="N21" i="5"/>
  <c r="G20" i="3"/>
  <c r="N17" i="5"/>
  <c r="G16" i="3"/>
  <c r="O17" i="5" s="1"/>
  <c r="N13" i="5"/>
  <c r="G12" i="3"/>
  <c r="N9" i="5"/>
  <c r="G8" i="3"/>
  <c r="O9" i="5" s="1"/>
  <c r="N5" i="5"/>
  <c r="G4" i="3"/>
  <c r="N68" i="5"/>
  <c r="G67" i="3"/>
  <c r="N64" i="5"/>
  <c r="G63" i="3"/>
  <c r="N60" i="5"/>
  <c r="G59" i="3"/>
  <c r="N56" i="5"/>
  <c r="G55" i="3"/>
  <c r="N52" i="5"/>
  <c r="G51" i="3"/>
  <c r="N48" i="5"/>
  <c r="G47" i="3"/>
  <c r="N44" i="5"/>
  <c r="G43" i="3"/>
  <c r="N40" i="5"/>
  <c r="G39" i="3"/>
  <c r="N36" i="5"/>
  <c r="G35" i="3"/>
  <c r="N32" i="5"/>
  <c r="G31" i="3"/>
  <c r="N28" i="5"/>
  <c r="G27" i="3"/>
  <c r="N24" i="5"/>
  <c r="G23" i="3"/>
  <c r="N20" i="5"/>
  <c r="G19" i="3"/>
  <c r="N16" i="5"/>
  <c r="G15" i="3"/>
  <c r="N12" i="5"/>
  <c r="G11" i="3"/>
  <c r="N8" i="5"/>
  <c r="G7" i="3"/>
  <c r="N69" i="5"/>
  <c r="G68" i="3"/>
  <c r="O69" i="5" s="1"/>
  <c r="N67" i="5"/>
  <c r="G66" i="3"/>
  <c r="N63" i="5"/>
  <c r="G62" i="3"/>
  <c r="O63" i="5" s="1"/>
  <c r="N59" i="5"/>
  <c r="G58" i="3"/>
  <c r="N55" i="5"/>
  <c r="G54" i="3"/>
  <c r="N51" i="5"/>
  <c r="G50" i="3"/>
  <c r="N47" i="5"/>
  <c r="G46" i="3"/>
  <c r="N43" i="5"/>
  <c r="G42" i="3"/>
  <c r="N39" i="5"/>
  <c r="G38" i="3"/>
  <c r="N35" i="5"/>
  <c r="G34" i="3"/>
  <c r="N31" i="5"/>
  <c r="G30" i="3"/>
  <c r="N27" i="5"/>
  <c r="G26" i="3"/>
  <c r="N23" i="5"/>
  <c r="G22" i="3"/>
  <c r="N19" i="5"/>
  <c r="G18" i="3"/>
  <c r="N15" i="5"/>
  <c r="G14" i="3"/>
  <c r="N11" i="5"/>
  <c r="G10" i="3"/>
  <c r="N7" i="5"/>
  <c r="G6" i="3"/>
  <c r="O53" i="5"/>
  <c r="T4" i="75"/>
  <c r="U4" i="75" s="1"/>
  <c r="J5" i="5" s="1"/>
  <c r="T5" i="75"/>
  <c r="U5" i="75" s="1"/>
  <c r="J6" i="5" s="1"/>
  <c r="T6" i="75"/>
  <c r="U6" i="75" s="1"/>
  <c r="J7" i="5" s="1"/>
  <c r="T7" i="75"/>
  <c r="U7" i="75" s="1"/>
  <c r="J8" i="5" s="1"/>
  <c r="T8" i="75"/>
  <c r="U8" i="75" s="1"/>
  <c r="J9" i="5" s="1"/>
  <c r="T9" i="75"/>
  <c r="U9" i="75" s="1"/>
  <c r="J10" i="5" s="1"/>
  <c r="T10" i="75"/>
  <c r="U10" i="75" s="1"/>
  <c r="J11" i="5" s="1"/>
  <c r="T11" i="75"/>
  <c r="U11" i="75" s="1"/>
  <c r="J12" i="5" s="1"/>
  <c r="T12" i="75"/>
  <c r="U12" i="75" s="1"/>
  <c r="J13" i="5" s="1"/>
  <c r="T13" i="75"/>
  <c r="U13" i="75" s="1"/>
  <c r="J14" i="5" s="1"/>
  <c r="T14" i="75"/>
  <c r="U14" i="75" s="1"/>
  <c r="J15" i="5" s="1"/>
  <c r="T15" i="75"/>
  <c r="U15" i="75" s="1"/>
  <c r="J16" i="5" s="1"/>
  <c r="T16" i="75"/>
  <c r="U16" i="75" s="1"/>
  <c r="J17" i="5" s="1"/>
  <c r="T17" i="75"/>
  <c r="U17" i="75" s="1"/>
  <c r="J18" i="5" s="1"/>
  <c r="T18" i="75"/>
  <c r="U18" i="75" s="1"/>
  <c r="J19" i="5" s="1"/>
  <c r="T19" i="75"/>
  <c r="U19" i="75" s="1"/>
  <c r="J20" i="5" s="1"/>
  <c r="T20" i="75"/>
  <c r="U20" i="75" s="1"/>
  <c r="J21" i="5" s="1"/>
  <c r="T21" i="75"/>
  <c r="U21" i="75" s="1"/>
  <c r="J22" i="5" s="1"/>
  <c r="T22" i="75"/>
  <c r="U22" i="75" s="1"/>
  <c r="J23" i="5" s="1"/>
  <c r="T23" i="75"/>
  <c r="U23" i="75" s="1"/>
  <c r="J24" i="5" s="1"/>
  <c r="T24" i="75"/>
  <c r="U24" i="75" s="1"/>
  <c r="J25" i="5" s="1"/>
  <c r="T25" i="75"/>
  <c r="U25" i="75" s="1"/>
  <c r="J26" i="5" s="1"/>
  <c r="T26" i="75"/>
  <c r="U26" i="75" s="1"/>
  <c r="J27" i="5" s="1"/>
  <c r="T27" i="75"/>
  <c r="U27" i="75" s="1"/>
  <c r="J28" i="5" s="1"/>
  <c r="T28" i="75"/>
  <c r="U28" i="75" s="1"/>
  <c r="J29" i="5" s="1"/>
  <c r="T29" i="75"/>
  <c r="U29" i="75" s="1"/>
  <c r="J30" i="5" s="1"/>
  <c r="T30" i="75"/>
  <c r="U30" i="75" s="1"/>
  <c r="J31" i="5" s="1"/>
  <c r="T31" i="75"/>
  <c r="U31" i="75" s="1"/>
  <c r="J32" i="5" s="1"/>
  <c r="T32" i="75"/>
  <c r="U32" i="75" s="1"/>
  <c r="J33" i="5" s="1"/>
  <c r="T33" i="75"/>
  <c r="U33" i="75" s="1"/>
  <c r="J34" i="5" s="1"/>
  <c r="T34" i="75"/>
  <c r="U34" i="75" s="1"/>
  <c r="J35" i="5" s="1"/>
  <c r="T35" i="75"/>
  <c r="U35" i="75" s="1"/>
  <c r="J36" i="5" s="1"/>
  <c r="T36" i="75"/>
  <c r="U36" i="75" s="1"/>
  <c r="J37" i="5" s="1"/>
  <c r="T37" i="75"/>
  <c r="U37" i="75" s="1"/>
  <c r="J38" i="5" s="1"/>
  <c r="T38" i="75"/>
  <c r="U38" i="75" s="1"/>
  <c r="J39" i="5" s="1"/>
  <c r="T39" i="75"/>
  <c r="U39" i="75" s="1"/>
  <c r="J40" i="5" s="1"/>
  <c r="T40" i="75"/>
  <c r="U40" i="75" s="1"/>
  <c r="J41" i="5" s="1"/>
  <c r="T41" i="75"/>
  <c r="U41" i="75" s="1"/>
  <c r="J42" i="5" s="1"/>
  <c r="T42" i="75"/>
  <c r="U42" i="75" s="1"/>
  <c r="J43" i="5" s="1"/>
  <c r="T43" i="75"/>
  <c r="U43" i="75" s="1"/>
  <c r="J44" i="5" s="1"/>
  <c r="T44" i="75"/>
  <c r="U44" i="75" s="1"/>
  <c r="J45" i="5" s="1"/>
  <c r="T45" i="75"/>
  <c r="U45" i="75" s="1"/>
  <c r="J46" i="5" s="1"/>
  <c r="T46" i="75"/>
  <c r="U46" i="75" s="1"/>
  <c r="J47" i="5" s="1"/>
  <c r="T47" i="75"/>
  <c r="U47" i="75" s="1"/>
  <c r="J48" i="5" s="1"/>
  <c r="T48" i="75"/>
  <c r="U48" i="75" s="1"/>
  <c r="J49" i="5" s="1"/>
  <c r="T49" i="75"/>
  <c r="U49" i="75" s="1"/>
  <c r="J50" i="5" s="1"/>
  <c r="T50" i="75"/>
  <c r="U50" i="75" s="1"/>
  <c r="J51" i="5" s="1"/>
  <c r="T51" i="75"/>
  <c r="U51" i="75" s="1"/>
  <c r="J52" i="5" s="1"/>
  <c r="T52" i="75"/>
  <c r="U52" i="75" s="1"/>
  <c r="J53" i="5" s="1"/>
  <c r="T53" i="75"/>
  <c r="U53" i="75" s="1"/>
  <c r="J54" i="5" s="1"/>
  <c r="T54" i="75"/>
  <c r="U54" i="75" s="1"/>
  <c r="J55" i="5" s="1"/>
  <c r="T55" i="75"/>
  <c r="U55" i="75" s="1"/>
  <c r="J56" i="5" s="1"/>
  <c r="T56" i="75"/>
  <c r="U56" i="75" s="1"/>
  <c r="J57" i="5" s="1"/>
  <c r="T57" i="75"/>
  <c r="U57" i="75" s="1"/>
  <c r="J58" i="5" s="1"/>
  <c r="T58" i="75"/>
  <c r="U58" i="75" s="1"/>
  <c r="J59" i="5" s="1"/>
  <c r="T59" i="75"/>
  <c r="U59" i="75" s="1"/>
  <c r="J60" i="5" s="1"/>
  <c r="T60" i="75"/>
  <c r="U60" i="75" s="1"/>
  <c r="J61" i="5" s="1"/>
  <c r="T61" i="75"/>
  <c r="U61" i="75" s="1"/>
  <c r="J62" i="5" s="1"/>
  <c r="T62" i="75"/>
  <c r="U62" i="75" s="1"/>
  <c r="J63" i="5" s="1"/>
  <c r="T63" i="75"/>
  <c r="U63" i="75" s="1"/>
  <c r="J64" i="5" s="1"/>
  <c r="T64" i="75"/>
  <c r="U64" i="75" s="1"/>
  <c r="J65" i="5" s="1"/>
  <c r="T65" i="75"/>
  <c r="U65" i="75" s="1"/>
  <c r="J66" i="5" s="1"/>
  <c r="T66" i="75"/>
  <c r="U66" i="75" s="1"/>
  <c r="J67" i="5" s="1"/>
  <c r="T67" i="75"/>
  <c r="U67" i="75" s="1"/>
  <c r="J68" i="5" s="1"/>
  <c r="T68" i="75"/>
  <c r="U68" i="75" s="1"/>
  <c r="J69" i="5" s="1"/>
  <c r="T69" i="75"/>
  <c r="U69" i="75" s="1"/>
  <c r="J70" i="5" s="1"/>
  <c r="T3" i="75"/>
  <c r="U3" i="75" s="1"/>
  <c r="J4" i="5" s="1"/>
  <c r="O45" i="5" l="1"/>
  <c r="O41" i="5"/>
  <c r="O21" i="5"/>
  <c r="O60" i="5"/>
  <c r="O5" i="5"/>
  <c r="O37" i="5"/>
  <c r="O33" i="5"/>
  <c r="O39" i="5"/>
  <c r="O25" i="5"/>
  <c r="O13" i="5"/>
  <c r="O29" i="5"/>
  <c r="O61" i="5"/>
  <c r="O15" i="5"/>
  <c r="O47" i="5"/>
  <c r="O32" i="5"/>
  <c r="O70" i="5"/>
  <c r="O64" i="5"/>
  <c r="O31" i="5"/>
  <c r="O10" i="5"/>
  <c r="O58" i="5"/>
  <c r="O18" i="5"/>
  <c r="O34" i="5"/>
  <c r="O50" i="5"/>
  <c r="O66" i="5"/>
  <c r="O11" i="5"/>
  <c r="O27" i="5"/>
  <c r="O43" i="5"/>
  <c r="O59" i="5"/>
  <c r="O8" i="5"/>
  <c r="O56" i="5"/>
  <c r="O16" i="5"/>
  <c r="O48" i="5"/>
  <c r="O26" i="5"/>
  <c r="O51" i="5"/>
  <c r="O6" i="5"/>
  <c r="O22" i="5"/>
  <c r="O38" i="5"/>
  <c r="O54" i="5"/>
  <c r="O35" i="5"/>
  <c r="O67" i="5"/>
  <c r="O24" i="5"/>
  <c r="O20" i="5"/>
  <c r="O36" i="5"/>
  <c r="O52" i="5"/>
  <c r="O68" i="5"/>
  <c r="O42" i="5"/>
  <c r="O14" i="5"/>
  <c r="O30" i="5"/>
  <c r="O46" i="5"/>
  <c r="O62" i="5"/>
  <c r="O19" i="5"/>
  <c r="O7" i="5"/>
  <c r="O23" i="5"/>
  <c r="O55" i="5"/>
  <c r="O40" i="5"/>
  <c r="O12" i="5"/>
  <c r="O28" i="5"/>
  <c r="O44" i="5"/>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3" i="3"/>
  <c r="I68" i="3" l="1"/>
  <c r="J68" i="3"/>
  <c r="K68" i="3" s="1"/>
  <c r="I67" i="3"/>
  <c r="J67" i="3"/>
  <c r="K67" i="3" s="1"/>
  <c r="I63" i="3"/>
  <c r="J63" i="3"/>
  <c r="K63" i="3" s="1"/>
  <c r="I55" i="3"/>
  <c r="J55" i="3"/>
  <c r="K55" i="3" s="1"/>
  <c r="I47" i="3"/>
  <c r="J47" i="3"/>
  <c r="K47" i="3" s="1"/>
  <c r="I39" i="3"/>
  <c r="J39" i="3"/>
  <c r="K39" i="3" s="1"/>
  <c r="I31" i="3"/>
  <c r="J31" i="3"/>
  <c r="K31" i="3" s="1"/>
  <c r="I23" i="3"/>
  <c r="J23" i="3"/>
  <c r="K23" i="3" s="1"/>
  <c r="I15" i="3"/>
  <c r="J15" i="3"/>
  <c r="K15" i="3" s="1"/>
  <c r="I7" i="3"/>
  <c r="J7" i="3"/>
  <c r="K7" i="3" s="1"/>
  <c r="I66" i="3"/>
  <c r="J66" i="3"/>
  <c r="K66" i="3" s="1"/>
  <c r="I62" i="3"/>
  <c r="J62" i="3"/>
  <c r="K62" i="3" s="1"/>
  <c r="I58" i="3"/>
  <c r="J58" i="3"/>
  <c r="K58" i="3" s="1"/>
  <c r="I54" i="3"/>
  <c r="J54" i="3"/>
  <c r="K54" i="3" s="1"/>
  <c r="I50" i="3"/>
  <c r="J50" i="3"/>
  <c r="K50" i="3" s="1"/>
  <c r="I46" i="3"/>
  <c r="J46" i="3"/>
  <c r="K46" i="3" s="1"/>
  <c r="I42" i="3"/>
  <c r="J42" i="3"/>
  <c r="K42" i="3" s="1"/>
  <c r="I38" i="3"/>
  <c r="J38" i="3"/>
  <c r="K38" i="3" s="1"/>
  <c r="I34" i="3"/>
  <c r="J34" i="3"/>
  <c r="K34" i="3" s="1"/>
  <c r="I30" i="3"/>
  <c r="J30" i="3"/>
  <c r="K30" i="3" s="1"/>
  <c r="I26" i="3"/>
  <c r="J26" i="3"/>
  <c r="K26" i="3" s="1"/>
  <c r="I22" i="3"/>
  <c r="J22" i="3"/>
  <c r="K22" i="3" s="1"/>
  <c r="I18" i="3"/>
  <c r="J18" i="3"/>
  <c r="K18" i="3" s="1"/>
  <c r="I14" i="3"/>
  <c r="J14" i="3"/>
  <c r="K14" i="3" s="1"/>
  <c r="I10" i="3"/>
  <c r="J10" i="3"/>
  <c r="K10" i="3" s="1"/>
  <c r="I6" i="3"/>
  <c r="J6" i="3"/>
  <c r="K6" i="3" s="1"/>
  <c r="I60" i="3"/>
  <c r="J60" i="3"/>
  <c r="K60" i="3" s="1"/>
  <c r="I59" i="3"/>
  <c r="J59" i="3"/>
  <c r="K59" i="3" s="1"/>
  <c r="I51" i="3"/>
  <c r="J51" i="3"/>
  <c r="K51" i="3" s="1"/>
  <c r="I43" i="3"/>
  <c r="J43" i="3"/>
  <c r="K43" i="3" s="1"/>
  <c r="I35" i="3"/>
  <c r="J35" i="3"/>
  <c r="K35" i="3" s="1"/>
  <c r="I27" i="3"/>
  <c r="J27" i="3"/>
  <c r="K27" i="3" s="1"/>
  <c r="I19" i="3"/>
  <c r="J19" i="3"/>
  <c r="K19" i="3" s="1"/>
  <c r="I11" i="3"/>
  <c r="J11" i="3"/>
  <c r="K11" i="3" s="1"/>
  <c r="I69" i="3"/>
  <c r="J69" i="3"/>
  <c r="K69" i="3" s="1"/>
  <c r="I65" i="3"/>
  <c r="J65" i="3"/>
  <c r="K65" i="3" s="1"/>
  <c r="I61" i="3"/>
  <c r="J61" i="3"/>
  <c r="K61" i="3" s="1"/>
  <c r="I57" i="3"/>
  <c r="J57" i="3"/>
  <c r="K57" i="3" s="1"/>
  <c r="I53" i="3"/>
  <c r="J53" i="3"/>
  <c r="K53" i="3" s="1"/>
  <c r="I49" i="3"/>
  <c r="J49" i="3"/>
  <c r="K49" i="3" s="1"/>
  <c r="I45" i="3"/>
  <c r="J45" i="3"/>
  <c r="K45" i="3" s="1"/>
  <c r="I41" i="3"/>
  <c r="J41" i="3"/>
  <c r="K41" i="3" s="1"/>
  <c r="I37" i="3"/>
  <c r="J37" i="3"/>
  <c r="K37" i="3" s="1"/>
  <c r="I33" i="3"/>
  <c r="J33" i="3"/>
  <c r="K33" i="3" s="1"/>
  <c r="I29" i="3"/>
  <c r="J29" i="3"/>
  <c r="K29" i="3" s="1"/>
  <c r="I25" i="3"/>
  <c r="J25" i="3"/>
  <c r="K25" i="3" s="1"/>
  <c r="I21" i="3"/>
  <c r="J21" i="3"/>
  <c r="K21" i="3" s="1"/>
  <c r="I17" i="3"/>
  <c r="J17" i="3"/>
  <c r="K17" i="3" s="1"/>
  <c r="I13" i="3"/>
  <c r="J13" i="3"/>
  <c r="K13" i="3" s="1"/>
  <c r="I9" i="3"/>
  <c r="J9" i="3"/>
  <c r="K9" i="3" s="1"/>
  <c r="I5" i="3"/>
  <c r="J5" i="3"/>
  <c r="K5" i="3" s="1"/>
  <c r="I64" i="3"/>
  <c r="J64" i="3"/>
  <c r="K64" i="3" s="1"/>
  <c r="I56" i="3"/>
  <c r="J56" i="3"/>
  <c r="K56" i="3" s="1"/>
  <c r="I52" i="3"/>
  <c r="J52" i="3"/>
  <c r="K52" i="3" s="1"/>
  <c r="I48" i="3"/>
  <c r="J48" i="3"/>
  <c r="K48" i="3" s="1"/>
  <c r="I44" i="3"/>
  <c r="J44" i="3"/>
  <c r="K44" i="3" s="1"/>
  <c r="I40" i="3"/>
  <c r="J40" i="3"/>
  <c r="K40" i="3" s="1"/>
  <c r="I36" i="3"/>
  <c r="J36" i="3"/>
  <c r="K36" i="3" s="1"/>
  <c r="I32" i="3"/>
  <c r="J32" i="3"/>
  <c r="K32" i="3" s="1"/>
  <c r="I28" i="3"/>
  <c r="J28" i="3"/>
  <c r="K28" i="3" s="1"/>
  <c r="I24" i="3"/>
  <c r="J24" i="3"/>
  <c r="K24" i="3" s="1"/>
  <c r="I20" i="3"/>
  <c r="J20" i="3"/>
  <c r="K20" i="3" s="1"/>
  <c r="I16" i="3"/>
  <c r="J16" i="3"/>
  <c r="K16" i="3" s="1"/>
  <c r="I12" i="3"/>
  <c r="J12" i="3"/>
  <c r="K12" i="3" s="1"/>
  <c r="I8" i="3"/>
  <c r="J8" i="3"/>
  <c r="K8" i="3" s="1"/>
  <c r="I4" i="3"/>
  <c r="J4" i="3"/>
  <c r="K4" i="3" s="1"/>
  <c r="S4" i="75"/>
  <c r="S5" i="75"/>
  <c r="S6" i="75"/>
  <c r="S7" i="75"/>
  <c r="S8" i="75"/>
  <c r="S9" i="75"/>
  <c r="S10" i="75"/>
  <c r="S11" i="75"/>
  <c r="S12" i="75"/>
  <c r="S13" i="75"/>
  <c r="S14" i="75"/>
  <c r="S15" i="75"/>
  <c r="S16" i="75"/>
  <c r="S17" i="75"/>
  <c r="S18" i="75"/>
  <c r="S19" i="75"/>
  <c r="S20" i="75"/>
  <c r="S21" i="75"/>
  <c r="S22" i="75"/>
  <c r="S23" i="75"/>
  <c r="S24" i="75"/>
  <c r="S25" i="75"/>
  <c r="S26" i="75"/>
  <c r="S27" i="75"/>
  <c r="S28" i="75"/>
  <c r="S29" i="75"/>
  <c r="S30" i="75"/>
  <c r="S31" i="75"/>
  <c r="S32" i="75"/>
  <c r="S33" i="75"/>
  <c r="S34" i="75"/>
  <c r="S35" i="75"/>
  <c r="S36" i="75"/>
  <c r="S37" i="75"/>
  <c r="S38" i="75"/>
  <c r="S39" i="75"/>
  <c r="S40" i="75"/>
  <c r="S41" i="75"/>
  <c r="S42" i="75"/>
  <c r="S43" i="75"/>
  <c r="S44" i="75"/>
  <c r="S45" i="75"/>
  <c r="S46" i="75"/>
  <c r="S47" i="75"/>
  <c r="S48" i="75"/>
  <c r="S49" i="75"/>
  <c r="S50" i="75"/>
  <c r="S51" i="75"/>
  <c r="S52" i="75"/>
  <c r="S53" i="75"/>
  <c r="S54" i="75"/>
  <c r="S55" i="75"/>
  <c r="S56" i="75"/>
  <c r="S57" i="75"/>
  <c r="S58" i="75"/>
  <c r="S59" i="75"/>
  <c r="S60" i="75"/>
  <c r="S61" i="75"/>
  <c r="S62" i="75"/>
  <c r="S63" i="75"/>
  <c r="S64" i="75"/>
  <c r="S65" i="75"/>
  <c r="S66" i="75"/>
  <c r="S67" i="75"/>
  <c r="S68" i="75"/>
  <c r="S69" i="75"/>
  <c r="I64" i="5" l="1"/>
  <c r="W63" i="75"/>
  <c r="I56" i="5"/>
  <c r="W55" i="75"/>
  <c r="L56" i="5" s="1"/>
  <c r="I48" i="5"/>
  <c r="W47" i="75"/>
  <c r="I36" i="5"/>
  <c r="W35" i="75"/>
  <c r="I28" i="5"/>
  <c r="W27" i="75"/>
  <c r="I20" i="5"/>
  <c r="W19" i="75"/>
  <c r="I8" i="5"/>
  <c r="W7" i="75"/>
  <c r="I68" i="5"/>
  <c r="W67" i="75"/>
  <c r="L68" i="5" s="1"/>
  <c r="I60" i="5"/>
  <c r="W59" i="75"/>
  <c r="I52" i="5"/>
  <c r="W51" i="75"/>
  <c r="I44" i="5"/>
  <c r="W43" i="75"/>
  <c r="I40" i="5"/>
  <c r="W39" i="75"/>
  <c r="L40" i="5" s="1"/>
  <c r="I32" i="5"/>
  <c r="W31" i="75"/>
  <c r="I24" i="5"/>
  <c r="W23" i="75"/>
  <c r="L24" i="5" s="1"/>
  <c r="I16" i="5"/>
  <c r="W15" i="75"/>
  <c r="I12" i="5"/>
  <c r="W11" i="75"/>
  <c r="I67" i="5"/>
  <c r="W66" i="75"/>
  <c r="I63" i="5"/>
  <c r="W62" i="75"/>
  <c r="L63" i="5" s="1"/>
  <c r="I59" i="5"/>
  <c r="W58" i="75"/>
  <c r="I55" i="5"/>
  <c r="W54" i="75"/>
  <c r="L55" i="5" s="1"/>
  <c r="I51" i="5"/>
  <c r="W50" i="75"/>
  <c r="I47" i="5"/>
  <c r="W46" i="75"/>
  <c r="L47" i="5" s="1"/>
  <c r="I43" i="5"/>
  <c r="W42" i="75"/>
  <c r="I39" i="5"/>
  <c r="W38" i="75"/>
  <c r="L39" i="5" s="1"/>
  <c r="I35" i="5"/>
  <c r="W34" i="75"/>
  <c r="I31" i="5"/>
  <c r="W30" i="75"/>
  <c r="L31" i="5" s="1"/>
  <c r="I27" i="5"/>
  <c r="W26" i="75"/>
  <c r="I23" i="5"/>
  <c r="W22" i="75"/>
  <c r="L23" i="5" s="1"/>
  <c r="I19" i="5"/>
  <c r="W18" i="75"/>
  <c r="I15" i="5"/>
  <c r="W14" i="75"/>
  <c r="L15" i="5" s="1"/>
  <c r="I11" i="5"/>
  <c r="W10" i="75"/>
  <c r="L11" i="5" s="1"/>
  <c r="I7" i="5"/>
  <c r="W6" i="75"/>
  <c r="L7" i="5" s="1"/>
  <c r="W65" i="75"/>
  <c r="I66" i="5"/>
  <c r="W57" i="75"/>
  <c r="I58" i="5"/>
  <c r="W49" i="75"/>
  <c r="I50" i="5"/>
  <c r="W37" i="75"/>
  <c r="L38" i="5" s="1"/>
  <c r="I38" i="5"/>
  <c r="W29" i="75"/>
  <c r="I30" i="5"/>
  <c r="W21" i="75"/>
  <c r="L22" i="5" s="1"/>
  <c r="I22" i="5"/>
  <c r="W13" i="75"/>
  <c r="L14" i="5" s="1"/>
  <c r="I14" i="5"/>
  <c r="W5" i="75"/>
  <c r="L6" i="5" s="1"/>
  <c r="I6" i="5"/>
  <c r="W69" i="75"/>
  <c r="I70" i="5"/>
  <c r="W61" i="75"/>
  <c r="I62" i="5"/>
  <c r="W53" i="75"/>
  <c r="I54" i="5"/>
  <c r="W45" i="75"/>
  <c r="I46" i="5"/>
  <c r="W41" i="75"/>
  <c r="I42" i="5"/>
  <c r="W33" i="75"/>
  <c r="L34" i="5" s="1"/>
  <c r="I34" i="5"/>
  <c r="W25" i="75"/>
  <c r="I26" i="5"/>
  <c r="W17" i="75"/>
  <c r="L18" i="5" s="1"/>
  <c r="I18" i="5"/>
  <c r="W9" i="75"/>
  <c r="L10" i="5" s="1"/>
  <c r="I10" i="5"/>
  <c r="I69" i="5"/>
  <c r="W68" i="75"/>
  <c r="L69" i="5" s="1"/>
  <c r="I65" i="5"/>
  <c r="W64" i="75"/>
  <c r="W60" i="75"/>
  <c r="I61" i="5"/>
  <c r="W56" i="75"/>
  <c r="I57" i="5"/>
  <c r="W52" i="75"/>
  <c r="I53" i="5"/>
  <c r="W48" i="75"/>
  <c r="I49" i="5"/>
  <c r="W44" i="75"/>
  <c r="I45" i="5"/>
  <c r="W40" i="75"/>
  <c r="I41" i="5"/>
  <c r="W36" i="75"/>
  <c r="L37" i="5" s="1"/>
  <c r="I37" i="5"/>
  <c r="W32" i="75"/>
  <c r="I33" i="5"/>
  <c r="W28" i="75"/>
  <c r="I29" i="5"/>
  <c r="W24" i="75"/>
  <c r="I25" i="5"/>
  <c r="W20" i="75"/>
  <c r="I21" i="5"/>
  <c r="W16" i="75"/>
  <c r="I17" i="5"/>
  <c r="W12" i="75"/>
  <c r="I13" i="5"/>
  <c r="W8" i="75"/>
  <c r="I9" i="5"/>
  <c r="W4" i="75"/>
  <c r="L5" i="5" s="1"/>
  <c r="I5" i="5"/>
  <c r="L4" i="3"/>
  <c r="N4" i="3" s="1"/>
  <c r="L12" i="3"/>
  <c r="N12" i="3" s="1"/>
  <c r="L20" i="3"/>
  <c r="N20" i="3" s="1"/>
  <c r="L28" i="3"/>
  <c r="N28" i="3" s="1"/>
  <c r="L36" i="3"/>
  <c r="N36" i="3" s="1"/>
  <c r="L44" i="3"/>
  <c r="N44" i="3" s="1"/>
  <c r="L52" i="3"/>
  <c r="N52" i="3" s="1"/>
  <c r="L64" i="3"/>
  <c r="N64" i="3" s="1"/>
  <c r="L9" i="3"/>
  <c r="N9" i="3" s="1"/>
  <c r="L17" i="3"/>
  <c r="N17" i="3" s="1"/>
  <c r="L25" i="3"/>
  <c r="N25" i="3" s="1"/>
  <c r="L33" i="3"/>
  <c r="N33" i="3" s="1"/>
  <c r="L41" i="3"/>
  <c r="N41" i="3" s="1"/>
  <c r="L49" i="3"/>
  <c r="N49" i="3" s="1"/>
  <c r="L57" i="3"/>
  <c r="N57" i="3" s="1"/>
  <c r="L65" i="3"/>
  <c r="N65" i="3" s="1"/>
  <c r="L11" i="3"/>
  <c r="N11" i="3" s="1"/>
  <c r="L27" i="3"/>
  <c r="N27" i="3" s="1"/>
  <c r="L43" i="3"/>
  <c r="N43" i="3" s="1"/>
  <c r="L59" i="3"/>
  <c r="N59" i="3" s="1"/>
  <c r="L6" i="3"/>
  <c r="N6" i="3" s="1"/>
  <c r="L14" i="3"/>
  <c r="N14" i="3" s="1"/>
  <c r="L22" i="3"/>
  <c r="N22" i="3" s="1"/>
  <c r="L30" i="3"/>
  <c r="N30" i="3" s="1"/>
  <c r="L38" i="3"/>
  <c r="N38" i="3" s="1"/>
  <c r="L46" i="3"/>
  <c r="N46" i="3" s="1"/>
  <c r="L54" i="3"/>
  <c r="N54" i="3" s="1"/>
  <c r="L62" i="3"/>
  <c r="N62" i="3" s="1"/>
  <c r="L7" i="3"/>
  <c r="N7" i="3" s="1"/>
  <c r="L23" i="3"/>
  <c r="N23" i="3" s="1"/>
  <c r="L39" i="3"/>
  <c r="N39" i="3" s="1"/>
  <c r="L55" i="3"/>
  <c r="N55" i="3" s="1"/>
  <c r="L67" i="3"/>
  <c r="N67" i="3" s="1"/>
  <c r="L8" i="3"/>
  <c r="N8" i="3" s="1"/>
  <c r="L16" i="3"/>
  <c r="N16" i="3" s="1"/>
  <c r="L24" i="3"/>
  <c r="N24" i="3" s="1"/>
  <c r="L32" i="3"/>
  <c r="N32" i="3" s="1"/>
  <c r="L40" i="3"/>
  <c r="N40" i="3" s="1"/>
  <c r="L48" i="3"/>
  <c r="N48" i="3" s="1"/>
  <c r="L56" i="3"/>
  <c r="N56" i="3" s="1"/>
  <c r="L5" i="3"/>
  <c r="N5" i="3" s="1"/>
  <c r="L13" i="3"/>
  <c r="N13" i="3" s="1"/>
  <c r="L21" i="3"/>
  <c r="N21" i="3" s="1"/>
  <c r="L29" i="3"/>
  <c r="N29" i="3" s="1"/>
  <c r="L37" i="3"/>
  <c r="N37" i="3" s="1"/>
  <c r="L45" i="3"/>
  <c r="N45" i="3" s="1"/>
  <c r="L53" i="3"/>
  <c r="N53" i="3" s="1"/>
  <c r="L61" i="3"/>
  <c r="N61" i="3" s="1"/>
  <c r="L69" i="3"/>
  <c r="N69" i="3" s="1"/>
  <c r="L19" i="3"/>
  <c r="N19" i="3" s="1"/>
  <c r="L35" i="3"/>
  <c r="N35" i="3" s="1"/>
  <c r="L51" i="3"/>
  <c r="N51" i="3" s="1"/>
  <c r="L60" i="3"/>
  <c r="N60" i="3" s="1"/>
  <c r="L10" i="3"/>
  <c r="N10" i="3" s="1"/>
  <c r="L18" i="3"/>
  <c r="N18" i="3" s="1"/>
  <c r="L26" i="3"/>
  <c r="N26" i="3" s="1"/>
  <c r="L34" i="3"/>
  <c r="N34" i="3" s="1"/>
  <c r="L42" i="3"/>
  <c r="N42" i="3" s="1"/>
  <c r="L50" i="3"/>
  <c r="N50" i="3" s="1"/>
  <c r="L58" i="3"/>
  <c r="N58" i="3" s="1"/>
  <c r="L66" i="3"/>
  <c r="N66" i="3" s="1"/>
  <c r="L15" i="3"/>
  <c r="N15" i="3" s="1"/>
  <c r="L31" i="3"/>
  <c r="N31" i="3" s="1"/>
  <c r="L47" i="3"/>
  <c r="N47" i="3" s="1"/>
  <c r="L63" i="3"/>
  <c r="N63" i="3" s="1"/>
  <c r="L68" i="3"/>
  <c r="N68" i="3" s="1"/>
  <c r="L61" i="5"/>
  <c r="L33" i="5"/>
  <c r="L25" i="5"/>
  <c r="L49" i="5"/>
  <c r="L64" i="5"/>
  <c r="L48" i="5"/>
  <c r="L32" i="5"/>
  <c r="L28" i="5"/>
  <c r="L16" i="5"/>
  <c r="L8" i="5"/>
  <c r="U75" i="75"/>
  <c r="L70" i="5"/>
  <c r="L66" i="5"/>
  <c r="L62" i="5"/>
  <c r="L58" i="5"/>
  <c r="L54" i="5"/>
  <c r="L50" i="5"/>
  <c r="L46" i="5"/>
  <c r="L42" i="5"/>
  <c r="L30" i="5"/>
  <c r="L26" i="5"/>
  <c r="L67" i="5"/>
  <c r="L59" i="5"/>
  <c r="L51" i="5"/>
  <c r="L43" i="5"/>
  <c r="L35" i="5"/>
  <c r="L27" i="5"/>
  <c r="L19" i="5"/>
  <c r="U76" i="75"/>
  <c r="U74" i="75"/>
  <c r="AD4" i="3"/>
  <c r="AE4" i="3" s="1"/>
  <c r="AG4" i="3" s="1"/>
  <c r="AN4" i="3" s="1"/>
  <c r="AD5" i="3"/>
  <c r="AE5" i="3" s="1"/>
  <c r="AG5" i="3" s="1"/>
  <c r="AN5" i="3" s="1"/>
  <c r="AD6" i="3"/>
  <c r="AE6" i="3" s="1"/>
  <c r="AG6" i="3" s="1"/>
  <c r="AN6" i="3" s="1"/>
  <c r="AD7" i="3"/>
  <c r="AE7" i="3" s="1"/>
  <c r="AG7" i="3" s="1"/>
  <c r="AN7" i="3" s="1"/>
  <c r="AD8" i="3"/>
  <c r="AE8" i="3" s="1"/>
  <c r="AG8" i="3" s="1"/>
  <c r="AN8" i="3" s="1"/>
  <c r="AD9" i="3"/>
  <c r="AE9" i="3" s="1"/>
  <c r="AG9" i="3" s="1"/>
  <c r="AN9" i="3" s="1"/>
  <c r="AD10" i="3"/>
  <c r="AE10" i="3" s="1"/>
  <c r="AG10" i="3" s="1"/>
  <c r="AN10" i="3" s="1"/>
  <c r="AD11" i="3"/>
  <c r="AE11" i="3" s="1"/>
  <c r="AG11" i="3" s="1"/>
  <c r="AN11" i="3" s="1"/>
  <c r="AD12" i="3"/>
  <c r="AE12" i="3" s="1"/>
  <c r="AG12" i="3" s="1"/>
  <c r="AN12" i="3" s="1"/>
  <c r="AD13" i="3"/>
  <c r="AE13" i="3" s="1"/>
  <c r="AG13" i="3" s="1"/>
  <c r="AN13" i="3" s="1"/>
  <c r="AD14" i="3"/>
  <c r="AE14" i="3" s="1"/>
  <c r="AG14" i="3" s="1"/>
  <c r="AN14" i="3" s="1"/>
  <c r="AD15" i="3"/>
  <c r="AE15" i="3" s="1"/>
  <c r="AG15" i="3" s="1"/>
  <c r="AN15" i="3" s="1"/>
  <c r="AD16" i="3"/>
  <c r="AE16" i="3" s="1"/>
  <c r="AG16" i="3" s="1"/>
  <c r="AN16" i="3" s="1"/>
  <c r="AD17" i="3"/>
  <c r="AE17" i="3" s="1"/>
  <c r="AG17" i="3" s="1"/>
  <c r="AN17" i="3" s="1"/>
  <c r="AD18" i="3"/>
  <c r="AE18" i="3" s="1"/>
  <c r="AG18" i="3" s="1"/>
  <c r="AN18" i="3" s="1"/>
  <c r="AD19" i="3"/>
  <c r="AE19" i="3" s="1"/>
  <c r="AG19" i="3" s="1"/>
  <c r="AN19" i="3" s="1"/>
  <c r="AD20" i="3"/>
  <c r="AE20" i="3" s="1"/>
  <c r="AG20" i="3" s="1"/>
  <c r="AN20" i="3" s="1"/>
  <c r="AD21" i="3"/>
  <c r="AE21" i="3" s="1"/>
  <c r="AG21" i="3" s="1"/>
  <c r="AN21" i="3" s="1"/>
  <c r="AD22" i="3"/>
  <c r="AE22" i="3" s="1"/>
  <c r="AG22" i="3" s="1"/>
  <c r="AN22" i="3" s="1"/>
  <c r="AD23" i="3"/>
  <c r="AE23" i="3" s="1"/>
  <c r="AG23" i="3" s="1"/>
  <c r="AN23" i="3" s="1"/>
  <c r="AD24" i="3"/>
  <c r="AE24" i="3" s="1"/>
  <c r="AG24" i="3" s="1"/>
  <c r="AN24" i="3" s="1"/>
  <c r="AD25" i="3"/>
  <c r="AE25" i="3" s="1"/>
  <c r="AG25" i="3" s="1"/>
  <c r="AN25" i="3" s="1"/>
  <c r="AD26" i="3"/>
  <c r="AE26" i="3" s="1"/>
  <c r="AG26" i="3" s="1"/>
  <c r="AN26" i="3" s="1"/>
  <c r="AD27" i="3"/>
  <c r="AE27" i="3" s="1"/>
  <c r="AG27" i="3" s="1"/>
  <c r="AN27" i="3" s="1"/>
  <c r="AD28" i="3"/>
  <c r="AE28" i="3" s="1"/>
  <c r="AG28" i="3" s="1"/>
  <c r="AN28" i="3" s="1"/>
  <c r="AD29" i="3"/>
  <c r="AE29" i="3" s="1"/>
  <c r="AG29" i="3" s="1"/>
  <c r="AN29" i="3" s="1"/>
  <c r="AD30" i="3"/>
  <c r="AE30" i="3" s="1"/>
  <c r="AG30" i="3" s="1"/>
  <c r="AN30" i="3" s="1"/>
  <c r="AD31" i="3"/>
  <c r="AE31" i="3" s="1"/>
  <c r="AG31" i="3" s="1"/>
  <c r="AN31" i="3" s="1"/>
  <c r="AD32" i="3"/>
  <c r="AE32" i="3" s="1"/>
  <c r="AG32" i="3" s="1"/>
  <c r="AN32" i="3" s="1"/>
  <c r="AD33" i="3"/>
  <c r="AE33" i="3" s="1"/>
  <c r="AG33" i="3" s="1"/>
  <c r="AN33" i="3" s="1"/>
  <c r="AD34" i="3"/>
  <c r="AE34" i="3" s="1"/>
  <c r="AG34" i="3" s="1"/>
  <c r="AN34" i="3" s="1"/>
  <c r="AD35" i="3"/>
  <c r="AE35" i="3" s="1"/>
  <c r="AG35" i="3" s="1"/>
  <c r="AN35" i="3" s="1"/>
  <c r="AD36" i="3"/>
  <c r="AE36" i="3" s="1"/>
  <c r="AG36" i="3" s="1"/>
  <c r="AN36" i="3" s="1"/>
  <c r="AD37" i="3"/>
  <c r="AE37" i="3" s="1"/>
  <c r="AG37" i="3" s="1"/>
  <c r="AN37" i="3" s="1"/>
  <c r="AD38" i="3"/>
  <c r="AE38" i="3" s="1"/>
  <c r="AG38" i="3" s="1"/>
  <c r="AN38" i="3" s="1"/>
  <c r="AD39" i="3"/>
  <c r="AE39" i="3" s="1"/>
  <c r="AG39" i="3" s="1"/>
  <c r="AN39" i="3" s="1"/>
  <c r="AD40" i="3"/>
  <c r="AE40" i="3" s="1"/>
  <c r="AG40" i="3" s="1"/>
  <c r="AN40" i="3" s="1"/>
  <c r="AD41" i="3"/>
  <c r="AE41" i="3" s="1"/>
  <c r="AG41" i="3" s="1"/>
  <c r="AN41" i="3" s="1"/>
  <c r="AD42" i="3"/>
  <c r="AE42" i="3" s="1"/>
  <c r="AG42" i="3" s="1"/>
  <c r="AN42" i="3" s="1"/>
  <c r="AD43" i="3"/>
  <c r="AE43" i="3" s="1"/>
  <c r="AG43" i="3" s="1"/>
  <c r="AN43" i="3" s="1"/>
  <c r="AD44" i="3"/>
  <c r="AE44" i="3" s="1"/>
  <c r="AG44" i="3" s="1"/>
  <c r="AN44" i="3" s="1"/>
  <c r="AD45" i="3"/>
  <c r="AE45" i="3" s="1"/>
  <c r="AG45" i="3" s="1"/>
  <c r="AN45" i="3" s="1"/>
  <c r="AD46" i="3"/>
  <c r="AE46" i="3" s="1"/>
  <c r="AG46" i="3" s="1"/>
  <c r="AN46" i="3" s="1"/>
  <c r="AD47" i="3"/>
  <c r="AE47" i="3" s="1"/>
  <c r="AG47" i="3" s="1"/>
  <c r="AN47" i="3" s="1"/>
  <c r="AD48" i="3"/>
  <c r="AE48" i="3" s="1"/>
  <c r="AG48" i="3" s="1"/>
  <c r="AN48" i="3" s="1"/>
  <c r="AD49" i="3"/>
  <c r="AE49" i="3" s="1"/>
  <c r="AG49" i="3" s="1"/>
  <c r="AN49" i="3" s="1"/>
  <c r="AD50" i="3"/>
  <c r="AE50" i="3" s="1"/>
  <c r="AG50" i="3" s="1"/>
  <c r="AN50" i="3" s="1"/>
  <c r="AD51" i="3"/>
  <c r="AE51" i="3" s="1"/>
  <c r="AG51" i="3" s="1"/>
  <c r="AN51" i="3" s="1"/>
  <c r="AD52" i="3"/>
  <c r="AE52" i="3" s="1"/>
  <c r="AG52" i="3" s="1"/>
  <c r="AN52" i="3" s="1"/>
  <c r="AD53" i="3"/>
  <c r="AE53" i="3" s="1"/>
  <c r="AG53" i="3" s="1"/>
  <c r="AN53" i="3" s="1"/>
  <c r="AD54" i="3"/>
  <c r="AE54" i="3" s="1"/>
  <c r="AG54" i="3" s="1"/>
  <c r="AN54" i="3" s="1"/>
  <c r="AD55" i="3"/>
  <c r="AE55" i="3" s="1"/>
  <c r="AG55" i="3" s="1"/>
  <c r="AN55" i="3" s="1"/>
  <c r="AD56" i="3"/>
  <c r="AE56" i="3" s="1"/>
  <c r="AG56" i="3" s="1"/>
  <c r="AN56" i="3" s="1"/>
  <c r="AD57" i="3"/>
  <c r="AE57" i="3" s="1"/>
  <c r="AG57" i="3" s="1"/>
  <c r="AN57" i="3" s="1"/>
  <c r="AD58" i="3"/>
  <c r="AE58" i="3" s="1"/>
  <c r="AG58" i="3" s="1"/>
  <c r="AN58" i="3" s="1"/>
  <c r="AD59" i="3"/>
  <c r="AE59" i="3" s="1"/>
  <c r="AG59" i="3" s="1"/>
  <c r="AN59" i="3" s="1"/>
  <c r="AD60" i="3"/>
  <c r="AE60" i="3" s="1"/>
  <c r="AG60" i="3" s="1"/>
  <c r="AN60" i="3" s="1"/>
  <c r="AD61" i="3"/>
  <c r="AE61" i="3" s="1"/>
  <c r="AG61" i="3" s="1"/>
  <c r="AN61" i="3" s="1"/>
  <c r="AD62" i="3"/>
  <c r="AE62" i="3" s="1"/>
  <c r="AG62" i="3" s="1"/>
  <c r="AN62" i="3" s="1"/>
  <c r="AD63" i="3"/>
  <c r="AE63" i="3" s="1"/>
  <c r="AG63" i="3" s="1"/>
  <c r="AN63" i="3" s="1"/>
  <c r="AD64" i="3"/>
  <c r="AE64" i="3" s="1"/>
  <c r="AG64" i="3" s="1"/>
  <c r="AN64" i="3" s="1"/>
  <c r="AD65" i="3"/>
  <c r="AE65" i="3" s="1"/>
  <c r="AG65" i="3" s="1"/>
  <c r="AN65" i="3" s="1"/>
  <c r="AD66" i="3"/>
  <c r="AE66" i="3" s="1"/>
  <c r="AG66" i="3" s="1"/>
  <c r="AN66" i="3" s="1"/>
  <c r="AD67" i="3"/>
  <c r="AE67" i="3" s="1"/>
  <c r="AG67" i="3" s="1"/>
  <c r="AN67" i="3" s="1"/>
  <c r="AD68" i="3"/>
  <c r="AE68" i="3" s="1"/>
  <c r="AG68" i="3" s="1"/>
  <c r="AN68" i="3" s="1"/>
  <c r="AD69" i="3"/>
  <c r="AE69" i="3" s="1"/>
  <c r="AG69" i="3" s="1"/>
  <c r="AN69" i="3" s="1"/>
  <c r="L9" i="5" l="1"/>
  <c r="L41" i="5"/>
  <c r="U61" i="5"/>
  <c r="W61" i="5"/>
  <c r="U49" i="5"/>
  <c r="W49" i="5"/>
  <c r="U33" i="5"/>
  <c r="W33" i="5"/>
  <c r="U9" i="5"/>
  <c r="W9" i="5"/>
  <c r="P24" i="5"/>
  <c r="P48" i="5"/>
  <c r="P69" i="5"/>
  <c r="P35" i="5"/>
  <c r="P22" i="5"/>
  <c r="P17" i="5"/>
  <c r="P66" i="5"/>
  <c r="P26" i="5"/>
  <c r="U69" i="5"/>
  <c r="W69" i="5"/>
  <c r="U53" i="5"/>
  <c r="W53" i="5"/>
  <c r="U37" i="5"/>
  <c r="W37" i="5"/>
  <c r="U21" i="5"/>
  <c r="W21" i="5"/>
  <c r="U13" i="5"/>
  <c r="W13" i="5"/>
  <c r="P15" i="5"/>
  <c r="P46" i="5"/>
  <c r="P20" i="5"/>
  <c r="P29" i="5"/>
  <c r="U64" i="5"/>
  <c r="W64" i="5"/>
  <c r="U60" i="5"/>
  <c r="W60" i="5"/>
  <c r="U56" i="5"/>
  <c r="W56" i="5"/>
  <c r="U52" i="5"/>
  <c r="W52" i="5"/>
  <c r="U48" i="5"/>
  <c r="W48" i="5"/>
  <c r="U44" i="5"/>
  <c r="W44" i="5"/>
  <c r="U40" i="5"/>
  <c r="W40" i="5"/>
  <c r="U36" i="5"/>
  <c r="W36" i="5"/>
  <c r="U32" i="5"/>
  <c r="W32" i="5"/>
  <c r="U28" i="5"/>
  <c r="W28" i="5"/>
  <c r="U24" i="5"/>
  <c r="W24" i="5"/>
  <c r="U20" i="5"/>
  <c r="W20" i="5"/>
  <c r="U16" i="5"/>
  <c r="W16" i="5"/>
  <c r="U12" i="5"/>
  <c r="W12" i="5"/>
  <c r="U8" i="5"/>
  <c r="W8" i="5"/>
  <c r="P68" i="5"/>
  <c r="P8" i="5"/>
  <c r="P39" i="5"/>
  <c r="P7" i="5"/>
  <c r="P16" i="5"/>
  <c r="P11" i="5"/>
  <c r="P14" i="5"/>
  <c r="P32" i="5"/>
  <c r="P19" i="5"/>
  <c r="P54" i="5"/>
  <c r="P6" i="5"/>
  <c r="P28" i="5"/>
  <c r="P45" i="5"/>
  <c r="P34" i="5"/>
  <c r="P5" i="5"/>
  <c r="P65" i="5"/>
  <c r="U57" i="5"/>
  <c r="W57" i="5"/>
  <c r="U41" i="5"/>
  <c r="W41" i="5"/>
  <c r="U25" i="5"/>
  <c r="W25" i="5"/>
  <c r="U5" i="5"/>
  <c r="P47" i="5"/>
  <c r="P27" i="5"/>
  <c r="P18" i="5"/>
  <c r="U68" i="5"/>
  <c r="W68" i="5"/>
  <c r="U67" i="5"/>
  <c r="W67" i="5"/>
  <c r="U63" i="5"/>
  <c r="W63" i="5"/>
  <c r="U59" i="5"/>
  <c r="W59" i="5"/>
  <c r="U55" i="5"/>
  <c r="W55" i="5"/>
  <c r="U51" i="5"/>
  <c r="W51" i="5"/>
  <c r="U47" i="5"/>
  <c r="W47" i="5"/>
  <c r="U43" i="5"/>
  <c r="W43" i="5"/>
  <c r="U39" i="5"/>
  <c r="W39" i="5"/>
  <c r="U35" i="5"/>
  <c r="W35" i="5"/>
  <c r="U31" i="5"/>
  <c r="W31" i="5"/>
  <c r="U27" i="5"/>
  <c r="W27" i="5"/>
  <c r="U23" i="5"/>
  <c r="W23" i="5"/>
  <c r="U19" i="5"/>
  <c r="W19" i="5"/>
  <c r="U15" i="5"/>
  <c r="W15" i="5"/>
  <c r="U11" i="5"/>
  <c r="W11" i="5"/>
  <c r="U7" i="5"/>
  <c r="W7" i="5"/>
  <c r="P62" i="5"/>
  <c r="P56" i="5"/>
  <c r="P63" i="5"/>
  <c r="P31" i="5"/>
  <c r="P60" i="5"/>
  <c r="P59" i="5"/>
  <c r="P36" i="5"/>
  <c r="P41" i="5"/>
  <c r="P67" i="5"/>
  <c r="P61" i="5"/>
  <c r="P38" i="5"/>
  <c r="P49" i="5"/>
  <c r="P58" i="5"/>
  <c r="P21" i="5"/>
  <c r="P10" i="5"/>
  <c r="P44" i="5"/>
  <c r="P37" i="5"/>
  <c r="U65" i="5"/>
  <c r="W65" i="5"/>
  <c r="U45" i="5"/>
  <c r="W45" i="5"/>
  <c r="U29" i="5"/>
  <c r="W29" i="5"/>
  <c r="U17" i="5"/>
  <c r="W17" i="5"/>
  <c r="P9" i="5"/>
  <c r="U70" i="5"/>
  <c r="W70" i="5"/>
  <c r="U66" i="5"/>
  <c r="W66" i="5"/>
  <c r="U62" i="5"/>
  <c r="W62" i="5"/>
  <c r="U58" i="5"/>
  <c r="W58" i="5"/>
  <c r="U54" i="5"/>
  <c r="W54" i="5"/>
  <c r="U50" i="5"/>
  <c r="W50" i="5"/>
  <c r="U46" i="5"/>
  <c r="W46" i="5"/>
  <c r="U42" i="5"/>
  <c r="W42" i="5"/>
  <c r="U38" i="5"/>
  <c r="W38" i="5"/>
  <c r="U34" i="5"/>
  <c r="W34" i="5"/>
  <c r="U30" i="5"/>
  <c r="W30" i="5"/>
  <c r="U26" i="5"/>
  <c r="W26" i="5"/>
  <c r="U22" i="5"/>
  <c r="W22" i="5"/>
  <c r="U18" i="5"/>
  <c r="W18" i="5"/>
  <c r="U14" i="5"/>
  <c r="W14" i="5"/>
  <c r="U10" i="5"/>
  <c r="W10" i="5"/>
  <c r="U6" i="5"/>
  <c r="W6" i="5"/>
  <c r="P57" i="5"/>
  <c r="P40" i="5"/>
  <c r="P55" i="5"/>
  <c r="P23" i="5"/>
  <c r="P64" i="5"/>
  <c r="P43" i="5"/>
  <c r="P70" i="5"/>
  <c r="P25" i="5"/>
  <c r="P51" i="5"/>
  <c r="P52" i="5"/>
  <c r="P30" i="5"/>
  <c r="P33" i="5"/>
  <c r="P42" i="5"/>
  <c r="P12" i="5"/>
  <c r="P53" i="5"/>
  <c r="P50" i="5"/>
  <c r="P13" i="5"/>
  <c r="L20" i="5"/>
  <c r="L52" i="5"/>
  <c r="L21" i="5"/>
  <c r="L36" i="5"/>
  <c r="L65" i="5"/>
  <c r="L53" i="5"/>
  <c r="L17" i="5"/>
  <c r="L60" i="5"/>
  <c r="L57" i="5"/>
  <c r="L12" i="5"/>
  <c r="L44" i="5"/>
  <c r="L13" i="5"/>
  <c r="L29" i="5"/>
  <c r="L45" i="5"/>
  <c r="K4" i="75"/>
  <c r="L4" i="75" s="1"/>
  <c r="P4" i="75" s="1"/>
  <c r="K5" i="75"/>
  <c r="L5" i="75" s="1"/>
  <c r="P5" i="75" s="1"/>
  <c r="K6" i="75"/>
  <c r="L6" i="75" s="1"/>
  <c r="P6" i="75" s="1"/>
  <c r="K7" i="75"/>
  <c r="L7" i="75" s="1"/>
  <c r="P7" i="75" s="1"/>
  <c r="K8" i="75"/>
  <c r="L8" i="75" s="1"/>
  <c r="P8" i="75" s="1"/>
  <c r="K9" i="75"/>
  <c r="L9" i="75" s="1"/>
  <c r="P9" i="75" s="1"/>
  <c r="K10" i="75"/>
  <c r="L10" i="75" s="1"/>
  <c r="P10" i="75" s="1"/>
  <c r="K11" i="75"/>
  <c r="L11" i="75" s="1"/>
  <c r="P11" i="75" s="1"/>
  <c r="K12" i="75"/>
  <c r="L12" i="75" s="1"/>
  <c r="P12" i="75" s="1"/>
  <c r="K13" i="75"/>
  <c r="L13" i="75" s="1"/>
  <c r="P13" i="75" s="1"/>
  <c r="K14" i="75"/>
  <c r="L14" i="75" s="1"/>
  <c r="P14" i="75" s="1"/>
  <c r="K15" i="75"/>
  <c r="L15" i="75" s="1"/>
  <c r="P15" i="75" s="1"/>
  <c r="K16" i="75"/>
  <c r="L16" i="75" s="1"/>
  <c r="P16" i="75" s="1"/>
  <c r="K17" i="75"/>
  <c r="L17" i="75" s="1"/>
  <c r="P17" i="75" s="1"/>
  <c r="K18" i="75"/>
  <c r="L18" i="75" s="1"/>
  <c r="P18" i="75" s="1"/>
  <c r="K19" i="75"/>
  <c r="L19" i="75" s="1"/>
  <c r="P19" i="75" s="1"/>
  <c r="K20" i="75"/>
  <c r="L20" i="75" s="1"/>
  <c r="P20" i="75" s="1"/>
  <c r="K21" i="75"/>
  <c r="L21" i="75" s="1"/>
  <c r="P21" i="75" s="1"/>
  <c r="K22" i="75"/>
  <c r="L22" i="75" s="1"/>
  <c r="P22" i="75" s="1"/>
  <c r="K23" i="75"/>
  <c r="L23" i="75" s="1"/>
  <c r="P23" i="75" s="1"/>
  <c r="K24" i="75"/>
  <c r="L24" i="75" s="1"/>
  <c r="P24" i="75" s="1"/>
  <c r="K25" i="75"/>
  <c r="L25" i="75" s="1"/>
  <c r="P25" i="75" s="1"/>
  <c r="K26" i="75"/>
  <c r="L26" i="75" s="1"/>
  <c r="P26" i="75" s="1"/>
  <c r="K27" i="75"/>
  <c r="L27" i="75" s="1"/>
  <c r="P27" i="75" s="1"/>
  <c r="K28" i="75"/>
  <c r="L28" i="75" s="1"/>
  <c r="P28" i="75" s="1"/>
  <c r="K29" i="75"/>
  <c r="L29" i="75" s="1"/>
  <c r="P29" i="75" s="1"/>
  <c r="K30" i="75"/>
  <c r="L30" i="75" s="1"/>
  <c r="P30" i="75" s="1"/>
  <c r="K31" i="75"/>
  <c r="L31" i="75" s="1"/>
  <c r="P31" i="75" s="1"/>
  <c r="K32" i="75"/>
  <c r="L32" i="75" s="1"/>
  <c r="P32" i="75" s="1"/>
  <c r="K33" i="75"/>
  <c r="L33" i="75" s="1"/>
  <c r="P33" i="75" s="1"/>
  <c r="K34" i="75"/>
  <c r="L34" i="75" s="1"/>
  <c r="P34" i="75" s="1"/>
  <c r="K35" i="75"/>
  <c r="L35" i="75" s="1"/>
  <c r="P35" i="75" s="1"/>
  <c r="K36" i="75"/>
  <c r="L36" i="75" s="1"/>
  <c r="P36" i="75" s="1"/>
  <c r="K37" i="75"/>
  <c r="L37" i="75" s="1"/>
  <c r="P37" i="75" s="1"/>
  <c r="K38" i="75"/>
  <c r="L38" i="75" s="1"/>
  <c r="P38" i="75" s="1"/>
  <c r="K39" i="75"/>
  <c r="L39" i="75" s="1"/>
  <c r="P39" i="75" s="1"/>
  <c r="K40" i="75"/>
  <c r="L40" i="75" s="1"/>
  <c r="P40" i="75" s="1"/>
  <c r="K41" i="75"/>
  <c r="L41" i="75" s="1"/>
  <c r="P41" i="75" s="1"/>
  <c r="K42" i="75"/>
  <c r="L42" i="75" s="1"/>
  <c r="P42" i="75" s="1"/>
  <c r="K43" i="75"/>
  <c r="L43" i="75" s="1"/>
  <c r="P43" i="75" s="1"/>
  <c r="K44" i="75"/>
  <c r="L44" i="75" s="1"/>
  <c r="P44" i="75" s="1"/>
  <c r="K45" i="75"/>
  <c r="L45" i="75" s="1"/>
  <c r="P45" i="75" s="1"/>
  <c r="K46" i="75"/>
  <c r="L46" i="75" s="1"/>
  <c r="P46" i="75" s="1"/>
  <c r="K47" i="75"/>
  <c r="L47" i="75" s="1"/>
  <c r="P47" i="75" s="1"/>
  <c r="K48" i="75"/>
  <c r="L48" i="75" s="1"/>
  <c r="P48" i="75" s="1"/>
  <c r="K49" i="75"/>
  <c r="L49" i="75" s="1"/>
  <c r="P49" i="75" s="1"/>
  <c r="K50" i="75"/>
  <c r="L50" i="75" s="1"/>
  <c r="P50" i="75" s="1"/>
  <c r="K51" i="75"/>
  <c r="L51" i="75" s="1"/>
  <c r="P51" i="75" s="1"/>
  <c r="K52" i="75"/>
  <c r="L52" i="75" s="1"/>
  <c r="P52" i="75" s="1"/>
  <c r="K53" i="75"/>
  <c r="L53" i="75" s="1"/>
  <c r="P53" i="75" s="1"/>
  <c r="K54" i="75"/>
  <c r="L54" i="75" s="1"/>
  <c r="P54" i="75" s="1"/>
  <c r="K55" i="75"/>
  <c r="L55" i="75" s="1"/>
  <c r="P55" i="75" s="1"/>
  <c r="K56" i="75"/>
  <c r="L56" i="75" s="1"/>
  <c r="P56" i="75" s="1"/>
  <c r="K57" i="75"/>
  <c r="L57" i="75" s="1"/>
  <c r="P57" i="75" s="1"/>
  <c r="K58" i="75"/>
  <c r="L58" i="75" s="1"/>
  <c r="P58" i="75" s="1"/>
  <c r="K59" i="75"/>
  <c r="L59" i="75" s="1"/>
  <c r="P59" i="75" s="1"/>
  <c r="K60" i="75"/>
  <c r="L60" i="75" s="1"/>
  <c r="P60" i="75" s="1"/>
  <c r="K61" i="75"/>
  <c r="L61" i="75" s="1"/>
  <c r="P61" i="75" s="1"/>
  <c r="K62" i="75"/>
  <c r="L62" i="75" s="1"/>
  <c r="P62" i="75" s="1"/>
  <c r="K63" i="75"/>
  <c r="L63" i="75" s="1"/>
  <c r="P63" i="75" s="1"/>
  <c r="K64" i="75"/>
  <c r="L64" i="75" s="1"/>
  <c r="P64" i="75" s="1"/>
  <c r="K65" i="75"/>
  <c r="L65" i="75" s="1"/>
  <c r="P65" i="75" s="1"/>
  <c r="K66" i="75"/>
  <c r="L66" i="75" s="1"/>
  <c r="P66" i="75" s="1"/>
  <c r="K67" i="75"/>
  <c r="L67" i="75" s="1"/>
  <c r="P67" i="75" s="1"/>
  <c r="K68" i="75"/>
  <c r="L68" i="75" s="1"/>
  <c r="P68" i="75" s="1"/>
  <c r="K69" i="75"/>
  <c r="L69" i="75" s="1"/>
  <c r="P69" i="75" s="1"/>
  <c r="K3" i="75"/>
  <c r="L3" i="75" s="1"/>
  <c r="P3" i="75" s="1"/>
  <c r="AO43" i="3" l="1"/>
  <c r="X44" i="5" s="1"/>
  <c r="Y44" i="5" s="1"/>
  <c r="AO12" i="3"/>
  <c r="X13" i="5" s="1"/>
  <c r="AO60" i="3"/>
  <c r="X61" i="5" s="1"/>
  <c r="Y61" i="5" s="1"/>
  <c r="AO59" i="3"/>
  <c r="X60" i="5" s="1"/>
  <c r="Y60" i="5" s="1"/>
  <c r="AO32" i="3"/>
  <c r="X33" i="5" s="1"/>
  <c r="Y33" i="5" s="1"/>
  <c r="AO41" i="3"/>
  <c r="X42" i="5" s="1"/>
  <c r="AO54" i="3"/>
  <c r="X55" i="5" s="1"/>
  <c r="Y55" i="5" s="1"/>
  <c r="AO35" i="3"/>
  <c r="X36" i="5" s="1"/>
  <c r="Y36" i="5" s="1"/>
  <c r="AO66" i="3"/>
  <c r="X67" i="5" s="1"/>
  <c r="AO11" i="3"/>
  <c r="X12" i="5" s="1"/>
  <c r="AO24" i="3"/>
  <c r="X25" i="5" s="1"/>
  <c r="Y25" i="5" s="1"/>
  <c r="AO39" i="3"/>
  <c r="X40" i="5" s="1"/>
  <c r="Y40" i="5" s="1"/>
  <c r="AO20" i="3"/>
  <c r="X21" i="5" s="1"/>
  <c r="Y21" i="5" s="1"/>
  <c r="AO63" i="3"/>
  <c r="X64" i="5" s="1"/>
  <c r="AO55" i="3"/>
  <c r="X56" i="5" s="1"/>
  <c r="Y56" i="5" s="1"/>
  <c r="AO52" i="3"/>
  <c r="X53" i="5" s="1"/>
  <c r="Y53" i="5" s="1"/>
  <c r="AO69" i="3"/>
  <c r="X70" i="5" s="1"/>
  <c r="Y70" i="5" s="1"/>
  <c r="Y64" i="5"/>
  <c r="AO29" i="3"/>
  <c r="X30" i="5" s="1"/>
  <c r="Y30" i="5" s="1"/>
  <c r="AO48" i="3"/>
  <c r="X49" i="5" s="1"/>
  <c r="Y49" i="5" s="1"/>
  <c r="AO68" i="3"/>
  <c r="X69" i="5" s="1"/>
  <c r="Y13" i="5"/>
  <c r="Y12" i="5"/>
  <c r="AO50" i="3"/>
  <c r="X51" i="5" s="1"/>
  <c r="Y51" i="5" s="1"/>
  <c r="AO56" i="3"/>
  <c r="X57" i="5" s="1"/>
  <c r="Y57" i="5" s="1"/>
  <c r="AO36" i="3"/>
  <c r="X37" i="5" s="1"/>
  <c r="Y37" i="5" s="1"/>
  <c r="AO51" i="3"/>
  <c r="X52" i="5" s="1"/>
  <c r="Y52" i="5" s="1"/>
  <c r="AO8" i="3"/>
  <c r="X9" i="5" s="1"/>
  <c r="Y9" i="5" s="1"/>
  <c r="AO44" i="3"/>
  <c r="X45" i="5" s="1"/>
  <c r="Y45" i="5" s="1"/>
  <c r="AO61" i="3"/>
  <c r="X62" i="5" s="1"/>
  <c r="Y62" i="5" s="1"/>
  <c r="AO26" i="3"/>
  <c r="X27" i="5" s="1"/>
  <c r="Y27" i="5" s="1"/>
  <c r="W5" i="5"/>
  <c r="AO4" i="3"/>
  <c r="X5" i="5" s="1"/>
  <c r="AO5" i="3"/>
  <c r="X6" i="5" s="1"/>
  <c r="Y6" i="5" s="1"/>
  <c r="AO13" i="3"/>
  <c r="X14" i="5" s="1"/>
  <c r="AO38" i="3"/>
  <c r="X39" i="5" s="1"/>
  <c r="Y39" i="5" s="1"/>
  <c r="AO14" i="3"/>
  <c r="X15" i="5" s="1"/>
  <c r="AO65" i="3"/>
  <c r="X66" i="5" s="1"/>
  <c r="Y66" i="5" s="1"/>
  <c r="AO57" i="3"/>
  <c r="X58" i="5" s="1"/>
  <c r="Y58" i="5" s="1"/>
  <c r="Y42" i="5"/>
  <c r="AO42" i="3"/>
  <c r="X43" i="5" s="1"/>
  <c r="Y43" i="5" s="1"/>
  <c r="Y67" i="5"/>
  <c r="AO58" i="3"/>
  <c r="X59" i="5" s="1"/>
  <c r="Y59" i="5" s="1"/>
  <c r="AO17" i="3"/>
  <c r="X18" i="5" s="1"/>
  <c r="Y18" i="5" s="1"/>
  <c r="AO64" i="3"/>
  <c r="X65" i="5" s="1"/>
  <c r="Y65" i="5" s="1"/>
  <c r="AO27" i="3"/>
  <c r="X28" i="5" s="1"/>
  <c r="Y28" i="5" s="1"/>
  <c r="AO31" i="3"/>
  <c r="X32" i="5" s="1"/>
  <c r="Y32" i="5" s="1"/>
  <c r="Y14" i="5"/>
  <c r="AO6" i="3"/>
  <c r="X7" i="5" s="1"/>
  <c r="Y7" i="5" s="1"/>
  <c r="AO45" i="3"/>
  <c r="X46" i="5" s="1"/>
  <c r="Y46" i="5" s="1"/>
  <c r="Y15" i="5"/>
  <c r="AO25" i="3"/>
  <c r="X26" i="5" s="1"/>
  <c r="AO34" i="3"/>
  <c r="X35" i="5" s="1"/>
  <c r="Y35" i="5" s="1"/>
  <c r="Y69" i="5"/>
  <c r="AO37" i="3"/>
  <c r="X38" i="5" s="1"/>
  <c r="Y38" i="5" s="1"/>
  <c r="AO18" i="3"/>
  <c r="X19" i="5" s="1"/>
  <c r="Y19" i="5" s="1"/>
  <c r="AO15" i="3"/>
  <c r="X16" i="5" s="1"/>
  <c r="Y16" i="5" s="1"/>
  <c r="AO67" i="3"/>
  <c r="X68" i="5" s="1"/>
  <c r="Y68" i="5" s="1"/>
  <c r="AO19" i="3"/>
  <c r="X20" i="5" s="1"/>
  <c r="Y20" i="5" s="1"/>
  <c r="Y26" i="5"/>
  <c r="AO21" i="3"/>
  <c r="X22" i="5" s="1"/>
  <c r="Y22" i="5" s="1"/>
  <c r="AO23" i="3"/>
  <c r="X24" i="5" s="1"/>
  <c r="Y24" i="5" s="1"/>
  <c r="AO9" i="3"/>
  <c r="X10" i="5" s="1"/>
  <c r="Y10" i="5" s="1"/>
  <c r="AO49" i="3"/>
  <c r="X50" i="5" s="1"/>
  <c r="Y50" i="5" s="1"/>
  <c r="AO22" i="3"/>
  <c r="X23" i="5" s="1"/>
  <c r="Y23" i="5" s="1"/>
  <c r="AO40" i="3"/>
  <c r="X41" i="5" s="1"/>
  <c r="Y41" i="5" s="1"/>
  <c r="AO30" i="3"/>
  <c r="X31" i="5" s="1"/>
  <c r="Y31" i="5" s="1"/>
  <c r="AO62" i="3"/>
  <c r="X63" i="5" s="1"/>
  <c r="Y63" i="5" s="1"/>
  <c r="AO46" i="3"/>
  <c r="X47" i="5" s="1"/>
  <c r="Y47" i="5" s="1"/>
  <c r="AO33" i="3"/>
  <c r="X34" i="5" s="1"/>
  <c r="Y34" i="5" s="1"/>
  <c r="AO53" i="3"/>
  <c r="X54" i="5" s="1"/>
  <c r="Y54" i="5" s="1"/>
  <c r="AO10" i="3"/>
  <c r="X11" i="5" s="1"/>
  <c r="Y11" i="5" s="1"/>
  <c r="AO7" i="3"/>
  <c r="X8" i="5" s="1"/>
  <c r="Y8" i="5" s="1"/>
  <c r="AO28" i="3"/>
  <c r="X29" i="5" s="1"/>
  <c r="Y29" i="5" s="1"/>
  <c r="AO16" i="3"/>
  <c r="X17" i="5" s="1"/>
  <c r="Y17" i="5" s="1"/>
  <c r="AO47" i="3"/>
  <c r="X48" i="5" s="1"/>
  <c r="Y48" i="5" s="1"/>
  <c r="F68" i="5"/>
  <c r="F64" i="5"/>
  <c r="F60" i="5"/>
  <c r="F56" i="5"/>
  <c r="F52" i="5"/>
  <c r="F48" i="5"/>
  <c r="F44" i="5"/>
  <c r="F40" i="5"/>
  <c r="F36" i="5"/>
  <c r="F32" i="5"/>
  <c r="F28" i="5"/>
  <c r="F24" i="5"/>
  <c r="F20" i="5"/>
  <c r="F16" i="5"/>
  <c r="F12" i="5"/>
  <c r="F8" i="5"/>
  <c r="L75" i="75"/>
  <c r="L74" i="75"/>
  <c r="L76" i="75"/>
  <c r="F67" i="5"/>
  <c r="F63" i="5"/>
  <c r="F59" i="5"/>
  <c r="F55" i="5"/>
  <c r="F51" i="5"/>
  <c r="F47" i="5"/>
  <c r="F43" i="5"/>
  <c r="F39" i="5"/>
  <c r="F35" i="5"/>
  <c r="F31" i="5"/>
  <c r="F27" i="5"/>
  <c r="F23" i="5"/>
  <c r="F19" i="5"/>
  <c r="F15" i="5"/>
  <c r="F11" i="5"/>
  <c r="F7" i="5"/>
  <c r="F70" i="5"/>
  <c r="F66" i="5"/>
  <c r="F62" i="5"/>
  <c r="F58" i="5"/>
  <c r="F54" i="5"/>
  <c r="F50" i="5"/>
  <c r="F46" i="5"/>
  <c r="F42" i="5"/>
  <c r="F38" i="5"/>
  <c r="F34" i="5"/>
  <c r="F30" i="5"/>
  <c r="F26" i="5"/>
  <c r="F22" i="5"/>
  <c r="F18" i="5"/>
  <c r="F14" i="5"/>
  <c r="F10" i="5"/>
  <c r="F6" i="5"/>
  <c r="F69" i="5"/>
  <c r="F65" i="5"/>
  <c r="F61" i="5"/>
  <c r="F57" i="5"/>
  <c r="F53" i="5"/>
  <c r="F49" i="5"/>
  <c r="F45" i="5"/>
  <c r="F41" i="5"/>
  <c r="F37" i="5"/>
  <c r="F33" i="5"/>
  <c r="F29" i="5"/>
  <c r="F25" i="5"/>
  <c r="F21" i="5"/>
  <c r="F17" i="5"/>
  <c r="F13" i="5"/>
  <c r="F9" i="5"/>
  <c r="F5" i="5"/>
  <c r="M4" i="75"/>
  <c r="M5" i="75"/>
  <c r="M6" i="75"/>
  <c r="M7" i="75"/>
  <c r="M8" i="75"/>
  <c r="M9" i="75"/>
  <c r="M10" i="75"/>
  <c r="M11" i="75"/>
  <c r="M12" i="75"/>
  <c r="M13" i="75"/>
  <c r="M14" i="75"/>
  <c r="M15" i="75"/>
  <c r="M16" i="75"/>
  <c r="M17" i="75"/>
  <c r="M18" i="75"/>
  <c r="M19" i="75"/>
  <c r="M20" i="75"/>
  <c r="M21" i="75"/>
  <c r="M22" i="75"/>
  <c r="M23" i="75"/>
  <c r="M24" i="75"/>
  <c r="M25" i="75"/>
  <c r="M26" i="75"/>
  <c r="M27" i="75"/>
  <c r="M28" i="75"/>
  <c r="M29" i="75"/>
  <c r="M30" i="75"/>
  <c r="M31" i="75"/>
  <c r="M32" i="75"/>
  <c r="M33" i="75"/>
  <c r="M34" i="75"/>
  <c r="M35" i="75"/>
  <c r="M36" i="75"/>
  <c r="M37" i="75"/>
  <c r="M38" i="75"/>
  <c r="M39" i="75"/>
  <c r="M40" i="75"/>
  <c r="M41" i="75"/>
  <c r="M42" i="75"/>
  <c r="M43" i="75"/>
  <c r="M44" i="75"/>
  <c r="M45" i="75"/>
  <c r="M46" i="75"/>
  <c r="M47" i="75"/>
  <c r="M48" i="75"/>
  <c r="M49" i="75"/>
  <c r="M50" i="75"/>
  <c r="M51" i="75"/>
  <c r="M52" i="75"/>
  <c r="M53" i="75"/>
  <c r="M54" i="75"/>
  <c r="M55" i="75"/>
  <c r="M56" i="75"/>
  <c r="M57" i="75"/>
  <c r="M58" i="75"/>
  <c r="M59" i="75"/>
  <c r="M60" i="75"/>
  <c r="M61" i="75"/>
  <c r="M62" i="75"/>
  <c r="M63" i="75"/>
  <c r="M64" i="75"/>
  <c r="M65" i="75"/>
  <c r="M66" i="75"/>
  <c r="M67" i="75"/>
  <c r="M68" i="75"/>
  <c r="M69" i="75"/>
  <c r="E4" i="75"/>
  <c r="O4" i="75" s="1"/>
  <c r="E5" i="75"/>
  <c r="O5" i="75" s="1"/>
  <c r="E6" i="75"/>
  <c r="O6" i="75" s="1"/>
  <c r="E7" i="75"/>
  <c r="O7" i="75" s="1"/>
  <c r="E8" i="75"/>
  <c r="O8" i="75" s="1"/>
  <c r="E9" i="75"/>
  <c r="O9" i="75" s="1"/>
  <c r="E10" i="75"/>
  <c r="O10" i="75" s="1"/>
  <c r="E11" i="75"/>
  <c r="O11" i="75" s="1"/>
  <c r="E12" i="75"/>
  <c r="O12" i="75" s="1"/>
  <c r="E13" i="75"/>
  <c r="O13" i="75" s="1"/>
  <c r="E14" i="75"/>
  <c r="O14" i="75" s="1"/>
  <c r="E15" i="75"/>
  <c r="O15" i="75" s="1"/>
  <c r="E16" i="75"/>
  <c r="O16" i="75" s="1"/>
  <c r="E17" i="75"/>
  <c r="O17" i="75" s="1"/>
  <c r="E18" i="75"/>
  <c r="O18" i="75" s="1"/>
  <c r="E19" i="75"/>
  <c r="O19" i="75" s="1"/>
  <c r="E20" i="75"/>
  <c r="O20" i="75" s="1"/>
  <c r="E21" i="75"/>
  <c r="O21" i="75" s="1"/>
  <c r="E22" i="75"/>
  <c r="O22" i="75" s="1"/>
  <c r="E23" i="75"/>
  <c r="O23" i="75" s="1"/>
  <c r="E24" i="75"/>
  <c r="O24" i="75" s="1"/>
  <c r="E25" i="75"/>
  <c r="O25" i="75" s="1"/>
  <c r="E26" i="75"/>
  <c r="O26" i="75" s="1"/>
  <c r="E27" i="75"/>
  <c r="O27" i="75" s="1"/>
  <c r="E28" i="75"/>
  <c r="O28" i="75" s="1"/>
  <c r="E29" i="75"/>
  <c r="O29" i="75" s="1"/>
  <c r="E30" i="75"/>
  <c r="O30" i="75" s="1"/>
  <c r="E31" i="75"/>
  <c r="O31" i="75" s="1"/>
  <c r="E32" i="75"/>
  <c r="O32" i="75" s="1"/>
  <c r="E33" i="75"/>
  <c r="O33" i="75" s="1"/>
  <c r="E34" i="75"/>
  <c r="O34" i="75" s="1"/>
  <c r="E35" i="75"/>
  <c r="O35" i="75" s="1"/>
  <c r="E36" i="75"/>
  <c r="O36" i="75" s="1"/>
  <c r="E37" i="75"/>
  <c r="O37" i="75" s="1"/>
  <c r="E38" i="75"/>
  <c r="O38" i="75" s="1"/>
  <c r="E39" i="75"/>
  <c r="O39" i="75" s="1"/>
  <c r="E40" i="75"/>
  <c r="O40" i="75" s="1"/>
  <c r="E41" i="75"/>
  <c r="O41" i="75" s="1"/>
  <c r="E42" i="75"/>
  <c r="O42" i="75" s="1"/>
  <c r="E43" i="75"/>
  <c r="O43" i="75" s="1"/>
  <c r="E44" i="75"/>
  <c r="O44" i="75" s="1"/>
  <c r="E45" i="75"/>
  <c r="O45" i="75" s="1"/>
  <c r="E46" i="75"/>
  <c r="O46" i="75" s="1"/>
  <c r="E47" i="75"/>
  <c r="O47" i="75" s="1"/>
  <c r="E48" i="75"/>
  <c r="O48" i="75" s="1"/>
  <c r="E49" i="75"/>
  <c r="O49" i="75" s="1"/>
  <c r="E50" i="75"/>
  <c r="O50" i="75" s="1"/>
  <c r="E51" i="75"/>
  <c r="O51" i="75" s="1"/>
  <c r="E52" i="75"/>
  <c r="O52" i="75" s="1"/>
  <c r="E53" i="75"/>
  <c r="O53" i="75" s="1"/>
  <c r="E54" i="75"/>
  <c r="O54" i="75" s="1"/>
  <c r="E55" i="75"/>
  <c r="O55" i="75" s="1"/>
  <c r="E56" i="75"/>
  <c r="O56" i="75" s="1"/>
  <c r="E57" i="75"/>
  <c r="O57" i="75" s="1"/>
  <c r="E58" i="75"/>
  <c r="O58" i="75" s="1"/>
  <c r="E59" i="75"/>
  <c r="O59" i="75" s="1"/>
  <c r="E60" i="75"/>
  <c r="O60" i="75" s="1"/>
  <c r="E61" i="75"/>
  <c r="O61" i="75" s="1"/>
  <c r="E62" i="75"/>
  <c r="O62" i="75" s="1"/>
  <c r="E63" i="75"/>
  <c r="O63" i="75" s="1"/>
  <c r="E64" i="75"/>
  <c r="O64" i="75" s="1"/>
  <c r="E65" i="75"/>
  <c r="O65" i="75" s="1"/>
  <c r="E66" i="75"/>
  <c r="O66" i="75" s="1"/>
  <c r="E67" i="75"/>
  <c r="O67" i="75" s="1"/>
  <c r="E68" i="75"/>
  <c r="O68" i="75" s="1"/>
  <c r="E69" i="75"/>
  <c r="O69" i="75" s="1"/>
  <c r="Y5" i="5" l="1"/>
  <c r="P74" i="75"/>
  <c r="P76" i="75"/>
  <c r="P75" i="75"/>
  <c r="E63" i="5"/>
  <c r="E43" i="5"/>
  <c r="E31" i="5"/>
  <c r="E19" i="5"/>
  <c r="E7" i="5"/>
  <c r="E70" i="5"/>
  <c r="E58" i="5"/>
  <c r="E38" i="5"/>
  <c r="E26" i="5"/>
  <c r="E6" i="5"/>
  <c r="E55" i="5"/>
  <c r="E51" i="5"/>
  <c r="E39" i="5"/>
  <c r="E27" i="5"/>
  <c r="E15" i="5"/>
  <c r="E62" i="5"/>
  <c r="E50" i="5"/>
  <c r="E42" i="5"/>
  <c r="E30" i="5"/>
  <c r="E18" i="5"/>
  <c r="E10" i="5"/>
  <c r="E69" i="5"/>
  <c r="E65" i="5"/>
  <c r="E61" i="5"/>
  <c r="E57" i="5"/>
  <c r="E53" i="5"/>
  <c r="E49" i="5"/>
  <c r="E45" i="5"/>
  <c r="E41" i="5"/>
  <c r="E37" i="5"/>
  <c r="E33" i="5"/>
  <c r="E29" i="5"/>
  <c r="E25" i="5"/>
  <c r="E21" i="5"/>
  <c r="E17" i="5"/>
  <c r="E13" i="5"/>
  <c r="E9" i="5"/>
  <c r="E5" i="5"/>
  <c r="E67" i="5"/>
  <c r="E59" i="5"/>
  <c r="E47" i="5"/>
  <c r="E35" i="5"/>
  <c r="E23" i="5"/>
  <c r="E11" i="5"/>
  <c r="E66" i="5"/>
  <c r="E54" i="5"/>
  <c r="E46" i="5"/>
  <c r="E34" i="5"/>
  <c r="E22" i="5"/>
  <c r="E14" i="5"/>
  <c r="E68" i="5"/>
  <c r="E64" i="5"/>
  <c r="E60" i="5"/>
  <c r="E56" i="5"/>
  <c r="E52" i="5"/>
  <c r="E48" i="5"/>
  <c r="E44" i="5"/>
  <c r="E40" i="5"/>
  <c r="E36" i="5"/>
  <c r="E32" i="5"/>
  <c r="E28" i="5"/>
  <c r="E24" i="5"/>
  <c r="E20" i="5"/>
  <c r="E16" i="5"/>
  <c r="E12" i="5"/>
  <c r="E8" i="5"/>
  <c r="F4" i="75"/>
  <c r="G4" i="75"/>
  <c r="F5" i="75"/>
  <c r="H5" i="75" s="1"/>
  <c r="I5" i="75" s="1"/>
  <c r="G5" i="75"/>
  <c r="F6" i="75"/>
  <c r="G6" i="75"/>
  <c r="F7" i="75"/>
  <c r="G7" i="75"/>
  <c r="F8" i="75"/>
  <c r="G8" i="75"/>
  <c r="F9" i="75"/>
  <c r="G9" i="75"/>
  <c r="F10" i="75"/>
  <c r="G10" i="75"/>
  <c r="F11" i="75"/>
  <c r="G11" i="75"/>
  <c r="F12" i="75"/>
  <c r="G12" i="75"/>
  <c r="F13" i="75"/>
  <c r="G13" i="75"/>
  <c r="F14" i="75"/>
  <c r="G14" i="75"/>
  <c r="F15" i="75"/>
  <c r="G15" i="75"/>
  <c r="F16" i="75"/>
  <c r="G16" i="75"/>
  <c r="F17" i="75"/>
  <c r="G17" i="75"/>
  <c r="F18" i="75"/>
  <c r="G18" i="75"/>
  <c r="F19" i="75"/>
  <c r="G19" i="75"/>
  <c r="F20" i="75"/>
  <c r="G20" i="75"/>
  <c r="F21" i="75"/>
  <c r="G21" i="75"/>
  <c r="F22" i="75"/>
  <c r="G22" i="75"/>
  <c r="F23" i="75"/>
  <c r="G23" i="75"/>
  <c r="F24" i="75"/>
  <c r="G24" i="75"/>
  <c r="F25" i="75"/>
  <c r="G25" i="75"/>
  <c r="F26" i="75"/>
  <c r="G26" i="75"/>
  <c r="F27" i="75"/>
  <c r="G27" i="75"/>
  <c r="F28" i="75"/>
  <c r="G28" i="75"/>
  <c r="F29" i="75"/>
  <c r="G29" i="75"/>
  <c r="F30" i="75"/>
  <c r="G30" i="75"/>
  <c r="F31" i="75"/>
  <c r="G31" i="75"/>
  <c r="F32" i="75"/>
  <c r="G32" i="75"/>
  <c r="F33" i="75"/>
  <c r="G33" i="75"/>
  <c r="F34" i="75"/>
  <c r="G34" i="75"/>
  <c r="F35" i="75"/>
  <c r="G35" i="75"/>
  <c r="F36" i="75"/>
  <c r="G36" i="75"/>
  <c r="F37" i="75"/>
  <c r="G37" i="75"/>
  <c r="F38" i="75"/>
  <c r="G38" i="75"/>
  <c r="F39" i="75"/>
  <c r="G39" i="75"/>
  <c r="F40" i="75"/>
  <c r="G40" i="75"/>
  <c r="F41" i="75"/>
  <c r="G41" i="75"/>
  <c r="F42" i="75"/>
  <c r="G42" i="75"/>
  <c r="F43" i="75"/>
  <c r="G43" i="75"/>
  <c r="F44" i="75"/>
  <c r="G44" i="75"/>
  <c r="F45" i="75"/>
  <c r="G45" i="75"/>
  <c r="F46" i="75"/>
  <c r="G46" i="75"/>
  <c r="F47" i="75"/>
  <c r="G47" i="75"/>
  <c r="F48" i="75"/>
  <c r="G48" i="75"/>
  <c r="F49" i="75"/>
  <c r="H49" i="75" s="1"/>
  <c r="I49" i="75" s="1"/>
  <c r="G49" i="75"/>
  <c r="F50" i="75"/>
  <c r="G50" i="75"/>
  <c r="F51" i="75"/>
  <c r="G51" i="75"/>
  <c r="F52" i="75"/>
  <c r="G52" i="75"/>
  <c r="F53" i="75"/>
  <c r="G53" i="75"/>
  <c r="F54" i="75"/>
  <c r="G54" i="75"/>
  <c r="F55" i="75"/>
  <c r="G55" i="75"/>
  <c r="F56" i="75"/>
  <c r="G56" i="75"/>
  <c r="F57" i="75"/>
  <c r="G57" i="75"/>
  <c r="F58" i="75"/>
  <c r="G58" i="75"/>
  <c r="F59" i="75"/>
  <c r="G59" i="75"/>
  <c r="F60" i="75"/>
  <c r="G60" i="75"/>
  <c r="F61" i="75"/>
  <c r="G61" i="75"/>
  <c r="F62" i="75"/>
  <c r="G62" i="75"/>
  <c r="F63" i="75"/>
  <c r="G63" i="75"/>
  <c r="F64" i="75"/>
  <c r="G64" i="75"/>
  <c r="F65" i="75"/>
  <c r="G65" i="75"/>
  <c r="F66" i="75"/>
  <c r="G66" i="75"/>
  <c r="F67" i="75"/>
  <c r="G67" i="75"/>
  <c r="F68" i="75"/>
  <c r="G68" i="75"/>
  <c r="F69" i="75"/>
  <c r="G69" i="75"/>
  <c r="G3" i="75"/>
  <c r="F3" i="75"/>
  <c r="Q5" i="75" l="1"/>
  <c r="Q49" i="75"/>
  <c r="H33" i="75"/>
  <c r="I33" i="75" s="1"/>
  <c r="H3" i="75"/>
  <c r="I3" i="75" s="1"/>
  <c r="H61" i="75"/>
  <c r="I61" i="75" s="1"/>
  <c r="H32" i="75"/>
  <c r="I32" i="75" s="1"/>
  <c r="H28" i="75"/>
  <c r="I28" i="75" s="1"/>
  <c r="H26" i="75"/>
  <c r="I26" i="75" s="1"/>
  <c r="H16" i="75"/>
  <c r="I16" i="75" s="1"/>
  <c r="H12" i="75"/>
  <c r="I12" i="75" s="1"/>
  <c r="H10" i="75"/>
  <c r="I10" i="75" s="1"/>
  <c r="H6" i="75"/>
  <c r="I6" i="75" s="1"/>
  <c r="H4" i="75"/>
  <c r="I4" i="75" s="1"/>
  <c r="H25" i="75"/>
  <c r="I25" i="75" s="1"/>
  <c r="H69" i="75"/>
  <c r="I69" i="75" s="1"/>
  <c r="H68" i="75"/>
  <c r="I68" i="75" s="1"/>
  <c r="H66" i="75"/>
  <c r="I66" i="75" s="1"/>
  <c r="H64" i="75"/>
  <c r="I64" i="75" s="1"/>
  <c r="H52" i="75"/>
  <c r="I52" i="75" s="1"/>
  <c r="H50" i="75"/>
  <c r="I50" i="75" s="1"/>
  <c r="H48" i="75"/>
  <c r="I48" i="75" s="1"/>
  <c r="H44" i="75"/>
  <c r="I44" i="75" s="1"/>
  <c r="H42" i="75"/>
  <c r="I42" i="75" s="1"/>
  <c r="H67" i="75"/>
  <c r="I67" i="75" s="1"/>
  <c r="H65" i="75"/>
  <c r="I65" i="75" s="1"/>
  <c r="H63" i="75"/>
  <c r="I63" i="75" s="1"/>
  <c r="H53" i="75"/>
  <c r="I53" i="75" s="1"/>
  <c r="H51" i="75"/>
  <c r="I51" i="75" s="1"/>
  <c r="H47" i="75"/>
  <c r="I47" i="75" s="1"/>
  <c r="H45" i="75"/>
  <c r="I45" i="75" s="1"/>
  <c r="H41" i="75"/>
  <c r="I41" i="75" s="1"/>
  <c r="H54" i="75"/>
  <c r="I54" i="75" s="1"/>
  <c r="H38" i="75"/>
  <c r="I38" i="75" s="1"/>
  <c r="H31" i="75"/>
  <c r="I31" i="75" s="1"/>
  <c r="H29" i="75"/>
  <c r="I29" i="75" s="1"/>
  <c r="H27" i="75"/>
  <c r="I27" i="75" s="1"/>
  <c r="H17" i="75"/>
  <c r="I17" i="75" s="1"/>
  <c r="H15" i="75"/>
  <c r="I15" i="75" s="1"/>
  <c r="H13" i="75"/>
  <c r="I13" i="75" s="1"/>
  <c r="H9" i="75"/>
  <c r="I9" i="75" s="1"/>
  <c r="H43" i="75"/>
  <c r="I43" i="75" s="1"/>
  <c r="H22" i="75"/>
  <c r="I22" i="75" s="1"/>
  <c r="H60" i="75"/>
  <c r="I60" i="75" s="1"/>
  <c r="H58" i="75"/>
  <c r="I58" i="75" s="1"/>
  <c r="H56" i="75"/>
  <c r="I56" i="75" s="1"/>
  <c r="H46" i="75"/>
  <c r="I46" i="75" s="1"/>
  <c r="H39" i="75"/>
  <c r="I39" i="75" s="1"/>
  <c r="H37" i="75"/>
  <c r="I37" i="75" s="1"/>
  <c r="H35" i="75"/>
  <c r="I35" i="75" s="1"/>
  <c r="H24" i="75"/>
  <c r="I24" i="75" s="1"/>
  <c r="H20" i="75"/>
  <c r="I20" i="75" s="1"/>
  <c r="H18" i="75"/>
  <c r="I18" i="75" s="1"/>
  <c r="H14" i="75"/>
  <c r="I14" i="75" s="1"/>
  <c r="H7" i="75"/>
  <c r="I7" i="75" s="1"/>
  <c r="H62" i="75"/>
  <c r="I62" i="75" s="1"/>
  <c r="H59" i="75"/>
  <c r="I59" i="75" s="1"/>
  <c r="H57" i="75"/>
  <c r="I57" i="75" s="1"/>
  <c r="H55" i="75"/>
  <c r="I55" i="75" s="1"/>
  <c r="H40" i="75"/>
  <c r="I40" i="75" s="1"/>
  <c r="H36" i="75"/>
  <c r="I36" i="75" s="1"/>
  <c r="H34" i="75"/>
  <c r="I34" i="75" s="1"/>
  <c r="H30" i="75"/>
  <c r="I30" i="75" s="1"/>
  <c r="H23" i="75"/>
  <c r="I23" i="75" s="1"/>
  <c r="H21" i="75"/>
  <c r="I21" i="75" s="1"/>
  <c r="H19" i="75"/>
  <c r="I19" i="75" s="1"/>
  <c r="H11" i="75"/>
  <c r="I11" i="75" s="1"/>
  <c r="H8" i="75"/>
  <c r="I8" i="75" s="1"/>
  <c r="Q34" i="75" l="1"/>
  <c r="Q14" i="75"/>
  <c r="Q43" i="75"/>
  <c r="Q47" i="75"/>
  <c r="Q66" i="75"/>
  <c r="Q4" i="75"/>
  <c r="Q36" i="75"/>
  <c r="Q59" i="75"/>
  <c r="Q18" i="75"/>
  <c r="Q37" i="75"/>
  <c r="Q58" i="75"/>
  <c r="Q9" i="75"/>
  <c r="Q27" i="75"/>
  <c r="Q54" i="75"/>
  <c r="Q51" i="75"/>
  <c r="Q67" i="75"/>
  <c r="Q50" i="75"/>
  <c r="Q68" i="75"/>
  <c r="Q6" i="75"/>
  <c r="Q26" i="75"/>
  <c r="Q19" i="75"/>
  <c r="Q35" i="75"/>
  <c r="Q17" i="75"/>
  <c r="Q48" i="75"/>
  <c r="Q61" i="75"/>
  <c r="Q8" i="75"/>
  <c r="Q23" i="75"/>
  <c r="Q40" i="75"/>
  <c r="Q62" i="75"/>
  <c r="Q20" i="75"/>
  <c r="Q39" i="75"/>
  <c r="Q60" i="75"/>
  <c r="Q13" i="75"/>
  <c r="Q29" i="75"/>
  <c r="Q41" i="75"/>
  <c r="Q53" i="75"/>
  <c r="Q42" i="75"/>
  <c r="Q52" i="75"/>
  <c r="Q69" i="75"/>
  <c r="Q10" i="75"/>
  <c r="Q28" i="75"/>
  <c r="R5" i="75"/>
  <c r="H6" i="5" s="1"/>
  <c r="M6" i="5" s="1"/>
  <c r="AG6" i="5" s="1"/>
  <c r="G6" i="5"/>
  <c r="Q57" i="75"/>
  <c r="Q56" i="75"/>
  <c r="Q38" i="75"/>
  <c r="Q65" i="75"/>
  <c r="Q16" i="75"/>
  <c r="Q21" i="75"/>
  <c r="Q11" i="75"/>
  <c r="Q30" i="75"/>
  <c r="Q55" i="75"/>
  <c r="Q7" i="75"/>
  <c r="Q24" i="75"/>
  <c r="Q46" i="75"/>
  <c r="Q22" i="75"/>
  <c r="Q15" i="75"/>
  <c r="Q31" i="75"/>
  <c r="Q45" i="75"/>
  <c r="Q63" i="75"/>
  <c r="Q44" i="75"/>
  <c r="Q64" i="75"/>
  <c r="Q25" i="75"/>
  <c r="Q12" i="75"/>
  <c r="Q32" i="75"/>
  <c r="Q33" i="75"/>
  <c r="R49" i="75"/>
  <c r="H50" i="5" s="1"/>
  <c r="M50" i="5" s="1"/>
  <c r="AG50" i="5" s="1"/>
  <c r="G50" i="5"/>
  <c r="I75" i="75"/>
  <c r="I74" i="75"/>
  <c r="I76" i="75"/>
  <c r="E3" i="75"/>
  <c r="R33" i="75" l="1"/>
  <c r="H34" i="5" s="1"/>
  <c r="M34" i="5" s="1"/>
  <c r="AG34" i="5" s="1"/>
  <c r="G34" i="5"/>
  <c r="R12" i="75"/>
  <c r="G13" i="5"/>
  <c r="R64" i="75"/>
  <c r="H65" i="5" s="1"/>
  <c r="M65" i="5" s="1"/>
  <c r="AG65" i="5" s="1"/>
  <c r="G65" i="5"/>
  <c r="R63" i="75"/>
  <c r="H64" i="5" s="1"/>
  <c r="M64" i="5" s="1"/>
  <c r="AG64" i="5" s="1"/>
  <c r="G64" i="5"/>
  <c r="R31" i="75"/>
  <c r="H32" i="5" s="1"/>
  <c r="M32" i="5" s="1"/>
  <c r="AG32" i="5" s="1"/>
  <c r="G32" i="5"/>
  <c r="R22" i="75"/>
  <c r="H23" i="5" s="1"/>
  <c r="M23" i="5" s="1"/>
  <c r="AG23" i="5" s="1"/>
  <c r="G23" i="5"/>
  <c r="R24" i="75"/>
  <c r="H25" i="5" s="1"/>
  <c r="M25" i="5" s="1"/>
  <c r="AG25" i="5" s="1"/>
  <c r="G25" i="5"/>
  <c r="R55" i="75"/>
  <c r="H56" i="5" s="1"/>
  <c r="M56" i="5" s="1"/>
  <c r="AG56" i="5" s="1"/>
  <c r="G56" i="5"/>
  <c r="R11" i="75"/>
  <c r="H12" i="5" s="1"/>
  <c r="M12" i="5" s="1"/>
  <c r="AG12" i="5" s="1"/>
  <c r="G12" i="5"/>
  <c r="R16" i="75"/>
  <c r="H17" i="5" s="1"/>
  <c r="M17" i="5" s="1"/>
  <c r="AG17" i="5" s="1"/>
  <c r="G17" i="5"/>
  <c r="R38" i="75"/>
  <c r="H39" i="5" s="1"/>
  <c r="M39" i="5" s="1"/>
  <c r="AG39" i="5" s="1"/>
  <c r="G39" i="5"/>
  <c r="R57" i="75"/>
  <c r="H58" i="5" s="1"/>
  <c r="M58" i="5" s="1"/>
  <c r="AG58" i="5" s="1"/>
  <c r="G58" i="5"/>
  <c r="R28" i="75"/>
  <c r="H29" i="5" s="1"/>
  <c r="M29" i="5" s="1"/>
  <c r="AG29" i="5" s="1"/>
  <c r="G29" i="5"/>
  <c r="R69" i="75"/>
  <c r="H70" i="5" s="1"/>
  <c r="M70" i="5" s="1"/>
  <c r="AG70" i="5" s="1"/>
  <c r="G70" i="5"/>
  <c r="R42" i="75"/>
  <c r="H43" i="5" s="1"/>
  <c r="M43" i="5" s="1"/>
  <c r="AG43" i="5" s="1"/>
  <c r="G43" i="5"/>
  <c r="R41" i="75"/>
  <c r="H42" i="5" s="1"/>
  <c r="M42" i="5" s="1"/>
  <c r="AG42" i="5" s="1"/>
  <c r="G42" i="5"/>
  <c r="R13" i="75"/>
  <c r="H14" i="5" s="1"/>
  <c r="M14" i="5" s="1"/>
  <c r="AG14" i="5" s="1"/>
  <c r="G14" i="5"/>
  <c r="R39" i="75"/>
  <c r="G40" i="5"/>
  <c r="R62" i="75"/>
  <c r="H63" i="5" s="1"/>
  <c r="M63" i="5" s="1"/>
  <c r="AG63" i="5" s="1"/>
  <c r="G63" i="5"/>
  <c r="R23" i="75"/>
  <c r="H24" i="5" s="1"/>
  <c r="M24" i="5" s="1"/>
  <c r="AG24" i="5" s="1"/>
  <c r="G24" i="5"/>
  <c r="R61" i="75"/>
  <c r="H62" i="5" s="1"/>
  <c r="M62" i="5" s="1"/>
  <c r="AG62" i="5" s="1"/>
  <c r="G62" i="5"/>
  <c r="R17" i="75"/>
  <c r="H18" i="5" s="1"/>
  <c r="M18" i="5" s="1"/>
  <c r="AG18" i="5" s="1"/>
  <c r="G18" i="5"/>
  <c r="R19" i="75"/>
  <c r="H20" i="5" s="1"/>
  <c r="M20" i="5" s="1"/>
  <c r="AG20" i="5" s="1"/>
  <c r="G20" i="5"/>
  <c r="R26" i="75"/>
  <c r="H27" i="5" s="1"/>
  <c r="M27" i="5" s="1"/>
  <c r="AG27" i="5" s="1"/>
  <c r="G27" i="5"/>
  <c r="R68" i="75"/>
  <c r="H69" i="5" s="1"/>
  <c r="M69" i="5" s="1"/>
  <c r="AG69" i="5" s="1"/>
  <c r="G69" i="5"/>
  <c r="R67" i="75"/>
  <c r="H68" i="5" s="1"/>
  <c r="M68" i="5" s="1"/>
  <c r="AG68" i="5" s="1"/>
  <c r="G68" i="5"/>
  <c r="R54" i="75"/>
  <c r="H55" i="5" s="1"/>
  <c r="M55" i="5" s="1"/>
  <c r="AG55" i="5" s="1"/>
  <c r="G55" i="5"/>
  <c r="R9" i="75"/>
  <c r="H10" i="5" s="1"/>
  <c r="M10" i="5" s="1"/>
  <c r="AG10" i="5" s="1"/>
  <c r="G10" i="5"/>
  <c r="R37" i="75"/>
  <c r="H38" i="5" s="1"/>
  <c r="M38" i="5" s="1"/>
  <c r="AG38" i="5" s="1"/>
  <c r="G38" i="5"/>
  <c r="R59" i="75"/>
  <c r="H60" i="5" s="1"/>
  <c r="M60" i="5" s="1"/>
  <c r="AG60" i="5" s="1"/>
  <c r="G60" i="5"/>
  <c r="R4" i="75"/>
  <c r="H5" i="5" s="1"/>
  <c r="M5" i="5" s="1"/>
  <c r="AG5" i="5" s="1"/>
  <c r="G5" i="5"/>
  <c r="R47" i="75"/>
  <c r="H48" i="5" s="1"/>
  <c r="M48" i="5" s="1"/>
  <c r="AG48" i="5" s="1"/>
  <c r="G48" i="5"/>
  <c r="R14" i="75"/>
  <c r="H15" i="5" s="1"/>
  <c r="M15" i="5" s="1"/>
  <c r="AG15" i="5" s="1"/>
  <c r="G15" i="5"/>
  <c r="H13" i="5"/>
  <c r="M13" i="5" s="1"/>
  <c r="AG13" i="5" s="1"/>
  <c r="H40" i="5"/>
  <c r="M40" i="5" s="1"/>
  <c r="AG40" i="5" s="1"/>
  <c r="R32" i="75"/>
  <c r="H33" i="5" s="1"/>
  <c r="M33" i="5" s="1"/>
  <c r="AG33" i="5" s="1"/>
  <c r="G33" i="5"/>
  <c r="R25" i="75"/>
  <c r="H26" i="5" s="1"/>
  <c r="M26" i="5" s="1"/>
  <c r="AG26" i="5" s="1"/>
  <c r="G26" i="5"/>
  <c r="R44" i="75"/>
  <c r="H45" i="5" s="1"/>
  <c r="M45" i="5" s="1"/>
  <c r="AG45" i="5" s="1"/>
  <c r="G45" i="5"/>
  <c r="R45" i="75"/>
  <c r="H46" i="5" s="1"/>
  <c r="M46" i="5" s="1"/>
  <c r="AG46" i="5" s="1"/>
  <c r="G46" i="5"/>
  <c r="R15" i="75"/>
  <c r="H16" i="5" s="1"/>
  <c r="M16" i="5" s="1"/>
  <c r="AG16" i="5" s="1"/>
  <c r="G16" i="5"/>
  <c r="R46" i="75"/>
  <c r="H47" i="5" s="1"/>
  <c r="M47" i="5" s="1"/>
  <c r="AG47" i="5" s="1"/>
  <c r="G47" i="5"/>
  <c r="R7" i="75"/>
  <c r="H8" i="5" s="1"/>
  <c r="M8" i="5" s="1"/>
  <c r="AG8" i="5" s="1"/>
  <c r="G8" i="5"/>
  <c r="R30" i="75"/>
  <c r="G31" i="5"/>
  <c r="R21" i="75"/>
  <c r="H22" i="5" s="1"/>
  <c r="M22" i="5" s="1"/>
  <c r="AG22" i="5" s="1"/>
  <c r="G22" i="5"/>
  <c r="R65" i="75"/>
  <c r="H66" i="5" s="1"/>
  <c r="M66" i="5" s="1"/>
  <c r="AG66" i="5" s="1"/>
  <c r="G66" i="5"/>
  <c r="R56" i="75"/>
  <c r="H57" i="5" s="1"/>
  <c r="M57" i="5" s="1"/>
  <c r="AG57" i="5" s="1"/>
  <c r="G57" i="5"/>
  <c r="R10" i="75"/>
  <c r="H11" i="5" s="1"/>
  <c r="M11" i="5" s="1"/>
  <c r="AG11" i="5" s="1"/>
  <c r="G11" i="5"/>
  <c r="R52" i="75"/>
  <c r="H53" i="5" s="1"/>
  <c r="M53" i="5" s="1"/>
  <c r="AG53" i="5" s="1"/>
  <c r="G53" i="5"/>
  <c r="R53" i="75"/>
  <c r="H54" i="5" s="1"/>
  <c r="M54" i="5" s="1"/>
  <c r="AG54" i="5" s="1"/>
  <c r="G54" i="5"/>
  <c r="R29" i="75"/>
  <c r="H30" i="5" s="1"/>
  <c r="M30" i="5" s="1"/>
  <c r="AG30" i="5" s="1"/>
  <c r="G30" i="5"/>
  <c r="R60" i="75"/>
  <c r="G61" i="5"/>
  <c r="R20" i="75"/>
  <c r="H21" i="5" s="1"/>
  <c r="M21" i="5" s="1"/>
  <c r="AG21" i="5" s="1"/>
  <c r="G21" i="5"/>
  <c r="R40" i="75"/>
  <c r="H41" i="5" s="1"/>
  <c r="M41" i="5" s="1"/>
  <c r="AG41" i="5" s="1"/>
  <c r="G41" i="5"/>
  <c r="R8" i="75"/>
  <c r="H9" i="5" s="1"/>
  <c r="M9" i="5" s="1"/>
  <c r="AG9" i="5" s="1"/>
  <c r="G9" i="5"/>
  <c r="R48" i="75"/>
  <c r="H49" i="5" s="1"/>
  <c r="M49" i="5" s="1"/>
  <c r="AG49" i="5" s="1"/>
  <c r="G49" i="5"/>
  <c r="R35" i="75"/>
  <c r="H36" i="5" s="1"/>
  <c r="M36" i="5" s="1"/>
  <c r="AG36" i="5" s="1"/>
  <c r="G36" i="5"/>
  <c r="R6" i="75"/>
  <c r="H7" i="5" s="1"/>
  <c r="M7" i="5" s="1"/>
  <c r="AG7" i="5" s="1"/>
  <c r="G7" i="5"/>
  <c r="R50" i="75"/>
  <c r="H51" i="5" s="1"/>
  <c r="M51" i="5" s="1"/>
  <c r="AG51" i="5" s="1"/>
  <c r="G51" i="5"/>
  <c r="R51" i="75"/>
  <c r="G52" i="5"/>
  <c r="R27" i="75"/>
  <c r="H28" i="5" s="1"/>
  <c r="M28" i="5" s="1"/>
  <c r="AG28" i="5" s="1"/>
  <c r="G28" i="5"/>
  <c r="R58" i="75"/>
  <c r="H59" i="5" s="1"/>
  <c r="M59" i="5" s="1"/>
  <c r="AG59" i="5" s="1"/>
  <c r="G59" i="5"/>
  <c r="R18" i="75"/>
  <c r="H19" i="5" s="1"/>
  <c r="M19" i="5" s="1"/>
  <c r="AG19" i="5" s="1"/>
  <c r="G19" i="5"/>
  <c r="R36" i="75"/>
  <c r="H37" i="5" s="1"/>
  <c r="M37" i="5" s="1"/>
  <c r="AG37" i="5" s="1"/>
  <c r="G37" i="5"/>
  <c r="R66" i="75"/>
  <c r="H67" i="5" s="1"/>
  <c r="M67" i="5" s="1"/>
  <c r="AG67" i="5" s="1"/>
  <c r="G67" i="5"/>
  <c r="R43" i="75"/>
  <c r="H44" i="5" s="1"/>
  <c r="M44" i="5" s="1"/>
  <c r="AG44" i="5" s="1"/>
  <c r="G44" i="5"/>
  <c r="R34" i="75"/>
  <c r="H35" i="5" s="1"/>
  <c r="M35" i="5" s="1"/>
  <c r="AG35" i="5" s="1"/>
  <c r="G35" i="5"/>
  <c r="H31" i="5"/>
  <c r="M31" i="5" s="1"/>
  <c r="AG31" i="5" s="1"/>
  <c r="H61" i="5"/>
  <c r="M61" i="5" s="1"/>
  <c r="AG61" i="5" s="1"/>
  <c r="H52" i="5"/>
  <c r="M52" i="5" s="1"/>
  <c r="AG52" i="5" s="1"/>
  <c r="E76" i="75"/>
  <c r="E75" i="75"/>
  <c r="E74" i="75"/>
  <c r="Q3" i="75" l="1"/>
  <c r="O3" i="75"/>
  <c r="S3" i="75"/>
  <c r="E3" i="3"/>
  <c r="F3" i="3" s="1"/>
  <c r="G3" i="3" s="1"/>
  <c r="O3" i="3"/>
  <c r="T3" i="3" s="1"/>
  <c r="U3" i="3"/>
  <c r="V3" i="3"/>
  <c r="X3" i="3"/>
  <c r="Y3" i="3"/>
  <c r="AA3" i="3"/>
  <c r="AD3" i="3"/>
  <c r="H3" i="4"/>
  <c r="I3" i="4"/>
  <c r="J3" i="4"/>
  <c r="K3" i="4"/>
  <c r="M3" i="4"/>
  <c r="N3" i="4"/>
  <c r="P3" i="4"/>
  <c r="Q3" i="4"/>
  <c r="R3" i="75" l="1"/>
  <c r="R3" i="4"/>
  <c r="I4" i="5"/>
  <c r="W3" i="75"/>
  <c r="K74" i="4"/>
  <c r="K76" i="4"/>
  <c r="K75" i="4"/>
  <c r="J76" i="4"/>
  <c r="J75" i="4"/>
  <c r="J74" i="4"/>
  <c r="R76" i="4"/>
  <c r="R75" i="4"/>
  <c r="R74" i="4"/>
  <c r="N76" i="4"/>
  <c r="N74" i="4"/>
  <c r="N75" i="4"/>
  <c r="I74" i="4"/>
  <c r="I75" i="4"/>
  <c r="I76" i="4"/>
  <c r="Q76" i="4"/>
  <c r="Q75" i="4"/>
  <c r="Q74" i="4"/>
  <c r="H75" i="4"/>
  <c r="H76" i="4"/>
  <c r="H74" i="4"/>
  <c r="P76" i="4"/>
  <c r="P75" i="4"/>
  <c r="P74" i="4"/>
  <c r="M75" i="4"/>
  <c r="M74" i="4"/>
  <c r="M76" i="4"/>
  <c r="U74" i="3"/>
  <c r="U76" i="3"/>
  <c r="U75" i="3"/>
  <c r="T74" i="3"/>
  <c r="T76" i="3"/>
  <c r="T75" i="3"/>
  <c r="V74" i="3"/>
  <c r="V75" i="3"/>
  <c r="V76" i="3"/>
  <c r="AB3" i="3"/>
  <c r="AC3" i="3" s="1"/>
  <c r="X74" i="3"/>
  <c r="X75" i="3"/>
  <c r="X76" i="3"/>
  <c r="Y76" i="3"/>
  <c r="Y75" i="3"/>
  <c r="Y74" i="3"/>
  <c r="G76" i="3"/>
  <c r="G75" i="3"/>
  <c r="G74" i="3"/>
  <c r="O76" i="3"/>
  <c r="O75" i="3"/>
  <c r="O74" i="3"/>
  <c r="F75" i="3"/>
  <c r="F74" i="3"/>
  <c r="F76" i="3"/>
  <c r="O76" i="75"/>
  <c r="O75" i="75"/>
  <c r="O74" i="75"/>
  <c r="S74" i="75"/>
  <c r="S76" i="75"/>
  <c r="S75" i="75"/>
  <c r="E4" i="5"/>
  <c r="J3" i="3"/>
  <c r="K3" i="3" s="1"/>
  <c r="E75" i="3"/>
  <c r="E74" i="3"/>
  <c r="E76" i="3"/>
  <c r="N4" i="5"/>
  <c r="M74" i="75"/>
  <c r="M76" i="75"/>
  <c r="M75" i="75"/>
  <c r="Z3" i="3"/>
  <c r="O3" i="4"/>
  <c r="L3" i="4"/>
  <c r="F4" i="5"/>
  <c r="W3" i="3"/>
  <c r="Q4" i="5"/>
  <c r="I3" i="3"/>
  <c r="L3" i="3" l="1"/>
  <c r="T4" i="5"/>
  <c r="AC75" i="3"/>
  <c r="AC76" i="3"/>
  <c r="AC74" i="3"/>
  <c r="AC4" i="5"/>
  <c r="O76" i="4"/>
  <c r="O75" i="4"/>
  <c r="O74" i="4"/>
  <c r="AB4" i="5"/>
  <c r="S3" i="4"/>
  <c r="AE4" i="5" s="1"/>
  <c r="AF4" i="5" s="1"/>
  <c r="L74" i="4"/>
  <c r="L75" i="4"/>
  <c r="L76" i="4"/>
  <c r="R4" i="5"/>
  <c r="W76" i="3"/>
  <c r="W75" i="3"/>
  <c r="W74" i="3"/>
  <c r="S4" i="5"/>
  <c r="Z76" i="3"/>
  <c r="Z75" i="3"/>
  <c r="Z74" i="3"/>
  <c r="K76" i="3"/>
  <c r="K75" i="3"/>
  <c r="K74" i="3"/>
  <c r="I76" i="3"/>
  <c r="I75" i="3"/>
  <c r="I74" i="3"/>
  <c r="L4" i="5"/>
  <c r="AD4" i="5"/>
  <c r="L75" i="3" l="1"/>
  <c r="L74" i="3"/>
  <c r="N3" i="3"/>
  <c r="N75" i="3" s="1"/>
  <c r="L76" i="3"/>
  <c r="AF74" i="5"/>
  <c r="AF76" i="5"/>
  <c r="AF75" i="5"/>
  <c r="S74" i="4"/>
  <c r="S76" i="4"/>
  <c r="S75" i="4"/>
  <c r="Q76" i="75"/>
  <c r="Q75" i="75"/>
  <c r="Q74" i="75"/>
  <c r="G4" i="5"/>
  <c r="W76" i="75"/>
  <c r="W75" i="75"/>
  <c r="W74" i="75"/>
  <c r="O4" i="5"/>
  <c r="AE3" i="3"/>
  <c r="N76" i="3" l="1"/>
  <c r="P4" i="5"/>
  <c r="N74" i="3"/>
  <c r="AE74" i="3"/>
  <c r="AG3" i="3"/>
  <c r="AN3" i="3" s="1"/>
  <c r="R76" i="75"/>
  <c r="R75" i="75"/>
  <c r="R74" i="75"/>
  <c r="H4" i="5"/>
  <c r="M4" i="5" s="1"/>
  <c r="AE75" i="3"/>
  <c r="AE76" i="3"/>
  <c r="M76" i="5" l="1"/>
  <c r="M75" i="5"/>
  <c r="M74" i="5"/>
  <c r="U4" i="5"/>
  <c r="AN75" i="3" l="1"/>
  <c r="AN74" i="3"/>
  <c r="AN76" i="3"/>
  <c r="AO3" i="3"/>
  <c r="X4" i="5" s="1"/>
  <c r="W4" i="5"/>
  <c r="AO74" i="3" l="1"/>
  <c r="AO75" i="3"/>
  <c r="AO76" i="3"/>
  <c r="Y4" i="5"/>
  <c r="Y76" i="5" l="1"/>
  <c r="AG4" i="5"/>
  <c r="Y75" i="5"/>
  <c r="Y74" i="5"/>
  <c r="AG76" i="5" l="1"/>
  <c r="AG75" i="5"/>
  <c r="AG74" i="5"/>
  <c r="AH4" i="5"/>
  <c r="AH38" i="5"/>
  <c r="AH40" i="5"/>
  <c r="AH42" i="5"/>
  <c r="AH70" i="5"/>
  <c r="AH37" i="5"/>
  <c r="AH51" i="5"/>
  <c r="AH31" i="5"/>
  <c r="AH47" i="5"/>
  <c r="AH46" i="5"/>
  <c r="AH26" i="5"/>
  <c r="AH22" i="5"/>
  <c r="AH68" i="5"/>
  <c r="AH12" i="5"/>
  <c r="AH15" i="5"/>
  <c r="AH18" i="5"/>
  <c r="AH49" i="5"/>
  <c r="AH62" i="5"/>
  <c r="AH55" i="5"/>
  <c r="AH61" i="5"/>
  <c r="AH54" i="5"/>
  <c r="AH11" i="5"/>
  <c r="AH19" i="5"/>
  <c r="AH27" i="5"/>
  <c r="AH56" i="5"/>
  <c r="AH23" i="5"/>
  <c r="AH64" i="5"/>
  <c r="AH13" i="5"/>
  <c r="AH60" i="5"/>
  <c r="AH7" i="5"/>
  <c r="AH20" i="5"/>
  <c r="AH36" i="5"/>
  <c r="AH39" i="5"/>
  <c r="AH67" i="5"/>
  <c r="AH69" i="5"/>
  <c r="AH14" i="5"/>
  <c r="AH43" i="5"/>
  <c r="AH29" i="5"/>
  <c r="AH10" i="5"/>
  <c r="AH41" i="5"/>
  <c r="AH8" i="5"/>
  <c r="AH16" i="5"/>
  <c r="AH45" i="5"/>
  <c r="AH33" i="5"/>
  <c r="AH59" i="5"/>
  <c r="AH9" i="5"/>
  <c r="AH35" i="5"/>
  <c r="AH57" i="5"/>
  <c r="AH48" i="5"/>
  <c r="AH5" i="5"/>
  <c r="AH24" i="5"/>
  <c r="AH30" i="5"/>
  <c r="AH53" i="5"/>
  <c r="AH6" i="5"/>
  <c r="AH52" i="5"/>
  <c r="AH21" i="5"/>
  <c r="AH25" i="5"/>
  <c r="AH32" i="5"/>
  <c r="AH65" i="5"/>
  <c r="AH50" i="5"/>
  <c r="AH28" i="5"/>
  <c r="AH63" i="5"/>
  <c r="AH58" i="5"/>
  <c r="AH44" i="5"/>
  <c r="AH66" i="5"/>
  <c r="AH17" i="5"/>
  <c r="AH34" i="5"/>
</calcChain>
</file>

<file path=xl/comments1.xml><?xml version="1.0" encoding="utf-8"?>
<comments xmlns="http://schemas.openxmlformats.org/spreadsheetml/2006/main">
  <authors>
    <author>Margreet Barkhof</author>
  </authors>
  <commentList>
    <comment ref="G2" authorId="0" shapeId="0">
      <text>
        <r>
          <rPr>
            <b/>
            <sz val="9"/>
            <color indexed="81"/>
            <rFont val="Tahoma"/>
            <family val="2"/>
          </rPr>
          <t>Margreet Barkhof:</t>
        </r>
        <r>
          <rPr>
            <sz val="9"/>
            <color indexed="81"/>
            <rFont val="Tahoma"/>
            <family val="2"/>
          </rPr>
          <t xml:space="preserve">
Only national level indicators are available for the institutional category. The available indicators can't be brought down to Admin 1 or Admin 2 level in the future. Therefore, only the DRR implemenation component has been included, considering that this indicator is also considered in the Sendai framework, and could be reported at sub-national level. A future updates should seek to include indicators that allow to measure the Institutional Category.  </t>
        </r>
      </text>
    </comment>
    <comment ref="L2" authorId="0" shapeId="0">
      <text>
        <r>
          <rPr>
            <b/>
            <sz val="9"/>
            <color indexed="81"/>
            <rFont val="Tahoma"/>
            <family val="2"/>
          </rPr>
          <t>Margreet Barkhof:</t>
        </r>
        <r>
          <rPr>
            <sz val="9"/>
            <color indexed="81"/>
            <rFont val="Tahoma"/>
            <family val="2"/>
          </rPr>
          <t xml:space="preserve">
</t>
        </r>
        <r>
          <rPr>
            <sz val="8"/>
            <color indexed="81"/>
            <rFont val="Tahoma"/>
            <family val="2"/>
          </rPr>
          <t>Communication index is based on available national data only. Therefore, index score is the same for all departments.</t>
        </r>
      </text>
    </comment>
    <comment ref="S2" authorId="0" shapeId="0">
      <text>
        <r>
          <rPr>
            <b/>
            <sz val="9"/>
            <color indexed="81"/>
            <rFont val="Tahoma"/>
            <family val="2"/>
          </rPr>
          <t xml:space="preserve">Margreet Barkhof:
</t>
        </r>
        <r>
          <rPr>
            <sz val="8"/>
            <color indexed="81"/>
            <rFont val="Tahoma"/>
            <family val="2"/>
          </rPr>
          <t>Index includes communication component. As the component is based on national values only, it only results in a higher average score for all departments.</t>
        </r>
        <r>
          <rPr>
            <sz val="9"/>
            <color indexed="81"/>
            <rFont val="Tahoma"/>
            <family val="2"/>
          </rPr>
          <t xml:space="preserve">
</t>
        </r>
      </text>
    </comment>
  </commentList>
</comments>
</file>

<file path=xl/comments10.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mments2.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I5" authorId="0" shapeId="0">
      <text>
        <r>
          <rPr>
            <b/>
            <sz val="9"/>
            <color indexed="81"/>
            <rFont val="Tahoma"/>
            <family val="2"/>
          </rPr>
          <t>Margreet Barkhof:</t>
        </r>
        <r>
          <rPr>
            <sz val="9"/>
            <color indexed="81"/>
            <rFont val="Tahoma"/>
            <family val="2"/>
          </rPr>
          <t xml:space="preserve">
Agadez department presents "No data" in the dataset. As the area is desert area, a value of 0 has been assigned.</t>
        </r>
      </text>
    </comment>
    <comment ref="AK10" authorId="0" shapeId="0">
      <text>
        <r>
          <rPr>
            <b/>
            <sz val="9"/>
            <color indexed="81"/>
            <rFont val="Tahoma"/>
            <family val="2"/>
          </rPr>
          <t>Margreet Barkhof:</t>
        </r>
        <r>
          <rPr>
            <sz val="9"/>
            <color indexed="81"/>
            <rFont val="Tahoma"/>
            <family val="2"/>
          </rPr>
          <t xml:space="preserve">
</t>
        </r>
        <r>
          <rPr>
            <sz val="8"/>
            <color indexed="81"/>
            <rFont val="Tahoma"/>
            <family val="2"/>
          </rPr>
          <t>includes 60,000 people projected to transit through the town of Agadez.</t>
        </r>
      </text>
    </comment>
    <comment ref="M11" authorId="0" shapeId="0">
      <text>
        <r>
          <rPr>
            <b/>
            <sz val="9"/>
            <color indexed="81"/>
            <rFont val="Tahoma"/>
            <family val="2"/>
          </rPr>
          <t>Margreet Barkhof:</t>
        </r>
        <r>
          <rPr>
            <sz val="9"/>
            <color indexed="81"/>
            <rFont val="Tahoma"/>
            <family val="2"/>
          </rPr>
          <t xml:space="preserve">
Data for Toumour commune</t>
        </r>
      </text>
    </comment>
    <comment ref="O11" authorId="0" shapeId="0">
      <text>
        <r>
          <rPr>
            <b/>
            <sz val="9"/>
            <color indexed="81"/>
            <rFont val="Tahoma"/>
            <family val="2"/>
          </rPr>
          <t>Margreet Barkhof:</t>
        </r>
        <r>
          <rPr>
            <sz val="9"/>
            <color indexed="81"/>
            <rFont val="Tahoma"/>
            <family val="2"/>
          </rPr>
          <t xml:space="preserve">
Data for Toumour commune</t>
        </r>
      </text>
    </comment>
    <comment ref="AX51" authorId="0" shapeId="0">
      <text>
        <r>
          <rPr>
            <b/>
            <sz val="9"/>
            <color indexed="81"/>
            <rFont val="Tahoma"/>
            <family val="2"/>
          </rPr>
          <t>Margreet Barkhof:</t>
        </r>
        <r>
          <rPr>
            <sz val="9"/>
            <color indexed="81"/>
            <rFont val="Tahoma"/>
            <family val="2"/>
          </rPr>
          <t xml:space="preserve">
GHSL has not data for Bankilare. The value of the 2017 Population projection has been used instead.</t>
        </r>
      </text>
    </comment>
    <comment ref="P55" authorId="0" shapeId="0">
      <text>
        <r>
          <rPr>
            <b/>
            <sz val="9"/>
            <color indexed="81"/>
            <rFont val="Tahoma"/>
            <family val="2"/>
          </rPr>
          <t>Margreet Barkhof:</t>
        </r>
        <r>
          <rPr>
            <sz val="9"/>
            <color indexed="81"/>
            <rFont val="Tahoma"/>
            <family val="2"/>
          </rPr>
          <t xml:space="preserve">
The highest value of the department has been assigned.
Ouallam North = 4
Ouallam South = 3</t>
        </r>
      </text>
    </comment>
    <comment ref="P58" authorId="0" shapeId="0">
      <text>
        <r>
          <rPr>
            <b/>
            <sz val="9"/>
            <color indexed="81"/>
            <rFont val="Tahoma"/>
            <family val="2"/>
          </rPr>
          <t>Margreet Barkhof:</t>
        </r>
        <r>
          <rPr>
            <sz val="9"/>
            <color indexed="81"/>
            <rFont val="Tahoma"/>
            <family val="2"/>
          </rPr>
          <t xml:space="preserve">
The highest value of the department has been assigned.
Tillaberi North = 4
Tillaberi South = 3</t>
        </r>
      </text>
    </comment>
    <comment ref="AB58" authorId="0" shapeId="0">
      <text>
        <r>
          <rPr>
            <b/>
            <sz val="9"/>
            <color indexed="81"/>
            <rFont val="Tahoma"/>
            <family val="2"/>
          </rPr>
          <t>Margreet Barkhof:</t>
        </r>
        <r>
          <rPr>
            <sz val="9"/>
            <color indexed="81"/>
            <rFont val="Tahoma"/>
            <family val="2"/>
          </rPr>
          <t xml:space="preserve">
Data for Tillaberi rural.</t>
        </r>
      </text>
    </comment>
    <comment ref="AC71" authorId="0" shapeId="0">
      <text>
        <r>
          <rPr>
            <b/>
            <sz val="9"/>
            <color indexed="81"/>
            <rFont val="Tahoma"/>
            <family val="2"/>
          </rPr>
          <t>Margreet Barkhof:</t>
        </r>
        <r>
          <rPr>
            <sz val="9"/>
            <color indexed="81"/>
            <rFont val="Tahoma"/>
            <family val="2"/>
          </rPr>
          <t xml:space="preserve">
Data for prepiherie de Niamey</t>
        </r>
      </text>
    </comment>
  </commentList>
</comments>
</file>

<file path=xl/comments3.xml><?xml version="1.0" encoding="utf-8"?>
<comments xmlns="http://schemas.openxmlformats.org/spreadsheetml/2006/main">
  <authors>
    <author>Bassine Niang</author>
    <author>Margreet Barkhof</author>
  </authors>
  <commentList>
    <comment ref="U2" authorId="0" shapeId="0">
      <text>
        <r>
          <rPr>
            <b/>
            <sz val="8"/>
            <color indexed="81"/>
            <rFont val="Tahoma"/>
            <family val="2"/>
          </rPr>
          <t>Bassine Niang:</t>
        </r>
        <r>
          <rPr>
            <sz val="8"/>
            <color indexed="81"/>
            <rFont val="Tahoma"/>
            <family val="2"/>
          </rPr>
          <t xml:space="preserve">
severe Food insecure people
</t>
        </r>
      </text>
    </comment>
    <comment ref="V2" authorId="1" shapeId="0">
      <text>
        <r>
          <rPr>
            <b/>
            <sz val="9"/>
            <color indexed="81"/>
            <rFont val="Tahoma"/>
            <family val="2"/>
          </rPr>
          <t>Margreet Barkhof:</t>
        </r>
        <r>
          <rPr>
            <sz val="9"/>
            <color indexed="81"/>
            <rFont val="Tahoma"/>
            <family val="2"/>
          </rPr>
          <t xml:space="preserve">
</t>
        </r>
        <r>
          <rPr>
            <sz val="8"/>
            <color indexed="81"/>
            <rFont val="Tahoma"/>
            <family val="2"/>
          </rPr>
          <t xml:space="preserve">The region data on IDP, refugees and returned refugees are based on Sahel model. These data have not been used in the Niger model. They are kept here as reference only.
The CRED data used in the model only cover departments in Diffa Region. </t>
        </r>
      </text>
    </comment>
    <comment ref="I3" authorId="0" shapeId="0">
      <text>
        <r>
          <rPr>
            <b/>
            <sz val="8"/>
            <color indexed="81"/>
            <rFont val="Tahoma"/>
            <family val="2"/>
          </rPr>
          <t>Bassine Niang:</t>
        </r>
        <r>
          <rPr>
            <sz val="8"/>
            <color indexed="81"/>
            <rFont val="Tahoma"/>
            <family val="2"/>
          </rPr>
          <t xml:space="preserve">
from may2016 to April 2017</t>
        </r>
      </text>
    </comment>
    <comment ref="G5" authorId="1" shapeId="0">
      <text>
        <r>
          <rPr>
            <b/>
            <sz val="9"/>
            <color indexed="81"/>
            <rFont val="Tahoma"/>
            <family val="2"/>
          </rPr>
          <t>Margreet Barkhof:</t>
        </r>
        <r>
          <rPr>
            <sz val="9"/>
            <color indexed="81"/>
            <rFont val="Tahoma"/>
            <family val="2"/>
          </rPr>
          <t xml:space="preserve">
Margreet Barkhof:
Agadez department presents "No data" in the dataset. As the area is desert area, a value of 0 has been assigned.</t>
        </r>
      </text>
    </comment>
  </commentList>
</comments>
</file>

<file path=xl/comments4.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mments5.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mments6.xml><?xml version="1.0" encoding="utf-8"?>
<comments xmlns="http://schemas.openxmlformats.org/spreadsheetml/2006/main">
  <authors>
    <author>Margreet Barkhof</author>
  </authors>
  <commentList>
    <comment ref="L13" authorId="0" shapeId="0">
      <text>
        <r>
          <rPr>
            <b/>
            <sz val="9"/>
            <color indexed="81"/>
            <rFont val="Tahoma"/>
            <family val="2"/>
          </rPr>
          <t>Margreet Barkhof:</t>
        </r>
        <r>
          <rPr>
            <sz val="9"/>
            <color indexed="81"/>
            <rFont val="Tahoma"/>
            <family val="2"/>
          </rPr>
          <t xml:space="preserve">
Source and URL to be updated</t>
        </r>
      </text>
    </comment>
    <comment ref="L15" authorId="0" shapeId="0">
      <text>
        <r>
          <rPr>
            <b/>
            <sz val="9"/>
            <color indexed="81"/>
            <rFont val="Tahoma"/>
            <family val="2"/>
          </rPr>
          <t>Margreet Barkhof:</t>
        </r>
        <r>
          <rPr>
            <sz val="9"/>
            <color indexed="81"/>
            <rFont val="Tahoma"/>
            <family val="2"/>
          </rPr>
          <t xml:space="preserve">
Source and URL to be updated</t>
        </r>
      </text>
    </comment>
    <comment ref="L16" authorId="0" shapeId="0">
      <text>
        <r>
          <rPr>
            <b/>
            <sz val="9"/>
            <color indexed="81"/>
            <rFont val="Tahoma"/>
            <family val="2"/>
          </rPr>
          <t>Margreet Barkhof:</t>
        </r>
        <r>
          <rPr>
            <sz val="9"/>
            <color indexed="81"/>
            <rFont val="Tahoma"/>
            <family val="2"/>
          </rPr>
          <t xml:space="preserve">
Source and URL to be updated</t>
        </r>
      </text>
    </comment>
  </commentList>
</comments>
</file>

<file path=xl/comments7.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O4" authorId="0" shapeId="0">
      <text>
        <r>
          <rPr>
            <b/>
            <sz val="9"/>
            <color indexed="81"/>
            <rFont val="Tahoma"/>
            <family val="2"/>
          </rPr>
          <t>Margreet Barkhof:</t>
        </r>
        <r>
          <rPr>
            <sz val="9"/>
            <color indexed="81"/>
            <rFont val="Tahoma"/>
            <family val="2"/>
          </rPr>
          <t xml:space="preserve">
Data of January 2018.</t>
        </r>
      </text>
    </comment>
    <comment ref="AB4" authorId="0" shapeId="0">
      <text>
        <r>
          <rPr>
            <b/>
            <sz val="9"/>
            <color indexed="81"/>
            <rFont val="Tahoma"/>
            <family val="2"/>
          </rPr>
          <t>Margreet Barkhof:</t>
        </r>
        <r>
          <rPr>
            <sz val="9"/>
            <color indexed="81"/>
            <rFont val="Tahoma"/>
            <family val="2"/>
          </rPr>
          <t xml:space="preserve">
20 March 2017</t>
        </r>
      </text>
    </comment>
    <comment ref="AD4" authorId="0" shapeId="0">
      <text>
        <r>
          <rPr>
            <b/>
            <sz val="9"/>
            <color indexed="81"/>
            <rFont val="Tahoma"/>
            <family val="2"/>
          </rPr>
          <t>Margreet Barkhof:</t>
        </r>
        <r>
          <rPr>
            <sz val="9"/>
            <color indexed="81"/>
            <rFont val="Tahoma"/>
            <family val="2"/>
          </rPr>
          <t xml:space="preserve">
October 2017</t>
        </r>
      </text>
    </comment>
    <comment ref="AE4" authorId="0" shapeId="0">
      <text>
        <r>
          <rPr>
            <b/>
            <sz val="9"/>
            <color indexed="81"/>
            <rFont val="Tahoma"/>
            <family val="2"/>
          </rPr>
          <t>Margreet Barkhof:</t>
        </r>
        <r>
          <rPr>
            <sz val="9"/>
            <color indexed="81"/>
            <rFont val="Tahoma"/>
            <family val="2"/>
          </rPr>
          <t xml:space="preserve">
October 2017</t>
        </r>
      </text>
    </comment>
    <comment ref="AF4" authorId="0" shapeId="0">
      <text>
        <r>
          <rPr>
            <b/>
            <sz val="9"/>
            <color indexed="81"/>
            <rFont val="Tahoma"/>
            <family val="2"/>
          </rPr>
          <t>Margreet Barkhof:</t>
        </r>
        <r>
          <rPr>
            <sz val="9"/>
            <color indexed="81"/>
            <rFont val="Tahoma"/>
            <family val="2"/>
          </rPr>
          <t xml:space="preserve">
28 February 2018</t>
        </r>
      </text>
    </comment>
    <comment ref="AG4" authorId="0" shapeId="0">
      <text>
        <r>
          <rPr>
            <b/>
            <sz val="9"/>
            <color indexed="81"/>
            <rFont val="Tahoma"/>
            <family val="2"/>
          </rPr>
          <t>Margreet Barkhof:</t>
        </r>
        <r>
          <rPr>
            <sz val="9"/>
            <color indexed="81"/>
            <rFont val="Tahoma"/>
            <family val="2"/>
          </rPr>
          <t xml:space="preserve">
October 2017</t>
        </r>
      </text>
    </comment>
    <comment ref="AH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4"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mments8.xml><?xml version="1.0" encoding="utf-8"?>
<comments xmlns="http://schemas.openxmlformats.org/spreadsheetml/2006/main">
  <authors>
    <author>Margreet</author>
    <author>Margreet Barkhof</author>
  </authors>
  <commentList>
    <comment ref="BA2" authorId="0" shapeId="0">
      <text>
        <r>
          <rPr>
            <b/>
            <sz val="9"/>
            <color indexed="81"/>
            <rFont val="Tahoma"/>
            <family val="2"/>
          </rPr>
          <t>Margreet:</t>
        </r>
        <r>
          <rPr>
            <sz val="9"/>
            <color indexed="81"/>
            <rFont val="Tahoma"/>
            <family val="2"/>
          </rPr>
          <t xml:space="preserve">
GDP and National and regional population projections are not considered</t>
        </r>
      </text>
    </comment>
    <comment ref="O3" authorId="1" shapeId="0">
      <text>
        <r>
          <rPr>
            <b/>
            <sz val="9"/>
            <color indexed="81"/>
            <rFont val="Tahoma"/>
            <family val="2"/>
          </rPr>
          <t>Margreet Barkhof:</t>
        </r>
        <r>
          <rPr>
            <sz val="9"/>
            <color indexed="81"/>
            <rFont val="Tahoma"/>
            <family val="2"/>
          </rPr>
          <t xml:space="preserve">
Data of January 2018.</t>
        </r>
      </text>
    </comment>
    <comment ref="AB3" authorId="1" shapeId="0">
      <text>
        <r>
          <rPr>
            <b/>
            <sz val="9"/>
            <color indexed="81"/>
            <rFont val="Tahoma"/>
            <family val="2"/>
          </rPr>
          <t>Margreet Barkhof:</t>
        </r>
        <r>
          <rPr>
            <sz val="9"/>
            <color indexed="81"/>
            <rFont val="Tahoma"/>
            <family val="2"/>
          </rPr>
          <t xml:space="preserve">
20 March 2017</t>
        </r>
      </text>
    </comment>
    <comment ref="AD3" authorId="1" shapeId="0">
      <text>
        <r>
          <rPr>
            <b/>
            <sz val="9"/>
            <color indexed="81"/>
            <rFont val="Tahoma"/>
            <family val="2"/>
          </rPr>
          <t>Margreet Barkhof:</t>
        </r>
        <r>
          <rPr>
            <sz val="9"/>
            <color indexed="81"/>
            <rFont val="Tahoma"/>
            <family val="2"/>
          </rPr>
          <t xml:space="preserve">
October 2017</t>
        </r>
      </text>
    </comment>
    <comment ref="AE3" authorId="1" shapeId="0">
      <text>
        <r>
          <rPr>
            <b/>
            <sz val="9"/>
            <color indexed="81"/>
            <rFont val="Tahoma"/>
            <family val="2"/>
          </rPr>
          <t>Margreet Barkhof:</t>
        </r>
        <r>
          <rPr>
            <sz val="9"/>
            <color indexed="81"/>
            <rFont val="Tahoma"/>
            <family val="2"/>
          </rPr>
          <t xml:space="preserve">
October 2017</t>
        </r>
      </text>
    </comment>
    <comment ref="AF3" authorId="1" shapeId="0">
      <text>
        <r>
          <rPr>
            <b/>
            <sz val="9"/>
            <color indexed="81"/>
            <rFont val="Tahoma"/>
            <family val="2"/>
          </rPr>
          <t>Margreet Barkhof:</t>
        </r>
        <r>
          <rPr>
            <sz val="9"/>
            <color indexed="81"/>
            <rFont val="Tahoma"/>
            <family val="2"/>
          </rPr>
          <t xml:space="preserve">
28 February 2018</t>
        </r>
      </text>
    </comment>
    <comment ref="AG3" authorId="1" shapeId="0">
      <text>
        <r>
          <rPr>
            <b/>
            <sz val="9"/>
            <color indexed="81"/>
            <rFont val="Tahoma"/>
            <family val="2"/>
          </rPr>
          <t>Margreet Barkhof:</t>
        </r>
        <r>
          <rPr>
            <sz val="9"/>
            <color indexed="81"/>
            <rFont val="Tahoma"/>
            <family val="2"/>
          </rPr>
          <t xml:space="preserve">
October 2017</t>
        </r>
      </text>
    </comment>
    <comment ref="AH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1"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mments9.xml><?xml version="1.0" encoding="utf-8"?>
<comments xmlns="http://schemas.openxmlformats.org/spreadsheetml/2006/main">
  <authors>
    <author>Margreet Barkhof</author>
  </authors>
  <commentList>
    <comment ref="O3" authorId="0" shapeId="0">
      <text>
        <r>
          <rPr>
            <b/>
            <sz val="9"/>
            <color indexed="81"/>
            <rFont val="Tahoma"/>
            <family val="2"/>
          </rPr>
          <t>Margreet Barkhof:</t>
        </r>
        <r>
          <rPr>
            <sz val="9"/>
            <color indexed="81"/>
            <rFont val="Tahoma"/>
            <family val="2"/>
          </rPr>
          <t xml:space="preserve">
Data of January 2018.</t>
        </r>
      </text>
    </comment>
    <comment ref="AB3" authorId="0" shapeId="0">
      <text>
        <r>
          <rPr>
            <b/>
            <sz val="9"/>
            <color indexed="81"/>
            <rFont val="Tahoma"/>
            <family val="2"/>
          </rPr>
          <t>Margreet Barkhof:</t>
        </r>
        <r>
          <rPr>
            <sz val="9"/>
            <color indexed="81"/>
            <rFont val="Tahoma"/>
            <family val="2"/>
          </rPr>
          <t xml:space="preserve">
20 March 2017</t>
        </r>
      </text>
    </comment>
    <comment ref="AD3" authorId="0" shapeId="0">
      <text>
        <r>
          <rPr>
            <b/>
            <sz val="9"/>
            <color indexed="81"/>
            <rFont val="Tahoma"/>
            <family val="2"/>
          </rPr>
          <t>Margreet Barkhof:</t>
        </r>
        <r>
          <rPr>
            <sz val="9"/>
            <color indexed="81"/>
            <rFont val="Tahoma"/>
            <family val="2"/>
          </rPr>
          <t xml:space="preserve">
October 2017</t>
        </r>
      </text>
    </comment>
    <comment ref="AE3" authorId="0" shapeId="0">
      <text>
        <r>
          <rPr>
            <b/>
            <sz val="9"/>
            <color indexed="81"/>
            <rFont val="Tahoma"/>
            <family val="2"/>
          </rPr>
          <t>Margreet Barkhof:</t>
        </r>
        <r>
          <rPr>
            <sz val="9"/>
            <color indexed="81"/>
            <rFont val="Tahoma"/>
            <family val="2"/>
          </rPr>
          <t xml:space="preserve">
October 2017</t>
        </r>
      </text>
    </comment>
    <comment ref="AF3" authorId="0" shapeId="0">
      <text>
        <r>
          <rPr>
            <b/>
            <sz val="9"/>
            <color indexed="81"/>
            <rFont val="Tahoma"/>
            <family val="2"/>
          </rPr>
          <t>Margreet Barkhof:</t>
        </r>
        <r>
          <rPr>
            <sz val="9"/>
            <color indexed="81"/>
            <rFont val="Tahoma"/>
            <family val="2"/>
          </rPr>
          <t xml:space="preserve">
28 February 2018</t>
        </r>
      </text>
    </comment>
    <comment ref="AG3" authorId="0" shapeId="0">
      <text>
        <r>
          <rPr>
            <b/>
            <sz val="9"/>
            <color indexed="81"/>
            <rFont val="Tahoma"/>
            <family val="2"/>
          </rPr>
          <t>Margreet Barkhof:</t>
        </r>
        <r>
          <rPr>
            <sz val="9"/>
            <color indexed="81"/>
            <rFont val="Tahoma"/>
            <family val="2"/>
          </rPr>
          <t xml:space="preserve">
October 2017</t>
        </r>
      </text>
    </comment>
    <comment ref="AH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I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J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K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L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 ref="AM3" authorId="0" shapeId="0">
      <text>
        <r>
          <rPr>
            <b/>
            <sz val="9"/>
            <color indexed="81"/>
            <rFont val="Tahoma"/>
            <family val="2"/>
          </rPr>
          <t>Margreet Barkhof:</t>
        </r>
        <r>
          <rPr>
            <sz val="9"/>
            <color indexed="81"/>
            <rFont val="Tahoma"/>
            <family val="2"/>
          </rPr>
          <t xml:space="preserve">
</t>
        </r>
        <r>
          <rPr>
            <sz val="8"/>
            <color indexed="81"/>
            <rFont val="Tahoma"/>
            <family val="2"/>
          </rPr>
          <t>October 2017</t>
        </r>
      </text>
    </comment>
  </commentList>
</comments>
</file>

<file path=xl/connections.xml><?xml version="1.0" encoding="utf-8"?>
<connections xmlns="http://schemas.openxmlformats.org/spreadsheetml/2006/main">
  <connection id="1" name="2012.06.11 - GFM Indicator List1" type="6" refreshedVersion="4" deleted="1" background="1" saveData="1">
    <textPr prompt="0" sourceFile="C:\Users\kevin.wyjad\Dropbox\ODEP - GFM\2012.06.11 - GFM Indicator List.txt" tab="0" comma="1">
      <textFields count="4">
        <textField/>
        <textField/>
        <textField/>
        <textField/>
      </textFields>
    </textPr>
    <extLst>
      <ext xmlns:x15="http://schemas.microsoft.com/office/spreadsheetml/2010/11/main" uri="{DE250136-89BD-433C-8126-D09CA5730AF9}">
        <x15:connection id="" excludeFromRefreshAll="1"/>
      </ext>
    </extLst>
  </connection>
</connections>
</file>

<file path=xl/sharedStrings.xml><?xml version="1.0" encoding="utf-8"?>
<sst xmlns="http://schemas.openxmlformats.org/spreadsheetml/2006/main" count="6994" uniqueCount="751">
  <si>
    <t>Child Mortality</t>
  </si>
  <si>
    <t>Adult literacy rate</t>
  </si>
  <si>
    <t>Access to electricity</t>
  </si>
  <si>
    <t>Internet users</t>
  </si>
  <si>
    <t>Mobile cellular subscriptions</t>
  </si>
  <si>
    <t>Population</t>
  </si>
  <si>
    <t>Natural</t>
  </si>
  <si>
    <t>Human</t>
  </si>
  <si>
    <t>Institutional</t>
  </si>
  <si>
    <t>Infrastructure</t>
  </si>
  <si>
    <t>HAZARD</t>
  </si>
  <si>
    <t>VULNERABILITY</t>
  </si>
  <si>
    <t>Communication</t>
  </si>
  <si>
    <t>Physical Connectivity</t>
  </si>
  <si>
    <t>Vulnerability</t>
  </si>
  <si>
    <t>Multidimensional Poverty Index</t>
  </si>
  <si>
    <t>Improved water source (% of population with access)</t>
  </si>
  <si>
    <t>Improved sanitation facilities (% of population with access)</t>
  </si>
  <si>
    <t>MIN</t>
  </si>
  <si>
    <t>MAX</t>
  </si>
  <si>
    <t>Returned Refugees</t>
  </si>
  <si>
    <t>Uprooted people</t>
  </si>
  <si>
    <t>Estimated number of people living with HIV - Adult (&gt;15) rate</t>
  </si>
  <si>
    <t>Children U5</t>
  </si>
  <si>
    <t>Recent Shocks</t>
  </si>
  <si>
    <t>Food Security</t>
  </si>
  <si>
    <t>Vulnerable Groups</t>
  </si>
  <si>
    <t>Physical infrastructure</t>
  </si>
  <si>
    <t>Access to health care</t>
  </si>
  <si>
    <t>RISK</t>
  </si>
  <si>
    <t>Other Vulnerable Groups</t>
  </si>
  <si>
    <t>Natural Disasters % of total pop</t>
  </si>
  <si>
    <t>Development &amp; Deprivation</t>
  </si>
  <si>
    <t>Total affected by Natural Disasters last 3 years</t>
  </si>
  <si>
    <t>Conflict Barometer</t>
  </si>
  <si>
    <t>(table of contents)</t>
  </si>
  <si>
    <t xml:space="preserve">For further information: </t>
  </si>
  <si>
    <t>(home)</t>
  </si>
  <si>
    <t>Sheets</t>
  </si>
  <si>
    <t>Calculation table for the Vulnerability component</t>
  </si>
  <si>
    <t>Calculation table for the Lack of Coping Capacity component</t>
  </si>
  <si>
    <t>Physical exposure to Flood</t>
  </si>
  <si>
    <t>Unit of Measurament</t>
  </si>
  <si>
    <t>Number</t>
  </si>
  <si>
    <t>Index</t>
  </si>
  <si>
    <t>No data</t>
  </si>
  <si>
    <t>Physical exposure to flood (absolute)</t>
  </si>
  <si>
    <t>Physical exposure to flood (relative)</t>
  </si>
  <si>
    <t>Physical exposure to flood</t>
  </si>
  <si>
    <t>Conflict Intensity</t>
  </si>
  <si>
    <t>Total Uprooted people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</si>
  <si>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</si>
  <si>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</si>
  <si>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</si>
  <si>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</si>
  <si>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</si>
  <si>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</si>
  <si>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</si>
  <si>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t>
  </si>
  <si>
    <t>per 1,000 live births</t>
  </si>
  <si>
    <t>Measles immunization coverage</t>
  </si>
  <si>
    <t>Improved Sanitation Facilities</t>
  </si>
  <si>
    <t>One-year-olds fully immunized against measles</t>
  </si>
  <si>
    <t>Mortality rate, under-5</t>
  </si>
  <si>
    <t>People affected by Natural Disasters</t>
  </si>
  <si>
    <t>Internally displaced persons (IDPs)</t>
  </si>
  <si>
    <t>Refugees by country of asylum</t>
  </si>
  <si>
    <t>Survey Year</t>
  </si>
  <si>
    <t>Socio-Economic Vulnerability</t>
  </si>
  <si>
    <t>CONCEPT AND METHODOLOGY</t>
  </si>
  <si>
    <r>
      <rPr>
        <b/>
        <i/>
        <sz val="10"/>
        <color theme="1"/>
        <rFont val="Calibri"/>
        <family val="2"/>
        <scheme val="minor"/>
      </rPr>
      <t>Disclaimer</t>
    </r>
    <r>
      <rPr>
        <i/>
        <sz val="10"/>
        <color theme="1"/>
        <rFont val="Calibri"/>
        <family val="2"/>
        <scheme val="minor"/>
      </rPr>
      <t xml:space="preserve">
The depiction and use of geographic names and related data included in lists, tables on this spreadsheet are not warranted to be error free nor do they necessarily imply official endorsement or acceptance by the United Nations.</t>
    </r>
  </si>
  <si>
    <t>Dimension</t>
  </si>
  <si>
    <t>Category</t>
  </si>
  <si>
    <t>Component</t>
  </si>
  <si>
    <t>Sub-Component</t>
  </si>
  <si>
    <t>Indicator Name</t>
  </si>
  <si>
    <t>Indicator Long Name</t>
  </si>
  <si>
    <t>Hazards &amp; Exposure</t>
  </si>
  <si>
    <t>Absolute</t>
  </si>
  <si>
    <t>Relative</t>
  </si>
  <si>
    <t>Flood</t>
  </si>
  <si>
    <t>HA.NAT.FL-ABS</t>
  </si>
  <si>
    <t>HA.NAT.FL-REL</t>
  </si>
  <si>
    <t>http://www.emdat.be/</t>
  </si>
  <si>
    <t>HA.HUM.CON</t>
  </si>
  <si>
    <t>Heidelberg Institute</t>
  </si>
  <si>
    <t>http://www.hiik.de/en/konfliktbarometer/index.html</t>
  </si>
  <si>
    <t>Social-Economics Vulnerability</t>
  </si>
  <si>
    <t>Poverty &amp; Development</t>
  </si>
  <si>
    <t>VU.SEV.PD.MPI</t>
  </si>
  <si>
    <t>Health of children under 5</t>
  </si>
  <si>
    <t>Mortality rate, under-5 (per 1,000 live births)</t>
  </si>
  <si>
    <t>UNICEF</t>
  </si>
  <si>
    <t>http://www.unicef.org/publications/index_pubs_statistics.html</t>
  </si>
  <si>
    <t>Children Under Weight</t>
  </si>
  <si>
    <t>VU.VG.UP.IDP-TOT</t>
  </si>
  <si>
    <t>WHO Global Health Observatory Data Repository</t>
  </si>
  <si>
    <t>http://apps.who.int/ghodata</t>
  </si>
  <si>
    <t>Recent shocks</t>
  </si>
  <si>
    <t>Capacity</t>
  </si>
  <si>
    <t>DRR implementation</t>
  </si>
  <si>
    <t>Hyogo Framework for Action</t>
  </si>
  <si>
    <t>ISDR</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</si>
  <si>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</si>
  <si>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</si>
  <si>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</si>
  <si>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</si>
  <si>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</si>
  <si>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</si>
  <si>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</si>
  <si>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</si>
  <si>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</si>
  <si>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</si>
  <si>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</si>
  <si>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URL</t>
  </si>
  <si>
    <t>Health conditions</t>
  </si>
  <si>
    <t>Physical exposure to flood - average annual population exposed (inhabitants)</t>
  </si>
  <si>
    <t>Physical exposure to flood - average annual population exposed (percentage of the total population)</t>
  </si>
  <si>
    <t>VU.VG.UP.RET-REF-TOT</t>
  </si>
  <si>
    <t>VU.VGR.OG.HE.HIV</t>
  </si>
  <si>
    <t>Adult Prevalence of HIV-AIDS</t>
  </si>
  <si>
    <t>HIV prevalence among adults aged 15-49 years (%)</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</si>
  <si>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</si>
  <si>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</si>
  <si>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</si>
  <si>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</si>
  <si>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</si>
  <si>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</si>
  <si>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</si>
  <si>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</si>
  <si>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</si>
  <si>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</si>
  <si>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</si>
  <si>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</si>
  <si>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</si>
  <si>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</si>
  <si>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</si>
  <si>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</si>
  <si>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</si>
  <si>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</si>
  <si>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CC.INF.AHC.MEAS</t>
  </si>
  <si>
    <t>Measles Immunization Coverage</t>
  </si>
  <si>
    <t>Measles (MCV) immunization coverage among 1-year-olds (%)</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</si>
  <si>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</si>
  <si>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</si>
  <si>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</si>
  <si>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</si>
  <si>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The HIIK's annual publication Conflict Barometer describes the recent trends in global conflict developments, escalations, de-escalations, and settlements.</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</si>
  <si>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</si>
  <si>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While the HDI measures the average achievement of a country in terms of development, the MPI, focuses on the section of the population below the threshold of the basic criteria for human development.</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</si>
  <si>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</si>
  <si>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</si>
  <si>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</si>
  <si>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</si>
  <si>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</si>
  <si>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</si>
  <si>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</si>
  <si>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</si>
  <si>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</si>
  <si>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</si>
  <si>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</si>
  <si>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</si>
  <si>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The malnutrition component concerns the actual quality and type of food supplied to provide the nutritional balance necessary for healthy and active life. It captures trends in chronic hunger.</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</si>
  <si>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</si>
  <si>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</si>
  <si>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</si>
  <si>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</si>
  <si>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</si>
  <si>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</si>
  <si>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</si>
  <si>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</si>
  <si>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</si>
  <si>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Target 7.c of the Millenium development Goals is to "halve, by 2015, the proportion of the population without sustainable access to safe drinking water and basic sanitation". Indicator 7.9 is defined as “Proportion of population using an improved sanitation facility".</t>
  </si>
  <si>
    <t>Target 7.c of the Millennium development Goals is to "halve, by 2015, the proportion of the population without sustainable access to safe drinking water and basic sanitation". Indicator 7.8 is defined as "Proportion of population using an improved drinking water source".</t>
  </si>
  <si>
    <t>The percentage of children under one year of age who have received at least one dose of measles-containing vaccine in a given year.</t>
  </si>
  <si>
    <t>Description</t>
  </si>
  <si>
    <t>Relevance</t>
  </si>
  <si>
    <t>Validity / Limitation of indicator</t>
  </si>
  <si>
    <t>Indicator Data</t>
  </si>
  <si>
    <t>Indicator Metadata</t>
  </si>
  <si>
    <t>Previous Releases:</t>
  </si>
  <si>
    <t>(0-10)</t>
  </si>
  <si>
    <t>LACK OF COPING CAPACITY</t>
  </si>
  <si>
    <t>Agadez</t>
  </si>
  <si>
    <t>Diffa</t>
  </si>
  <si>
    <t>Dosso</t>
  </si>
  <si>
    <t>Maradi</t>
  </si>
  <si>
    <t>Tahoua</t>
  </si>
  <si>
    <t>Zinder</t>
  </si>
  <si>
    <t>Niamey</t>
  </si>
  <si>
    <t>ACLED</t>
  </si>
  <si>
    <t>Political violence</t>
  </si>
  <si>
    <t>Prevalence of Underweight in children 0-59 months of age</t>
  </si>
  <si>
    <t>Prevalence of low body mass index (BMI) in Women</t>
  </si>
  <si>
    <t>Malnutrition</t>
  </si>
  <si>
    <t>Development &amp; Deprivation Index</t>
  </si>
  <si>
    <t>Health Conditions Index</t>
  </si>
  <si>
    <t>Children Under 5 Index</t>
  </si>
  <si>
    <t>Malnutrition Index</t>
  </si>
  <si>
    <t>Recent Shocks Index</t>
  </si>
  <si>
    <t>Food Insecurity Index</t>
  </si>
  <si>
    <t>Food Insecurity Probability</t>
  </si>
  <si>
    <t>Agriculture drought probability</t>
  </si>
  <si>
    <t>Annual empirical probability to have more than 30% of agriculture area affected by drought</t>
  </si>
  <si>
    <t>The indicator is based on the FAO Agriculture Stress Index (ASI) that highlights anomalous vegetation growth and potential drought in arable land. It is defined as the annual probability to have more than 30% of agriculture area affected by drought.</t>
  </si>
  <si>
    <t>The Human Hazard component of INFORM refers to risk of conflicts, unrest or crime in the country. The Conflict Barometer describes the conflict intensity component.</t>
  </si>
  <si>
    <t>INFORM Id</t>
  </si>
  <si>
    <t>Oxford Poverty and Human Development Initiative (2014), Global Multidimensional Poverty Index (MPI) Databank. OPHI, University of Oxford.</t>
  </si>
  <si>
    <t>http://www.ophi.org.uk/multidimensional-poverty-index</t>
  </si>
  <si>
    <t>Cadre Harmonisé</t>
  </si>
  <si>
    <t>CILSS</t>
  </si>
  <si>
    <t>Source</t>
  </si>
  <si>
    <t>The historical data from the Cadre Harmonisé have been used for assessing the structural risk of food insecurity. Food insecurity is used as proxy for all the natural hazards that have impact to food production (locust, drought, …).</t>
  </si>
  <si>
    <t>It would be better to use the figures of the population potentially affected to food insecurity (IPC Phase 3-5).</t>
  </si>
  <si>
    <t>Resolution</t>
  </si>
  <si>
    <t>Subnational</t>
  </si>
  <si>
    <t>National</t>
  </si>
  <si>
    <t>Partially subnational</t>
  </si>
  <si>
    <t>The Human Hazard component of INFORM refers to risk of conflicts, unrest or crime in the country. The Political Violence measures the consequences of low performance of the security system.</t>
  </si>
  <si>
    <t>Raleigh, Clionadh, Andrew Linke, Håvard Hegre and Joakim Karlsen. 2010. Introducing ACLED-Armed Conflict Location and Event Data. Journal of Peace Research 47(5) 1-10.</t>
  </si>
  <si>
    <t>http://www.acleddata.com/</t>
  </si>
  <si>
    <t>Agricultural Stress Index (ASI), FAO</t>
  </si>
  <si>
    <t>http://www.fao.org/giews/earthobservation/asis/index_1.jsp?lang=en</t>
  </si>
  <si>
    <t>NutritionInfo, UNICEF</t>
  </si>
  <si>
    <t>http://www.devinfolive.info/nutritioninfo/test/</t>
  </si>
  <si>
    <t>WHO</t>
  </si>
  <si>
    <t>Cholera Reported Cases</t>
  </si>
  <si>
    <t>Clinically confirmed measles case</t>
  </si>
  <si>
    <t>Cholera prevalence</t>
  </si>
  <si>
    <t>Measles prevalence</t>
  </si>
  <si>
    <t>VU.VGR.OG.HE.CHOL</t>
  </si>
  <si>
    <t>VU.VGR.OG.HE.MEAS</t>
  </si>
  <si>
    <t>WHO. Data extracted from WHO IVB database as of 3 November 2014</t>
  </si>
  <si>
    <t>MEACLIM - clinically confirmed measles case</t>
  </si>
  <si>
    <t>Measles is considered as one of the most significant desease in the Sahel countries.</t>
  </si>
  <si>
    <t>Cholera is considered as one of the most significant desease in the Sahel countries.</t>
  </si>
  <si>
    <t>Prevalence of GAM (WHZ) in children 6-59 months of age</t>
  </si>
  <si>
    <t>Land Degradation</t>
  </si>
  <si>
    <t>Land degradation includes most of the hazards related to desertification (wind and water erosion, pyshical and chemical deterioration).</t>
  </si>
  <si>
    <t>http://www.fao.org/nr/lada/gladis/glad_ind/</t>
  </si>
  <si>
    <t>Land degradation assessment in drylands LADA, FAO/ISRIC/LADA/IIASA/IFPRI</t>
  </si>
  <si>
    <t>Land degradation has been defined by LADA as the reduction in the capacity of the land to provide ecosystem goods and services over a period of time for its beneficiaries. Ecosystem goods refer to absolute quantities of land produce having an economic or social value for human beings. The land degradation classes‘ map describes the overall status in provision of biophysical ecosystem services and the processes of declining biophysical ecosystem services.</t>
  </si>
  <si>
    <t>Land Degradation (Low Status, Medium to Storng degradation)</t>
  </si>
  <si>
    <t>Land Degradation High Status, Medium to Storng degradation)</t>
  </si>
  <si>
    <t>Land Degradation Score</t>
  </si>
  <si>
    <t>INFORM Natural Hazard</t>
  </si>
  <si>
    <t>INFORM Human Hazard</t>
  </si>
  <si>
    <t>2010-2014</t>
  </si>
  <si>
    <t>D. Guha-Sapir, R. Below, Ph. Hoyois - EM-DAT: International Disaster Database – www.emdat.be – Université Catholique de Louvain – Brussels – Belgium.</t>
  </si>
  <si>
    <t>Online Reporting System (ORS), OCHA</t>
  </si>
  <si>
    <t>http://ors.ocharowca.info/KeyFigures/KeyFiguresListingPublic.aspx</t>
  </si>
  <si>
    <t>Opération Sahel, UNHCR; Online Reporting System (ORS), OCHA</t>
  </si>
  <si>
    <t>http://data.unhcr.org/SahelSituation/region.php; http://ors.ocharowca.info/KeyFigures/KeyFiguresListingPublic.aspx</t>
  </si>
  <si>
    <t>INFORM Vulnerable Groups</t>
  </si>
  <si>
    <t>INFORM Socio-Economic Vulnerability</t>
  </si>
  <si>
    <t>INFORM Infrastructure</t>
  </si>
  <si>
    <t>Immunization rate (or 1-year-olds immunized against): DTC</t>
  </si>
  <si>
    <t>Average of DTC1 and DTC3</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</si>
  <si>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</si>
  <si>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UNISDR Global Risk Assessment 2015: GVM and IAVCEI, UNEP, CIMNE and associates and INGENIAR, FEWS NET and CIMA Foundation.</t>
  </si>
  <si>
    <t>http://risk.preventionweb.net/capraviewer/download.jsp</t>
  </si>
  <si>
    <t>The indicator is based on the Cadre Harmonisé from 2012 to 2016. For each year, the highest phase values has been used for each admin1 unit. The yearly IPC level values are normalized between 0-10 and then the indicator is the mean of the 5 years scores.</t>
  </si>
  <si>
    <t>Only 5 years of time series for assessing the risk of future events is very limited. The coverage of the Sahel countries is also not complete, where Nigeria and Cameroon (and Gambia fro 2012) don't have data.</t>
  </si>
  <si>
    <t>2013-16</t>
  </si>
  <si>
    <t>2013-2015</t>
  </si>
  <si>
    <t>1984-2015</t>
  </si>
  <si>
    <t>2013/16</t>
  </si>
  <si>
    <t>2014-16</t>
  </si>
  <si>
    <t>2012-16</t>
  </si>
  <si>
    <t>Population (national)-Projection</t>
  </si>
  <si>
    <t>2016-17</t>
  </si>
  <si>
    <t>2012-2017</t>
  </si>
  <si>
    <t>Index for Risk Management (INFORM) - Niger</t>
  </si>
  <si>
    <t>INFORM Niger</t>
  </si>
  <si>
    <t>Departements of Niger</t>
  </si>
  <si>
    <t>Aderbissinat</t>
  </si>
  <si>
    <t>NE001001</t>
  </si>
  <si>
    <t>NER001</t>
  </si>
  <si>
    <t>NER001001</t>
  </si>
  <si>
    <t>Arlit</t>
  </si>
  <si>
    <t>NE001002</t>
  </si>
  <si>
    <t>NER001002</t>
  </si>
  <si>
    <t>Bilma</t>
  </si>
  <si>
    <t>NE001003</t>
  </si>
  <si>
    <t>NER001003</t>
  </si>
  <si>
    <t>Iferouane</t>
  </si>
  <si>
    <t>NE001004</t>
  </si>
  <si>
    <t>NER001004</t>
  </si>
  <si>
    <t>In-Gall</t>
  </si>
  <si>
    <t>NE001005</t>
  </si>
  <si>
    <t>NER001005</t>
  </si>
  <si>
    <t>Tchirozrine</t>
  </si>
  <si>
    <t>NE001006</t>
  </si>
  <si>
    <t>Tchirozerine</t>
  </si>
  <si>
    <t>NER001006</t>
  </si>
  <si>
    <t>Bosso</t>
  </si>
  <si>
    <t>NE002001</t>
  </si>
  <si>
    <t>NER002</t>
  </si>
  <si>
    <t>NER002001</t>
  </si>
  <si>
    <t>NE002002</t>
  </si>
  <si>
    <t>NER002002</t>
  </si>
  <si>
    <t>Goudoumaria</t>
  </si>
  <si>
    <t>NE002003</t>
  </si>
  <si>
    <t>NER002003</t>
  </si>
  <si>
    <t>Man Soroa</t>
  </si>
  <si>
    <t>NE002004</t>
  </si>
  <si>
    <t>Maine Soroa</t>
  </si>
  <si>
    <t>NER002004</t>
  </si>
  <si>
    <t>Ngourti</t>
  </si>
  <si>
    <t>NE002005</t>
  </si>
  <si>
    <t>NER002005</t>
  </si>
  <si>
    <t>N'Guigmi</t>
  </si>
  <si>
    <t>NE002006</t>
  </si>
  <si>
    <t>NGuigmi</t>
  </si>
  <si>
    <t>NER002006</t>
  </si>
  <si>
    <t>Boboye</t>
  </si>
  <si>
    <t>NE003001</t>
  </si>
  <si>
    <t>NER003</t>
  </si>
  <si>
    <t>NER003001</t>
  </si>
  <si>
    <t>Dioudiou</t>
  </si>
  <si>
    <t>NE003002</t>
  </si>
  <si>
    <t>NER003002</t>
  </si>
  <si>
    <t>Doutchi</t>
  </si>
  <si>
    <t>NE003003</t>
  </si>
  <si>
    <t>NER003003</t>
  </si>
  <si>
    <t>NE003004</t>
  </si>
  <si>
    <t>NER003004</t>
  </si>
  <si>
    <t>Falmey</t>
  </si>
  <si>
    <t>NE003005</t>
  </si>
  <si>
    <t>NER003005</t>
  </si>
  <si>
    <t>Gaya</t>
  </si>
  <si>
    <t>NE003006</t>
  </si>
  <si>
    <t>NER003006</t>
  </si>
  <si>
    <t>Loga</t>
  </si>
  <si>
    <t>NE003007</t>
  </si>
  <si>
    <t>NER003007</t>
  </si>
  <si>
    <t>Tibiri</t>
  </si>
  <si>
    <t>NE003008</t>
  </si>
  <si>
    <t>NER003008</t>
  </si>
  <si>
    <t>Agui</t>
  </si>
  <si>
    <t>NE004001</t>
  </si>
  <si>
    <t>Aguie</t>
  </si>
  <si>
    <t>NER004</t>
  </si>
  <si>
    <t>NER004001</t>
  </si>
  <si>
    <t>Bermo</t>
  </si>
  <si>
    <t>NE004002</t>
  </si>
  <si>
    <t>NER004002</t>
  </si>
  <si>
    <t>Dakoro</t>
  </si>
  <si>
    <t>NE004003</t>
  </si>
  <si>
    <t>NER004003</t>
  </si>
  <si>
    <t>Gazaoua</t>
  </si>
  <si>
    <t>NE004004</t>
  </si>
  <si>
    <t>NER004004</t>
  </si>
  <si>
    <t>Guidan Roumji</t>
  </si>
  <si>
    <t>NE004005</t>
  </si>
  <si>
    <t>NER004005</t>
  </si>
  <si>
    <t>Madarounfa</t>
  </si>
  <si>
    <t>NE004006</t>
  </si>
  <si>
    <t>NER004006</t>
  </si>
  <si>
    <t>Mayahi</t>
  </si>
  <si>
    <t>NE004007</t>
  </si>
  <si>
    <t>NER004007</t>
  </si>
  <si>
    <t>Tessaoua</t>
  </si>
  <si>
    <t>NE004008</t>
  </si>
  <si>
    <t>NER004008</t>
  </si>
  <si>
    <t>Abalak</t>
  </si>
  <si>
    <t>NE005001</t>
  </si>
  <si>
    <t>NER005</t>
  </si>
  <si>
    <t>NER005001</t>
  </si>
  <si>
    <t>Bagaroua</t>
  </si>
  <si>
    <t>NE005002</t>
  </si>
  <si>
    <t>NER005002</t>
  </si>
  <si>
    <t>Konni</t>
  </si>
  <si>
    <t>NE005003</t>
  </si>
  <si>
    <t>NER005003</t>
  </si>
  <si>
    <t>Bouza</t>
  </si>
  <si>
    <t>NE005004</t>
  </si>
  <si>
    <t>NER005004</t>
  </si>
  <si>
    <t>Illela</t>
  </si>
  <si>
    <t>NE005005</t>
  </si>
  <si>
    <t>NER005005</t>
  </si>
  <si>
    <t>Keita</t>
  </si>
  <si>
    <t>NE005006</t>
  </si>
  <si>
    <t>NER005006</t>
  </si>
  <si>
    <t>Madaoua</t>
  </si>
  <si>
    <t>NE005007</t>
  </si>
  <si>
    <t>NER005007</t>
  </si>
  <si>
    <t>Malbaza</t>
  </si>
  <si>
    <t>NE005008</t>
  </si>
  <si>
    <t>NER005008</t>
  </si>
  <si>
    <t>NE005009</t>
  </si>
  <si>
    <t>NER005009</t>
  </si>
  <si>
    <t>Tassara</t>
  </si>
  <si>
    <t>NE005010</t>
  </si>
  <si>
    <t>NER005010</t>
  </si>
  <si>
    <t>Tchintabaraden</t>
  </si>
  <si>
    <t>NE005011</t>
  </si>
  <si>
    <t>NER005011</t>
  </si>
  <si>
    <t>Tillia</t>
  </si>
  <si>
    <t>NE005012</t>
  </si>
  <si>
    <t>NER005012</t>
  </si>
  <si>
    <t>Abala</t>
  </si>
  <si>
    <t>NE006001</t>
  </si>
  <si>
    <t>NER006</t>
  </si>
  <si>
    <t>NER006001</t>
  </si>
  <si>
    <t>Ayerou</t>
  </si>
  <si>
    <t>NE006002</t>
  </si>
  <si>
    <t>NER006002</t>
  </si>
  <si>
    <t>Bani Bangou</t>
  </si>
  <si>
    <t>NE006003</t>
  </si>
  <si>
    <t>NER006003</t>
  </si>
  <si>
    <t>Bankillare</t>
  </si>
  <si>
    <t>NE006004</t>
  </si>
  <si>
    <t>NER006004</t>
  </si>
  <si>
    <t>Filingu</t>
  </si>
  <si>
    <t>NE006005</t>
  </si>
  <si>
    <t>Filingue</t>
  </si>
  <si>
    <t>NER006005</t>
  </si>
  <si>
    <t>Gotheye</t>
  </si>
  <si>
    <t>NE006006</t>
  </si>
  <si>
    <t>NER006006</t>
  </si>
  <si>
    <t>Kollo</t>
  </si>
  <si>
    <t>NE006007</t>
  </si>
  <si>
    <t>NER006007</t>
  </si>
  <si>
    <t>Ouallam</t>
  </si>
  <si>
    <t>NE006008</t>
  </si>
  <si>
    <t>NER006008</t>
  </si>
  <si>
    <t>Say</t>
  </si>
  <si>
    <t>NE006009</t>
  </si>
  <si>
    <t>NER006009</t>
  </si>
  <si>
    <t>Tagazar</t>
  </si>
  <si>
    <t>NE006010</t>
  </si>
  <si>
    <t>NER006010</t>
  </si>
  <si>
    <t>Tra</t>
  </si>
  <si>
    <t>NE006011</t>
  </si>
  <si>
    <t>Tera</t>
  </si>
  <si>
    <t>NER006011</t>
  </si>
  <si>
    <t>Tillabri</t>
  </si>
  <si>
    <t>NE006012</t>
  </si>
  <si>
    <t>Tillaberi</t>
  </si>
  <si>
    <t>NER006012</t>
  </si>
  <si>
    <t>Torodi</t>
  </si>
  <si>
    <t>NE006013</t>
  </si>
  <si>
    <t>NER006013</t>
  </si>
  <si>
    <t>Tarka</t>
  </si>
  <si>
    <t>NE007009</t>
  </si>
  <si>
    <t>NER007</t>
  </si>
  <si>
    <t>NER007009</t>
  </si>
  <si>
    <t>Damagaram Takaya</t>
  </si>
  <si>
    <t>NE007001</t>
  </si>
  <si>
    <t>NER007001</t>
  </si>
  <si>
    <t>Dungass</t>
  </si>
  <si>
    <t>NE007002</t>
  </si>
  <si>
    <t>NER007002</t>
  </si>
  <si>
    <t>Gour</t>
  </si>
  <si>
    <t>NE007003</t>
  </si>
  <si>
    <t>Goure</t>
  </si>
  <si>
    <t>NER007003</t>
  </si>
  <si>
    <t>Magaria</t>
  </si>
  <si>
    <t>NE007004</t>
  </si>
  <si>
    <t>NER007004</t>
  </si>
  <si>
    <t>Matameye</t>
  </si>
  <si>
    <t>NE007005</t>
  </si>
  <si>
    <t>NER007005</t>
  </si>
  <si>
    <t>Mirriah</t>
  </si>
  <si>
    <t>NE007006</t>
  </si>
  <si>
    <t>NER007006</t>
  </si>
  <si>
    <t>Takita</t>
  </si>
  <si>
    <t>NE007007</t>
  </si>
  <si>
    <t>NER007007</t>
  </si>
  <si>
    <t>Tanout</t>
  </si>
  <si>
    <t>NE007008</t>
  </si>
  <si>
    <t>NER007008</t>
  </si>
  <si>
    <t>Tasker</t>
  </si>
  <si>
    <t>NE007010</t>
  </si>
  <si>
    <t>NER007010</t>
  </si>
  <si>
    <t>NE008001</t>
  </si>
  <si>
    <t>NER008</t>
  </si>
  <si>
    <t>NER008001</t>
  </si>
  <si>
    <t>Admin 1</t>
  </si>
  <si>
    <t xml:space="preserve">Admin 1 for 2011 only. </t>
  </si>
  <si>
    <t>Shows people in need of emergency education programing in Niger</t>
  </si>
  <si>
    <t>2017 Humanitarian Needs Overview for Niger</t>
  </si>
  <si>
    <t>https://www.humanitarianresponse.info/en/operations/niger/document/niger-aper%C3%A7u-des-besoins-humanitaires-hno-2017</t>
  </si>
  <si>
    <t>Shows people in need of food security assistance programing in Niger</t>
  </si>
  <si>
    <t>Shows people in need of nutrition assistance programing in Niger</t>
  </si>
  <si>
    <t>Shows people in need of protection assistance programing in Niger</t>
  </si>
  <si>
    <t>http://apps.who.int/ghodata
http://www.unaids.org/en/dataanalysis/knowyourresponse/countryprogressreports/2016countries</t>
  </si>
  <si>
    <t>Because data on the incidences and prevalence of diseases (morbidity data) frequently are unavailable, mortality rates are often used to identify vulnerable populations. 
Under-five mortality rate is an MDG indicator (MDG 4).</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</si>
  <si>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</si>
  <si>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The population affected by recent natural disasters are considered more vulnerable than the rest of the population.
The indicator identify the countries that are recovering from humanitarian crisis situation.</t>
  </si>
  <si>
    <t>National
Admin 1(if available)</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</si>
  <si>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</si>
  <si>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http://data.worldbank.org/indicator/SH.STA.ACSN
https://www.wssinfo.org/documents/?tx_displaycontroller[type]=country_files</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</si>
  <si>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</si>
  <si>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</si>
  <si>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http://data.worldbank.org/indicator/SH.H2O.SAFE.ZS
https://www.wssinfo.org/documents/?tx_displaycontroller[type]=country_files</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</si>
  <si>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</si>
  <si>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 xml:space="preserve">Admin 2 </t>
  </si>
  <si>
    <t xml:space="preserve">Focus on humanitarian needs rather than wider context. </t>
  </si>
  <si>
    <t>WASH: people in need  from Humanitarian Needs Overview</t>
  </si>
  <si>
    <t>Prevalence of globale acute malnutrition in children 0-59 months</t>
  </si>
  <si>
    <t>Prevalence of global acute malnutrition in children 0-59 months</t>
  </si>
  <si>
    <t>Cadre Harmonisé (Classification de la zone)</t>
  </si>
  <si>
    <t>DEPARTMENT</t>
  </si>
  <si>
    <t>ADMIN1_CODE</t>
  </si>
  <si>
    <t>ADMIN2_CODE</t>
  </si>
  <si>
    <t>REGION</t>
  </si>
  <si>
    <t>Departments</t>
  </si>
  <si>
    <t>Indicator Data Regions</t>
  </si>
  <si>
    <t>Final table with the INFORM Niger index and main dimensions</t>
  </si>
  <si>
    <t>2012-2018</t>
  </si>
  <si>
    <t>Average</t>
  </si>
  <si>
    <t>Skewness</t>
  </si>
  <si>
    <t>Kurtosis</t>
  </si>
  <si>
    <t>Agriculture Droughts Probability</t>
  </si>
  <si>
    <t>National value</t>
  </si>
  <si>
    <t>National Population-Projection</t>
  </si>
  <si>
    <t>NER004009</t>
  </si>
  <si>
    <t>NER005013</t>
  </si>
  <si>
    <t>NER007011</t>
  </si>
  <si>
    <t>OLD_ADMIN2_Code</t>
  </si>
  <si>
    <t>OLD_DEPARTMENT</t>
  </si>
  <si>
    <t>OLD_Rowcacode2</t>
  </si>
  <si>
    <t>AGADEZ</t>
  </si>
  <si>
    <t>ADERBISSINAT</t>
  </si>
  <si>
    <t>ARLIT</t>
  </si>
  <si>
    <t>BILMA</t>
  </si>
  <si>
    <t>IFEROUANE</t>
  </si>
  <si>
    <t>Ingall</t>
  </si>
  <si>
    <t>INGALL</t>
  </si>
  <si>
    <t>TCHIROZERINE</t>
  </si>
  <si>
    <t>DIFFA</t>
  </si>
  <si>
    <t>BOSSO</t>
  </si>
  <si>
    <t>GOUDOUMARIA</t>
  </si>
  <si>
    <t>MAINE SOROA</t>
  </si>
  <si>
    <t>NGOURTI</t>
  </si>
  <si>
    <t>NGUIGMI</t>
  </si>
  <si>
    <t>DOSSO</t>
  </si>
  <si>
    <t>BOBOYE</t>
  </si>
  <si>
    <t>Dioundiou</t>
  </si>
  <si>
    <t>DIOUNDIOU</t>
  </si>
  <si>
    <t>Dogondoutchi</t>
  </si>
  <si>
    <t>DOGONDOUTCHI</t>
  </si>
  <si>
    <t>FALMEY</t>
  </si>
  <si>
    <t>GAYA</t>
  </si>
  <si>
    <t>LOGA</t>
  </si>
  <si>
    <t>TIBIRI</t>
  </si>
  <si>
    <t>MARADI</t>
  </si>
  <si>
    <t>AGUIE</t>
  </si>
  <si>
    <t>BERMO</t>
  </si>
  <si>
    <t>DAKORO</t>
  </si>
  <si>
    <t>GAZAOUA</t>
  </si>
  <si>
    <t>Guidan Roumdji</t>
  </si>
  <si>
    <t>GUIDAN ROUMDJI</t>
  </si>
  <si>
    <t>MADAROUNFA</t>
  </si>
  <si>
    <t>Ville de Maradi</t>
  </si>
  <si>
    <t>VILLE DE MARADI</t>
  </si>
  <si>
    <t>MAYAHI</t>
  </si>
  <si>
    <t>TESSAOUA</t>
  </si>
  <si>
    <t>TAHOUA</t>
  </si>
  <si>
    <t>ABALAK</t>
  </si>
  <si>
    <t>BAGAROUA</t>
  </si>
  <si>
    <t>Birni Nkonni</t>
  </si>
  <si>
    <t>BIRNI NKONNI</t>
  </si>
  <si>
    <t>BOUZA</t>
  </si>
  <si>
    <t>ILLELA</t>
  </si>
  <si>
    <t>KEITA</t>
  </si>
  <si>
    <t>MADAOUA</t>
  </si>
  <si>
    <t>MALBAZA</t>
  </si>
  <si>
    <t>TASSARA</t>
  </si>
  <si>
    <t>TCHINTABARADEN</t>
  </si>
  <si>
    <t>TILLIA</t>
  </si>
  <si>
    <t>Ville de Tahoua</t>
  </si>
  <si>
    <t>VILLE DE TAHOUA</t>
  </si>
  <si>
    <t>TILLABERI</t>
  </si>
  <si>
    <t>ABALA</t>
  </si>
  <si>
    <t>AYEROU</t>
  </si>
  <si>
    <t>Balleyara</t>
  </si>
  <si>
    <t>BALLEYARA</t>
  </si>
  <si>
    <t>Banibangou</t>
  </si>
  <si>
    <t>BANIBANGOU</t>
  </si>
  <si>
    <t>Bankilare</t>
  </si>
  <si>
    <t>BANKILARE</t>
  </si>
  <si>
    <t>FILINGUE</t>
  </si>
  <si>
    <t>GOTHEYE</t>
  </si>
  <si>
    <t>KOLLO</t>
  </si>
  <si>
    <t>OUALLAM</t>
  </si>
  <si>
    <t>SAY</t>
  </si>
  <si>
    <t>TERA</t>
  </si>
  <si>
    <t>TORODI</t>
  </si>
  <si>
    <t>Belbedji</t>
  </si>
  <si>
    <t>ZINDER</t>
  </si>
  <si>
    <t>BELBEDJI</t>
  </si>
  <si>
    <t>DAMAGARAM TAKAYA</t>
  </si>
  <si>
    <t>DUNGASS</t>
  </si>
  <si>
    <t>GOURE</t>
  </si>
  <si>
    <t>Kantche</t>
  </si>
  <si>
    <t>KANTCHE</t>
  </si>
  <si>
    <t>MAGARIA</t>
  </si>
  <si>
    <t>MIRRIAH</t>
  </si>
  <si>
    <t>Takeita</t>
  </si>
  <si>
    <t>TAKEITA</t>
  </si>
  <si>
    <t>TANOUT</t>
  </si>
  <si>
    <t>Tesker</t>
  </si>
  <si>
    <t>TESKER</t>
  </si>
  <si>
    <t>Ville de Zinder</t>
  </si>
  <si>
    <t>VILLE DE ZINDER</t>
  </si>
  <si>
    <t>Ville de Niamey</t>
  </si>
  <si>
    <t>NIAMEY</t>
  </si>
  <si>
    <t>VILLE DE NIAMEY</t>
  </si>
  <si>
    <t>Land Degradation (Low Status, Medium to Strong degradation)</t>
  </si>
  <si>
    <t>Value of Agadez Region</t>
  </si>
  <si>
    <t>Value of Diffa Region</t>
  </si>
  <si>
    <t>Value of Dosso Region</t>
  </si>
  <si>
    <t>Value of Maradi Region</t>
  </si>
  <si>
    <t>Value of Tahoua Region</t>
  </si>
  <si>
    <t>Value of Zinder Region</t>
  </si>
  <si>
    <t>Value of Niamey Region</t>
  </si>
  <si>
    <t>rowcacode2</t>
  </si>
  <si>
    <t>REGION_INS</t>
  </si>
  <si>
    <t>DEPARTEMENT_INS</t>
  </si>
  <si>
    <t>The indicator is based on the last Cadre Harmonisé available. It assess the current risk of food insecurity. The indicator is the total severe food Insecure people (IPC phase 3, 4 and 5)</t>
  </si>
  <si>
    <t>Severe Food Insecure (Cadre Harmonisé)</t>
  </si>
  <si>
    <t>People in Need of Eduation</t>
  </si>
  <si>
    <t>People in Need of WASH</t>
  </si>
  <si>
    <t>People in Need of Shelter and Non-Food Items</t>
  </si>
  <si>
    <t>People in Need of Nutrition</t>
  </si>
  <si>
    <t>People in Need of Protection</t>
  </si>
  <si>
    <t>People in Need of Food Assitance</t>
  </si>
  <si>
    <t>Value of Tillaberi Region</t>
  </si>
  <si>
    <t>Number of fatalities recorded by ACLED (Armed Conflict Location &amp; Event Data Project)</t>
  </si>
  <si>
    <t>Refugees from Mali</t>
  </si>
  <si>
    <t>Refugees in Diffa region</t>
  </si>
  <si>
    <t>Refugees Diffa region</t>
  </si>
  <si>
    <t>Returned Refugees Diffa region</t>
  </si>
  <si>
    <t>Internally displaced persons (IDPs) in Diffa region</t>
  </si>
  <si>
    <t>Returned refugees in Diffa region</t>
  </si>
  <si>
    <t>https://data2.unhcr.org/en/country/ner</t>
  </si>
  <si>
    <t>Operation Portal UNHCR, Refugee situations Niger.</t>
  </si>
  <si>
    <t>ACLED (Armed Conflict Location &amp; Event Data Project) is the most comprehensive public collection of political violence data for developing states. This dataset contains information on the specific dates and locations of political violence, the types of event, the groups involved, fatalities and changes in territorial control. Information is recorded on the battles, killings, riots, and recruitment activities of rebels, governments, militias, armed groups, protesters and civilians. The indicator used in the model is the total number of fatalities recorded in the past three years.</t>
  </si>
  <si>
    <t>Number of fatalities (ACLED)</t>
  </si>
  <si>
    <t>People in Need of Education</t>
  </si>
  <si>
    <t>Total Uprooted people/Total population</t>
  </si>
  <si>
    <t>Cholera Prevalence</t>
  </si>
  <si>
    <t>Measles Prevalence</t>
  </si>
  <si>
    <t>Population (regions)-Projection</t>
  </si>
  <si>
    <t>Clinically confirmed measles cases</t>
  </si>
  <si>
    <t>Immunization rate: DTC</t>
  </si>
  <si>
    <t>Imputed values based on ADMIN 1 (region) data</t>
  </si>
  <si>
    <t>Population Projection (Department)</t>
  </si>
  <si>
    <t>Regional Population Projection</t>
  </si>
  <si>
    <t>Regional Population (population density, GHSL-POP)</t>
  </si>
  <si>
    <t>* Values of several indicators have been imputed using ADMIN 1 and ADMIN 0 level data. Indicators used for imputation of department values have been marked with the following colors:</t>
  </si>
  <si>
    <t>ADMIN 1 (region) data used to impute department values</t>
  </si>
  <si>
    <t>ADMIN 0 (national) data used to impute department values</t>
  </si>
  <si>
    <t>Imputed values based on ADMIN 0 (national) data</t>
  </si>
  <si>
    <t>* Values of several indicators have been imputed using ADMIN 1 and ADMIN 0 level data. Indicators with imputed data have been marked with the following colors:</t>
  </si>
  <si>
    <t>Population (Department; Population density, GHSL-POP)</t>
  </si>
  <si>
    <t>Land Degradation (High Status, Medium to Strong degradation)</t>
  </si>
  <si>
    <t>Improved water sources (% of population with access)</t>
  </si>
  <si>
    <t>Improved Water Sources</t>
  </si>
  <si>
    <t>Number of Missing Indicators</t>
  </si>
  <si>
    <t>Percentage of Missing Indicators</t>
  </si>
  <si>
    <t>Recentness data (average years)</t>
  </si>
  <si>
    <t>Number of Missing Indicators Score</t>
  </si>
  <si>
    <t>Recentness data (average years) Score</t>
  </si>
  <si>
    <t>Average of Missing and Recentness</t>
  </si>
  <si>
    <t/>
  </si>
  <si>
    <t>x</t>
  </si>
  <si>
    <t>Reference Year for reliability index</t>
  </si>
  <si>
    <t>SUM MISSING/IMPUTED</t>
  </si>
  <si>
    <t>% MISSING/IMPUTED</t>
  </si>
  <si>
    <t>STDEV</t>
  </si>
  <si>
    <t>MEDIAN</t>
  </si>
  <si>
    <t>AVERAGE of years difference with reference year</t>
  </si>
  <si>
    <t>SUM of years difference with reference year</t>
  </si>
  <si>
    <t>Number of indicators with years difference with reference year</t>
  </si>
  <si>
    <t>Indicator Data Imputation</t>
  </si>
  <si>
    <t>Indicator Data: Date of the data values</t>
  </si>
  <si>
    <t xml:space="preserve">Indicator Data: Regional values </t>
  </si>
  <si>
    <t>Indicator Data: Department values used to calculate the INFORM index</t>
  </si>
  <si>
    <t>Indicator Data: Reference values used for imputed data</t>
  </si>
  <si>
    <t>Indicator Date</t>
  </si>
  <si>
    <t>RANK</t>
  </si>
  <si>
    <t>(1-67)</t>
  </si>
  <si>
    <t>Missing and imputed Indicators (Number)</t>
  </si>
  <si>
    <t>(*) Reliability Index: 0 more reliable, 10 less reliable.</t>
  </si>
  <si>
    <t>(0-49)</t>
  </si>
  <si>
    <t>Missing and imputed Indicators (%)</t>
  </si>
  <si>
    <t>(0-100)</t>
  </si>
  <si>
    <t>Department data have been used in the model. Regional data have been included in this sheet for reference only.</t>
  </si>
  <si>
    <t>Severe and Moderate Food Insecure (EVIAM)</t>
  </si>
  <si>
    <t>Percentage of population in Food Insecurity (Cadre Harmonisé)</t>
  </si>
  <si>
    <t>Enquete Nationale sur la Vulnerabilite a l’Insecurite Alimentaire des Menages en milieu rural au niger</t>
  </si>
  <si>
    <t>Percentage of severe and Moderate Food Insecure Households in rural areas (EVIAM)</t>
  </si>
  <si>
    <t>The indicator is based on the last available National Survey on the vulnerability to food insecurity of households in rural areas in Niger. The indicator is the sum of the percentage of severe and moderate food insecure people.</t>
  </si>
  <si>
    <t>The indicator captures the vulnerability to food insecurity of the rural population.</t>
  </si>
  <si>
    <t>Security level</t>
  </si>
  <si>
    <t>Security</t>
  </si>
  <si>
    <t xml:space="preserve">A UN Security Level is determined using a Structured Threat Assessment. The Structured Threat Assessment evaluates five categories: Armed Conflict, Terrorism, Crime, Civil Unrest and Hazards (such as earthquakes or floods). Each category is evaluated using a point system, and the combination of these separate scores determines the Security Level. </t>
  </si>
  <si>
    <t>he Human Hazard component of INFORM refers to risk of conflicts, unrest or crime. The Security Level takes into account the security threads related to armed conflict, terrorism, crime, and civil unrest</t>
  </si>
  <si>
    <t>UN Niger</t>
  </si>
  <si>
    <t>Conflict intensity</t>
  </si>
  <si>
    <t>People in Need</t>
  </si>
  <si>
    <t>Lack of Reliability Index (*)</t>
  </si>
  <si>
    <t>People in need of nutrition</t>
  </si>
  <si>
    <t>People in need of shelter and non-food items</t>
  </si>
  <si>
    <t>People in need of WASH</t>
  </si>
  <si>
    <t>People in need of food assistance</t>
  </si>
  <si>
    <t>People in need of Education</t>
  </si>
  <si>
    <t>People in need of Food Security according to the Humanitarian Needs Overview</t>
  </si>
  <si>
    <t>People in need of Education according to the Humanitarian Needs Overview</t>
  </si>
  <si>
    <t>People in need of Nutrition according to the Humanitarian Needs Overview</t>
  </si>
  <si>
    <t>People in need of Shelter and Non-food items according to the Humanitarian Needs Overview</t>
  </si>
  <si>
    <t>People in need of WASH according to the Humanitarian Needs Overview</t>
  </si>
  <si>
    <t>Shows people in need of emergency shelter assistance and non-food items (relief item) assistance programing in Niger</t>
  </si>
  <si>
    <t>Shows people in need of emergency water, sanitation and hygiene assistance programing in Niger</t>
  </si>
  <si>
    <t>People in need of Protection</t>
  </si>
  <si>
    <t xml:space="preserve">“Persons of concern” in the departments of the Diffa region. "Persons of concern" include refugees, asylum-seekers, returnees, stateless persons and groups of internally displaced persons (IDPs). </t>
  </si>
  <si>
    <t>“Persons of concern” from Mali. The indicator includes refugees, asylum-seekers, returnees, stateless persons and groups of internally displaced persons (IDPs).</t>
  </si>
  <si>
    <t>The refugee data are available for the departments in the Diffa region only. 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</si>
  <si>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refugee data only concern refugees from Mali. 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</si>
  <si>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People in need of protection according to the Humanitarian Needs Overview</t>
  </si>
  <si>
    <t>Biomass Vulnerability</t>
  </si>
  <si>
    <t>Environmental degradation and drought</t>
  </si>
  <si>
    <t>Cadre Harmonisé (Classification of the zone)</t>
  </si>
  <si>
    <t>INFORM Institutional</t>
  </si>
  <si>
    <t>Biomass vulnerability</t>
  </si>
  <si>
    <t>Calculation table for the INFORM Lack of Reliability Index</t>
  </si>
  <si>
    <t>INFORM Lack of Reliability index</t>
  </si>
  <si>
    <t>Biomass vulnerability index</t>
  </si>
  <si>
    <t>Degradation and drought</t>
  </si>
  <si>
    <t>The indicator is based on the yearly average biomass production by department measured in kilogram per hectare. A yearly "anomaly" by department was calculated for the six most recent years based on the difference between the single year average biomass production and the long term average biomass production (1999-2017), in percentages). The biomass vulnerability index was calculated applying a weight to the six most recent years, where the current year accounts for 50% of the index, the previous year for 25%, the year before that for 12.5%, the year before that for 6.25%, and the fifth and sixth year before for 3.125% each.</t>
  </si>
  <si>
    <t>Biomass production is considered an effective means to assess an ecosystem’s capability to support grazing animals. Biomass is the total production of above-ground dry matter.  The higher the value, the more dry matter produced. The term "dry matter" is used to describe any form of vegetation above the ground without accounting for its water content. It is particularly important to examine previous years of production, as pastoralists are often vulnerable to consecutive bad years. A downward trend of production for a zone lasting over two years, for example, should be cause for alarm. (Source: Biomass Measurement Factsheet, Action Against Hunger)</t>
  </si>
  <si>
    <t>The biomass anomaly is a relative measure. Looking at the relative values is not enough to indicate critical biomass production levels. For instance, a zone with a relative high anomaly with a typically insignificant production may be less worrying than a zone with a less high anomaly with a normally stable and high production. While the anomaly is often a good measure of the state of dry matter, some zones have a very volatile production. With these zones, a historical analysis of previous biomass production values is important to ascertain the state of production. (Source: Biomass Measurement Factsheet, Action Against Hunger)</t>
  </si>
  <si>
    <t>http://www.agrhymet.ne/eng/presentation.html</t>
  </si>
  <si>
    <t>AGRHYMET</t>
  </si>
  <si>
    <t>The survey is representative for rural households at department level.</t>
  </si>
  <si>
    <t>HFA Score, most recent</t>
  </si>
  <si>
    <t>DRR Implementation</t>
  </si>
  <si>
    <t>Food Insecurity</t>
  </si>
  <si>
    <t>% IMPUTED NAT</t>
  </si>
  <si>
    <t>% IMPUTED REGION</t>
  </si>
  <si>
    <t>Imputed indicators with Regional values (%)</t>
  </si>
  <si>
    <t>Imputed indicators with National values (%)</t>
  </si>
  <si>
    <t>Number IMPUTED NAT</t>
  </si>
  <si>
    <t>Number IMPUTED REGION</t>
  </si>
  <si>
    <r>
      <t>(release: June 2018</t>
    </r>
    <r>
      <rPr>
        <b/>
        <sz val="11"/>
        <color rgb="FF323232"/>
        <rFont val="Calibri"/>
        <family val="2"/>
        <scheme val="minor"/>
      </rPr>
      <t xml:space="preserve"> v 2.1.0</t>
    </r>
    <r>
      <rPr>
        <sz val="11"/>
        <color rgb="FF323232"/>
        <rFont val="Calibri"/>
        <family val="2"/>
        <scheme val="minor"/>
      </rPr>
      <t>)</t>
    </r>
  </si>
  <si>
    <t>INFORM Niger 2018</t>
  </si>
  <si>
    <t xml:space="preserve">The INFORM Niger model brings together a wide range of risk data. Niger faces complex risks from desertification, displacement and security issues. Interagency and governmental partners will use the model to plan for humanitarian, development and governance programing. Given the fluid nature of the context, partners agreed to update the model every 6 months to inform strategic decision making.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</si>
</sst>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 &quot;€&quot;_-;\-* #,##0.00\ &quot;€&quot;_-;_-* &quot;-&quot;??\ &quot;€&quot;_-;_-@_-"/>
    <numFmt numFmtId="165" formatCode="_-* #,##0.00\ _€_-;\-* #,##0.00\ _€_-;_-* &quot;-&quot;??\ _€_-;_-@_-"/>
    <numFmt numFmtId="166" formatCode="_(* #,##0.00_);_(* \(#,##0.00\);_(* &quot;-&quot;??_);_(@_)"/>
    <numFmt numFmtId="167" formatCode="_-* #,##0.00_-;\-* #,##0.00_-;_-* &quot;-&quot;??_-;_-@_-"/>
    <numFmt numFmtId="168" formatCode="0.0"/>
    <numFmt numFmtId="169" formatCode="0.000%"/>
    <numFmt numFmtId="170" formatCode="_-* #,##0_-;\-* #,##0_-;_-* &quot;-&quot;??_-;_-@_-"/>
    <numFmt numFmtId="171" formatCode="0.0%"/>
    <numFmt numFmtId="172" formatCode="_-* #,##0.00_-;_-* #,##0.00\-;_-* &quot;-&quot;??_-;_-@_-"/>
    <numFmt numFmtId="173" formatCode="&quot;$&quot;#,##0\ ;\(&quot;$&quot;#,##0\)"/>
    <numFmt numFmtId="174" formatCode="_-* #,##0\ _F_B_-;\-* #,##0\ _F_B_-;_-* &quot;-&quot;\ _F_B_-;_-@_-"/>
    <numFmt numFmtId="175" formatCode="_-* #,##0.00\ _F_B_-;\-* #,##0.00\ _F_B_-;_-* &quot;-&quot;??\ _F_B_-;_-@_-"/>
    <numFmt numFmtId="176" formatCode="_(&quot;€&quot;* #,##0.00_);_(&quot;€&quot;* \(#,##0.00\);_(&quot;€&quot;* &quot;-&quot;??_);_(@_)"/>
    <numFmt numFmtId="177" formatCode="##0.0"/>
    <numFmt numFmtId="178" formatCode="##0.0\ \|"/>
    <numFmt numFmtId="179" formatCode="_-* #,##0\ &quot;FB&quot;_-;\-* #,##0\ &quot;FB&quot;_-;_-* &quot;-&quot;\ &quot;FB&quot;_-;_-@_-"/>
    <numFmt numFmtId="180" formatCode="_-* #,##0.00\ &quot;FB&quot;_-;\-* #,##0.00\ &quot;FB&quot;_-;_-* &quot;-&quot;??\ &quot;FB&quot;_-;_-@_-"/>
  </numFmts>
  <fonts count="1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1"/>
      <color indexed="8"/>
      <name val="Calibri"/>
      <family val="2"/>
      <scheme val="minor"/>
    </font>
    <font>
      <b/>
      <sz val="11"/>
      <name val="Calibri"/>
      <family val="2"/>
      <scheme val="minor"/>
    </font>
    <font>
      <b/>
      <sz val="15"/>
      <color theme="5" tint="-0.249977111117893"/>
      <name val="Calibri"/>
      <family val="2"/>
      <scheme val="minor"/>
    </font>
    <font>
      <b/>
      <sz val="13"/>
      <color theme="4" tint="-0.249977111117893"/>
      <name val="Calibri"/>
      <family val="2"/>
      <scheme val="minor"/>
    </font>
    <font>
      <b/>
      <sz val="15"/>
      <color theme="3" tint="-0.249977111117893"/>
      <name val="Calibri"/>
      <family val="2"/>
      <scheme val="minor"/>
    </font>
    <font>
      <b/>
      <sz val="15"/>
      <color theme="7" tint="-0.249977111117893"/>
      <name val="Calibri"/>
      <family val="2"/>
      <scheme val="minor"/>
    </font>
    <font>
      <b/>
      <sz val="11"/>
      <color theme="1" tint="0.499984740745262"/>
      <name val="Calibri"/>
      <family val="2"/>
      <scheme val="minor"/>
    </font>
    <font>
      <sz val="10"/>
      <color theme="1"/>
      <name val="Calibri"/>
      <family val="2"/>
      <scheme val="minor"/>
    </font>
    <font>
      <sz val="13"/>
      <color theme="8" tint="-0.249977111117893"/>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i/>
      <sz val="10"/>
      <name val="Calibri"/>
      <family val="2"/>
      <scheme val="minor"/>
    </font>
    <font>
      <b/>
      <sz val="10"/>
      <name val="Calibri"/>
      <family val="2"/>
    </font>
    <font>
      <b/>
      <sz val="18"/>
      <color theme="0"/>
      <name val="Calibri"/>
      <family val="2"/>
    </font>
    <font>
      <sz val="10"/>
      <color theme="0" tint="-0.499984740745262"/>
      <name val="Calibri"/>
      <family val="2"/>
      <scheme val="minor"/>
    </font>
    <font>
      <sz val="11"/>
      <color theme="1" tint="0.499984740745262"/>
      <name val="Calibri"/>
      <family val="2"/>
      <scheme val="minor"/>
    </font>
    <font>
      <i/>
      <sz val="11"/>
      <color theme="1" tint="0.499984740745262"/>
      <name val="Calibri"/>
      <family val="2"/>
      <scheme val="minor"/>
    </font>
    <font>
      <i/>
      <sz val="11"/>
      <color theme="1"/>
      <name val="Calibri"/>
      <family val="2"/>
      <scheme val="minor"/>
    </font>
    <font>
      <i/>
      <sz val="10"/>
      <color theme="1"/>
      <name val="Calibri"/>
      <family val="2"/>
      <scheme val="minor"/>
    </font>
    <font>
      <b/>
      <i/>
      <sz val="10"/>
      <color theme="1"/>
      <name val="Calibri"/>
      <family val="2"/>
      <scheme val="minor"/>
    </font>
    <font>
      <sz val="11"/>
      <name val="Calibri"/>
      <family val="2"/>
      <scheme val="minor"/>
    </font>
    <font>
      <u/>
      <sz val="11"/>
      <color theme="10"/>
      <name val="Calibri"/>
      <family val="2"/>
      <scheme val="minor"/>
    </font>
    <font>
      <sz val="13"/>
      <color theme="4" tint="-0.249977111117893"/>
      <name val="Calibri"/>
      <family val="2"/>
      <scheme val="minor"/>
    </font>
    <font>
      <b/>
      <sz val="18"/>
      <color rgb="FF323232"/>
      <name val="Calibri"/>
      <family val="2"/>
    </font>
    <font>
      <sz val="11"/>
      <color rgb="FF323232"/>
      <name val="Calibri"/>
      <family val="2"/>
      <scheme val="minor"/>
    </font>
    <font>
      <b/>
      <sz val="11"/>
      <color rgb="FF323232"/>
      <name val="Calibri"/>
      <family val="2"/>
      <scheme val="minor"/>
    </font>
    <font>
      <b/>
      <sz val="10"/>
      <color rgb="FF323232"/>
      <name val="Calibri"/>
      <family val="2"/>
    </font>
    <font>
      <sz val="9"/>
      <color indexed="81"/>
      <name val="Tahoma"/>
      <family val="2"/>
    </font>
    <font>
      <b/>
      <sz val="9"/>
      <color indexed="81"/>
      <name val="Tahoma"/>
      <family val="2"/>
    </font>
    <font>
      <i/>
      <sz val="13"/>
      <color theme="8" tint="-0.249977111117893"/>
      <name val="Calibri"/>
      <family val="2"/>
      <scheme val="minor"/>
    </font>
    <font>
      <b/>
      <sz val="13"/>
      <color theme="2" tint="-0.749992370372631"/>
      <name val="Calibri"/>
      <family val="2"/>
      <scheme val="minor"/>
    </font>
    <font>
      <sz val="13"/>
      <color theme="6" tint="-0.249977111117893"/>
      <name val="Calibri"/>
      <family val="2"/>
      <scheme val="minor"/>
    </font>
    <font>
      <sz val="10"/>
      <color theme="1"/>
      <name val="Arial"/>
      <family val="2"/>
    </font>
    <font>
      <sz val="11"/>
      <color rgb="FF238B45"/>
      <name val="Calibri"/>
      <family val="2"/>
      <scheme val="minor"/>
    </font>
    <font>
      <i/>
      <sz val="11"/>
      <color rgb="FF238B45"/>
      <name val="Calibri"/>
      <family val="2"/>
      <scheme val="minor"/>
    </font>
    <font>
      <sz val="12"/>
      <name val="Arial"/>
      <family val="2"/>
    </font>
    <font>
      <sz val="12"/>
      <color indexed="17"/>
      <name val="Arial"/>
      <family val="2"/>
    </font>
    <font>
      <sz val="24"/>
      <color theme="0"/>
      <name val="Arial"/>
      <family val="2"/>
    </font>
    <font>
      <sz val="11"/>
      <color theme="1"/>
      <name val="Arial"/>
      <family val="2"/>
    </font>
    <font>
      <sz val="12"/>
      <color theme="1"/>
      <name val="Times New Roman"/>
      <family val="2"/>
    </font>
    <font>
      <sz val="12"/>
      <color theme="4" tint="-0.249977111117893"/>
      <name val="Calibri"/>
      <family val="2"/>
      <scheme val="minor"/>
    </font>
    <font>
      <sz val="8"/>
      <color indexed="81"/>
      <name val="Tahoma"/>
      <family val="2"/>
    </font>
    <font>
      <b/>
      <sz val="8"/>
      <color indexed="81"/>
      <name val="Tahoma"/>
      <family val="2"/>
    </font>
    <font>
      <sz val="10"/>
      <color rgb="FFFF0000"/>
      <name val="Calibri"/>
      <family val="2"/>
      <scheme val="minor"/>
    </font>
    <font>
      <b/>
      <sz val="13"/>
      <color theme="6" tint="-0.249977111117893"/>
      <name val="Calibri"/>
      <family val="2"/>
      <scheme val="minor"/>
    </font>
    <font>
      <b/>
      <sz val="13"/>
      <color theme="8" tint="-0.249977111117893"/>
      <name val="Calibri"/>
      <family val="2"/>
      <scheme val="minor"/>
    </font>
    <font>
      <sz val="11"/>
      <color rgb="FF000000"/>
      <name val="Calibri"/>
      <family val="2"/>
      <scheme val="minor"/>
    </font>
    <font>
      <u/>
      <sz val="11"/>
      <color theme="4" tint="-0.249977111117893"/>
      <name val="Calibri"/>
      <family val="2"/>
    </font>
    <font>
      <i/>
      <sz val="9"/>
      <color theme="1"/>
      <name val="Calibri"/>
      <family val="2"/>
      <scheme val="minor"/>
    </font>
    <font>
      <i/>
      <sz val="9"/>
      <color rgb="FF238B45"/>
      <name val="Calibri"/>
      <family val="2"/>
      <scheme val="minor"/>
    </font>
    <font>
      <i/>
      <sz val="9"/>
      <name val="Calibri"/>
      <family val="2"/>
      <scheme val="minor"/>
    </font>
    <font>
      <sz val="9"/>
      <color theme="1"/>
      <name val="Calibri"/>
      <family val="2"/>
      <scheme val="minor"/>
    </font>
    <font>
      <i/>
      <sz val="11"/>
      <color theme="1" tint="0.14999847407452621"/>
      <name val="Calibri"/>
      <family val="2"/>
      <scheme val="minor"/>
    </font>
    <font>
      <b/>
      <sz val="10"/>
      <color theme="1"/>
      <name val="Calibri"/>
      <family val="2"/>
      <scheme val="minor"/>
    </font>
    <font>
      <sz val="10"/>
      <name val="Calibri"/>
      <family val="2"/>
      <scheme val="minor"/>
    </font>
    <font>
      <sz val="11"/>
      <color rgb="FF0070C0"/>
      <name val="Calibri"/>
      <family val="2"/>
      <scheme val="minor"/>
    </font>
    <font>
      <i/>
      <sz val="9"/>
      <color rgb="FF0070C0"/>
      <name val="Calibri"/>
      <family val="2"/>
      <scheme val="minor"/>
    </font>
    <font>
      <sz val="11"/>
      <color theme="8" tint="-0.499984740745262"/>
      <name val="Calibri"/>
      <family val="2"/>
      <scheme val="minor"/>
    </font>
    <font>
      <i/>
      <sz val="9"/>
      <color theme="8" tint="-0.499984740745262"/>
      <name val="Calibri"/>
      <family val="2"/>
      <scheme val="minor"/>
    </font>
    <font>
      <sz val="9"/>
      <color theme="0" tint="-0.499984740745262"/>
      <name val="Calibri"/>
      <family val="2"/>
      <scheme val="minor"/>
    </font>
    <font>
      <b/>
      <sz val="10"/>
      <color rgb="FF7030A0"/>
      <name val="Arial"/>
      <family val="2"/>
    </font>
    <font>
      <b/>
      <sz val="10"/>
      <color theme="1"/>
      <name val="Arial"/>
      <family val="2"/>
    </font>
    <font>
      <b/>
      <sz val="10"/>
      <color theme="3"/>
      <name val="Arial"/>
      <family val="2"/>
    </font>
  </fonts>
  <fills count="8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rgb="FFFFC0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6600"/>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rgb="FFFFEFD9"/>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auto="1"/>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bottom style="thick">
        <color theme="0"/>
      </bottom>
      <diagonal/>
    </border>
    <border>
      <left style="thick">
        <color theme="0"/>
      </left>
      <right style="thick">
        <color theme="0"/>
      </right>
      <top/>
      <bottom style="thick">
        <color theme="0"/>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auto="1"/>
      </left>
      <right style="medium">
        <color auto="1"/>
      </right>
      <top style="thin">
        <color auto="1"/>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indexed="64"/>
      </right>
      <top style="medium">
        <color auto="1"/>
      </top>
      <bottom/>
      <diagonal/>
    </border>
  </borders>
  <cellStyleXfs count="31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167"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167" fontId="1" fillId="0" borderId="0" applyFont="0" applyFill="0" applyBorder="0" applyAlignment="0" applyProtection="0"/>
    <xf numFmtId="0" fontId="1" fillId="8" borderId="8" applyNumberFormat="0" applyFont="0" applyAlignment="0" applyProtection="0"/>
    <xf numFmtId="0" fontId="18" fillId="0" borderId="0"/>
    <xf numFmtId="166" fontId="18" fillId="0" borderId="0" applyFont="0" applyFill="0" applyBorder="0" applyAlignment="0" applyProtection="0"/>
    <xf numFmtId="0" fontId="18" fillId="0" borderId="0"/>
    <xf numFmtId="0" fontId="35" fillId="0" borderId="0">
      <alignment vertical="top"/>
    </xf>
    <xf numFmtId="0" fontId="35"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36" fillId="52" borderId="0" applyNumberFormat="0" applyBorder="0" applyAlignment="0" applyProtection="0"/>
    <xf numFmtId="0" fontId="20" fillId="52" borderId="0" applyNumberFormat="0" applyBorder="0" applyAlignment="0" applyProtection="0"/>
    <xf numFmtId="0" fontId="36"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36"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36"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37" fillId="40" borderId="0" applyNumberFormat="0" applyBorder="0" applyAlignment="0" applyProtection="0"/>
    <xf numFmtId="0" fontId="38" fillId="54" borderId="0" applyNumberFormat="0" applyBorder="0" applyAlignment="0" applyProtection="0"/>
    <xf numFmtId="0" fontId="37" fillId="54" borderId="0" applyNumberFormat="0" applyBorder="0" applyAlignment="0" applyProtection="0"/>
    <xf numFmtId="0" fontId="37" fillId="38" borderId="0" applyNumberFormat="0" applyBorder="0" applyAlignment="0" applyProtection="0"/>
    <xf numFmtId="0" fontId="37" fillId="41" borderId="0" applyNumberFormat="0" applyBorder="0" applyAlignment="0" applyProtection="0"/>
    <xf numFmtId="0" fontId="38" fillId="55" borderId="0" applyNumberFormat="0" applyBorder="0" applyAlignment="0" applyProtection="0"/>
    <xf numFmtId="0" fontId="37" fillId="55" borderId="0" applyNumberFormat="0" applyBorder="0" applyAlignment="0" applyProtection="0"/>
    <xf numFmtId="0" fontId="37" fillId="42" borderId="0" applyNumberFormat="0" applyBorder="0" applyAlignment="0" applyProtection="0"/>
    <xf numFmtId="0" fontId="37" fillId="40" borderId="0" applyNumberFormat="0" applyBorder="0" applyAlignment="0" applyProtection="0"/>
    <xf numFmtId="0" fontId="37" fillId="54" borderId="0" applyNumberFormat="0" applyBorder="0" applyAlignment="0" applyProtection="0"/>
    <xf numFmtId="0" fontId="37" fillId="38" borderId="0" applyNumberFormat="0" applyBorder="0" applyAlignment="0" applyProtection="0"/>
    <xf numFmtId="0" fontId="37" fillId="41" borderId="0" applyNumberFormat="0" applyBorder="0" applyAlignment="0" applyProtection="0"/>
    <xf numFmtId="0" fontId="37" fillId="55"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4" borderId="0" applyNumberFormat="0" applyBorder="0" applyAlignment="0" applyProtection="0"/>
    <xf numFmtId="0" fontId="37" fillId="45" borderId="0" applyNumberFormat="0" applyBorder="0" applyAlignment="0" applyProtection="0"/>
    <xf numFmtId="0" fontId="37" fillId="41" borderId="0" applyNumberFormat="0" applyBorder="0" applyAlignment="0" applyProtection="0"/>
    <xf numFmtId="0" fontId="38" fillId="55" borderId="0" applyNumberFormat="0" applyBorder="0" applyAlignment="0" applyProtection="0"/>
    <xf numFmtId="0" fontId="37" fillId="55" borderId="0" applyNumberFormat="0" applyBorder="0" applyAlignment="0" applyProtection="0"/>
    <xf numFmtId="0" fontId="38" fillId="56" borderId="0" applyNumberFormat="0" applyBorder="0" applyAlignment="0" applyProtection="0"/>
    <xf numFmtId="0" fontId="37" fillId="56" borderId="0" applyNumberFormat="0" applyBorder="0" applyAlignment="0" applyProtection="0"/>
    <xf numFmtId="0" fontId="18" fillId="0" borderId="0" applyNumberFormat="0" applyFill="0" applyBorder="0" applyAlignment="0" applyProtection="0"/>
    <xf numFmtId="0" fontId="39" fillId="46" borderId="20" applyNumberFormat="0" applyAlignment="0" applyProtection="0"/>
    <xf numFmtId="0" fontId="40" fillId="57" borderId="21"/>
    <xf numFmtId="0" fontId="41" fillId="58" borderId="22">
      <alignment horizontal="right" vertical="top" wrapText="1"/>
    </xf>
    <xf numFmtId="0" fontId="42" fillId="46" borderId="20" applyNumberFormat="0" applyAlignment="0" applyProtection="0"/>
    <xf numFmtId="0" fontId="40" fillId="0" borderId="19"/>
    <xf numFmtId="0" fontId="43" fillId="0" borderId="23" applyNumberFormat="0" applyFill="0" applyAlignment="0" applyProtection="0"/>
    <xf numFmtId="0" fontId="44" fillId="59" borderId="24" applyNumberFormat="0" applyAlignment="0" applyProtection="0"/>
    <xf numFmtId="0" fontId="45" fillId="59" borderId="24" applyNumberFormat="0" applyAlignment="0" applyProtection="0"/>
    <xf numFmtId="0" fontId="46" fillId="50" borderId="0">
      <alignment horizontal="center"/>
    </xf>
    <xf numFmtId="0" fontId="47" fillId="50" borderId="0">
      <alignment horizontal="center" vertical="center"/>
    </xf>
    <xf numFmtId="0" fontId="37" fillId="43" borderId="0" applyNumberFormat="0" applyBorder="0" applyAlignment="0" applyProtection="0"/>
    <xf numFmtId="0" fontId="37" fillId="44" borderId="0" applyNumberFormat="0" applyBorder="0" applyAlignment="0" applyProtection="0"/>
    <xf numFmtId="0" fontId="37" fillId="45" borderId="0" applyNumberFormat="0" applyBorder="0" applyAlignment="0" applyProtection="0"/>
    <xf numFmtId="0" fontId="37" fillId="41" borderId="0" applyNumberFormat="0" applyBorder="0" applyAlignment="0" applyProtection="0"/>
    <xf numFmtId="0" fontId="37" fillId="55" borderId="0" applyNumberFormat="0" applyBorder="0" applyAlignment="0" applyProtection="0"/>
    <xf numFmtId="0" fontId="37" fillId="56" borderId="0" applyNumberFormat="0" applyBorder="0" applyAlignment="0" applyProtection="0"/>
    <xf numFmtId="0" fontId="18" fillId="60" borderId="0">
      <alignment horizontal="center" wrapText="1"/>
    </xf>
    <xf numFmtId="0" fontId="48" fillId="50" borderId="0">
      <alignment horizontal="center"/>
    </xf>
    <xf numFmtId="172" fontId="36" fillId="0" borderId="0" applyFont="0" applyFill="0" applyBorder="0" applyAlignment="0" applyProtection="0"/>
    <xf numFmtId="166" fontId="18" fillId="0" borderId="0" applyFont="0" applyFill="0" applyBorder="0" applyAlignment="0" applyProtection="0"/>
    <xf numFmtId="166" fontId="20" fillId="0" borderId="0" applyFont="0" applyFill="0" applyBorder="0" applyAlignment="0" applyProtection="0"/>
    <xf numFmtId="3" fontId="18" fillId="0" borderId="0" applyFont="0" applyFill="0" applyBorder="0" applyAlignment="0" applyProtection="0"/>
    <xf numFmtId="0" fontId="45" fillId="59" borderId="24" applyNumberFormat="0" applyAlignment="0" applyProtection="0"/>
    <xf numFmtId="173" fontId="18" fillId="0" borderId="0" applyFont="0" applyFill="0" applyBorder="0" applyAlignment="0" applyProtection="0"/>
    <xf numFmtId="0" fontId="49" fillId="51" borderId="21" applyBorder="0">
      <protection locked="0"/>
    </xf>
    <xf numFmtId="0"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0" fontId="50" fillId="51" borderId="21">
      <protection locked="0"/>
    </xf>
    <xf numFmtId="0" fontId="18" fillId="51" borderId="19"/>
    <xf numFmtId="0" fontId="18" fillId="50" borderId="0"/>
    <xf numFmtId="176" fontId="18" fillId="0" borderId="0" applyFont="0" applyFill="0" applyBorder="0" applyAlignment="0" applyProtection="0"/>
    <xf numFmtId="0" fontId="51" fillId="0" borderId="0" applyNumberFormat="0" applyFill="0" applyBorder="0" applyAlignment="0" applyProtection="0"/>
    <xf numFmtId="2" fontId="18" fillId="0" borderId="0" applyFont="0" applyFill="0" applyBorder="0" applyAlignment="0" applyProtection="0"/>
    <xf numFmtId="0" fontId="52" fillId="50" borderId="19">
      <alignment horizontal="left"/>
    </xf>
    <xf numFmtId="0" fontId="35" fillId="50" borderId="0">
      <alignment horizontal="left"/>
    </xf>
    <xf numFmtId="0" fontId="53" fillId="0" borderId="23" applyNumberFormat="0" applyFill="0" applyAlignment="0" applyProtection="0"/>
    <xf numFmtId="0" fontId="54" fillId="35" borderId="0" applyNumberFormat="0" applyBorder="0" applyAlignment="0" applyProtection="0"/>
    <xf numFmtId="0" fontId="54" fillId="35" borderId="0" applyNumberFormat="0" applyBorder="0" applyAlignment="0" applyProtection="0"/>
    <xf numFmtId="0" fontId="41" fillId="61" borderId="0">
      <alignment horizontal="right" vertical="top" wrapText="1"/>
    </xf>
    <xf numFmtId="0" fontId="55" fillId="0" borderId="0" applyNumberFormat="0" applyFill="0" applyBorder="0" applyAlignment="0" applyProtection="0">
      <alignment vertical="top"/>
      <protection locked="0"/>
    </xf>
    <xf numFmtId="0" fontId="56" fillId="53" borderId="20" applyNumberFormat="0" applyAlignment="0" applyProtection="0"/>
    <xf numFmtId="0" fontId="56" fillId="53" borderId="20" applyNumberFormat="0" applyAlignment="0" applyProtection="0"/>
    <xf numFmtId="0" fontId="57" fillId="60" borderId="0">
      <alignment horizontal="center"/>
    </xf>
    <xf numFmtId="0" fontId="18" fillId="50" borderId="19">
      <alignment horizontal="centerContinuous" wrapText="1"/>
    </xf>
    <xf numFmtId="0" fontId="58" fillId="62" borderId="0">
      <alignment horizontal="center" wrapText="1"/>
    </xf>
    <xf numFmtId="172" fontId="36" fillId="0" borderId="0" applyFont="0" applyFill="0" applyBorder="0" applyAlignment="0" applyProtection="0"/>
    <xf numFmtId="0" fontId="59" fillId="0" borderId="11" applyNumberFormat="0" applyFill="0" applyAlignment="0" applyProtection="0"/>
    <xf numFmtId="0" fontId="60" fillId="0" borderId="25" applyNumberFormat="0" applyFill="0" applyAlignment="0" applyProtection="0"/>
    <xf numFmtId="0" fontId="61" fillId="0" borderId="12" applyNumberFormat="0" applyFill="0" applyAlignment="0" applyProtection="0"/>
    <xf numFmtId="0" fontId="61" fillId="0" borderId="0" applyNumberFormat="0" applyFill="0" applyBorder="0" applyAlignment="0" applyProtection="0"/>
    <xf numFmtId="0" fontId="40" fillId="50" borderId="26">
      <alignment wrapText="1"/>
    </xf>
    <xf numFmtId="0" fontId="40" fillId="50" borderId="15"/>
    <xf numFmtId="0" fontId="40" fillId="50" borderId="27"/>
    <xf numFmtId="0" fontId="40" fillId="50" borderId="28">
      <alignment horizontal="center" wrapText="1"/>
    </xf>
    <xf numFmtId="0" fontId="53" fillId="0" borderId="23" applyNumberFormat="0" applyFill="0" applyAlignment="0" applyProtection="0"/>
    <xf numFmtId="0" fontId="18" fillId="0" borderId="0" applyFont="0" applyFill="0" applyBorder="0" applyAlignment="0" applyProtection="0"/>
    <xf numFmtId="0" fontId="62" fillId="63" borderId="0" applyNumberFormat="0" applyBorder="0" applyAlignment="0" applyProtection="0"/>
    <xf numFmtId="0" fontId="62" fillId="63" borderId="0" applyNumberFormat="0" applyBorder="0" applyAlignment="0" applyProtection="0"/>
    <xf numFmtId="0" fontId="63"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36" fillId="0" borderId="0"/>
    <xf numFmtId="0" fontId="20" fillId="0" borderId="0"/>
    <xf numFmtId="0" fontId="36" fillId="0" borderId="0"/>
    <xf numFmtId="0" fontId="36" fillId="0" borderId="0"/>
    <xf numFmtId="0" fontId="18" fillId="0" borderId="0"/>
    <xf numFmtId="0" fontId="36" fillId="0" borderId="0"/>
    <xf numFmtId="0" fontId="20" fillId="0" borderId="0"/>
    <xf numFmtId="0" fontId="36"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35" fillId="0" borderId="0"/>
    <xf numFmtId="0" fontId="20" fillId="64" borderId="29" applyNumberFormat="0" applyFont="0" applyAlignment="0" applyProtection="0"/>
    <xf numFmtId="0" fontId="20" fillId="64" borderId="29" applyNumberFormat="0" applyFont="0" applyAlignment="0" applyProtection="0"/>
    <xf numFmtId="0" fontId="36" fillId="64" borderId="29" applyNumberFormat="0" applyFont="0" applyAlignment="0" applyProtection="0"/>
    <xf numFmtId="0" fontId="64"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40" fillId="50" borderId="19"/>
    <xf numFmtId="0" fontId="47" fillId="50" borderId="0">
      <alignment horizontal="right"/>
    </xf>
    <xf numFmtId="0" fontId="65" fillId="62" borderId="0">
      <alignment horizontal="center"/>
    </xf>
    <xf numFmtId="0" fontId="66" fillId="61" borderId="19">
      <alignment horizontal="left" vertical="top" wrapText="1"/>
    </xf>
    <xf numFmtId="0" fontId="67" fillId="61" borderId="30">
      <alignment horizontal="left" vertical="top" wrapText="1"/>
    </xf>
    <xf numFmtId="0" fontId="66" fillId="61" borderId="31">
      <alignment horizontal="left" vertical="top" wrapText="1"/>
    </xf>
    <xf numFmtId="0" fontId="66" fillId="61" borderId="30">
      <alignment horizontal="left" vertical="top"/>
    </xf>
    <xf numFmtId="0" fontId="18" fillId="65" borderId="0" applyNumberFormat="0" applyFont="0" applyBorder="0" applyProtection="0">
      <alignment horizontal="left" vertical="center"/>
    </xf>
    <xf numFmtId="0" fontId="18" fillId="0" borderId="32" applyNumberFormat="0" applyFill="0" applyProtection="0">
      <alignment horizontal="left" vertical="center" wrapText="1" indent="1"/>
    </xf>
    <xf numFmtId="177" fontId="18" fillId="0" borderId="32"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7" fontId="18" fillId="0" borderId="0" applyFill="0" applyBorder="0" applyProtection="0">
      <alignment horizontal="right" vertical="center" wrapText="1"/>
    </xf>
    <xf numFmtId="178" fontId="18" fillId="0" borderId="0" applyFill="0" applyBorder="0" applyProtection="0">
      <alignment horizontal="right" vertical="center" wrapText="1"/>
    </xf>
    <xf numFmtId="0" fontId="18" fillId="0" borderId="33" applyNumberFormat="0" applyFill="0" applyProtection="0">
      <alignment horizontal="left" vertical="center" wrapText="1"/>
    </xf>
    <xf numFmtId="0" fontId="18" fillId="0" borderId="33" applyNumberFormat="0" applyFill="0" applyProtection="0">
      <alignment horizontal="left" vertical="center" wrapText="1" indent="1"/>
    </xf>
    <xf numFmtId="177" fontId="18" fillId="0" borderId="33"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8" fillId="0" borderId="0" applyNumberFormat="0" applyFill="0" applyBorder="0" applyProtection="0">
      <alignment horizontal="left" vertical="center" wrapText="1"/>
    </xf>
    <xf numFmtId="0" fontId="68" fillId="0" borderId="0" applyNumberFormat="0" applyFill="0" applyBorder="0" applyProtection="0">
      <alignment horizontal="left" vertical="center" wrapText="1"/>
    </xf>
    <xf numFmtId="0" fontId="69" fillId="0" borderId="0" applyNumberFormat="0" applyFill="0" applyBorder="0" applyProtection="0">
      <alignment vertical="center" wrapText="1"/>
    </xf>
    <xf numFmtId="0" fontId="18" fillId="0" borderId="34" applyNumberFormat="0" applyFont="0" applyFill="0" applyProtection="0">
      <alignment horizontal="center" vertical="center" wrapText="1"/>
    </xf>
    <xf numFmtId="0" fontId="68" fillId="0" borderId="34" applyNumberFormat="0" applyFill="0" applyProtection="0">
      <alignment horizontal="center" vertical="center" wrapText="1"/>
    </xf>
    <xf numFmtId="0" fontId="68" fillId="0" borderId="34" applyNumberFormat="0" applyFill="0" applyProtection="0">
      <alignment horizontal="center" vertical="center" wrapText="1"/>
    </xf>
    <xf numFmtId="0" fontId="18" fillId="0" borderId="32" applyNumberFormat="0" applyFill="0" applyProtection="0">
      <alignment horizontal="left" vertical="center" wrapText="1"/>
    </xf>
    <xf numFmtId="0" fontId="36" fillId="0" borderId="0"/>
    <xf numFmtId="0" fontId="70" fillId="0" borderId="0"/>
    <xf numFmtId="0" fontId="18" fillId="0" borderId="0"/>
    <xf numFmtId="0" fontId="18" fillId="0" borderId="0">
      <alignment horizontal="left" wrapText="1"/>
    </xf>
    <xf numFmtId="0" fontId="18" fillId="0" borderId="0">
      <alignment vertical="top"/>
    </xf>
    <xf numFmtId="0" fontId="71" fillId="0" borderId="35"/>
    <xf numFmtId="0" fontId="72" fillId="0" borderId="0"/>
    <xf numFmtId="0" fontId="73" fillId="0" borderId="0">
      <alignment horizontal="left" vertical="top"/>
    </xf>
    <xf numFmtId="0" fontId="46" fillId="50" borderId="0">
      <alignment horizontal="center"/>
    </xf>
    <xf numFmtId="0" fontId="74" fillId="0" borderId="0" applyNumberFormat="0" applyFill="0" applyBorder="0" applyAlignment="0" applyProtection="0"/>
    <xf numFmtId="0" fontId="75" fillId="0" borderId="0" applyNumberFormat="0" applyFill="0" applyBorder="0" applyAlignment="0" applyProtection="0"/>
    <xf numFmtId="0" fontId="76" fillId="0" borderId="0">
      <alignment vertical="top"/>
    </xf>
    <xf numFmtId="0" fontId="77" fillId="50" borderId="0"/>
    <xf numFmtId="0" fontId="78" fillId="0" borderId="0" applyNumberFormat="0" applyFill="0" applyBorder="0" applyAlignment="0" applyProtection="0"/>
    <xf numFmtId="0" fontId="79" fillId="0" borderId="11" applyNumberFormat="0" applyFill="0" applyAlignment="0" applyProtection="0"/>
    <xf numFmtId="0" fontId="80" fillId="0" borderId="25" applyNumberFormat="0" applyFill="0" applyAlignment="0" applyProtection="0"/>
    <xf numFmtId="0" fontId="81" fillId="0" borderId="12" applyNumberFormat="0" applyFill="0" applyAlignment="0" applyProtection="0"/>
    <xf numFmtId="0" fontId="81" fillId="0" borderId="0" applyNumberFormat="0" applyFill="0" applyBorder="0" applyAlignment="0" applyProtection="0"/>
    <xf numFmtId="0" fontId="78" fillId="0" borderId="0" applyNumberFormat="0" applyFill="0" applyBorder="0" applyAlignment="0" applyProtection="0"/>
    <xf numFmtId="0" fontId="82" fillId="0" borderId="13" applyNumberFormat="0" applyFill="0" applyAlignment="0" applyProtection="0"/>
    <xf numFmtId="0" fontId="83" fillId="0" borderId="13" applyNumberFormat="0" applyFill="0" applyAlignment="0" applyProtection="0"/>
    <xf numFmtId="0" fontId="84" fillId="46" borderId="36" applyNumberFormat="0" applyAlignment="0" applyProtection="0"/>
    <xf numFmtId="0" fontId="85" fillId="34" borderId="0" applyNumberFormat="0" applyBorder="0" applyAlignment="0" applyProtection="0"/>
    <xf numFmtId="0" fontId="86" fillId="35" borderId="0" applyNumberFormat="0" applyBorder="0" applyAlignment="0" applyProtection="0"/>
    <xf numFmtId="0" fontId="51" fillId="0" borderId="0" applyNumberFormat="0" applyFill="0" applyBorder="0" applyAlignment="0" applyProtection="0"/>
    <xf numFmtId="0" fontId="87" fillId="0" borderId="0" applyNumberForma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99" fillId="0" borderId="0" applyNumberFormat="0" applyFill="0" applyBorder="0" applyAlignment="0" applyProtection="0"/>
    <xf numFmtId="0" fontId="117" fillId="0" borderId="0"/>
    <xf numFmtId="0" fontId="117" fillId="0" borderId="0"/>
    <xf numFmtId="0" fontId="1" fillId="0" borderId="0"/>
    <xf numFmtId="0" fontId="2" fillId="0" borderId="0" applyNumberForma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8" borderId="8" applyNumberFormat="0" applyFont="0" applyAlignment="0" applyProtection="0"/>
    <xf numFmtId="165" fontId="18" fillId="0" borderId="0" applyFont="0" applyFill="0" applyBorder="0" applyAlignment="0" applyProtection="0"/>
    <xf numFmtId="165" fontId="20" fillId="0" borderId="0" applyFont="0" applyFill="0" applyBorder="0" applyAlignment="0" applyProtection="0"/>
    <xf numFmtId="164" fontId="18" fillId="0" borderId="0" applyFont="0" applyFill="0" applyBorder="0" applyAlignment="0" applyProtection="0"/>
    <xf numFmtId="0" fontId="88" fillId="0" borderId="0" applyNumberFormat="0" applyFill="0" applyBorder="0" applyAlignment="0" applyProtection="0">
      <alignment vertical="top"/>
      <protection locked="0"/>
    </xf>
    <xf numFmtId="167" fontId="1" fillId="0" borderId="0" applyFont="0" applyFill="0" applyBorder="0" applyAlignment="0" applyProtection="0"/>
    <xf numFmtId="0" fontId="40" fillId="57" borderId="46"/>
    <xf numFmtId="0" fontId="40" fillId="0" borderId="45"/>
    <xf numFmtId="0" fontId="49" fillId="51" borderId="46" applyBorder="0">
      <protection locked="0"/>
    </xf>
    <xf numFmtId="0" fontId="18" fillId="51" borderId="45"/>
    <xf numFmtId="0" fontId="52" fillId="50" borderId="45">
      <alignment horizontal="left"/>
    </xf>
    <xf numFmtId="0" fontId="18" fillId="50" borderId="45">
      <alignment horizontal="centerContinuous" wrapText="1"/>
    </xf>
    <xf numFmtId="0" fontId="40" fillId="50" borderId="47">
      <alignment wrapText="1"/>
    </xf>
    <xf numFmtId="0" fontId="40" fillId="50" borderId="45"/>
    <xf numFmtId="0" fontId="66" fillId="61" borderId="45">
      <alignment horizontal="left" vertical="top" wrapText="1"/>
    </xf>
    <xf numFmtId="0" fontId="67" fillId="61" borderId="48">
      <alignment horizontal="left" vertical="top" wrapText="1"/>
    </xf>
    <xf numFmtId="0" fontId="66" fillId="61" borderId="49">
      <alignment horizontal="left" vertical="top" wrapText="1"/>
    </xf>
    <xf numFmtId="0" fontId="66" fillId="61" borderId="48">
      <alignment horizontal="left" vertical="top"/>
    </xf>
    <xf numFmtId="165" fontId="18" fillId="0" borderId="0" applyFont="0" applyFill="0" applyBorder="0" applyAlignment="0" applyProtection="0"/>
    <xf numFmtId="165" fontId="20" fillId="0" borderId="0" applyFont="0" applyFill="0" applyBorder="0" applyAlignment="0" applyProtection="0"/>
    <xf numFmtId="164" fontId="18" fillId="0" borderId="0" applyFont="0" applyFill="0" applyBorder="0" applyAlignment="0" applyProtection="0"/>
  </cellStyleXfs>
  <cellXfs count="284">
    <xf numFmtId="0" fontId="0" fillId="0" borderId="0" xfId="0"/>
    <xf numFmtId="168" fontId="1" fillId="23" borderId="10" xfId="31" applyNumberFormat="1" applyBorder="1" applyAlignment="1">
      <alignment horizontal="center" vertical="center"/>
    </xf>
    <xf numFmtId="168" fontId="13" fillId="24" borderId="10" xfId="32" applyNumberFormat="1" applyFont="1" applyBorder="1" applyAlignment="1">
      <alignment horizontal="center" vertical="center"/>
    </xf>
    <xf numFmtId="168" fontId="1" fillId="11" borderId="10" xfId="19" applyNumberFormat="1" applyBorder="1" applyAlignment="1">
      <alignment horizontal="center" vertical="center"/>
    </xf>
    <xf numFmtId="168" fontId="13" fillId="21" borderId="0" xfId="29" applyNumberFormat="1" applyFont="1" applyAlignment="1">
      <alignment horizontal="center" vertical="center"/>
    </xf>
    <xf numFmtId="168" fontId="17" fillId="12" borderId="0" xfId="20" applyNumberFormat="1" applyBorder="1" applyAlignment="1">
      <alignment horizontal="center" vertical="center"/>
    </xf>
    <xf numFmtId="168" fontId="17" fillId="9" borderId="10" xfId="17" applyNumberFormat="1" applyBorder="1" applyAlignment="1">
      <alignment horizontal="center"/>
    </xf>
    <xf numFmtId="0" fontId="0" fillId="48" borderId="0" xfId="0" applyFill="1" applyBorder="1"/>
    <xf numFmtId="0" fontId="4" fillId="48" borderId="0" xfId="3" applyFill="1" applyBorder="1"/>
    <xf numFmtId="0" fontId="0" fillId="48" borderId="0" xfId="0" applyFill="1"/>
    <xf numFmtId="168" fontId="1" fillId="27" borderId="10" xfId="35" applyNumberFormat="1" applyBorder="1" applyAlignment="1">
      <alignment horizontal="center" vertical="center"/>
    </xf>
    <xf numFmtId="168" fontId="17" fillId="25" borderId="14" xfId="33" applyNumberFormat="1" applyBorder="1" applyAlignment="1">
      <alignment horizontal="center" vertical="center"/>
    </xf>
    <xf numFmtId="168" fontId="13" fillId="9" borderId="10" xfId="17" applyNumberFormat="1" applyFont="1" applyBorder="1" applyAlignment="1">
      <alignment horizontal="center"/>
    </xf>
    <xf numFmtId="0" fontId="0" fillId="0" borderId="0" xfId="0"/>
    <xf numFmtId="0" fontId="88" fillId="0" borderId="0" xfId="282" applyAlignment="1" applyProtection="1"/>
    <xf numFmtId="0" fontId="17" fillId="48" borderId="0" xfId="0" applyFont="1" applyFill="1" applyBorder="1" applyAlignment="1">
      <alignment horizontal="right" wrapText="1"/>
    </xf>
    <xf numFmtId="0" fontId="93" fillId="47" borderId="0" xfId="34" applyFont="1" applyFill="1" applyBorder="1" applyAlignment="1">
      <alignment horizontal="center" vertical="center"/>
    </xf>
    <xf numFmtId="0" fontId="93" fillId="47" borderId="0" xfId="34" applyFont="1" applyFill="1" applyBorder="1" applyAlignment="1">
      <alignment horizontal="center" vertical="center" wrapText="1"/>
    </xf>
    <xf numFmtId="170" fontId="93" fillId="47" borderId="0" xfId="74" applyNumberFormat="1" applyFont="1" applyFill="1" applyBorder="1" applyAlignment="1">
      <alignment horizontal="center" vertical="center" wrapText="1"/>
    </xf>
    <xf numFmtId="0" fontId="93" fillId="47" borderId="0" xfId="34" applyFont="1" applyFill="1" applyBorder="1" applyAlignment="1">
      <alignment horizontal="center" vertical="center" textRotation="90" wrapText="1"/>
    </xf>
    <xf numFmtId="10" fontId="93" fillId="47" borderId="0" xfId="73" applyNumberFormat="1" applyFont="1" applyFill="1" applyBorder="1" applyAlignment="1">
      <alignment horizontal="center" vertical="center" wrapText="1"/>
    </xf>
    <xf numFmtId="9" fontId="93" fillId="47" borderId="0" xfId="73" applyFont="1" applyFill="1" applyBorder="1" applyAlignment="1">
      <alignment horizontal="center" vertical="center" wrapText="1"/>
    </xf>
    <xf numFmtId="0" fontId="13" fillId="48" borderId="0" xfId="20" applyFont="1" applyFill="1" applyBorder="1"/>
    <xf numFmtId="0" fontId="19" fillId="48" borderId="0" xfId="18" applyFont="1" applyFill="1" applyBorder="1"/>
    <xf numFmtId="0" fontId="1" fillId="48" borderId="0" xfId="19" applyFill="1" applyBorder="1"/>
    <xf numFmtId="0" fontId="93" fillId="48" borderId="0" xfId="34" applyFont="1" applyFill="1" applyBorder="1" applyAlignment="1">
      <alignment horizontal="center" vertical="center"/>
    </xf>
    <xf numFmtId="0" fontId="0" fillId="11" borderId="37" xfId="19" applyFont="1" applyBorder="1" applyAlignment="1">
      <alignment horizontal="center" textRotation="90" wrapText="1"/>
    </xf>
    <xf numFmtId="0" fontId="0" fillId="11" borderId="38" xfId="19" applyFont="1" applyBorder="1" applyAlignment="1">
      <alignment horizontal="center" textRotation="90" wrapText="1"/>
    </xf>
    <xf numFmtId="0" fontId="13" fillId="12" borderId="38" xfId="20" applyFont="1" applyBorder="1" applyAlignment="1">
      <alignment horizontal="center" textRotation="90" wrapText="1"/>
    </xf>
    <xf numFmtId="0" fontId="13" fillId="9" borderId="38" xfId="17" applyFont="1" applyBorder="1" applyAlignment="1">
      <alignment horizontal="center" textRotation="90" wrapText="1"/>
    </xf>
    <xf numFmtId="3" fontId="1" fillId="26" borderId="10" xfId="34" applyNumberFormat="1" applyBorder="1" applyAlignment="1">
      <alignment horizontal="right" vertical="center"/>
    </xf>
    <xf numFmtId="168" fontId="17" fillId="25" borderId="0" xfId="33" applyNumberFormat="1" applyBorder="1" applyAlignment="1">
      <alignment horizontal="center" vertical="center"/>
    </xf>
    <xf numFmtId="0" fontId="93" fillId="47" borderId="0" xfId="0" applyFont="1" applyFill="1"/>
    <xf numFmtId="0" fontId="93" fillId="47" borderId="0" xfId="0" applyFont="1" applyFill="1" applyAlignment="1">
      <alignment horizontal="center" vertical="center"/>
    </xf>
    <xf numFmtId="9" fontId="93" fillId="47" borderId="0" xfId="73" applyFont="1" applyFill="1" applyAlignment="1">
      <alignment horizontal="center" vertical="center"/>
    </xf>
    <xf numFmtId="169" fontId="93" fillId="47" borderId="0" xfId="73" applyNumberFormat="1" applyFont="1" applyFill="1" applyAlignment="1">
      <alignment horizontal="center" vertical="center"/>
    </xf>
    <xf numFmtId="10" fontId="1" fillId="26" borderId="10" xfId="34" applyNumberFormat="1" applyBorder="1" applyAlignment="1">
      <alignment horizontal="right" vertical="center"/>
    </xf>
    <xf numFmtId="171" fontId="1" fillId="26" borderId="10" xfId="73" applyNumberFormat="1" applyFill="1" applyBorder="1" applyAlignment="1">
      <alignment horizontal="right" vertical="center"/>
    </xf>
    <xf numFmtId="9" fontId="93" fillId="47" borderId="0" xfId="73" applyNumberFormat="1" applyFont="1" applyFill="1" applyAlignment="1">
      <alignment horizontal="center" vertical="center"/>
    </xf>
    <xf numFmtId="168" fontId="17" fillId="29" borderId="14" xfId="37" applyNumberFormat="1" applyBorder="1" applyAlignment="1">
      <alignment horizontal="center" vertical="center"/>
    </xf>
    <xf numFmtId="0" fontId="1" fillId="27" borderId="38" xfId="35" applyBorder="1" applyAlignment="1">
      <alignment horizontal="center" textRotation="90" wrapText="1"/>
    </xf>
    <xf numFmtId="0" fontId="17" fillId="25" borderId="37" xfId="33" applyBorder="1" applyAlignment="1">
      <alignment horizontal="center" textRotation="90" wrapText="1"/>
    </xf>
    <xf numFmtId="0" fontId="0" fillId="26" borderId="38" xfId="34" applyFont="1" applyBorder="1" applyAlignment="1">
      <alignment horizontal="center" textRotation="90" wrapText="1"/>
    </xf>
    <xf numFmtId="0" fontId="0" fillId="27" borderId="38" xfId="35" applyFont="1" applyBorder="1" applyAlignment="1">
      <alignment horizontal="center" textRotation="90" wrapText="1"/>
    </xf>
    <xf numFmtId="0" fontId="1" fillId="26" borderId="38" xfId="34" applyBorder="1" applyAlignment="1">
      <alignment horizontal="center" textRotation="90" wrapText="1"/>
    </xf>
    <xf numFmtId="0" fontId="17" fillId="28" borderId="37" xfId="36" applyBorder="1" applyAlignment="1">
      <alignment horizontal="center" textRotation="90" wrapText="1"/>
    </xf>
    <xf numFmtId="168" fontId="17" fillId="28" borderId="14" xfId="36" applyNumberFormat="1" applyBorder="1" applyAlignment="1">
      <alignment horizontal="center" vertical="center"/>
    </xf>
    <xf numFmtId="0" fontId="17" fillId="29" borderId="37" xfId="37" applyBorder="1" applyAlignment="1">
      <alignment horizontal="center" textRotation="90" wrapText="1"/>
    </xf>
    <xf numFmtId="0" fontId="13" fillId="29" borderId="39" xfId="37" applyFont="1" applyBorder="1" applyAlignment="1">
      <alignment horizontal="center" textRotation="90" wrapText="1"/>
    </xf>
    <xf numFmtId="0" fontId="1" fillId="10" borderId="37" xfId="18" applyBorder="1" applyAlignment="1">
      <alignment horizontal="center" textRotation="90" wrapText="1"/>
    </xf>
    <xf numFmtId="10" fontId="1" fillId="10" borderId="14" xfId="18" applyNumberFormat="1" applyBorder="1" applyAlignment="1">
      <alignment horizontal="center" vertical="center"/>
    </xf>
    <xf numFmtId="0" fontId="0" fillId="48" borderId="0" xfId="0" applyFill="1" applyAlignment="1">
      <alignment textRotation="90"/>
    </xf>
    <xf numFmtId="0" fontId="93" fillId="47" borderId="0" xfId="0" applyFont="1" applyFill="1" applyBorder="1"/>
    <xf numFmtId="168" fontId="94" fillId="47" borderId="0" xfId="31" applyNumberFormat="1" applyFont="1" applyFill="1" applyBorder="1" applyAlignment="1">
      <alignment horizontal="center" vertical="center" wrapText="1"/>
    </xf>
    <xf numFmtId="0" fontId="32" fillId="47" borderId="0" xfId="32" applyFont="1" applyFill="1" applyBorder="1" applyAlignment="1">
      <alignment horizontal="center" vertical="center" wrapText="1"/>
    </xf>
    <xf numFmtId="0" fontId="93" fillId="47" borderId="0" xfId="31" applyFont="1" applyFill="1" applyBorder="1" applyAlignment="1">
      <alignment horizontal="center" vertical="center" wrapText="1"/>
    </xf>
    <xf numFmtId="1" fontId="93" fillId="47" borderId="0" xfId="31" applyNumberFormat="1" applyFont="1" applyFill="1" applyBorder="1" applyAlignment="1">
      <alignment horizontal="center" vertical="center" wrapText="1"/>
    </xf>
    <xf numFmtId="0" fontId="0" fillId="23" borderId="38" xfId="31" applyFont="1" applyBorder="1" applyAlignment="1">
      <alignment horizontal="center" textRotation="90" wrapText="1"/>
    </xf>
    <xf numFmtId="0" fontId="13" fillId="24" borderId="38" xfId="32" applyFont="1" applyBorder="1" applyAlignment="1">
      <alignment horizontal="center" textRotation="90" wrapText="1"/>
    </xf>
    <xf numFmtId="0" fontId="13" fillId="21" borderId="39" xfId="29" applyFont="1" applyBorder="1" applyAlignment="1">
      <alignment horizontal="center" textRotation="90" wrapText="1"/>
    </xf>
    <xf numFmtId="2" fontId="92" fillId="0" borderId="0" xfId="0" applyNumberFormat="1" applyFont="1" applyAlignment="1">
      <alignment horizontal="right"/>
    </xf>
    <xf numFmtId="168" fontId="92" fillId="0" borderId="0" xfId="0" applyNumberFormat="1" applyFont="1" applyAlignment="1">
      <alignment horizontal="right"/>
    </xf>
    <xf numFmtId="1" fontId="92" fillId="0" borderId="0" xfId="0" applyNumberFormat="1" applyFont="1" applyAlignment="1">
      <alignment horizontal="right"/>
    </xf>
    <xf numFmtId="0" fontId="95" fillId="0" borderId="0" xfId="0" applyFont="1"/>
    <xf numFmtId="0" fontId="95" fillId="0" borderId="0" xfId="0" applyFont="1" applyAlignment="1">
      <alignment horizontal="center" vertical="center" wrapText="1"/>
    </xf>
    <xf numFmtId="0" fontId="93" fillId="47" borderId="0" xfId="34" applyFont="1" applyFill="1" applyBorder="1" applyAlignment="1">
      <alignment horizontal="center" wrapText="1"/>
    </xf>
    <xf numFmtId="0" fontId="0" fillId="48" borderId="0" xfId="0" applyFill="1" applyBorder="1" applyAlignment="1">
      <alignment horizontal="center"/>
    </xf>
    <xf numFmtId="0" fontId="13" fillId="48" borderId="0" xfId="32" applyFont="1" applyFill="1" applyBorder="1"/>
    <xf numFmtId="168" fontId="0" fillId="48" borderId="0" xfId="0" applyNumberFormat="1" applyFill="1"/>
    <xf numFmtId="0" fontId="0" fillId="48" borderId="0" xfId="0" applyFill="1" applyAlignment="1">
      <alignment horizontal="center" textRotation="90" wrapText="1"/>
    </xf>
    <xf numFmtId="0" fontId="33" fillId="48" borderId="0" xfId="0" applyFont="1" applyFill="1"/>
    <xf numFmtId="0" fontId="33" fillId="0" borderId="0" xfId="0" applyFont="1"/>
    <xf numFmtId="0" fontId="91" fillId="48" borderId="0" xfId="0" applyFont="1" applyFill="1" applyBorder="1" applyAlignment="1">
      <alignment vertical="center" wrapText="1"/>
    </xf>
    <xf numFmtId="0" fontId="90" fillId="48" borderId="0" xfId="0" applyFont="1" applyFill="1" applyBorder="1" applyAlignment="1">
      <alignment horizontal="center" vertical="center" wrapText="1"/>
    </xf>
    <xf numFmtId="0" fontId="98" fillId="48" borderId="0" xfId="0" applyFont="1" applyFill="1"/>
    <xf numFmtId="0" fontId="95" fillId="0" borderId="0" xfId="0" applyFont="1" applyAlignment="1">
      <alignment vertical="center"/>
    </xf>
    <xf numFmtId="0" fontId="101" fillId="47" borderId="0" xfId="0" applyFont="1" applyFill="1" applyBorder="1" applyAlignment="1">
      <alignment horizontal="left" vertical="center" wrapText="1" indent="16"/>
    </xf>
    <xf numFmtId="0" fontId="102" fillId="47" borderId="0" xfId="0" applyFont="1" applyFill="1" applyBorder="1" applyAlignment="1">
      <alignment horizontal="right" wrapText="1"/>
    </xf>
    <xf numFmtId="0" fontId="92" fillId="48" borderId="0" xfId="0" applyFont="1" applyFill="1" applyBorder="1" applyAlignment="1">
      <alignment horizontal="left" wrapText="1" indent="1"/>
    </xf>
    <xf numFmtId="0" fontId="88" fillId="0" borderId="0" xfId="282" applyFill="1" applyBorder="1" applyAlignment="1" applyProtection="1">
      <alignment horizontal="left" vertical="center" wrapText="1" indent="1"/>
    </xf>
    <xf numFmtId="0" fontId="27" fillId="48" borderId="0" xfId="0" applyFont="1" applyFill="1" applyBorder="1" applyAlignment="1">
      <alignment horizontal="left" indent="1"/>
    </xf>
    <xf numFmtId="0" fontId="0" fillId="48" borderId="0" xfId="0" applyFill="1" applyBorder="1" applyAlignment="1">
      <alignment horizontal="left" wrapText="1" indent="1"/>
    </xf>
    <xf numFmtId="0" fontId="0" fillId="48" borderId="0" xfId="0" applyFill="1" applyBorder="1" applyAlignment="1">
      <alignment horizontal="left" indent="1"/>
    </xf>
    <xf numFmtId="0" fontId="96" fillId="48" borderId="19" xfId="0" applyFont="1" applyFill="1" applyBorder="1" applyAlignment="1">
      <alignment horizontal="left" wrapText="1" indent="1"/>
    </xf>
    <xf numFmtId="0" fontId="33" fillId="48" borderId="0" xfId="0" applyFont="1" applyFill="1" applyBorder="1" applyAlignment="1">
      <alignment horizontal="left" indent="1"/>
    </xf>
    <xf numFmtId="0" fontId="88" fillId="48" borderId="0" xfId="282" applyFill="1" applyAlignment="1" applyProtection="1">
      <alignment horizontal="left" indent="1"/>
    </xf>
    <xf numFmtId="0" fontId="89" fillId="48" borderId="0" xfId="0" applyFont="1" applyFill="1" applyBorder="1" applyAlignment="1">
      <alignment horizontal="left" indent="1"/>
    </xf>
    <xf numFmtId="0" fontId="89" fillId="48" borderId="0" xfId="0" applyFont="1" applyFill="1" applyBorder="1" applyAlignment="1">
      <alignment horizontal="left" wrapText="1" indent="1"/>
    </xf>
    <xf numFmtId="0" fontId="101" fillId="47" borderId="0" xfId="0" applyFont="1" applyFill="1" applyBorder="1" applyAlignment="1">
      <alignment horizontal="center" vertical="center" wrapText="1"/>
    </xf>
    <xf numFmtId="0" fontId="101" fillId="47" borderId="0" xfId="0" applyFont="1" applyFill="1" applyBorder="1" applyAlignment="1">
      <alignment vertical="center" wrapText="1"/>
    </xf>
    <xf numFmtId="0" fontId="100" fillId="48" borderId="18" xfId="3" applyFont="1" applyFill="1" applyBorder="1" applyAlignment="1">
      <alignment horizontal="center" textRotation="90" wrapText="1"/>
    </xf>
    <xf numFmtId="0" fontId="28" fillId="48" borderId="18" xfId="2" applyFont="1" applyFill="1" applyBorder="1" applyAlignment="1">
      <alignment horizontal="center" textRotation="90" wrapText="1"/>
    </xf>
    <xf numFmtId="0" fontId="34" fillId="48" borderId="18" xfId="3" applyFont="1" applyFill="1" applyBorder="1" applyAlignment="1">
      <alignment horizontal="center" textRotation="90" wrapText="1"/>
    </xf>
    <xf numFmtId="0" fontId="31" fillId="48" borderId="18" xfId="2" applyFont="1" applyFill="1" applyBorder="1" applyAlignment="1">
      <alignment horizontal="center" textRotation="90" wrapText="1"/>
    </xf>
    <xf numFmtId="0" fontId="30" fillId="48" borderId="18" xfId="2" applyFont="1" applyFill="1" applyBorder="1" applyAlignment="1">
      <alignment horizontal="center" textRotation="90" wrapText="1"/>
    </xf>
    <xf numFmtId="0" fontId="103" fillId="48" borderId="0" xfId="3" applyFont="1" applyFill="1" applyBorder="1" applyAlignment="1">
      <alignment horizontal="left" indent="1"/>
    </xf>
    <xf numFmtId="0" fontId="103" fillId="48" borderId="0" xfId="3" applyFont="1" applyFill="1" applyBorder="1" applyAlignment="1"/>
    <xf numFmtId="0" fontId="5" fillId="48" borderId="0" xfId="3" applyFont="1" applyFill="1" applyBorder="1"/>
    <xf numFmtId="2" fontId="92" fillId="0" borderId="0" xfId="73" applyNumberFormat="1" applyFont="1" applyAlignment="1">
      <alignment horizontal="right"/>
    </xf>
    <xf numFmtId="2" fontId="93" fillId="47" borderId="0" xfId="73" applyNumberFormat="1" applyFont="1" applyFill="1" applyBorder="1" applyAlignment="1">
      <alignment horizontal="center" vertical="center" wrapText="1"/>
    </xf>
    <xf numFmtId="1" fontId="93" fillId="47" borderId="0" xfId="74" applyNumberFormat="1" applyFont="1" applyFill="1" applyBorder="1" applyAlignment="1">
      <alignment horizontal="right" vertical="center" wrapText="1"/>
    </xf>
    <xf numFmtId="168" fontId="1" fillId="27" borderId="14" xfId="35" applyNumberFormat="1" applyBorder="1" applyAlignment="1">
      <alignment horizontal="center" vertical="center"/>
    </xf>
    <xf numFmtId="0" fontId="0" fillId="27" borderId="37" xfId="35" applyFont="1" applyBorder="1" applyAlignment="1">
      <alignment horizontal="center" textRotation="90" wrapText="1"/>
    </xf>
    <xf numFmtId="0" fontId="0" fillId="10" borderId="38" xfId="18" applyFont="1" applyBorder="1" applyAlignment="1">
      <alignment horizontal="center" textRotation="90" wrapText="1"/>
    </xf>
    <xf numFmtId="0" fontId="34" fillId="48" borderId="18" xfId="4" applyFont="1" applyFill="1" applyBorder="1" applyAlignment="1">
      <alignment horizontal="center" textRotation="90" wrapText="1"/>
    </xf>
    <xf numFmtId="0" fontId="107" fillId="48" borderId="18" xfId="4" applyFont="1" applyFill="1" applyBorder="1" applyAlignment="1">
      <alignment horizontal="center" textRotation="90" wrapText="1"/>
    </xf>
    <xf numFmtId="0" fontId="108" fillId="48" borderId="18" xfId="2" applyFont="1" applyFill="1" applyBorder="1" applyAlignment="1">
      <alignment horizontal="center" textRotation="90" wrapText="1"/>
    </xf>
    <xf numFmtId="0" fontId="109" fillId="48" borderId="18" xfId="4" applyFont="1" applyFill="1" applyBorder="1" applyAlignment="1">
      <alignment horizontal="center" textRotation="90" wrapText="1"/>
    </xf>
    <xf numFmtId="0" fontId="0" fillId="48" borderId="0" xfId="19" applyFont="1" applyFill="1" applyBorder="1"/>
    <xf numFmtId="0" fontId="33" fillId="0" borderId="0" xfId="0" applyFont="1" applyFill="1" applyBorder="1" applyAlignment="1">
      <alignment horizontal="left" vertical="center" wrapText="1" indent="1"/>
    </xf>
    <xf numFmtId="0" fontId="0" fillId="0" borderId="0" xfId="0" applyFill="1"/>
    <xf numFmtId="0" fontId="113" fillId="66" borderId="19" xfId="0" applyFont="1" applyFill="1" applyBorder="1" applyAlignment="1">
      <alignment vertical="top" wrapText="1"/>
    </xf>
    <xf numFmtId="0" fontId="113" fillId="0" borderId="19" xfId="0" applyFont="1" applyFill="1" applyBorder="1" applyAlignment="1">
      <alignment vertical="top" wrapText="1"/>
    </xf>
    <xf numFmtId="0" fontId="114" fillId="0" borderId="19" xfId="276" applyFont="1" applyFill="1" applyBorder="1" applyAlignment="1">
      <alignment vertical="top" wrapText="1"/>
    </xf>
    <xf numFmtId="0" fontId="113" fillId="67" borderId="19" xfId="0" applyFont="1" applyFill="1" applyBorder="1" applyAlignment="1">
      <alignment vertical="top" wrapText="1"/>
    </xf>
    <xf numFmtId="0" fontId="113" fillId="68" borderId="19" xfId="0" applyFont="1" applyFill="1" applyBorder="1" applyAlignment="1">
      <alignment vertical="top" wrapText="1"/>
    </xf>
    <xf numFmtId="0" fontId="116" fillId="48" borderId="0" xfId="0" applyFont="1" applyFill="1"/>
    <xf numFmtId="2" fontId="92" fillId="0" borderId="0" xfId="0" applyNumberFormat="1" applyFont="1" applyFill="1" applyAlignment="1">
      <alignment horizontal="right"/>
    </xf>
    <xf numFmtId="168" fontId="92" fillId="0" borderId="0" xfId="0" applyNumberFormat="1" applyFont="1" applyFill="1" applyAlignment="1">
      <alignment horizontal="right"/>
    </xf>
    <xf numFmtId="1" fontId="92" fillId="0" borderId="0" xfId="0" applyNumberFormat="1" applyFont="1" applyFill="1" applyAlignment="1">
      <alignment horizontal="right"/>
    </xf>
    <xf numFmtId="0" fontId="118" fillId="48" borderId="18" xfId="3" applyFont="1" applyFill="1" applyBorder="1" applyAlignment="1">
      <alignment horizontal="center" textRotation="90" wrapText="1"/>
    </xf>
    <xf numFmtId="168" fontId="26" fillId="74" borderId="16" xfId="0" applyNumberFormat="1" applyFont="1" applyFill="1" applyBorder="1" applyAlignment="1">
      <alignment horizontal="center" vertical="center"/>
    </xf>
    <xf numFmtId="168" fontId="26" fillId="67" borderId="16" xfId="0" applyNumberFormat="1" applyFont="1" applyFill="1" applyBorder="1" applyAlignment="1">
      <alignment horizontal="center" vertical="center"/>
    </xf>
    <xf numFmtId="168" fontId="26" fillId="76" borderId="16" xfId="0" applyNumberFormat="1" applyFont="1" applyFill="1" applyBorder="1" applyAlignment="1">
      <alignment horizontal="center" vertical="center"/>
    </xf>
    <xf numFmtId="0" fontId="29" fillId="0" borderId="18" xfId="3" applyFont="1" applyFill="1" applyBorder="1" applyAlignment="1">
      <alignment horizontal="center" textRotation="90" wrapText="1"/>
    </xf>
    <xf numFmtId="168" fontId="26" fillId="74" borderId="42" xfId="0" applyNumberFormat="1" applyFont="1" applyFill="1" applyBorder="1" applyAlignment="1">
      <alignment horizontal="center" vertical="center"/>
    </xf>
    <xf numFmtId="168" fontId="26" fillId="74" borderId="43" xfId="0" applyNumberFormat="1" applyFont="1" applyFill="1" applyBorder="1" applyAlignment="1">
      <alignment horizontal="center" vertical="center"/>
    </xf>
    <xf numFmtId="168" fontId="26" fillId="49" borderId="41" xfId="0" applyNumberFormat="1" applyFont="1" applyFill="1" applyBorder="1" applyAlignment="1">
      <alignment horizontal="center" vertical="center"/>
    </xf>
    <xf numFmtId="168" fontId="26" fillId="75" borderId="43" xfId="0" applyNumberFormat="1" applyFont="1" applyFill="1" applyBorder="1" applyAlignment="1">
      <alignment horizontal="center" vertical="center"/>
    </xf>
    <xf numFmtId="168" fontId="26" fillId="75" borderId="42" xfId="0" applyNumberFormat="1" applyFont="1" applyFill="1" applyBorder="1" applyAlignment="1">
      <alignment horizontal="center" vertical="center"/>
    </xf>
    <xf numFmtId="168" fontId="26" fillId="76" borderId="43" xfId="0" applyNumberFormat="1" applyFont="1" applyFill="1" applyBorder="1" applyAlignment="1">
      <alignment horizontal="center" vertical="center"/>
    </xf>
    <xf numFmtId="168" fontId="26" fillId="76" borderId="42" xfId="0" applyNumberFormat="1" applyFont="1" applyFill="1" applyBorder="1" applyAlignment="1">
      <alignment horizontal="center" vertical="center"/>
    </xf>
    <xf numFmtId="168" fontId="35" fillId="49" borderId="41" xfId="0" applyNumberFormat="1" applyFont="1" applyFill="1" applyBorder="1" applyAlignment="1">
      <alignment horizontal="center" vertical="center"/>
    </xf>
    <xf numFmtId="0" fontId="13" fillId="12" borderId="44" xfId="20" applyFont="1" applyBorder="1" applyAlignment="1">
      <alignment horizontal="center" textRotation="90" wrapText="1"/>
    </xf>
    <xf numFmtId="1" fontId="121" fillId="0" borderId="0" xfId="0" applyNumberFormat="1" applyFont="1" applyFill="1" applyAlignment="1">
      <alignment horizontal="right"/>
    </xf>
    <xf numFmtId="0" fontId="14" fillId="0" borderId="0" xfId="0" applyFont="1" applyFill="1"/>
    <xf numFmtId="2" fontId="121" fillId="0" borderId="0" xfId="0" applyNumberFormat="1" applyFont="1" applyFill="1" applyAlignment="1">
      <alignment horizontal="right"/>
    </xf>
    <xf numFmtId="168" fontId="121" fillId="0" borderId="0" xfId="0" applyNumberFormat="1" applyFont="1" applyFill="1" applyAlignment="1">
      <alignment horizontal="right"/>
    </xf>
    <xf numFmtId="14" fontId="112" fillId="0" borderId="0" xfId="0" applyNumberFormat="1" applyFont="1" applyAlignment="1">
      <alignment horizontal="center" vertical="center" wrapText="1"/>
    </xf>
    <xf numFmtId="0" fontId="122" fillId="0" borderId="18" xfId="3" applyFont="1" applyFill="1" applyBorder="1" applyAlignment="1">
      <alignment horizontal="center" textRotation="90" wrapText="1"/>
    </xf>
    <xf numFmtId="0" fontId="123" fillId="0" borderId="18" xfId="3" applyFont="1" applyFill="1" applyBorder="1" applyAlignment="1">
      <alignment horizontal="center" textRotation="90" wrapText="1"/>
    </xf>
    <xf numFmtId="0" fontId="17" fillId="25" borderId="39" xfId="33" applyFont="1" applyBorder="1" applyAlignment="1">
      <alignment horizontal="center" textRotation="90" wrapText="1"/>
    </xf>
    <xf numFmtId="0" fontId="124" fillId="0" borderId="0" xfId="0" applyFont="1"/>
    <xf numFmtId="0" fontId="98" fillId="73" borderId="0" xfId="0" applyFont="1" applyFill="1"/>
    <xf numFmtId="0" fontId="98" fillId="0" borderId="0" xfId="0" applyFont="1" applyFill="1"/>
    <xf numFmtId="0" fontId="113" fillId="0" borderId="19" xfId="0" applyFont="1" applyBorder="1" applyAlignment="1">
      <alignment vertical="top" wrapText="1"/>
    </xf>
    <xf numFmtId="0" fontId="116" fillId="0" borderId="0" xfId="0" applyFont="1" applyFill="1"/>
    <xf numFmtId="0" fontId="19" fillId="0" borderId="0" xfId="0" applyFont="1" applyFill="1"/>
    <xf numFmtId="0" fontId="16" fillId="48" borderId="0" xfId="0" applyFont="1" applyFill="1"/>
    <xf numFmtId="0" fontId="27" fillId="48" borderId="17" xfId="3" applyFont="1" applyFill="1" applyBorder="1" applyAlignment="1">
      <alignment horizontal="left" indent="1"/>
    </xf>
    <xf numFmtId="0" fontId="27" fillId="48" borderId="17" xfId="3" applyFont="1" applyFill="1" applyBorder="1" applyAlignment="1"/>
    <xf numFmtId="0" fontId="124" fillId="0" borderId="0" xfId="0" applyFont="1" applyFill="1"/>
    <xf numFmtId="168" fontId="1" fillId="0" borderId="0" xfId="19" applyNumberFormat="1" applyFill="1" applyBorder="1" applyAlignment="1">
      <alignment horizontal="center" vertical="center"/>
    </xf>
    <xf numFmtId="10" fontId="1" fillId="0" borderId="0" xfId="18" applyNumberFormat="1" applyFill="1" applyBorder="1" applyAlignment="1">
      <alignment horizontal="center" vertical="center"/>
    </xf>
    <xf numFmtId="168" fontId="17" fillId="0" borderId="0" xfId="20" applyNumberFormat="1" applyFill="1" applyBorder="1" applyAlignment="1">
      <alignment horizontal="center" vertical="center"/>
    </xf>
    <xf numFmtId="168" fontId="13" fillId="0" borderId="0" xfId="17" applyNumberFormat="1" applyFont="1" applyFill="1" applyBorder="1" applyAlignment="1">
      <alignment horizontal="center"/>
    </xf>
    <xf numFmtId="168" fontId="17" fillId="0" borderId="0" xfId="17" applyNumberFormat="1" applyFill="1" applyBorder="1" applyAlignment="1">
      <alignment horizontal="center"/>
    </xf>
    <xf numFmtId="0" fontId="125" fillId="0" borderId="0" xfId="282" quotePrefix="1" applyFont="1" applyAlignment="1" applyProtection="1"/>
    <xf numFmtId="0" fontId="125" fillId="0" borderId="0" xfId="282" applyFont="1" applyAlignment="1" applyProtection="1"/>
    <xf numFmtId="0" fontId="126" fillId="0" borderId="0" xfId="0" applyFont="1" applyAlignment="1">
      <alignment vertical="center"/>
    </xf>
    <xf numFmtId="0" fontId="129" fillId="0" borderId="0" xfId="0" applyFont="1"/>
    <xf numFmtId="0" fontId="129" fillId="48" borderId="0" xfId="0" applyFont="1" applyFill="1"/>
    <xf numFmtId="0" fontId="126" fillId="0" borderId="0" xfId="0" applyFont="1"/>
    <xf numFmtId="0" fontId="128" fillId="0" borderId="0" xfId="0" applyFont="1" applyAlignment="1">
      <alignment horizontal="center" vertical="center" wrapText="1"/>
    </xf>
    <xf numFmtId="0" fontId="126" fillId="0" borderId="0" xfId="0" applyFont="1" applyAlignment="1">
      <alignment horizontal="center" vertical="center" wrapText="1"/>
    </xf>
    <xf numFmtId="0" fontId="0" fillId="0" borderId="0" xfId="0"/>
    <xf numFmtId="0" fontId="0" fillId="48" borderId="0" xfId="0" applyFill="1"/>
    <xf numFmtId="168" fontId="1" fillId="27" borderId="10" xfId="35" applyNumberFormat="1" applyBorder="1" applyAlignment="1">
      <alignment horizontal="center" vertical="center"/>
    </xf>
    <xf numFmtId="168" fontId="17" fillId="25" borderId="14" xfId="33" applyNumberFormat="1" applyBorder="1" applyAlignment="1">
      <alignment horizontal="center" vertical="center"/>
    </xf>
    <xf numFmtId="0" fontId="93" fillId="47" borderId="0" xfId="34" applyFont="1" applyFill="1" applyBorder="1" applyAlignment="1">
      <alignment horizontal="center" vertical="center"/>
    </xf>
    <xf numFmtId="3" fontId="1" fillId="26" borderId="10" xfId="34" applyNumberFormat="1" applyBorder="1" applyAlignment="1">
      <alignment horizontal="right" vertical="center"/>
    </xf>
    <xf numFmtId="168" fontId="17" fillId="25" borderId="0" xfId="33" applyNumberFormat="1" applyBorder="1" applyAlignment="1">
      <alignment horizontal="center" vertical="center"/>
    </xf>
    <xf numFmtId="0" fontId="93" fillId="47" borderId="0" xfId="0" applyFont="1" applyFill="1"/>
    <xf numFmtId="10" fontId="1" fillId="26" borderId="10" xfId="34" applyNumberFormat="1" applyBorder="1" applyAlignment="1">
      <alignment horizontal="right" vertical="center"/>
    </xf>
    <xf numFmtId="171" fontId="1" fillId="26" borderId="10" xfId="73" applyNumberFormat="1" applyFill="1" applyBorder="1" applyAlignment="1">
      <alignment horizontal="right" vertical="center"/>
    </xf>
    <xf numFmtId="168" fontId="17" fillId="29" borderId="14" xfId="37" applyNumberFormat="1" applyBorder="1" applyAlignment="1">
      <alignment horizontal="center" vertical="center"/>
    </xf>
    <xf numFmtId="168" fontId="17" fillId="28" borderId="14" xfId="36" applyNumberFormat="1" applyBorder="1" applyAlignment="1">
      <alignment horizontal="center" vertical="center"/>
    </xf>
    <xf numFmtId="168" fontId="13" fillId="29" borderId="0" xfId="37" applyNumberFormat="1" applyFont="1" applyBorder="1" applyAlignment="1">
      <alignment horizontal="center" vertical="center"/>
    </xf>
    <xf numFmtId="0" fontId="93" fillId="47" borderId="0" xfId="0" applyFont="1" applyFill="1" applyBorder="1"/>
    <xf numFmtId="2" fontId="92" fillId="0" borderId="0" xfId="0" applyNumberFormat="1" applyFont="1" applyAlignment="1">
      <alignment horizontal="right"/>
    </xf>
    <xf numFmtId="1" fontId="92" fillId="0" borderId="0" xfId="0" applyNumberFormat="1" applyFont="1" applyAlignment="1">
      <alignment horizontal="right"/>
    </xf>
    <xf numFmtId="0" fontId="95" fillId="0" borderId="0" xfId="0" applyFont="1" applyAlignment="1">
      <alignment horizontal="center" vertical="center" wrapText="1"/>
    </xf>
    <xf numFmtId="2" fontId="92" fillId="0" borderId="0" xfId="73" applyNumberFormat="1" applyFont="1" applyAlignment="1">
      <alignment horizontal="right"/>
    </xf>
    <xf numFmtId="168" fontId="1" fillId="27" borderId="14" xfId="35" applyNumberFormat="1" applyBorder="1" applyAlignment="1">
      <alignment horizontal="center" vertical="center"/>
    </xf>
    <xf numFmtId="0" fontId="111" fillId="0" borderId="0" xfId="0" applyFont="1" applyFill="1" applyAlignment="1">
      <alignment horizontal="center" textRotation="90" wrapText="1"/>
    </xf>
    <xf numFmtId="2" fontId="92" fillId="0" borderId="0" xfId="0" applyNumberFormat="1" applyFont="1" applyFill="1" applyAlignment="1">
      <alignment horizontal="right"/>
    </xf>
    <xf numFmtId="168" fontId="26" fillId="74" borderId="16" xfId="0" applyNumberFormat="1" applyFont="1" applyFill="1" applyBorder="1" applyAlignment="1">
      <alignment horizontal="center" vertical="center"/>
    </xf>
    <xf numFmtId="168" fontId="26" fillId="74" borderId="43" xfId="0" applyNumberFormat="1" applyFont="1" applyFill="1" applyBorder="1" applyAlignment="1">
      <alignment horizontal="center" vertical="center"/>
    </xf>
    <xf numFmtId="0" fontId="0" fillId="77" borderId="0" xfId="0" applyFill="1" applyBorder="1"/>
    <xf numFmtId="0" fontId="130" fillId="77" borderId="0" xfId="0" applyFont="1" applyFill="1" applyBorder="1"/>
    <xf numFmtId="2" fontId="92" fillId="0" borderId="0" xfId="0" applyNumberFormat="1" applyFont="1" applyAlignment="1">
      <alignment horizontal="left"/>
    </xf>
    <xf numFmtId="0" fontId="0" fillId="77" borderId="0" xfId="0" applyFont="1" applyFill="1" applyBorder="1" applyAlignment="1">
      <alignment horizontal="center"/>
    </xf>
    <xf numFmtId="0" fontId="17" fillId="77" borderId="0" xfId="20" applyFont="1" applyFill="1" applyBorder="1" applyAlignment="1">
      <alignment horizontal="center"/>
    </xf>
    <xf numFmtId="168" fontId="17" fillId="77" borderId="0" xfId="20" applyNumberFormat="1" applyFont="1" applyFill="1" applyBorder="1" applyAlignment="1">
      <alignment horizontal="center"/>
    </xf>
    <xf numFmtId="0" fontId="19" fillId="77" borderId="0" xfId="18" applyFont="1" applyFill="1" applyBorder="1" applyAlignment="1">
      <alignment horizontal="center"/>
    </xf>
    <xf numFmtId="1" fontId="0" fillId="0" borderId="0" xfId="0" applyNumberFormat="1"/>
    <xf numFmtId="0" fontId="0" fillId="10" borderId="37" xfId="18" applyFont="1" applyBorder="1" applyAlignment="1">
      <alignment horizontal="center" textRotation="90" wrapText="1"/>
    </xf>
    <xf numFmtId="168" fontId="17" fillId="78" borderId="0" xfId="20" applyNumberFormat="1" applyFont="1" applyFill="1" applyBorder="1" applyAlignment="1">
      <alignment horizontal="center"/>
    </xf>
    <xf numFmtId="0" fontId="131" fillId="0" borderId="0" xfId="0" applyFont="1" applyFill="1"/>
    <xf numFmtId="0" fontId="131" fillId="0" borderId="0" xfId="0" applyFont="1"/>
    <xf numFmtId="1" fontId="33" fillId="0" borderId="0" xfId="0" applyNumberFormat="1" applyFont="1" applyFill="1"/>
    <xf numFmtId="0" fontId="33" fillId="0" borderId="0" xfId="0" applyFont="1" applyFill="1"/>
    <xf numFmtId="0" fontId="132" fillId="0" borderId="0" xfId="0" applyFont="1" applyFill="1"/>
    <xf numFmtId="1" fontId="33" fillId="0" borderId="0" xfId="0" applyNumberFormat="1" applyFont="1"/>
    <xf numFmtId="0" fontId="0" fillId="0" borderId="0" xfId="0" applyAlignment="1">
      <alignment vertical="top"/>
    </xf>
    <xf numFmtId="2" fontId="92" fillId="0" borderId="0" xfId="0" applyNumberFormat="1" applyFont="1" applyAlignment="1">
      <alignment vertical="top"/>
    </xf>
    <xf numFmtId="1" fontId="92" fillId="0" borderId="0" xfId="0" applyNumberFormat="1" applyFont="1" applyAlignment="1">
      <alignment vertical="top"/>
    </xf>
    <xf numFmtId="168" fontId="17" fillId="12" borderId="50" xfId="20" applyNumberFormat="1" applyBorder="1" applyAlignment="1">
      <alignment horizontal="center" vertical="center"/>
    </xf>
    <xf numFmtId="168" fontId="17" fillId="12" borderId="10" xfId="20" applyNumberFormat="1" applyBorder="1" applyAlignment="1">
      <alignment horizontal="center" vertical="center"/>
    </xf>
    <xf numFmtId="1" fontId="1" fillId="10" borderId="14" xfId="73" applyNumberFormat="1" applyFill="1" applyBorder="1" applyAlignment="1">
      <alignment horizontal="center" vertical="center"/>
    </xf>
    <xf numFmtId="168" fontId="93" fillId="47" borderId="0" xfId="0" applyNumberFormat="1" applyFont="1" applyFill="1" applyAlignment="1">
      <alignment horizontal="center" vertical="center"/>
    </xf>
    <xf numFmtId="4" fontId="1" fillId="26" borderId="10" xfId="34" applyNumberFormat="1" applyBorder="1" applyAlignment="1">
      <alignment horizontal="right" vertical="center"/>
    </xf>
    <xf numFmtId="168" fontId="17" fillId="79" borderId="0" xfId="20" applyNumberFormat="1" applyFont="1" applyFill="1" applyBorder="1" applyAlignment="1">
      <alignment horizontal="center"/>
    </xf>
    <xf numFmtId="0" fontId="0" fillId="71" borderId="0" xfId="0" applyFill="1" applyBorder="1" applyAlignment="1"/>
    <xf numFmtId="0" fontId="0" fillId="72" borderId="0" xfId="0" applyFill="1" applyBorder="1" applyAlignment="1"/>
    <xf numFmtId="0" fontId="0" fillId="70" borderId="0" xfId="0" applyFill="1" applyBorder="1" applyAlignment="1"/>
    <xf numFmtId="0" fontId="0" fillId="0" borderId="0" xfId="0" applyFont="1" applyFill="1" applyAlignment="1">
      <alignment horizontal="center" textRotation="90" wrapText="1"/>
    </xf>
    <xf numFmtId="0" fontId="126" fillId="0" borderId="0" xfId="0" applyFont="1" applyFill="1" applyAlignment="1">
      <alignment horizontal="center" vertical="center" wrapText="1"/>
    </xf>
    <xf numFmtId="0" fontId="133" fillId="0" borderId="0" xfId="0" applyFont="1" applyFill="1" applyAlignment="1">
      <alignment horizontal="center" textRotation="90" wrapText="1"/>
    </xf>
    <xf numFmtId="0" fontId="134" fillId="0" borderId="0" xfId="0" applyFont="1" applyFill="1" applyAlignment="1">
      <alignment horizontal="center" vertical="center" wrapText="1"/>
    </xf>
    <xf numFmtId="0" fontId="135" fillId="0" borderId="0" xfId="0" applyFont="1" applyFill="1" applyAlignment="1">
      <alignment horizontal="center" textRotation="90" wrapText="1"/>
    </xf>
    <xf numFmtId="0" fontId="136" fillId="0" borderId="0" xfId="0" applyFont="1" applyFill="1" applyAlignment="1">
      <alignment horizontal="center" vertical="center" wrapText="1"/>
    </xf>
    <xf numFmtId="0" fontId="0" fillId="69" borderId="0" xfId="0" applyFill="1" applyAlignment="1"/>
    <xf numFmtId="0" fontId="98" fillId="80" borderId="0" xfId="0" applyFont="1" applyFill="1" applyAlignment="1">
      <alignment horizontal="center" textRotation="90" wrapText="1"/>
    </xf>
    <xf numFmtId="0" fontId="98" fillId="81" borderId="0" xfId="0" applyFont="1" applyFill="1" applyAlignment="1">
      <alignment horizontal="center" textRotation="90" wrapText="1"/>
    </xf>
    <xf numFmtId="0" fontId="98" fillId="0" borderId="0" xfId="0" applyFont="1" applyFill="1" applyAlignment="1">
      <alignment horizontal="center" textRotation="90" wrapText="1"/>
    </xf>
    <xf numFmtId="0" fontId="128" fillId="0" borderId="0" xfId="0" applyFont="1" applyFill="1" applyAlignment="1">
      <alignment horizontal="center" vertical="center" wrapText="1"/>
    </xf>
    <xf numFmtId="0" fontId="126" fillId="0" borderId="0" xfId="0" applyFont="1" applyFill="1"/>
    <xf numFmtId="1" fontId="137" fillId="0" borderId="0" xfId="0" applyNumberFormat="1" applyFont="1" applyAlignment="1">
      <alignment horizontal="right"/>
    </xf>
    <xf numFmtId="0" fontId="128" fillId="81" borderId="0" xfId="0" applyFont="1" applyFill="1" applyAlignment="1">
      <alignment horizontal="center" textRotation="90" wrapText="1"/>
    </xf>
    <xf numFmtId="0" fontId="134" fillId="0" borderId="0" xfId="0" applyFont="1" applyFill="1" applyAlignment="1">
      <alignment horizontal="left" vertical="top"/>
    </xf>
    <xf numFmtId="0" fontId="128" fillId="80" borderId="0" xfId="0" applyFont="1" applyFill="1" applyAlignment="1">
      <alignment horizontal="center" textRotation="90" wrapText="1"/>
    </xf>
    <xf numFmtId="0" fontId="136" fillId="0" borderId="0" xfId="0" applyFont="1" applyFill="1" applyAlignment="1">
      <alignment horizontal="left" vertical="top"/>
    </xf>
    <xf numFmtId="1" fontId="127" fillId="0" borderId="0" xfId="0" applyNumberFormat="1" applyFont="1" applyAlignment="1">
      <alignment horizontal="left" vertical="top"/>
    </xf>
    <xf numFmtId="0" fontId="134" fillId="0" borderId="0" xfId="0" applyFont="1" applyFill="1" applyAlignment="1">
      <alignment horizontal="left" vertical="top" wrapText="1"/>
    </xf>
    <xf numFmtId="0" fontId="136" fillId="0" borderId="0" xfId="0" applyFont="1" applyFill="1" applyAlignment="1">
      <alignment horizontal="left" vertical="top" wrapText="1"/>
    </xf>
    <xf numFmtId="0" fontId="27" fillId="48" borderId="0" xfId="3" applyFont="1" applyFill="1" applyBorder="1" applyAlignment="1">
      <alignment horizontal="center" textRotation="90" wrapText="1"/>
    </xf>
    <xf numFmtId="0" fontId="27" fillId="66" borderId="0" xfId="3" applyFont="1" applyFill="1" applyBorder="1" applyAlignment="1">
      <alignment horizontal="center" textRotation="90" wrapText="1"/>
    </xf>
    <xf numFmtId="0" fontId="27" fillId="74" borderId="0" xfId="3" applyFont="1" applyFill="1" applyBorder="1" applyAlignment="1">
      <alignment horizontal="center" textRotation="90" wrapText="1"/>
    </xf>
    <xf numFmtId="9" fontId="0" fillId="0" borderId="0" xfId="73" applyFont="1"/>
    <xf numFmtId="168" fontId="0" fillId="66" borderId="0" xfId="0" applyNumberFormat="1" applyFill="1"/>
    <xf numFmtId="168" fontId="0" fillId="74" borderId="0" xfId="0" applyNumberFormat="1" applyFill="1"/>
    <xf numFmtId="0" fontId="129" fillId="0" borderId="45" xfId="0" applyFont="1" applyBorder="1" applyAlignment="1">
      <alignment horizontal="center"/>
    </xf>
    <xf numFmtId="0" fontId="0" fillId="82" borderId="0" xfId="0" applyFill="1" applyAlignment="1">
      <alignment textRotation="90"/>
    </xf>
    <xf numFmtId="0" fontId="0" fillId="82" borderId="0" xfId="0" applyFill="1"/>
    <xf numFmtId="0" fontId="136" fillId="82" borderId="0" xfId="0" applyFont="1" applyFill="1" applyAlignment="1">
      <alignment horizontal="center" vertical="center" wrapText="1"/>
    </xf>
    <xf numFmtId="0" fontId="129" fillId="82" borderId="45" xfId="0" applyFont="1" applyFill="1" applyBorder="1" applyAlignment="1">
      <alignment horizontal="center"/>
    </xf>
    <xf numFmtId="9" fontId="129" fillId="82" borderId="45" xfId="73" applyFont="1" applyFill="1" applyBorder="1" applyAlignment="1">
      <alignment horizontal="center"/>
    </xf>
    <xf numFmtId="2" fontId="129" fillId="82" borderId="45" xfId="0" applyNumberFormat="1" applyFont="1" applyFill="1" applyBorder="1" applyAlignment="1">
      <alignment horizontal="center"/>
    </xf>
    <xf numFmtId="1" fontId="129" fillId="82" borderId="45" xfId="0" applyNumberFormat="1" applyFont="1" applyFill="1" applyBorder="1" applyAlignment="1">
      <alignment horizontal="center"/>
    </xf>
    <xf numFmtId="0" fontId="94" fillId="82" borderId="0" xfId="0" applyFont="1" applyFill="1" applyAlignment="1">
      <alignment horizontal="center" textRotation="90" wrapText="1"/>
    </xf>
    <xf numFmtId="2" fontId="0" fillId="0" borderId="0" xfId="0" applyNumberFormat="1"/>
    <xf numFmtId="0" fontId="138" fillId="48" borderId="0" xfId="3" applyFont="1" applyFill="1" applyBorder="1" applyAlignment="1">
      <alignment horizontal="center" textRotation="90" wrapText="1"/>
    </xf>
    <xf numFmtId="0" fontId="57" fillId="48" borderId="0" xfId="3" applyFont="1" applyFill="1" applyBorder="1" applyAlignment="1">
      <alignment horizontal="center" textRotation="90" wrapText="1"/>
    </xf>
    <xf numFmtId="168" fontId="139" fillId="48" borderId="0" xfId="0" applyNumberFormat="1" applyFont="1" applyFill="1" applyAlignment="1">
      <alignment horizontal="center"/>
    </xf>
    <xf numFmtId="0" fontId="140" fillId="48" borderId="0" xfId="3" applyFont="1" applyFill="1" applyBorder="1" applyAlignment="1">
      <alignment horizontal="center" textRotation="90"/>
    </xf>
    <xf numFmtId="0" fontId="0" fillId="48" borderId="0" xfId="0" applyFill="1" applyAlignment="1">
      <alignment horizontal="center"/>
    </xf>
    <xf numFmtId="0" fontId="110" fillId="48" borderId="0" xfId="0" applyFont="1" applyFill="1" applyAlignment="1">
      <alignment horizontal="center"/>
    </xf>
    <xf numFmtId="9" fontId="0" fillId="48" borderId="0" xfId="0" applyNumberFormat="1" applyFill="1"/>
    <xf numFmtId="2" fontId="0" fillId="48" borderId="0" xfId="0" applyNumberFormat="1" applyFill="1"/>
    <xf numFmtId="0" fontId="0" fillId="48" borderId="0" xfId="0" applyFill="1" applyAlignment="1">
      <alignment horizontal="left"/>
    </xf>
    <xf numFmtId="0" fontId="103" fillId="48" borderId="0" xfId="3" applyFont="1" applyFill="1" applyBorder="1" applyAlignment="1">
      <alignment horizontal="center"/>
    </xf>
    <xf numFmtId="0" fontId="103" fillId="48" borderId="0" xfId="3" applyFont="1" applyFill="1" applyBorder="1" applyAlignment="1">
      <alignment horizontal="center" vertical="center"/>
    </xf>
    <xf numFmtId="0" fontId="127" fillId="0" borderId="0" xfId="0" applyFont="1" applyFill="1" applyAlignment="1">
      <alignment horizontal="center" vertical="center" wrapText="1"/>
    </xf>
    <xf numFmtId="0" fontId="113" fillId="0" borderId="45" xfId="0" applyFont="1" applyFill="1" applyBorder="1" applyAlignment="1">
      <alignment vertical="top" wrapText="1"/>
    </xf>
    <xf numFmtId="1" fontId="92" fillId="0" borderId="0" xfId="0" applyNumberFormat="1" applyFont="1" applyAlignment="1">
      <alignment horizontal="center"/>
    </xf>
    <xf numFmtId="168" fontId="26" fillId="67" borderId="42" xfId="0" applyNumberFormat="1" applyFont="1" applyFill="1" applyBorder="1" applyAlignment="1">
      <alignment horizontal="center" vertical="center"/>
    </xf>
    <xf numFmtId="0" fontId="27" fillId="48" borderId="0" xfId="3" applyFont="1" applyFill="1" applyBorder="1" applyAlignment="1"/>
    <xf numFmtId="0" fontId="68" fillId="0" borderId="40" xfId="0" applyFont="1" applyFill="1" applyBorder="1" applyAlignment="1">
      <alignment horizontal="left" vertical="center"/>
    </xf>
    <xf numFmtId="0" fontId="68" fillId="0" borderId="0" xfId="0" applyFont="1" applyFill="1"/>
    <xf numFmtId="0" fontId="68" fillId="48" borderId="0" xfId="0" applyFont="1" applyFill="1"/>
    <xf numFmtId="168" fontId="1" fillId="11" borderId="14" xfId="19" applyNumberFormat="1" applyBorder="1" applyAlignment="1">
      <alignment horizontal="center" vertical="center"/>
    </xf>
    <xf numFmtId="168" fontId="0" fillId="11" borderId="10" xfId="19" applyNumberFormat="1" applyFont="1" applyBorder="1" applyAlignment="1">
      <alignment horizontal="center" vertical="center"/>
    </xf>
    <xf numFmtId="0" fontId="116" fillId="0" borderId="0" xfId="0" applyFont="1" applyFill="1" applyBorder="1"/>
    <xf numFmtId="0" fontId="68" fillId="0" borderId="0" xfId="0" applyFont="1" applyFill="1" applyBorder="1"/>
    <xf numFmtId="0" fontId="98" fillId="0" borderId="0" xfId="0" applyFont="1" applyFill="1" applyBorder="1"/>
    <xf numFmtId="0" fontId="98" fillId="0" borderId="0" xfId="0" applyFont="1" applyFill="1" applyBorder="1" applyAlignment="1">
      <alignment vertical="top" wrapText="1"/>
    </xf>
    <xf numFmtId="0" fontId="98" fillId="0" borderId="45" xfId="0" applyFont="1" applyFill="1" applyBorder="1" applyAlignment="1">
      <alignment vertical="top" wrapText="1"/>
    </xf>
    <xf numFmtId="0" fontId="88" fillId="0" borderId="45" xfId="282" applyFill="1" applyBorder="1" applyAlignment="1" applyProtection="1">
      <alignment vertical="top" wrapText="1"/>
    </xf>
    <xf numFmtId="0" fontId="33" fillId="74" borderId="0" xfId="0" applyFont="1" applyFill="1"/>
    <xf numFmtId="0" fontId="0" fillId="82" borderId="0" xfId="0" applyFill="1" applyAlignment="1">
      <alignment horizontal="center" textRotation="90"/>
    </xf>
    <xf numFmtId="0" fontId="104" fillId="47" borderId="27" xfId="0" applyFont="1" applyFill="1" applyBorder="1" applyAlignment="1">
      <alignment horizontal="center" vertical="center" wrapText="1"/>
    </xf>
    <xf numFmtId="0" fontId="25" fillId="69" borderId="0" xfId="68" applyFill="1" applyBorder="1" applyAlignment="1">
      <alignment horizontal="center"/>
    </xf>
    <xf numFmtId="0" fontId="115" fillId="69" borderId="27" xfId="0" applyFont="1" applyFill="1" applyBorder="1" applyAlignment="1">
      <alignment horizontal="center" vertical="center"/>
    </xf>
  </cellXfs>
  <cellStyles count="311">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in 2" xfId="296"/>
    <cellStyle name="blue" xfId="134"/>
    <cellStyle name="Calcolo" xfId="135"/>
    <cellStyle name="Calculation" xfId="11" builtinId="22" customBuiltin="1"/>
    <cellStyle name="Calculation 2" xfId="58"/>
    <cellStyle name="cell" xfId="136"/>
    <cellStyle name="cell 2" xfId="297"/>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 3 2" xfId="291"/>
    <cellStyle name="Comma 2 3 2 2" xfId="308"/>
    <cellStyle name="Comma 2_GII2013_Mika_June07" xfId="77"/>
    <cellStyle name="Comma 3" xfId="152"/>
    <cellStyle name="Comma 3 2" xfId="292"/>
    <cellStyle name="Comma 3 2 2" xfId="309"/>
    <cellStyle name="Comma 4" xfId="289"/>
    <cellStyle name="Comma 5" xfId="295"/>
    <cellStyle name="Comma0" xfId="153"/>
    <cellStyle name="Controlecel 2" xfId="154"/>
    <cellStyle name="Currency0" xfId="155"/>
    <cellStyle name="DataEntryCells" xfId="156"/>
    <cellStyle name="DataEntryCells 2" xfId="298"/>
    <cellStyle name="Date" xfId="157"/>
    <cellStyle name="Dezimal [0]_Germany" xfId="158"/>
    <cellStyle name="Dezimal_Germany" xfId="159"/>
    <cellStyle name="ErrRpt_DataEntryCells" xfId="160"/>
    <cellStyle name="ErrRpt-DataEntryCells" xfId="161"/>
    <cellStyle name="ErrRpt-DataEntryCells 2" xfId="299"/>
    <cellStyle name="ErrRpt-GreyBackground" xfId="162"/>
    <cellStyle name="Euro" xfId="163"/>
    <cellStyle name="Euro 2" xfId="293"/>
    <cellStyle name="Euro 2 2" xfId="310"/>
    <cellStyle name="Explanatory Text" xfId="15" builtinId="53" customBuiltin="1"/>
    <cellStyle name="Explanatory Text 2" xfId="164"/>
    <cellStyle name="Fixed" xfId="165"/>
    <cellStyle name="formula" xfId="166"/>
    <cellStyle name="formula 2" xfId="300"/>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2" builtinId="8"/>
    <cellStyle name="Hyperlink 2" xfId="172"/>
    <cellStyle name="Hyperlink 3" xfId="283"/>
    <cellStyle name="Hyperlink 4" xfId="294"/>
    <cellStyle name="Input" xfId="9" builtinId="20" customBuiltin="1"/>
    <cellStyle name="Input 2" xfId="173"/>
    <cellStyle name="Invoer 2" xfId="174"/>
    <cellStyle name="ISC" xfId="175"/>
    <cellStyle name="isced" xfId="176"/>
    <cellStyle name="isced 2" xfId="301"/>
    <cellStyle name="ISCED Titles" xfId="177"/>
    <cellStyle name="Komma 2" xfId="178"/>
    <cellStyle name="Kop 1 2" xfId="179"/>
    <cellStyle name="Kop 2 2" xfId="180"/>
    <cellStyle name="Kop 3 2" xfId="181"/>
    <cellStyle name="Kop 4 2" xfId="182"/>
    <cellStyle name="level1a" xfId="183"/>
    <cellStyle name="level1a 2" xfId="302"/>
    <cellStyle name="level2" xfId="184"/>
    <cellStyle name="level2a" xfId="185"/>
    <cellStyle name="level3" xfId="186"/>
    <cellStyle name="Linked Cell" xfId="12" builtinId="24" customBuiltin="1"/>
    <cellStyle name="Linked Cell 2" xfId="187"/>
    <cellStyle name="Migliaia (0)_conti99" xfId="188"/>
    <cellStyle name="Neutraal 2" xfId="189"/>
    <cellStyle name="Neutral" xfId="8" builtinId="28" customBuiltin="1"/>
    <cellStyle name="Neutral 2" xfId="190"/>
    <cellStyle name="Neutrale" xfId="191"/>
    <cellStyle name="Normal" xfId="0" builtinId="0"/>
    <cellStyle name="Normal 10" xfId="285"/>
    <cellStyle name="Normal 11" xfId="286"/>
    <cellStyle name="Normal 19" xfId="192"/>
    <cellStyle name="Normal 2" xfId="63"/>
    <cellStyle name="Normal 2 2" xfId="64"/>
    <cellStyle name="Normal 2 2 2" xfId="193"/>
    <cellStyle name="Normal 2 2 3" xfId="194"/>
    <cellStyle name="Normal 2 2_GII2013_Mika_June07" xfId="76"/>
    <cellStyle name="Normal 2 3" xfId="71"/>
    <cellStyle name="Normal 2 3 2" xfId="195"/>
    <cellStyle name="Normal 2 3_GII2013_Mika_June07" xfId="196"/>
    <cellStyle name="Normal 2 4" xfId="197"/>
    <cellStyle name="Normal 2 5" xfId="198"/>
    <cellStyle name="Normal 2 6" xfId="199"/>
    <cellStyle name="Normal 2 7" xfId="200"/>
    <cellStyle name="Normal 2 8" xfId="201"/>
    <cellStyle name="Normal 2_962010071P1G001" xfId="202"/>
    <cellStyle name="Normal 3" xfId="65"/>
    <cellStyle name="Normal 3 2" xfId="203"/>
    <cellStyle name="Normal 3 2 2" xfId="204"/>
    <cellStyle name="Normal 3 2_SSI2012-Finaldata_JRCresults_2003" xfId="205"/>
    <cellStyle name="Normal 3 3" xfId="206"/>
    <cellStyle name="Normal 3 3 2" xfId="207"/>
    <cellStyle name="Normal 3 3_SSI2012-Finaldata_JRCresults_2003" xfId="208"/>
    <cellStyle name="Normal 3 4" xfId="209"/>
    <cellStyle name="Normal 3_SSI2012-Finaldata_JRCresults_2003" xfId="210"/>
    <cellStyle name="Normal 4" xfId="211"/>
    <cellStyle name="Normal 5" xfId="212"/>
    <cellStyle name="Normal 6" xfId="213"/>
    <cellStyle name="Normal 6 2" xfId="214"/>
    <cellStyle name="Normal 7" xfId="215"/>
    <cellStyle name="Normal 8" xfId="216"/>
    <cellStyle name="Normal 9" xfId="284"/>
    <cellStyle name="Normale_Foglio1" xfId="217"/>
    <cellStyle name="Nota" xfId="218"/>
    <cellStyle name="Note" xfId="75" builtinId="10" customBuiltin="1"/>
    <cellStyle name="Note 2" xfId="66"/>
    <cellStyle name="Note 2 2" xfId="72"/>
    <cellStyle name="Note 2 3" xfId="219"/>
    <cellStyle name="Note 3" xfId="290"/>
    <cellStyle name="Notitie 2" xfId="220"/>
    <cellStyle name="Ongeldig 2" xfId="221"/>
    <cellStyle name="Output" xfId="10" builtinId="21" customBuiltin="1"/>
    <cellStyle name="Output 2" xfId="67"/>
    <cellStyle name="Percent" xfId="73" builtinId="5"/>
    <cellStyle name="Percent 2" xfId="222"/>
    <cellStyle name="Percent 3" xfId="288"/>
    <cellStyle name="Prozent_SubCatperStud" xfId="223"/>
    <cellStyle name="row" xfId="224"/>
    <cellStyle name="row 2" xfId="303"/>
    <cellStyle name="RowCodes" xfId="225"/>
    <cellStyle name="Row-Col Headings" xfId="226"/>
    <cellStyle name="RowTitles" xfId="227"/>
    <cellStyle name="RowTitles 2" xfId="304"/>
    <cellStyle name="RowTitles1-Detail" xfId="228"/>
    <cellStyle name="RowTitles1-Detail 2" xfId="305"/>
    <cellStyle name="RowTitles-Col2" xfId="229"/>
    <cellStyle name="RowTitles-Col2 2" xfId="306"/>
    <cellStyle name="RowTitles-Detail" xfId="230"/>
    <cellStyle name="RowTitles-Detail 2" xfId="307"/>
    <cellStyle name="ss1" xfId="231"/>
    <cellStyle name="ss10" xfId="232"/>
    <cellStyle name="ss11" xfId="233"/>
    <cellStyle name="ss12" xfId="234"/>
    <cellStyle name="ss13" xfId="235"/>
    <cellStyle name="ss14" xfId="236"/>
    <cellStyle name="ss15" xfId="237"/>
    <cellStyle name="ss16" xfId="238"/>
    <cellStyle name="ss17" xfId="239"/>
    <cellStyle name="ss18" xfId="240"/>
    <cellStyle name="ss19" xfId="241"/>
    <cellStyle name="ss2" xfId="242"/>
    <cellStyle name="ss20" xfId="243"/>
    <cellStyle name="ss21" xfId="244"/>
    <cellStyle name="ss22" xfId="245"/>
    <cellStyle name="ss3" xfId="246"/>
    <cellStyle name="ss4" xfId="247"/>
    <cellStyle name="ss5" xfId="248"/>
    <cellStyle name="ss6" xfId="249"/>
    <cellStyle name="ss7" xfId="250"/>
    <cellStyle name="ss8" xfId="251"/>
    <cellStyle name="ss9" xfId="252"/>
    <cellStyle name="Standaard 2" xfId="253"/>
    <cellStyle name="Standaard 3" xfId="254"/>
    <cellStyle name="Standard_cpi-mp-be-stats" xfId="255"/>
    <cellStyle name="Style 1" xfId="256"/>
    <cellStyle name="Style 2" xfId="257"/>
    <cellStyle name="Table No." xfId="258"/>
    <cellStyle name="Table Title" xfId="259"/>
    <cellStyle name="Tagline" xfId="260"/>
    <cellStyle name="temp" xfId="261"/>
    <cellStyle name="Testo avviso" xfId="262"/>
    <cellStyle name="Testo descrittivo" xfId="263"/>
    <cellStyle name="Title" xfId="1" builtinId="15" customBuiltin="1"/>
    <cellStyle name="Title 1" xfId="264"/>
    <cellStyle name="Title 2" xfId="68"/>
    <cellStyle name="Title 3" xfId="287"/>
    <cellStyle name="title1" xfId="265"/>
    <cellStyle name="Titolo" xfId="266"/>
    <cellStyle name="Titolo 1" xfId="267"/>
    <cellStyle name="Titolo 2" xfId="268"/>
    <cellStyle name="Titolo 3" xfId="269"/>
    <cellStyle name="Titolo 4" xfId="270"/>
    <cellStyle name="Titolo_SSI2012-Finaldata_JRCresults_2003" xfId="271"/>
    <cellStyle name="Totaal 2" xfId="272"/>
    <cellStyle name="Total" xfId="16" builtinId="25" customBuiltin="1"/>
    <cellStyle name="Total 2" xfId="69"/>
    <cellStyle name="Totale" xfId="273"/>
    <cellStyle name="Uitvoer 2" xfId="274"/>
    <cellStyle name="Valore non valido" xfId="275"/>
    <cellStyle name="Valore valido" xfId="276"/>
    <cellStyle name="Verklarende tekst 2" xfId="277"/>
    <cellStyle name="Waarschuwingstekst 2" xfId="278"/>
    <cellStyle name="Währung [0]_Germany" xfId="279"/>
    <cellStyle name="Währung_Germany" xfId="280"/>
    <cellStyle name="Warning Text" xfId="14" builtinId="11" customBuiltin="1"/>
    <cellStyle name="Warning Text 2" xfId="281"/>
  </cellStyles>
  <dxfs count="58">
    <dxf>
      <font>
        <color rgb="FF9C0006"/>
      </font>
      <fill>
        <patternFill>
          <bgColor rgb="FFFFC7CE"/>
        </patternFill>
      </fill>
    </dxf>
    <dxf>
      <font>
        <color rgb="FF9C0006"/>
      </font>
      <fill>
        <patternFill>
          <bgColor rgb="FFFFC7CE"/>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color rgb="FF9C0006"/>
      </font>
      <fill>
        <patternFill>
          <bgColor rgb="FFFFC7CE"/>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color theme="0" tint="-4.9989318521683403E-2"/>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color theme="0"/>
      </font>
      <fill>
        <patternFill>
          <bgColor theme="5"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bgColor theme="4"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fgColor theme="0"/>
          <bgColor theme="4" tint="-0.499984740745262"/>
        </patternFill>
      </fill>
    </dxf>
  </dxfs>
  <tableStyles count="0" defaultTableStyle="TableStyleMedium2" defaultPivotStyle="PivotStyleLight16"/>
  <colors>
    <mruColors>
      <color rgb="FF238B45"/>
      <color rgb="FFFFEFD9"/>
      <color rgb="FFFFFFFF"/>
      <color rgb="FFFF6600"/>
      <color rgb="FFFFD85D"/>
      <color rgb="FFBDD7E7"/>
      <color rgb="FFEFF3FF"/>
      <color rgb="FF6BAED6"/>
      <color rgb="FF2171B5"/>
      <color rgb="FFEDF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923925</xdr:colOff>
      <xdr:row>1</xdr:row>
      <xdr:rowOff>151534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66675"/>
          <a:ext cx="828675" cy="380134"/>
        </a:xfrm>
        <a:prstGeom prst="rect">
          <a:avLst/>
        </a:prstGeom>
      </xdr:spPr>
    </xdr:pic>
    <xdr:clientData/>
  </xdr:twoCellAnchor>
  <xdr:twoCellAnchor editAs="oneCell">
    <xdr:from>
      <xdr:col>0</xdr:col>
      <xdr:colOff>0</xdr:colOff>
      <xdr:row>8</xdr:row>
      <xdr:rowOff>0</xdr:rowOff>
    </xdr:from>
    <xdr:to>
      <xdr:col>1</xdr:col>
      <xdr:colOff>468584</xdr:colOff>
      <xdr:row>8</xdr:row>
      <xdr:rowOff>3571875</xdr:rowOff>
    </xdr:to>
    <xdr:pic>
      <xdr:nvPicPr>
        <xdr:cNvPr id="3" name="Picture 2">
          <a:extLst>
            <a:ext uri="{FF2B5EF4-FFF2-40B4-BE49-F238E27FC236}">
              <a16:creationId xmlns:a16="http://schemas.microsoft.com/office/drawing/2014/main" id="{92B85D68-1AE0-4576-ADEA-55D285EC6D16}"/>
            </a:ext>
          </a:extLst>
        </xdr:cNvPr>
        <xdr:cNvPicPr>
          <a:picLocks noChangeAspect="1"/>
        </xdr:cNvPicPr>
      </xdr:nvPicPr>
      <xdr:blipFill>
        <a:blip xmlns:r="http://schemas.openxmlformats.org/officeDocument/2006/relationships" r:embed="rId2"/>
        <a:stretch>
          <a:fillRect/>
        </a:stretch>
      </xdr:blipFill>
      <xdr:spPr>
        <a:xfrm>
          <a:off x="0" y="1347439"/>
          <a:ext cx="7019925" cy="3571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2" name="Picture 1">
          <a:extLst>
            <a:ext uri="{FF2B5EF4-FFF2-40B4-BE49-F238E27FC236}">
              <a16:creationId xmlns:a16="http://schemas.microsoft.com/office/drawing/2014/main" id="{F422A822-3D6F-4F18-A7A4-660DC00C2E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2" name="Picture 1">
          <a:extLst>
            <a:ext uri="{FF2B5EF4-FFF2-40B4-BE49-F238E27FC236}">
              <a16:creationId xmlns:a16="http://schemas.microsoft.com/office/drawing/2014/main" id="{EAD7D3ED-20D4-471B-9BA8-68675C09E0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2" name="Picture 1">
          <a:extLst>
            <a:ext uri="{FF2B5EF4-FFF2-40B4-BE49-F238E27FC236}">
              <a16:creationId xmlns:a16="http://schemas.microsoft.com/office/drawing/2014/main" id="{4493D4B0-FF0B-4174-8F16-A8F6981FA5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2" name="Picture 1">
          <a:extLst>
            <a:ext uri="{FF2B5EF4-FFF2-40B4-BE49-F238E27FC236}">
              <a16:creationId xmlns:a16="http://schemas.microsoft.com/office/drawing/2014/main" id="{1E691311-AB5B-4150-A873-5A2BB2DECF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0</xdr:col>
      <xdr:colOff>914400</xdr:colOff>
      <xdr:row>1</xdr:row>
      <xdr:rowOff>127328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8100"/>
          <a:ext cx="838200" cy="3845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84666</xdr:rowOff>
    </xdr:from>
    <xdr:to>
      <xdr:col>1</xdr:col>
      <xdr:colOff>941243</xdr:colOff>
      <xdr:row>1</xdr:row>
      <xdr:rowOff>963083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4917" y="285749"/>
          <a:ext cx="1904326" cy="878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1</xdr:col>
      <xdr:colOff>1305309</xdr:colOff>
      <xdr:row>1</xdr:row>
      <xdr:rowOff>868892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5"/>
          <a:ext cx="1914909" cy="8784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95250</xdr:rowOff>
    </xdr:from>
    <xdr:to>
      <xdr:col>2</xdr:col>
      <xdr:colOff>95634</xdr:colOff>
      <xdr:row>1</xdr:row>
      <xdr:rowOff>973667</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0"/>
          <a:ext cx="1914909" cy="8784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57150</xdr:rowOff>
    </xdr:from>
    <xdr:to>
      <xdr:col>2</xdr:col>
      <xdr:colOff>95634</xdr:colOff>
      <xdr:row>1</xdr:row>
      <xdr:rowOff>935567</xdr:rowOff>
    </xdr:to>
    <xdr:pic>
      <xdr:nvPicPr>
        <xdr:cNvPr id="3" name="Picture 2">
          <a:extLst>
            <a:ext uri="{FF2B5EF4-FFF2-40B4-BE49-F238E27FC236}">
              <a16:creationId xmlns:a16="http://schemas.microsoft.com/office/drawing/2014/main" id="{399F6783-E993-4FAD-9052-262A8ED98D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47650"/>
          <a:ext cx="1914909" cy="878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1</xdr:row>
      <xdr:rowOff>133350</xdr:rowOff>
    </xdr:from>
    <xdr:to>
      <xdr:col>0</xdr:col>
      <xdr:colOff>2057784</xdr:colOff>
      <xdr:row>1</xdr:row>
      <xdr:rowOff>1011767</xdr:rowOff>
    </xdr:to>
    <xdr:pic>
      <xdr:nvPicPr>
        <xdr:cNvPr id="2" name="Picture 1">
          <a:extLst>
            <a:ext uri="{FF2B5EF4-FFF2-40B4-BE49-F238E27FC236}">
              <a16:creationId xmlns:a16="http://schemas.microsoft.com/office/drawing/2014/main" id="{54026FE9-A8CE-4FD3-8860-CDB4AB151C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475" y="323850"/>
          <a:ext cx="1914909" cy="8784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1</xdr:row>
      <xdr:rowOff>66675</xdr:rowOff>
    </xdr:from>
    <xdr:to>
      <xdr:col>1</xdr:col>
      <xdr:colOff>1314834</xdr:colOff>
      <xdr:row>1</xdr:row>
      <xdr:rowOff>945092</xdr:rowOff>
    </xdr:to>
    <xdr:pic>
      <xdr:nvPicPr>
        <xdr:cNvPr id="2" name="Picture 1">
          <a:extLst>
            <a:ext uri="{FF2B5EF4-FFF2-40B4-BE49-F238E27FC236}">
              <a16:creationId xmlns:a16="http://schemas.microsoft.com/office/drawing/2014/main" id="{C484B166-AB5A-4A33-BD27-7B36CE302A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57175"/>
          <a:ext cx="1914909" cy="878417"/>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www.agrhymet.ne/eng/presentation.html" TargetMode="External"/><Relationship Id="rId5" Type="http://schemas.openxmlformats.org/officeDocument/2006/relationships/comments" Target="../comments6.xml"/><Relationship Id="rId4" Type="http://schemas.openxmlformats.org/officeDocument/2006/relationships/queryTable" Target="../queryTables/query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tabSelected="1" zoomScale="82" zoomScaleNormal="82" zoomScalePageLayoutView="70" workbookViewId="0">
      <selection activeCell="G17" sqref="G17"/>
    </sheetView>
  </sheetViews>
  <sheetFormatPr defaultColWidth="9.140625" defaultRowHeight="15" x14ac:dyDescent="0.25"/>
  <cols>
    <col min="1" max="1" width="98.28515625" style="9" customWidth="1"/>
    <col min="2" max="16384" width="9.140625" style="9"/>
  </cols>
  <sheetData>
    <row r="1" spans="1:11" ht="23.25" x14ac:dyDescent="0.25">
      <c r="A1" s="76" t="s">
        <v>272</v>
      </c>
    </row>
    <row r="2" spans="1:11" x14ac:dyDescent="0.25">
      <c r="A2" s="77" t="s">
        <v>748</v>
      </c>
    </row>
    <row r="3" spans="1:11" ht="7.5" customHeight="1" x14ac:dyDescent="0.25">
      <c r="A3" s="15"/>
    </row>
    <row r="4" spans="1:11" ht="6.75" customHeight="1" x14ac:dyDescent="0.25">
      <c r="A4" s="78"/>
    </row>
    <row r="5" spans="1:11" x14ac:dyDescent="0.25">
      <c r="A5" s="79" t="s">
        <v>35</v>
      </c>
    </row>
    <row r="6" spans="1:11" ht="19.5" customHeight="1" x14ac:dyDescent="0.25">
      <c r="A6" s="80" t="s">
        <v>69</v>
      </c>
    </row>
    <row r="7" spans="1:11" ht="61.5" customHeight="1" x14ac:dyDescent="0.25">
      <c r="A7" s="109" t="s">
        <v>750</v>
      </c>
    </row>
    <row r="8" spans="1:11" ht="6.75" customHeight="1" x14ac:dyDescent="0.25">
      <c r="A8" s="81"/>
    </row>
    <row r="9" spans="1:11" ht="359.25" customHeight="1" x14ac:dyDescent="0.25">
      <c r="A9" s="82"/>
      <c r="K9"/>
    </row>
    <row r="10" spans="1:11" s="70" customFormat="1" ht="38.25" x14ac:dyDescent="0.2">
      <c r="A10" s="83" t="s">
        <v>70</v>
      </c>
      <c r="K10" s="71"/>
    </row>
    <row r="11" spans="1:11" ht="24" customHeight="1" x14ac:dyDescent="0.25">
      <c r="A11" s="84" t="s">
        <v>36</v>
      </c>
    </row>
    <row r="12" spans="1:11" ht="9" customHeight="1" x14ac:dyDescent="0.25">
      <c r="A12" s="85"/>
    </row>
    <row r="13" spans="1:11" x14ac:dyDescent="0.25">
      <c r="A13" s="86" t="s">
        <v>180</v>
      </c>
    </row>
    <row r="14" spans="1:11" x14ac:dyDescent="0.25">
      <c r="A14" s="87"/>
    </row>
    <row r="15" spans="1:11" x14ac:dyDescent="0.25">
      <c r="A15" s="87"/>
    </row>
    <row r="16" spans="1:11" x14ac:dyDescent="0.25">
      <c r="A16" s="87"/>
    </row>
    <row r="17" spans="1:1" x14ac:dyDescent="0.25">
      <c r="A17" s="87"/>
    </row>
    <row r="18" spans="1:1" x14ac:dyDescent="0.25">
      <c r="A18" s="87"/>
    </row>
    <row r="19" spans="1:1" x14ac:dyDescent="0.25">
      <c r="A19" s="87"/>
    </row>
    <row r="20" spans="1:1" x14ac:dyDescent="0.25">
      <c r="A20" s="87"/>
    </row>
    <row r="21" spans="1:1" x14ac:dyDescent="0.25">
      <c r="A21" s="87"/>
    </row>
  </sheetData>
  <hyperlinks>
    <hyperlink ref="A5" location="'Table of Contents'!A1" display="(table of Content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6"/>
  <sheetViews>
    <sheetView showGridLines="0" workbookViewId="0">
      <pane xSplit="4" ySplit="4" topLeftCell="AK5" activePane="bottomRight" state="frozen"/>
      <selection pane="topRight" activeCell="D1" sqref="D1"/>
      <selection pane="bottomLeft" activeCell="A5" sqref="A5"/>
      <selection pane="bottomRight" activeCell="E2" sqref="E2:AZ4"/>
    </sheetView>
  </sheetViews>
  <sheetFormatPr defaultColWidth="9.140625" defaultRowHeight="15" x14ac:dyDescent="0.25"/>
  <cols>
    <col min="1" max="1" width="9.140625" style="110"/>
    <col min="2" max="2" width="49.42578125" style="166" bestFit="1" customWidth="1"/>
    <col min="3" max="4" width="13.5703125" style="166" customWidth="1"/>
    <col min="5" max="17" width="11.42578125" style="166" customWidth="1"/>
    <col min="18" max="19" width="11.42578125" style="135" customWidth="1"/>
    <col min="20" max="39" width="11.42578125" style="110" customWidth="1"/>
    <col min="40" max="42" width="11.42578125" style="135" customWidth="1"/>
    <col min="43" max="51" width="11.42578125" style="110" customWidth="1"/>
    <col min="52" max="16384" width="9.140625" style="110"/>
  </cols>
  <sheetData>
    <row r="1" spans="1:52"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row>
    <row r="2" spans="1:52"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269</v>
      </c>
      <c r="AZ2" s="218" t="s">
        <v>646</v>
      </c>
    </row>
    <row r="3" spans="1:52" s="166" customFormat="1" ht="15.75" thickTop="1" x14ac:dyDescent="0.25">
      <c r="A3" s="162" t="s">
        <v>67</v>
      </c>
      <c r="B3" s="161"/>
      <c r="C3" s="161"/>
      <c r="D3" s="161"/>
      <c r="E3" s="217" t="s">
        <v>511</v>
      </c>
      <c r="F3" s="217">
        <v>2011</v>
      </c>
      <c r="G3" s="217">
        <v>2011</v>
      </c>
      <c r="H3" s="217">
        <v>2015</v>
      </c>
      <c r="I3" s="219" t="s">
        <v>265</v>
      </c>
      <c r="J3" s="217">
        <v>2017</v>
      </c>
      <c r="K3" s="219">
        <v>2016</v>
      </c>
      <c r="L3" s="163">
        <v>2015</v>
      </c>
      <c r="M3" s="163">
        <v>2016</v>
      </c>
      <c r="N3" s="163">
        <v>2017</v>
      </c>
      <c r="O3" s="163">
        <v>2018</v>
      </c>
      <c r="P3" s="163">
        <v>2018</v>
      </c>
      <c r="Q3" s="219" t="s">
        <v>247</v>
      </c>
      <c r="R3" s="219" t="s">
        <v>266</v>
      </c>
      <c r="S3" s="219">
        <v>2016</v>
      </c>
      <c r="T3" s="219" t="s">
        <v>264</v>
      </c>
      <c r="U3" s="219" t="s">
        <v>264</v>
      </c>
      <c r="V3" s="219" t="s">
        <v>264</v>
      </c>
      <c r="W3" s="219">
        <v>2015</v>
      </c>
      <c r="X3" s="219">
        <v>2014</v>
      </c>
      <c r="Y3" s="219">
        <v>2014</v>
      </c>
      <c r="Z3" s="219">
        <v>2015</v>
      </c>
      <c r="AA3" s="219" t="s">
        <v>270</v>
      </c>
      <c r="AB3" s="163">
        <v>2017</v>
      </c>
      <c r="AC3" s="163">
        <v>2017</v>
      </c>
      <c r="AD3" s="163">
        <v>2017</v>
      </c>
      <c r="AE3" s="163">
        <v>2017</v>
      </c>
      <c r="AF3" s="163">
        <v>2018</v>
      </c>
      <c r="AG3" s="163">
        <v>2017</v>
      </c>
      <c r="AH3" s="163">
        <v>2017</v>
      </c>
      <c r="AI3" s="163">
        <v>2017</v>
      </c>
      <c r="AJ3" s="163">
        <v>2017</v>
      </c>
      <c r="AK3" s="163">
        <v>2017</v>
      </c>
      <c r="AL3" s="163">
        <v>2017</v>
      </c>
      <c r="AM3" s="163">
        <v>2017</v>
      </c>
      <c r="AN3" s="219">
        <v>2016</v>
      </c>
      <c r="AO3" s="219">
        <v>2016</v>
      </c>
      <c r="AP3" s="221">
        <v>2014</v>
      </c>
      <c r="AQ3" s="221" t="s">
        <v>267</v>
      </c>
      <c r="AR3" s="221" t="s">
        <v>263</v>
      </c>
      <c r="AS3" s="221">
        <v>2015</v>
      </c>
      <c r="AT3" s="221">
        <v>2015</v>
      </c>
      <c r="AU3" s="219" t="s">
        <v>268</v>
      </c>
      <c r="AV3" s="219" t="s">
        <v>268</v>
      </c>
      <c r="AW3" s="226">
        <v>2017</v>
      </c>
      <c r="AX3" s="226">
        <v>2015</v>
      </c>
      <c r="AY3" s="221">
        <v>2017</v>
      </c>
      <c r="AZ3" s="219">
        <v>2017</v>
      </c>
    </row>
    <row r="4" spans="1:52" s="166" customFormat="1" ht="24" x14ac:dyDescent="0.25">
      <c r="A4" s="159" t="s">
        <v>42</v>
      </c>
      <c r="B4" s="161"/>
      <c r="C4" s="161"/>
      <c r="D4" s="161"/>
      <c r="E4" s="164" t="s">
        <v>43</v>
      </c>
      <c r="F4" s="164" t="s">
        <v>5</v>
      </c>
      <c r="G4" s="164" t="s">
        <v>5</v>
      </c>
      <c r="H4" s="164" t="s">
        <v>43</v>
      </c>
      <c r="I4" s="164" t="s">
        <v>43</v>
      </c>
      <c r="J4" s="164" t="s">
        <v>44</v>
      </c>
      <c r="K4" s="164" t="s">
        <v>44</v>
      </c>
      <c r="L4" s="164" t="s">
        <v>43</v>
      </c>
      <c r="M4" s="164" t="s">
        <v>43</v>
      </c>
      <c r="N4" s="164" t="s">
        <v>43</v>
      </c>
      <c r="O4" s="164" t="s">
        <v>43</v>
      </c>
      <c r="P4" s="164" t="s">
        <v>43</v>
      </c>
      <c r="Q4" s="164" t="s">
        <v>44</v>
      </c>
      <c r="R4" s="164" t="s">
        <v>59</v>
      </c>
      <c r="S4" s="164" t="s">
        <v>58</v>
      </c>
      <c r="T4" s="164" t="s">
        <v>58</v>
      </c>
      <c r="U4" s="164" t="s">
        <v>58</v>
      </c>
      <c r="V4" s="164" t="s">
        <v>58</v>
      </c>
      <c r="W4" s="164" t="s">
        <v>43</v>
      </c>
      <c r="X4" s="164" t="s">
        <v>43</v>
      </c>
      <c r="Y4" s="164" t="s">
        <v>43</v>
      </c>
      <c r="Z4" s="164" t="s">
        <v>43</v>
      </c>
      <c r="AA4" s="164" t="s">
        <v>43</v>
      </c>
      <c r="AB4" s="164" t="s">
        <v>43</v>
      </c>
      <c r="AC4" s="164" t="s">
        <v>58</v>
      </c>
      <c r="AD4" s="164" t="s">
        <v>43</v>
      </c>
      <c r="AE4" s="164" t="s">
        <v>43</v>
      </c>
      <c r="AF4" s="164" t="s">
        <v>43</v>
      </c>
      <c r="AG4" s="164" t="s">
        <v>43</v>
      </c>
      <c r="AH4" s="164" t="s">
        <v>43</v>
      </c>
      <c r="AI4" s="164" t="s">
        <v>43</v>
      </c>
      <c r="AJ4" s="164" t="s">
        <v>43</v>
      </c>
      <c r="AK4" s="164" t="s">
        <v>43</v>
      </c>
      <c r="AL4" s="164" t="s">
        <v>43</v>
      </c>
      <c r="AM4" s="164" t="s">
        <v>43</v>
      </c>
      <c r="AN4" s="164" t="s">
        <v>58</v>
      </c>
      <c r="AO4" s="164" t="s">
        <v>58</v>
      </c>
      <c r="AP4" s="164" t="s">
        <v>44</v>
      </c>
      <c r="AQ4" s="164" t="s">
        <v>58</v>
      </c>
      <c r="AR4" s="164" t="s">
        <v>58</v>
      </c>
      <c r="AS4" s="164" t="s">
        <v>58</v>
      </c>
      <c r="AT4" s="164" t="s">
        <v>58</v>
      </c>
      <c r="AU4" s="164" t="s">
        <v>58</v>
      </c>
      <c r="AV4" s="164" t="s">
        <v>58</v>
      </c>
      <c r="AW4" s="164" t="s">
        <v>43</v>
      </c>
      <c r="AX4" s="164" t="s">
        <v>43</v>
      </c>
      <c r="AY4" s="164" t="s">
        <v>43</v>
      </c>
      <c r="AZ4" s="164" t="s">
        <v>43</v>
      </c>
    </row>
    <row r="5" spans="1:52" s="166" customFormat="1" x14ac:dyDescent="0.25">
      <c r="A5" s="165" t="s">
        <v>183</v>
      </c>
      <c r="B5" s="165" t="s">
        <v>275</v>
      </c>
      <c r="C5" s="165" t="s">
        <v>277</v>
      </c>
      <c r="D5" s="195" t="s">
        <v>278</v>
      </c>
      <c r="E5" s="180">
        <v>2018</v>
      </c>
      <c r="F5" s="180">
        <v>2011</v>
      </c>
      <c r="G5" s="180">
        <v>2011</v>
      </c>
      <c r="H5" s="180">
        <v>2015</v>
      </c>
      <c r="I5" s="180" t="s">
        <v>668</v>
      </c>
      <c r="J5" s="265">
        <v>2017</v>
      </c>
      <c r="K5" s="180">
        <v>2016</v>
      </c>
      <c r="L5" s="180">
        <v>2015</v>
      </c>
      <c r="M5" s="180">
        <v>2016</v>
      </c>
      <c r="N5" s="180">
        <v>2017</v>
      </c>
      <c r="O5" s="180">
        <v>2018</v>
      </c>
      <c r="P5" s="180">
        <v>2018</v>
      </c>
      <c r="Q5" s="180">
        <v>2014</v>
      </c>
      <c r="R5" s="180">
        <v>2016</v>
      </c>
      <c r="S5" s="180">
        <v>2016</v>
      </c>
      <c r="T5" s="180">
        <v>2015</v>
      </c>
      <c r="U5" s="180">
        <v>2015</v>
      </c>
      <c r="V5" s="180">
        <v>2015</v>
      </c>
      <c r="W5" s="180">
        <v>2015</v>
      </c>
      <c r="X5" s="180">
        <v>2014</v>
      </c>
      <c r="Y5" s="180">
        <v>2014</v>
      </c>
      <c r="Z5" s="180">
        <v>2015</v>
      </c>
      <c r="AA5" s="180">
        <v>2017</v>
      </c>
      <c r="AB5" s="180">
        <v>2017</v>
      </c>
      <c r="AC5" s="180">
        <v>2017</v>
      </c>
      <c r="AD5" s="180">
        <v>2017</v>
      </c>
      <c r="AE5" s="180">
        <v>2017</v>
      </c>
      <c r="AF5" s="180">
        <v>2018</v>
      </c>
      <c r="AG5" s="180">
        <v>2017</v>
      </c>
      <c r="AH5" s="180">
        <v>2017</v>
      </c>
      <c r="AI5" s="180">
        <v>2017</v>
      </c>
      <c r="AJ5" s="180">
        <v>2017</v>
      </c>
      <c r="AK5" s="180">
        <v>2017</v>
      </c>
      <c r="AL5" s="180">
        <v>2017</v>
      </c>
      <c r="AM5" s="180">
        <v>2017</v>
      </c>
      <c r="AN5" s="180">
        <v>2016</v>
      </c>
      <c r="AO5" s="180">
        <v>2016</v>
      </c>
      <c r="AP5" s="180">
        <v>2014</v>
      </c>
      <c r="AQ5" s="180">
        <v>2016</v>
      </c>
      <c r="AR5" s="180">
        <v>2016</v>
      </c>
      <c r="AS5" s="180">
        <v>2015</v>
      </c>
      <c r="AT5" s="180">
        <v>2015</v>
      </c>
      <c r="AU5" s="180">
        <v>2016</v>
      </c>
      <c r="AV5" s="180">
        <v>2016</v>
      </c>
      <c r="AW5" s="180">
        <v>2017</v>
      </c>
      <c r="AX5" s="180">
        <v>2015</v>
      </c>
      <c r="AY5" s="180">
        <v>2017</v>
      </c>
      <c r="AZ5" s="180">
        <v>2017</v>
      </c>
    </row>
    <row r="6" spans="1:52" s="166" customFormat="1" x14ac:dyDescent="0.25">
      <c r="A6" s="165" t="s">
        <v>183</v>
      </c>
      <c r="B6" s="165" t="s">
        <v>279</v>
      </c>
      <c r="C6" s="165" t="s">
        <v>277</v>
      </c>
      <c r="D6" s="195" t="s">
        <v>281</v>
      </c>
      <c r="E6" s="180">
        <v>2018</v>
      </c>
      <c r="F6" s="180">
        <v>2011</v>
      </c>
      <c r="G6" s="180">
        <v>2011</v>
      </c>
      <c r="H6" s="180">
        <v>2015</v>
      </c>
      <c r="I6" s="180" t="s">
        <v>668</v>
      </c>
      <c r="J6" s="265">
        <v>2017</v>
      </c>
      <c r="K6" s="180">
        <v>2016</v>
      </c>
      <c r="L6" s="180">
        <v>2015</v>
      </c>
      <c r="M6" s="180">
        <v>2016</v>
      </c>
      <c r="N6" s="180">
        <v>2017</v>
      </c>
      <c r="O6" s="180">
        <v>2018</v>
      </c>
      <c r="P6" s="180">
        <v>2018</v>
      </c>
      <c r="Q6" s="180">
        <v>2014</v>
      </c>
      <c r="R6" s="180">
        <v>2016</v>
      </c>
      <c r="S6" s="180">
        <v>2016</v>
      </c>
      <c r="T6" s="180">
        <v>2015</v>
      </c>
      <c r="U6" s="180">
        <v>2015</v>
      </c>
      <c r="V6" s="180">
        <v>2015</v>
      </c>
      <c r="W6" s="180">
        <v>2015</v>
      </c>
      <c r="X6" s="180">
        <v>2014</v>
      </c>
      <c r="Y6" s="180">
        <v>2014</v>
      </c>
      <c r="Z6" s="180">
        <v>2015</v>
      </c>
      <c r="AA6" s="180">
        <v>2017</v>
      </c>
      <c r="AB6" s="180">
        <v>2017</v>
      </c>
      <c r="AC6" s="180">
        <v>2017</v>
      </c>
      <c r="AD6" s="180">
        <v>2017</v>
      </c>
      <c r="AE6" s="180">
        <v>2017</v>
      </c>
      <c r="AF6" s="180">
        <v>2018</v>
      </c>
      <c r="AG6" s="180">
        <v>2017</v>
      </c>
      <c r="AH6" s="180">
        <v>2017</v>
      </c>
      <c r="AI6" s="180">
        <v>2017</v>
      </c>
      <c r="AJ6" s="180">
        <v>2017</v>
      </c>
      <c r="AK6" s="180">
        <v>2017</v>
      </c>
      <c r="AL6" s="180">
        <v>2017</v>
      </c>
      <c r="AM6" s="180">
        <v>2017</v>
      </c>
      <c r="AN6" s="180">
        <v>2016</v>
      </c>
      <c r="AO6" s="180">
        <v>2016</v>
      </c>
      <c r="AP6" s="180">
        <v>2014</v>
      </c>
      <c r="AQ6" s="180">
        <v>2016</v>
      </c>
      <c r="AR6" s="180">
        <v>2016</v>
      </c>
      <c r="AS6" s="180">
        <v>2015</v>
      </c>
      <c r="AT6" s="180">
        <v>2015</v>
      </c>
      <c r="AU6" s="180">
        <v>2016</v>
      </c>
      <c r="AV6" s="180">
        <v>2016</v>
      </c>
      <c r="AW6" s="180">
        <v>2017</v>
      </c>
      <c r="AX6" s="180">
        <v>2015</v>
      </c>
      <c r="AY6" s="180">
        <v>2017</v>
      </c>
      <c r="AZ6" s="180">
        <v>2017</v>
      </c>
    </row>
    <row r="7" spans="1:52" s="166" customFormat="1" x14ac:dyDescent="0.25">
      <c r="A7" s="165" t="s">
        <v>183</v>
      </c>
      <c r="B7" s="165" t="s">
        <v>282</v>
      </c>
      <c r="C7" s="165" t="s">
        <v>277</v>
      </c>
      <c r="D7" s="195" t="s">
        <v>284</v>
      </c>
      <c r="E7" s="180">
        <v>2018</v>
      </c>
      <c r="F7" s="180" t="s">
        <v>668</v>
      </c>
      <c r="G7" s="180" t="s">
        <v>668</v>
      </c>
      <c r="H7" s="180" t="s">
        <v>668</v>
      </c>
      <c r="I7" s="180" t="s">
        <v>668</v>
      </c>
      <c r="J7" s="265">
        <v>2017</v>
      </c>
      <c r="K7" s="180">
        <v>2016</v>
      </c>
      <c r="L7" s="180">
        <v>2015</v>
      </c>
      <c r="M7" s="180">
        <v>2016</v>
      </c>
      <c r="N7" s="180">
        <v>2017</v>
      </c>
      <c r="O7" s="180">
        <v>2018</v>
      </c>
      <c r="P7" s="180">
        <v>2018</v>
      </c>
      <c r="Q7" s="180">
        <v>2014</v>
      </c>
      <c r="R7" s="180">
        <v>2016</v>
      </c>
      <c r="S7" s="180">
        <v>2016</v>
      </c>
      <c r="T7" s="180">
        <v>2015</v>
      </c>
      <c r="U7" s="180">
        <v>2015</v>
      </c>
      <c r="V7" s="180">
        <v>2015</v>
      </c>
      <c r="W7" s="180">
        <v>2015</v>
      </c>
      <c r="X7" s="180">
        <v>2014</v>
      </c>
      <c r="Y7" s="180">
        <v>2014</v>
      </c>
      <c r="Z7" s="180">
        <v>2015</v>
      </c>
      <c r="AA7" s="180">
        <v>2017</v>
      </c>
      <c r="AB7" s="180">
        <v>2017</v>
      </c>
      <c r="AC7" s="180">
        <v>2017</v>
      </c>
      <c r="AD7" s="180">
        <v>2017</v>
      </c>
      <c r="AE7" s="180">
        <v>2017</v>
      </c>
      <c r="AF7" s="180">
        <v>2018</v>
      </c>
      <c r="AG7" s="180">
        <v>2017</v>
      </c>
      <c r="AH7" s="180">
        <v>2017</v>
      </c>
      <c r="AI7" s="180">
        <v>2017</v>
      </c>
      <c r="AJ7" s="180">
        <v>2017</v>
      </c>
      <c r="AK7" s="180">
        <v>2017</v>
      </c>
      <c r="AL7" s="180">
        <v>2017</v>
      </c>
      <c r="AM7" s="180">
        <v>2017</v>
      </c>
      <c r="AN7" s="180">
        <v>2016</v>
      </c>
      <c r="AO7" s="180">
        <v>2016</v>
      </c>
      <c r="AP7" s="180">
        <v>2014</v>
      </c>
      <c r="AQ7" s="180">
        <v>2016</v>
      </c>
      <c r="AR7" s="180">
        <v>2016</v>
      </c>
      <c r="AS7" s="180">
        <v>2015</v>
      </c>
      <c r="AT7" s="180">
        <v>2015</v>
      </c>
      <c r="AU7" s="180">
        <v>2016</v>
      </c>
      <c r="AV7" s="180">
        <v>2016</v>
      </c>
      <c r="AW7" s="180">
        <v>2017</v>
      </c>
      <c r="AX7" s="180">
        <v>2015</v>
      </c>
      <c r="AY7" s="180">
        <v>2017</v>
      </c>
      <c r="AZ7" s="180">
        <v>2017</v>
      </c>
    </row>
    <row r="8" spans="1:52" s="166" customFormat="1" x14ac:dyDescent="0.25">
      <c r="A8" s="165" t="s">
        <v>183</v>
      </c>
      <c r="B8" s="165" t="s">
        <v>285</v>
      </c>
      <c r="C8" s="165" t="s">
        <v>277</v>
      </c>
      <c r="D8" s="195" t="s">
        <v>287</v>
      </c>
      <c r="E8" s="180">
        <v>2018</v>
      </c>
      <c r="F8" s="180">
        <v>2011</v>
      </c>
      <c r="G8" s="180">
        <v>2011</v>
      </c>
      <c r="H8" s="180">
        <v>2015</v>
      </c>
      <c r="I8" s="180" t="s">
        <v>668</v>
      </c>
      <c r="J8" s="265">
        <v>2017</v>
      </c>
      <c r="K8" s="180">
        <v>2016</v>
      </c>
      <c r="L8" s="180">
        <v>2015</v>
      </c>
      <c r="M8" s="180">
        <v>2016</v>
      </c>
      <c r="N8" s="180">
        <v>2017</v>
      </c>
      <c r="O8" s="180">
        <v>2018</v>
      </c>
      <c r="P8" s="180">
        <v>2018</v>
      </c>
      <c r="Q8" s="180">
        <v>2014</v>
      </c>
      <c r="R8" s="180">
        <v>2016</v>
      </c>
      <c r="S8" s="180">
        <v>2016</v>
      </c>
      <c r="T8" s="180">
        <v>2015</v>
      </c>
      <c r="U8" s="180">
        <v>2015</v>
      </c>
      <c r="V8" s="180">
        <v>2015</v>
      </c>
      <c r="W8" s="180">
        <v>2015</v>
      </c>
      <c r="X8" s="180">
        <v>2014</v>
      </c>
      <c r="Y8" s="180">
        <v>2014</v>
      </c>
      <c r="Z8" s="180">
        <v>2015</v>
      </c>
      <c r="AA8" s="180">
        <v>2017</v>
      </c>
      <c r="AB8" s="180">
        <v>2017</v>
      </c>
      <c r="AC8" s="180">
        <v>2017</v>
      </c>
      <c r="AD8" s="180">
        <v>2017</v>
      </c>
      <c r="AE8" s="180">
        <v>2017</v>
      </c>
      <c r="AF8" s="180">
        <v>2018</v>
      </c>
      <c r="AG8" s="180">
        <v>2017</v>
      </c>
      <c r="AH8" s="180">
        <v>2017</v>
      </c>
      <c r="AI8" s="180">
        <v>2017</v>
      </c>
      <c r="AJ8" s="180">
        <v>2017</v>
      </c>
      <c r="AK8" s="180">
        <v>2017</v>
      </c>
      <c r="AL8" s="180">
        <v>2017</v>
      </c>
      <c r="AM8" s="180">
        <v>2017</v>
      </c>
      <c r="AN8" s="180">
        <v>2016</v>
      </c>
      <c r="AO8" s="180">
        <v>2016</v>
      </c>
      <c r="AP8" s="180">
        <v>2014</v>
      </c>
      <c r="AQ8" s="180">
        <v>2016</v>
      </c>
      <c r="AR8" s="180">
        <v>2016</v>
      </c>
      <c r="AS8" s="180">
        <v>2015</v>
      </c>
      <c r="AT8" s="180">
        <v>2015</v>
      </c>
      <c r="AU8" s="180">
        <v>2016</v>
      </c>
      <c r="AV8" s="180">
        <v>2016</v>
      </c>
      <c r="AW8" s="180">
        <v>2017</v>
      </c>
      <c r="AX8" s="180">
        <v>2015</v>
      </c>
      <c r="AY8" s="180">
        <v>2017</v>
      </c>
      <c r="AZ8" s="180">
        <v>2017</v>
      </c>
    </row>
    <row r="9" spans="1:52" s="166" customFormat="1" x14ac:dyDescent="0.25">
      <c r="A9" s="165" t="s">
        <v>183</v>
      </c>
      <c r="B9" s="165" t="s">
        <v>529</v>
      </c>
      <c r="C9" s="165" t="s">
        <v>277</v>
      </c>
      <c r="D9" s="195" t="s">
        <v>290</v>
      </c>
      <c r="E9" s="180">
        <v>2018</v>
      </c>
      <c r="F9" s="180">
        <v>2011</v>
      </c>
      <c r="G9" s="180">
        <v>2011</v>
      </c>
      <c r="H9" s="180">
        <v>2015</v>
      </c>
      <c r="I9" s="180" t="s">
        <v>668</v>
      </c>
      <c r="J9" s="265">
        <v>2017</v>
      </c>
      <c r="K9" s="180">
        <v>2016</v>
      </c>
      <c r="L9" s="180">
        <v>2015</v>
      </c>
      <c r="M9" s="180">
        <v>2016</v>
      </c>
      <c r="N9" s="180">
        <v>2017</v>
      </c>
      <c r="O9" s="180">
        <v>2018</v>
      </c>
      <c r="P9" s="180">
        <v>2018</v>
      </c>
      <c r="Q9" s="180">
        <v>2014</v>
      </c>
      <c r="R9" s="180">
        <v>2016</v>
      </c>
      <c r="S9" s="180">
        <v>2016</v>
      </c>
      <c r="T9" s="180">
        <v>2015</v>
      </c>
      <c r="U9" s="180">
        <v>2015</v>
      </c>
      <c r="V9" s="180">
        <v>2015</v>
      </c>
      <c r="W9" s="180">
        <v>2015</v>
      </c>
      <c r="X9" s="180">
        <v>2014</v>
      </c>
      <c r="Y9" s="180">
        <v>2014</v>
      </c>
      <c r="Z9" s="180">
        <v>2015</v>
      </c>
      <c r="AA9" s="180">
        <v>2017</v>
      </c>
      <c r="AB9" s="180">
        <v>2017</v>
      </c>
      <c r="AC9" s="180">
        <v>2017</v>
      </c>
      <c r="AD9" s="180">
        <v>2017</v>
      </c>
      <c r="AE9" s="180">
        <v>2017</v>
      </c>
      <c r="AF9" s="180">
        <v>2018</v>
      </c>
      <c r="AG9" s="180">
        <v>2017</v>
      </c>
      <c r="AH9" s="180">
        <v>2017</v>
      </c>
      <c r="AI9" s="180">
        <v>2017</v>
      </c>
      <c r="AJ9" s="180">
        <v>2017</v>
      </c>
      <c r="AK9" s="180">
        <v>2017</v>
      </c>
      <c r="AL9" s="180">
        <v>2017</v>
      </c>
      <c r="AM9" s="180">
        <v>2017</v>
      </c>
      <c r="AN9" s="180">
        <v>2016</v>
      </c>
      <c r="AO9" s="180">
        <v>2016</v>
      </c>
      <c r="AP9" s="180">
        <v>2014</v>
      </c>
      <c r="AQ9" s="180">
        <v>2016</v>
      </c>
      <c r="AR9" s="180">
        <v>2016</v>
      </c>
      <c r="AS9" s="180">
        <v>2015</v>
      </c>
      <c r="AT9" s="180">
        <v>2015</v>
      </c>
      <c r="AU9" s="180">
        <v>2016</v>
      </c>
      <c r="AV9" s="180">
        <v>2016</v>
      </c>
      <c r="AW9" s="180">
        <v>2017</v>
      </c>
      <c r="AX9" s="180">
        <v>2015</v>
      </c>
      <c r="AY9" s="180">
        <v>2017</v>
      </c>
      <c r="AZ9" s="180">
        <v>2017</v>
      </c>
    </row>
    <row r="10" spans="1:52" s="166" customFormat="1" x14ac:dyDescent="0.25">
      <c r="A10" s="165" t="s">
        <v>183</v>
      </c>
      <c r="B10" s="165" t="s">
        <v>293</v>
      </c>
      <c r="C10" s="165" t="s">
        <v>277</v>
      </c>
      <c r="D10" s="195" t="s">
        <v>294</v>
      </c>
      <c r="E10" s="180">
        <v>2018</v>
      </c>
      <c r="F10" s="180">
        <v>2011</v>
      </c>
      <c r="G10" s="180">
        <v>2011</v>
      </c>
      <c r="H10" s="180">
        <v>2015</v>
      </c>
      <c r="I10" s="180" t="s">
        <v>668</v>
      </c>
      <c r="J10" s="265">
        <v>2017</v>
      </c>
      <c r="K10" s="180">
        <v>2016</v>
      </c>
      <c r="L10" s="180">
        <v>2015</v>
      </c>
      <c r="M10" s="180">
        <v>2016</v>
      </c>
      <c r="N10" s="180">
        <v>2017</v>
      </c>
      <c r="O10" s="180">
        <v>2018</v>
      </c>
      <c r="P10" s="180">
        <v>2018</v>
      </c>
      <c r="Q10" s="180">
        <v>2014</v>
      </c>
      <c r="R10" s="180">
        <v>2016</v>
      </c>
      <c r="S10" s="180">
        <v>2016</v>
      </c>
      <c r="T10" s="180">
        <v>2015</v>
      </c>
      <c r="U10" s="180">
        <v>2015</v>
      </c>
      <c r="V10" s="180">
        <v>2015</v>
      </c>
      <c r="W10" s="180">
        <v>2015</v>
      </c>
      <c r="X10" s="180">
        <v>2014</v>
      </c>
      <c r="Y10" s="180">
        <v>2014</v>
      </c>
      <c r="Z10" s="180">
        <v>2015</v>
      </c>
      <c r="AA10" s="180">
        <v>2017</v>
      </c>
      <c r="AB10" s="180">
        <v>2017</v>
      </c>
      <c r="AC10" s="180">
        <v>2017</v>
      </c>
      <c r="AD10" s="180">
        <v>2017</v>
      </c>
      <c r="AE10" s="180">
        <v>2017</v>
      </c>
      <c r="AF10" s="180">
        <v>2018</v>
      </c>
      <c r="AG10" s="180">
        <v>2017</v>
      </c>
      <c r="AH10" s="180">
        <v>2017</v>
      </c>
      <c r="AI10" s="180">
        <v>2017</v>
      </c>
      <c r="AJ10" s="180">
        <v>2017</v>
      </c>
      <c r="AK10" s="180">
        <v>2017</v>
      </c>
      <c r="AL10" s="180">
        <v>2017</v>
      </c>
      <c r="AM10" s="180">
        <v>2017</v>
      </c>
      <c r="AN10" s="180">
        <v>2016</v>
      </c>
      <c r="AO10" s="180">
        <v>2016</v>
      </c>
      <c r="AP10" s="180">
        <v>2014</v>
      </c>
      <c r="AQ10" s="180">
        <v>2016</v>
      </c>
      <c r="AR10" s="180">
        <v>2016</v>
      </c>
      <c r="AS10" s="180">
        <v>2015</v>
      </c>
      <c r="AT10" s="180">
        <v>2015</v>
      </c>
      <c r="AU10" s="180">
        <v>2016</v>
      </c>
      <c r="AV10" s="180">
        <v>2016</v>
      </c>
      <c r="AW10" s="180">
        <v>2017</v>
      </c>
      <c r="AX10" s="180">
        <v>2015</v>
      </c>
      <c r="AY10" s="180">
        <v>2017</v>
      </c>
      <c r="AZ10" s="180">
        <v>2017</v>
      </c>
    </row>
    <row r="11" spans="1:52" s="166" customFormat="1" x14ac:dyDescent="0.25">
      <c r="A11" s="165" t="s">
        <v>184</v>
      </c>
      <c r="B11" s="165" t="s">
        <v>295</v>
      </c>
      <c r="C11" s="165" t="s">
        <v>297</v>
      </c>
      <c r="D11" s="195" t="s">
        <v>298</v>
      </c>
      <c r="E11" s="180">
        <v>2018</v>
      </c>
      <c r="F11" s="180">
        <v>2011</v>
      </c>
      <c r="G11" s="180">
        <v>2011</v>
      </c>
      <c r="H11" s="180">
        <v>2015</v>
      </c>
      <c r="I11" s="180">
        <v>2015</v>
      </c>
      <c r="J11" s="265">
        <v>2017</v>
      </c>
      <c r="K11" s="180">
        <v>2016</v>
      </c>
      <c r="L11" s="180">
        <v>2015</v>
      </c>
      <c r="M11" s="180">
        <v>2016</v>
      </c>
      <c r="N11" s="180">
        <v>2017</v>
      </c>
      <c r="O11" s="180">
        <v>2018</v>
      </c>
      <c r="P11" s="180">
        <v>2018</v>
      </c>
      <c r="Q11" s="180">
        <v>2014</v>
      </c>
      <c r="R11" s="180">
        <v>2016</v>
      </c>
      <c r="S11" s="180">
        <v>2016</v>
      </c>
      <c r="T11" s="180">
        <v>2015</v>
      </c>
      <c r="U11" s="180">
        <v>2015</v>
      </c>
      <c r="V11" s="180">
        <v>2015</v>
      </c>
      <c r="W11" s="180">
        <v>2015</v>
      </c>
      <c r="X11" s="180">
        <v>2014</v>
      </c>
      <c r="Y11" s="180">
        <v>2014</v>
      </c>
      <c r="Z11" s="180">
        <v>2015</v>
      </c>
      <c r="AA11" s="180">
        <v>2017</v>
      </c>
      <c r="AB11" s="180">
        <v>2017</v>
      </c>
      <c r="AC11" s="180">
        <v>2017</v>
      </c>
      <c r="AD11" s="180">
        <v>2017</v>
      </c>
      <c r="AE11" s="180">
        <v>2017</v>
      </c>
      <c r="AF11" s="180">
        <v>2018</v>
      </c>
      <c r="AG11" s="180">
        <v>2017</v>
      </c>
      <c r="AH11" s="180">
        <v>2017</v>
      </c>
      <c r="AI11" s="180">
        <v>2017</v>
      </c>
      <c r="AJ11" s="180">
        <v>2017</v>
      </c>
      <c r="AK11" s="180">
        <v>2017</v>
      </c>
      <c r="AL11" s="180">
        <v>2017</v>
      </c>
      <c r="AM11" s="180">
        <v>2017</v>
      </c>
      <c r="AN11" s="180">
        <v>2016</v>
      </c>
      <c r="AO11" s="180">
        <v>2016</v>
      </c>
      <c r="AP11" s="180">
        <v>2014</v>
      </c>
      <c r="AQ11" s="180">
        <v>2016</v>
      </c>
      <c r="AR11" s="180">
        <v>2016</v>
      </c>
      <c r="AS11" s="180">
        <v>2015</v>
      </c>
      <c r="AT11" s="180">
        <v>2015</v>
      </c>
      <c r="AU11" s="180">
        <v>2016</v>
      </c>
      <c r="AV11" s="180">
        <v>2016</v>
      </c>
      <c r="AW11" s="180">
        <v>2017</v>
      </c>
      <c r="AX11" s="180">
        <v>2015</v>
      </c>
      <c r="AY11" s="180">
        <v>2017</v>
      </c>
      <c r="AZ11" s="180">
        <v>2017</v>
      </c>
    </row>
    <row r="12" spans="1:52" s="166" customFormat="1" x14ac:dyDescent="0.25">
      <c r="A12" s="165" t="s">
        <v>184</v>
      </c>
      <c r="B12" s="165" t="s">
        <v>184</v>
      </c>
      <c r="C12" s="165" t="s">
        <v>297</v>
      </c>
      <c r="D12" s="195" t="s">
        <v>300</v>
      </c>
      <c r="E12" s="180">
        <v>2018</v>
      </c>
      <c r="F12" s="180">
        <v>2011</v>
      </c>
      <c r="G12" s="180">
        <v>2011</v>
      </c>
      <c r="H12" s="180">
        <v>2015</v>
      </c>
      <c r="I12" s="180">
        <v>2015</v>
      </c>
      <c r="J12" s="265">
        <v>2017</v>
      </c>
      <c r="K12" s="180">
        <v>2016</v>
      </c>
      <c r="L12" s="180">
        <v>2015</v>
      </c>
      <c r="M12" s="180">
        <v>2016</v>
      </c>
      <c r="N12" s="180">
        <v>2017</v>
      </c>
      <c r="O12" s="180">
        <v>2018</v>
      </c>
      <c r="P12" s="180">
        <v>2018</v>
      </c>
      <c r="Q12" s="180">
        <v>2014</v>
      </c>
      <c r="R12" s="180">
        <v>2016</v>
      </c>
      <c r="S12" s="180">
        <v>2016</v>
      </c>
      <c r="T12" s="180">
        <v>2015</v>
      </c>
      <c r="U12" s="180">
        <v>2015</v>
      </c>
      <c r="V12" s="180">
        <v>2015</v>
      </c>
      <c r="W12" s="180">
        <v>2015</v>
      </c>
      <c r="X12" s="180">
        <v>2014</v>
      </c>
      <c r="Y12" s="180">
        <v>2014</v>
      </c>
      <c r="Z12" s="180">
        <v>2015</v>
      </c>
      <c r="AA12" s="180">
        <v>2017</v>
      </c>
      <c r="AB12" s="180">
        <v>2017</v>
      </c>
      <c r="AC12" s="180">
        <v>2017</v>
      </c>
      <c r="AD12" s="180">
        <v>2017</v>
      </c>
      <c r="AE12" s="180">
        <v>2017</v>
      </c>
      <c r="AF12" s="180">
        <v>2018</v>
      </c>
      <c r="AG12" s="180">
        <v>2017</v>
      </c>
      <c r="AH12" s="180">
        <v>2017</v>
      </c>
      <c r="AI12" s="180">
        <v>2017</v>
      </c>
      <c r="AJ12" s="180">
        <v>2017</v>
      </c>
      <c r="AK12" s="180">
        <v>2017</v>
      </c>
      <c r="AL12" s="180">
        <v>2017</v>
      </c>
      <c r="AM12" s="180">
        <v>2017</v>
      </c>
      <c r="AN12" s="180">
        <v>2016</v>
      </c>
      <c r="AO12" s="180">
        <v>2016</v>
      </c>
      <c r="AP12" s="180">
        <v>2014</v>
      </c>
      <c r="AQ12" s="180">
        <v>2016</v>
      </c>
      <c r="AR12" s="180">
        <v>2016</v>
      </c>
      <c r="AS12" s="180">
        <v>2015</v>
      </c>
      <c r="AT12" s="180">
        <v>2015</v>
      </c>
      <c r="AU12" s="180">
        <v>2016</v>
      </c>
      <c r="AV12" s="180">
        <v>2016</v>
      </c>
      <c r="AW12" s="180">
        <v>2017</v>
      </c>
      <c r="AX12" s="180">
        <v>2015</v>
      </c>
      <c r="AY12" s="180">
        <v>2017</v>
      </c>
      <c r="AZ12" s="180">
        <v>2017</v>
      </c>
    </row>
    <row r="13" spans="1:52" s="166" customFormat="1" x14ac:dyDescent="0.25">
      <c r="A13" s="165" t="s">
        <v>184</v>
      </c>
      <c r="B13" s="165" t="s">
        <v>301</v>
      </c>
      <c r="C13" s="165" t="s">
        <v>297</v>
      </c>
      <c r="D13" s="195" t="s">
        <v>303</v>
      </c>
      <c r="E13" s="180">
        <v>2018</v>
      </c>
      <c r="F13" s="180">
        <v>2011</v>
      </c>
      <c r="G13" s="180">
        <v>2011</v>
      </c>
      <c r="H13" s="180">
        <v>2015</v>
      </c>
      <c r="I13" s="180">
        <v>2015</v>
      </c>
      <c r="J13" s="265">
        <v>2017</v>
      </c>
      <c r="K13" s="180">
        <v>2016</v>
      </c>
      <c r="L13" s="180">
        <v>2015</v>
      </c>
      <c r="M13" s="180">
        <v>2016</v>
      </c>
      <c r="N13" s="180">
        <v>2017</v>
      </c>
      <c r="O13" s="180">
        <v>2018</v>
      </c>
      <c r="P13" s="180">
        <v>2018</v>
      </c>
      <c r="Q13" s="180">
        <v>2014</v>
      </c>
      <c r="R13" s="180">
        <v>2016</v>
      </c>
      <c r="S13" s="180">
        <v>2016</v>
      </c>
      <c r="T13" s="180">
        <v>2015</v>
      </c>
      <c r="U13" s="180">
        <v>2015</v>
      </c>
      <c r="V13" s="180">
        <v>2015</v>
      </c>
      <c r="W13" s="180">
        <v>2015</v>
      </c>
      <c r="X13" s="180">
        <v>2014</v>
      </c>
      <c r="Y13" s="180">
        <v>2014</v>
      </c>
      <c r="Z13" s="180">
        <v>2015</v>
      </c>
      <c r="AA13" s="180">
        <v>2017</v>
      </c>
      <c r="AB13" s="180">
        <v>2017</v>
      </c>
      <c r="AC13" s="180">
        <v>2017</v>
      </c>
      <c r="AD13" s="180">
        <v>2017</v>
      </c>
      <c r="AE13" s="180">
        <v>2017</v>
      </c>
      <c r="AF13" s="180">
        <v>2018</v>
      </c>
      <c r="AG13" s="180">
        <v>2017</v>
      </c>
      <c r="AH13" s="180">
        <v>2017</v>
      </c>
      <c r="AI13" s="180">
        <v>2017</v>
      </c>
      <c r="AJ13" s="180">
        <v>2017</v>
      </c>
      <c r="AK13" s="180">
        <v>2017</v>
      </c>
      <c r="AL13" s="180">
        <v>2017</v>
      </c>
      <c r="AM13" s="180">
        <v>2017</v>
      </c>
      <c r="AN13" s="180">
        <v>2016</v>
      </c>
      <c r="AO13" s="180">
        <v>2016</v>
      </c>
      <c r="AP13" s="180">
        <v>2014</v>
      </c>
      <c r="AQ13" s="180">
        <v>2016</v>
      </c>
      <c r="AR13" s="180">
        <v>2016</v>
      </c>
      <c r="AS13" s="180">
        <v>2015</v>
      </c>
      <c r="AT13" s="180">
        <v>2015</v>
      </c>
      <c r="AU13" s="180">
        <v>2016</v>
      </c>
      <c r="AV13" s="180">
        <v>2016</v>
      </c>
      <c r="AW13" s="180">
        <v>2017</v>
      </c>
      <c r="AX13" s="180">
        <v>2015</v>
      </c>
      <c r="AY13" s="180">
        <v>2017</v>
      </c>
      <c r="AZ13" s="180">
        <v>2017</v>
      </c>
    </row>
    <row r="14" spans="1:52" s="166" customFormat="1" x14ac:dyDescent="0.25">
      <c r="A14" s="165" t="s">
        <v>184</v>
      </c>
      <c r="B14" s="165" t="s">
        <v>306</v>
      </c>
      <c r="C14" s="165" t="s">
        <v>297</v>
      </c>
      <c r="D14" s="195" t="s">
        <v>307</v>
      </c>
      <c r="E14" s="180">
        <v>2018</v>
      </c>
      <c r="F14" s="180">
        <v>2011</v>
      </c>
      <c r="G14" s="180">
        <v>2011</v>
      </c>
      <c r="H14" s="180">
        <v>2015</v>
      </c>
      <c r="I14" s="180">
        <v>2015</v>
      </c>
      <c r="J14" s="265">
        <v>2017</v>
      </c>
      <c r="K14" s="180">
        <v>2016</v>
      </c>
      <c r="L14" s="180">
        <v>2015</v>
      </c>
      <c r="M14" s="180">
        <v>2016</v>
      </c>
      <c r="N14" s="180">
        <v>2017</v>
      </c>
      <c r="O14" s="180">
        <v>2018</v>
      </c>
      <c r="P14" s="180">
        <v>2018</v>
      </c>
      <c r="Q14" s="180">
        <v>2014</v>
      </c>
      <c r="R14" s="180">
        <v>2016</v>
      </c>
      <c r="S14" s="180">
        <v>2016</v>
      </c>
      <c r="T14" s="180">
        <v>2015</v>
      </c>
      <c r="U14" s="180">
        <v>2015</v>
      </c>
      <c r="V14" s="180">
        <v>2015</v>
      </c>
      <c r="W14" s="180">
        <v>2015</v>
      </c>
      <c r="X14" s="180">
        <v>2014</v>
      </c>
      <c r="Y14" s="180">
        <v>2014</v>
      </c>
      <c r="Z14" s="180">
        <v>2015</v>
      </c>
      <c r="AA14" s="180">
        <v>2017</v>
      </c>
      <c r="AB14" s="180">
        <v>2017</v>
      </c>
      <c r="AC14" s="180">
        <v>2017</v>
      </c>
      <c r="AD14" s="180">
        <v>2017</v>
      </c>
      <c r="AE14" s="180">
        <v>2017</v>
      </c>
      <c r="AF14" s="180">
        <v>2018</v>
      </c>
      <c r="AG14" s="180">
        <v>2017</v>
      </c>
      <c r="AH14" s="180">
        <v>2017</v>
      </c>
      <c r="AI14" s="180">
        <v>2017</v>
      </c>
      <c r="AJ14" s="180">
        <v>2017</v>
      </c>
      <c r="AK14" s="180">
        <v>2017</v>
      </c>
      <c r="AL14" s="180">
        <v>2017</v>
      </c>
      <c r="AM14" s="180">
        <v>2017</v>
      </c>
      <c r="AN14" s="180">
        <v>2016</v>
      </c>
      <c r="AO14" s="180">
        <v>2016</v>
      </c>
      <c r="AP14" s="180">
        <v>2014</v>
      </c>
      <c r="AQ14" s="180">
        <v>2016</v>
      </c>
      <c r="AR14" s="180">
        <v>2016</v>
      </c>
      <c r="AS14" s="180">
        <v>2015</v>
      </c>
      <c r="AT14" s="180">
        <v>2015</v>
      </c>
      <c r="AU14" s="180">
        <v>2016</v>
      </c>
      <c r="AV14" s="180">
        <v>2016</v>
      </c>
      <c r="AW14" s="180">
        <v>2017</v>
      </c>
      <c r="AX14" s="180">
        <v>2015</v>
      </c>
      <c r="AY14" s="180">
        <v>2017</v>
      </c>
      <c r="AZ14" s="180">
        <v>2017</v>
      </c>
    </row>
    <row r="15" spans="1:52" s="166" customFormat="1" x14ac:dyDescent="0.25">
      <c r="A15" s="165" t="s">
        <v>184</v>
      </c>
      <c r="B15" s="165" t="s">
        <v>308</v>
      </c>
      <c r="C15" s="165" t="s">
        <v>297</v>
      </c>
      <c r="D15" s="195" t="s">
        <v>310</v>
      </c>
      <c r="E15" s="180">
        <v>2018</v>
      </c>
      <c r="F15" s="180">
        <v>2011</v>
      </c>
      <c r="G15" s="180">
        <v>2011</v>
      </c>
      <c r="H15" s="180">
        <v>2015</v>
      </c>
      <c r="I15" s="180">
        <v>2015</v>
      </c>
      <c r="J15" s="265">
        <v>2017</v>
      </c>
      <c r="K15" s="180">
        <v>2016</v>
      </c>
      <c r="L15" s="180">
        <v>2015</v>
      </c>
      <c r="M15" s="180">
        <v>2016</v>
      </c>
      <c r="N15" s="180">
        <v>2017</v>
      </c>
      <c r="O15" s="180">
        <v>2018</v>
      </c>
      <c r="P15" s="180">
        <v>2018</v>
      </c>
      <c r="Q15" s="180">
        <v>2014</v>
      </c>
      <c r="R15" s="180">
        <v>2016</v>
      </c>
      <c r="S15" s="180">
        <v>2016</v>
      </c>
      <c r="T15" s="180">
        <v>2015</v>
      </c>
      <c r="U15" s="180">
        <v>2015</v>
      </c>
      <c r="V15" s="180">
        <v>2015</v>
      </c>
      <c r="W15" s="180">
        <v>2015</v>
      </c>
      <c r="X15" s="180">
        <v>2014</v>
      </c>
      <c r="Y15" s="180">
        <v>2014</v>
      </c>
      <c r="Z15" s="180">
        <v>2015</v>
      </c>
      <c r="AA15" s="180">
        <v>2017</v>
      </c>
      <c r="AB15" s="180">
        <v>2017</v>
      </c>
      <c r="AC15" s="180">
        <v>2017</v>
      </c>
      <c r="AD15" s="180">
        <v>2017</v>
      </c>
      <c r="AE15" s="180">
        <v>2017</v>
      </c>
      <c r="AF15" s="180">
        <v>2018</v>
      </c>
      <c r="AG15" s="180">
        <v>2017</v>
      </c>
      <c r="AH15" s="180">
        <v>2017</v>
      </c>
      <c r="AI15" s="180">
        <v>2017</v>
      </c>
      <c r="AJ15" s="180">
        <v>2017</v>
      </c>
      <c r="AK15" s="180">
        <v>2017</v>
      </c>
      <c r="AL15" s="180">
        <v>2017</v>
      </c>
      <c r="AM15" s="180">
        <v>2017</v>
      </c>
      <c r="AN15" s="180">
        <v>2016</v>
      </c>
      <c r="AO15" s="180">
        <v>2016</v>
      </c>
      <c r="AP15" s="180">
        <v>2014</v>
      </c>
      <c r="AQ15" s="180">
        <v>2016</v>
      </c>
      <c r="AR15" s="180">
        <v>2016</v>
      </c>
      <c r="AS15" s="180">
        <v>2015</v>
      </c>
      <c r="AT15" s="180">
        <v>2015</v>
      </c>
      <c r="AU15" s="180">
        <v>2016</v>
      </c>
      <c r="AV15" s="180">
        <v>2016</v>
      </c>
      <c r="AW15" s="180">
        <v>2017</v>
      </c>
      <c r="AX15" s="180">
        <v>2015</v>
      </c>
      <c r="AY15" s="180">
        <v>2017</v>
      </c>
      <c r="AZ15" s="180">
        <v>2017</v>
      </c>
    </row>
    <row r="16" spans="1:52" s="166" customFormat="1" x14ac:dyDescent="0.25">
      <c r="A16" s="165" t="s">
        <v>184</v>
      </c>
      <c r="B16" s="165" t="s">
        <v>313</v>
      </c>
      <c r="C16" s="165" t="s">
        <v>297</v>
      </c>
      <c r="D16" s="195" t="s">
        <v>314</v>
      </c>
      <c r="E16" s="180">
        <v>2018</v>
      </c>
      <c r="F16" s="180">
        <v>2011</v>
      </c>
      <c r="G16" s="180">
        <v>2011</v>
      </c>
      <c r="H16" s="180">
        <v>2015</v>
      </c>
      <c r="I16" s="180">
        <v>2015</v>
      </c>
      <c r="J16" s="265">
        <v>2017</v>
      </c>
      <c r="K16" s="180">
        <v>2016</v>
      </c>
      <c r="L16" s="180">
        <v>2015</v>
      </c>
      <c r="M16" s="180">
        <v>2016</v>
      </c>
      <c r="N16" s="180">
        <v>2017</v>
      </c>
      <c r="O16" s="180">
        <v>2018</v>
      </c>
      <c r="P16" s="180">
        <v>2018</v>
      </c>
      <c r="Q16" s="180">
        <v>2014</v>
      </c>
      <c r="R16" s="180">
        <v>2016</v>
      </c>
      <c r="S16" s="180">
        <v>2016</v>
      </c>
      <c r="T16" s="180">
        <v>2015</v>
      </c>
      <c r="U16" s="180">
        <v>2015</v>
      </c>
      <c r="V16" s="180">
        <v>2015</v>
      </c>
      <c r="W16" s="180">
        <v>2015</v>
      </c>
      <c r="X16" s="180">
        <v>2014</v>
      </c>
      <c r="Y16" s="180">
        <v>2014</v>
      </c>
      <c r="Z16" s="180">
        <v>2015</v>
      </c>
      <c r="AA16" s="180">
        <v>2017</v>
      </c>
      <c r="AB16" s="180">
        <v>2017</v>
      </c>
      <c r="AC16" s="180">
        <v>2017</v>
      </c>
      <c r="AD16" s="180">
        <v>2017</v>
      </c>
      <c r="AE16" s="180">
        <v>2017</v>
      </c>
      <c r="AF16" s="180">
        <v>2018</v>
      </c>
      <c r="AG16" s="180">
        <v>2017</v>
      </c>
      <c r="AH16" s="180">
        <v>2017</v>
      </c>
      <c r="AI16" s="180">
        <v>2017</v>
      </c>
      <c r="AJ16" s="180">
        <v>2017</v>
      </c>
      <c r="AK16" s="180">
        <v>2017</v>
      </c>
      <c r="AL16" s="180">
        <v>2017</v>
      </c>
      <c r="AM16" s="180">
        <v>2017</v>
      </c>
      <c r="AN16" s="180">
        <v>2016</v>
      </c>
      <c r="AO16" s="180">
        <v>2016</v>
      </c>
      <c r="AP16" s="180">
        <v>2014</v>
      </c>
      <c r="AQ16" s="180">
        <v>2016</v>
      </c>
      <c r="AR16" s="180">
        <v>2016</v>
      </c>
      <c r="AS16" s="180">
        <v>2015</v>
      </c>
      <c r="AT16" s="180">
        <v>2015</v>
      </c>
      <c r="AU16" s="180">
        <v>2016</v>
      </c>
      <c r="AV16" s="180">
        <v>2016</v>
      </c>
      <c r="AW16" s="180">
        <v>2017</v>
      </c>
      <c r="AX16" s="180">
        <v>2015</v>
      </c>
      <c r="AY16" s="180">
        <v>2017</v>
      </c>
      <c r="AZ16" s="180">
        <v>2017</v>
      </c>
    </row>
    <row r="17" spans="1:52" s="166" customFormat="1" x14ac:dyDescent="0.25">
      <c r="A17" s="165" t="s">
        <v>185</v>
      </c>
      <c r="B17" s="165" t="s">
        <v>315</v>
      </c>
      <c r="C17" s="165" t="s">
        <v>317</v>
      </c>
      <c r="D17" s="195" t="s">
        <v>318</v>
      </c>
      <c r="E17" s="180">
        <v>2018</v>
      </c>
      <c r="F17" s="180">
        <v>2011</v>
      </c>
      <c r="G17" s="180">
        <v>2011</v>
      </c>
      <c r="H17" s="180">
        <v>2015</v>
      </c>
      <c r="I17" s="180">
        <v>2015</v>
      </c>
      <c r="J17" s="265">
        <v>2017</v>
      </c>
      <c r="K17" s="180">
        <v>2016</v>
      </c>
      <c r="L17" s="180">
        <v>2015</v>
      </c>
      <c r="M17" s="180">
        <v>2016</v>
      </c>
      <c r="N17" s="180">
        <v>2017</v>
      </c>
      <c r="O17" s="180">
        <v>2018</v>
      </c>
      <c r="P17" s="180">
        <v>2018</v>
      </c>
      <c r="Q17" s="180">
        <v>2014</v>
      </c>
      <c r="R17" s="180">
        <v>2016</v>
      </c>
      <c r="S17" s="180">
        <v>2016</v>
      </c>
      <c r="T17" s="180">
        <v>2015</v>
      </c>
      <c r="U17" s="180">
        <v>2015</v>
      </c>
      <c r="V17" s="180">
        <v>2015</v>
      </c>
      <c r="W17" s="180">
        <v>2015</v>
      </c>
      <c r="X17" s="180">
        <v>2014</v>
      </c>
      <c r="Y17" s="180">
        <v>2014</v>
      </c>
      <c r="Z17" s="180">
        <v>2015</v>
      </c>
      <c r="AA17" s="180">
        <v>2017</v>
      </c>
      <c r="AB17" s="180">
        <v>2017</v>
      </c>
      <c r="AC17" s="180">
        <v>2017</v>
      </c>
      <c r="AD17" s="180">
        <v>2017</v>
      </c>
      <c r="AE17" s="180">
        <v>2017</v>
      </c>
      <c r="AF17" s="180">
        <v>2018</v>
      </c>
      <c r="AG17" s="180">
        <v>2017</v>
      </c>
      <c r="AH17" s="180">
        <v>2017</v>
      </c>
      <c r="AI17" s="180">
        <v>2017</v>
      </c>
      <c r="AJ17" s="180">
        <v>2017</v>
      </c>
      <c r="AK17" s="180">
        <v>2017</v>
      </c>
      <c r="AL17" s="180">
        <v>2017</v>
      </c>
      <c r="AM17" s="180">
        <v>2017</v>
      </c>
      <c r="AN17" s="180">
        <v>2016</v>
      </c>
      <c r="AO17" s="180">
        <v>2016</v>
      </c>
      <c r="AP17" s="180">
        <v>2014</v>
      </c>
      <c r="AQ17" s="180">
        <v>2016</v>
      </c>
      <c r="AR17" s="180">
        <v>2016</v>
      </c>
      <c r="AS17" s="180">
        <v>2015</v>
      </c>
      <c r="AT17" s="180">
        <v>2015</v>
      </c>
      <c r="AU17" s="180">
        <v>2016</v>
      </c>
      <c r="AV17" s="180">
        <v>2016</v>
      </c>
      <c r="AW17" s="180">
        <v>2017</v>
      </c>
      <c r="AX17" s="180">
        <v>2015</v>
      </c>
      <c r="AY17" s="180">
        <v>2017</v>
      </c>
      <c r="AZ17" s="180">
        <v>2017</v>
      </c>
    </row>
    <row r="18" spans="1:52" s="166" customFormat="1" x14ac:dyDescent="0.25">
      <c r="A18" s="165" t="s">
        <v>185</v>
      </c>
      <c r="B18" s="165" t="s">
        <v>540</v>
      </c>
      <c r="C18" s="165" t="s">
        <v>317</v>
      </c>
      <c r="D18" s="195" t="s">
        <v>321</v>
      </c>
      <c r="E18" s="180">
        <v>2018</v>
      </c>
      <c r="F18" s="180">
        <v>2011</v>
      </c>
      <c r="G18" s="180">
        <v>2011</v>
      </c>
      <c r="H18" s="180">
        <v>2015</v>
      </c>
      <c r="I18" s="180">
        <v>2015</v>
      </c>
      <c r="J18" s="265">
        <v>2017</v>
      </c>
      <c r="K18" s="180">
        <v>2016</v>
      </c>
      <c r="L18" s="180">
        <v>2015</v>
      </c>
      <c r="M18" s="180">
        <v>2016</v>
      </c>
      <c r="N18" s="180">
        <v>2017</v>
      </c>
      <c r="O18" s="180">
        <v>2018</v>
      </c>
      <c r="P18" s="180">
        <v>2018</v>
      </c>
      <c r="Q18" s="180">
        <v>2014</v>
      </c>
      <c r="R18" s="180">
        <v>2016</v>
      </c>
      <c r="S18" s="180">
        <v>2016</v>
      </c>
      <c r="T18" s="180">
        <v>2015</v>
      </c>
      <c r="U18" s="180">
        <v>2015</v>
      </c>
      <c r="V18" s="180">
        <v>2015</v>
      </c>
      <c r="W18" s="180">
        <v>2015</v>
      </c>
      <c r="X18" s="180">
        <v>2014</v>
      </c>
      <c r="Y18" s="180">
        <v>2014</v>
      </c>
      <c r="Z18" s="180">
        <v>2015</v>
      </c>
      <c r="AA18" s="180">
        <v>2017</v>
      </c>
      <c r="AB18" s="180">
        <v>2017</v>
      </c>
      <c r="AC18" s="180">
        <v>2017</v>
      </c>
      <c r="AD18" s="180">
        <v>2017</v>
      </c>
      <c r="AE18" s="180">
        <v>2017</v>
      </c>
      <c r="AF18" s="180">
        <v>2018</v>
      </c>
      <c r="AG18" s="180">
        <v>2017</v>
      </c>
      <c r="AH18" s="180">
        <v>2017</v>
      </c>
      <c r="AI18" s="180">
        <v>2017</v>
      </c>
      <c r="AJ18" s="180">
        <v>2017</v>
      </c>
      <c r="AK18" s="180">
        <v>2017</v>
      </c>
      <c r="AL18" s="180">
        <v>2017</v>
      </c>
      <c r="AM18" s="180">
        <v>2017</v>
      </c>
      <c r="AN18" s="180">
        <v>2016</v>
      </c>
      <c r="AO18" s="180">
        <v>2016</v>
      </c>
      <c r="AP18" s="180">
        <v>2014</v>
      </c>
      <c r="AQ18" s="180">
        <v>2016</v>
      </c>
      <c r="AR18" s="180">
        <v>2016</v>
      </c>
      <c r="AS18" s="180">
        <v>2015</v>
      </c>
      <c r="AT18" s="180">
        <v>2015</v>
      </c>
      <c r="AU18" s="180">
        <v>2016</v>
      </c>
      <c r="AV18" s="180">
        <v>2016</v>
      </c>
      <c r="AW18" s="180">
        <v>2017</v>
      </c>
      <c r="AX18" s="180">
        <v>2015</v>
      </c>
      <c r="AY18" s="180">
        <v>2017</v>
      </c>
      <c r="AZ18" s="180">
        <v>2017</v>
      </c>
    </row>
    <row r="19" spans="1:52" s="166" customFormat="1" x14ac:dyDescent="0.25">
      <c r="A19" s="165" t="s">
        <v>185</v>
      </c>
      <c r="B19" s="165" t="s">
        <v>542</v>
      </c>
      <c r="C19" s="165" t="s">
        <v>317</v>
      </c>
      <c r="D19" s="195" t="s">
        <v>324</v>
      </c>
      <c r="E19" s="180">
        <v>2018</v>
      </c>
      <c r="F19" s="180">
        <v>2011</v>
      </c>
      <c r="G19" s="180">
        <v>2011</v>
      </c>
      <c r="H19" s="180">
        <v>2015</v>
      </c>
      <c r="I19" s="180">
        <v>2015</v>
      </c>
      <c r="J19" s="265">
        <v>2017</v>
      </c>
      <c r="K19" s="180">
        <v>2016</v>
      </c>
      <c r="L19" s="180">
        <v>2015</v>
      </c>
      <c r="M19" s="180">
        <v>2016</v>
      </c>
      <c r="N19" s="180">
        <v>2017</v>
      </c>
      <c r="O19" s="180">
        <v>2018</v>
      </c>
      <c r="P19" s="180">
        <v>2018</v>
      </c>
      <c r="Q19" s="180">
        <v>2014</v>
      </c>
      <c r="R19" s="180">
        <v>2016</v>
      </c>
      <c r="S19" s="180">
        <v>2016</v>
      </c>
      <c r="T19" s="180">
        <v>2015</v>
      </c>
      <c r="U19" s="180">
        <v>2015</v>
      </c>
      <c r="V19" s="180">
        <v>2015</v>
      </c>
      <c r="W19" s="180">
        <v>2015</v>
      </c>
      <c r="X19" s="180">
        <v>2014</v>
      </c>
      <c r="Y19" s="180">
        <v>2014</v>
      </c>
      <c r="Z19" s="180">
        <v>2015</v>
      </c>
      <c r="AA19" s="180">
        <v>2017</v>
      </c>
      <c r="AB19" s="180">
        <v>2017</v>
      </c>
      <c r="AC19" s="180">
        <v>2017</v>
      </c>
      <c r="AD19" s="180">
        <v>2017</v>
      </c>
      <c r="AE19" s="180">
        <v>2017</v>
      </c>
      <c r="AF19" s="180">
        <v>2018</v>
      </c>
      <c r="AG19" s="180">
        <v>2017</v>
      </c>
      <c r="AH19" s="180">
        <v>2017</v>
      </c>
      <c r="AI19" s="180">
        <v>2017</v>
      </c>
      <c r="AJ19" s="180">
        <v>2017</v>
      </c>
      <c r="AK19" s="180">
        <v>2017</v>
      </c>
      <c r="AL19" s="180">
        <v>2017</v>
      </c>
      <c r="AM19" s="180">
        <v>2017</v>
      </c>
      <c r="AN19" s="180">
        <v>2016</v>
      </c>
      <c r="AO19" s="180">
        <v>2016</v>
      </c>
      <c r="AP19" s="180">
        <v>2014</v>
      </c>
      <c r="AQ19" s="180">
        <v>2016</v>
      </c>
      <c r="AR19" s="180">
        <v>2016</v>
      </c>
      <c r="AS19" s="180">
        <v>2015</v>
      </c>
      <c r="AT19" s="180">
        <v>2015</v>
      </c>
      <c r="AU19" s="180">
        <v>2016</v>
      </c>
      <c r="AV19" s="180">
        <v>2016</v>
      </c>
      <c r="AW19" s="180">
        <v>2017</v>
      </c>
      <c r="AX19" s="180">
        <v>2015</v>
      </c>
      <c r="AY19" s="180">
        <v>2017</v>
      </c>
      <c r="AZ19" s="180">
        <v>2017</v>
      </c>
    </row>
    <row r="20" spans="1:52" s="166" customFormat="1" x14ac:dyDescent="0.25">
      <c r="A20" s="165" t="s">
        <v>185</v>
      </c>
      <c r="B20" s="165" t="s">
        <v>185</v>
      </c>
      <c r="C20" s="165" t="s">
        <v>317</v>
      </c>
      <c r="D20" s="195" t="s">
        <v>326</v>
      </c>
      <c r="E20" s="180">
        <v>2018</v>
      </c>
      <c r="F20" s="180">
        <v>2011</v>
      </c>
      <c r="G20" s="180">
        <v>2011</v>
      </c>
      <c r="H20" s="180">
        <v>2015</v>
      </c>
      <c r="I20" s="180">
        <v>2015</v>
      </c>
      <c r="J20" s="265">
        <v>2017</v>
      </c>
      <c r="K20" s="180">
        <v>2016</v>
      </c>
      <c r="L20" s="180">
        <v>2015</v>
      </c>
      <c r="M20" s="180">
        <v>2016</v>
      </c>
      <c r="N20" s="180">
        <v>2017</v>
      </c>
      <c r="O20" s="180">
        <v>2018</v>
      </c>
      <c r="P20" s="180">
        <v>2018</v>
      </c>
      <c r="Q20" s="180">
        <v>2014</v>
      </c>
      <c r="R20" s="180">
        <v>2016</v>
      </c>
      <c r="S20" s="180">
        <v>2016</v>
      </c>
      <c r="T20" s="180">
        <v>2015</v>
      </c>
      <c r="U20" s="180">
        <v>2015</v>
      </c>
      <c r="V20" s="180">
        <v>2015</v>
      </c>
      <c r="W20" s="180">
        <v>2015</v>
      </c>
      <c r="X20" s="180">
        <v>2014</v>
      </c>
      <c r="Y20" s="180">
        <v>2014</v>
      </c>
      <c r="Z20" s="180">
        <v>2015</v>
      </c>
      <c r="AA20" s="180">
        <v>2017</v>
      </c>
      <c r="AB20" s="180">
        <v>2017</v>
      </c>
      <c r="AC20" s="180">
        <v>2017</v>
      </c>
      <c r="AD20" s="180">
        <v>2017</v>
      </c>
      <c r="AE20" s="180">
        <v>2017</v>
      </c>
      <c r="AF20" s="180">
        <v>2018</v>
      </c>
      <c r="AG20" s="180">
        <v>2017</v>
      </c>
      <c r="AH20" s="180">
        <v>2017</v>
      </c>
      <c r="AI20" s="180">
        <v>2017</v>
      </c>
      <c r="AJ20" s="180">
        <v>2017</v>
      </c>
      <c r="AK20" s="180">
        <v>2017</v>
      </c>
      <c r="AL20" s="180">
        <v>2017</v>
      </c>
      <c r="AM20" s="180">
        <v>2017</v>
      </c>
      <c r="AN20" s="180">
        <v>2016</v>
      </c>
      <c r="AO20" s="180">
        <v>2016</v>
      </c>
      <c r="AP20" s="180">
        <v>2014</v>
      </c>
      <c r="AQ20" s="180">
        <v>2016</v>
      </c>
      <c r="AR20" s="180">
        <v>2016</v>
      </c>
      <c r="AS20" s="180">
        <v>2015</v>
      </c>
      <c r="AT20" s="180">
        <v>2015</v>
      </c>
      <c r="AU20" s="180">
        <v>2016</v>
      </c>
      <c r="AV20" s="180">
        <v>2016</v>
      </c>
      <c r="AW20" s="180">
        <v>2017</v>
      </c>
      <c r="AX20" s="180">
        <v>2015</v>
      </c>
      <c r="AY20" s="180">
        <v>2017</v>
      </c>
      <c r="AZ20" s="180">
        <v>2017</v>
      </c>
    </row>
    <row r="21" spans="1:52" s="166" customFormat="1" x14ac:dyDescent="0.25">
      <c r="A21" s="165" t="s">
        <v>185</v>
      </c>
      <c r="B21" s="165" t="s">
        <v>327</v>
      </c>
      <c r="C21" s="165" t="s">
        <v>317</v>
      </c>
      <c r="D21" s="195" t="s">
        <v>329</v>
      </c>
      <c r="E21" s="180">
        <v>2018</v>
      </c>
      <c r="F21" s="180">
        <v>2011</v>
      </c>
      <c r="G21" s="180">
        <v>2011</v>
      </c>
      <c r="H21" s="180">
        <v>2015</v>
      </c>
      <c r="I21" s="180">
        <v>2015</v>
      </c>
      <c r="J21" s="265">
        <v>2017</v>
      </c>
      <c r="K21" s="180">
        <v>2016</v>
      </c>
      <c r="L21" s="180">
        <v>2015</v>
      </c>
      <c r="M21" s="180">
        <v>2016</v>
      </c>
      <c r="N21" s="180">
        <v>2017</v>
      </c>
      <c r="O21" s="180">
        <v>2018</v>
      </c>
      <c r="P21" s="180">
        <v>2018</v>
      </c>
      <c r="Q21" s="180">
        <v>2014</v>
      </c>
      <c r="R21" s="180">
        <v>2016</v>
      </c>
      <c r="S21" s="180">
        <v>2016</v>
      </c>
      <c r="T21" s="180">
        <v>2015</v>
      </c>
      <c r="U21" s="180">
        <v>2015</v>
      </c>
      <c r="V21" s="180">
        <v>2015</v>
      </c>
      <c r="W21" s="180">
        <v>2015</v>
      </c>
      <c r="X21" s="180">
        <v>2014</v>
      </c>
      <c r="Y21" s="180">
        <v>2014</v>
      </c>
      <c r="Z21" s="180">
        <v>2015</v>
      </c>
      <c r="AA21" s="180">
        <v>2017</v>
      </c>
      <c r="AB21" s="180">
        <v>2017</v>
      </c>
      <c r="AC21" s="180">
        <v>2017</v>
      </c>
      <c r="AD21" s="180">
        <v>2017</v>
      </c>
      <c r="AE21" s="180">
        <v>2017</v>
      </c>
      <c r="AF21" s="180">
        <v>2018</v>
      </c>
      <c r="AG21" s="180">
        <v>2017</v>
      </c>
      <c r="AH21" s="180">
        <v>2017</v>
      </c>
      <c r="AI21" s="180">
        <v>2017</v>
      </c>
      <c r="AJ21" s="180">
        <v>2017</v>
      </c>
      <c r="AK21" s="180">
        <v>2017</v>
      </c>
      <c r="AL21" s="180">
        <v>2017</v>
      </c>
      <c r="AM21" s="180">
        <v>2017</v>
      </c>
      <c r="AN21" s="180">
        <v>2016</v>
      </c>
      <c r="AO21" s="180">
        <v>2016</v>
      </c>
      <c r="AP21" s="180">
        <v>2014</v>
      </c>
      <c r="AQ21" s="180">
        <v>2016</v>
      </c>
      <c r="AR21" s="180">
        <v>2016</v>
      </c>
      <c r="AS21" s="180">
        <v>2015</v>
      </c>
      <c r="AT21" s="180">
        <v>2015</v>
      </c>
      <c r="AU21" s="180">
        <v>2016</v>
      </c>
      <c r="AV21" s="180">
        <v>2016</v>
      </c>
      <c r="AW21" s="180">
        <v>2017</v>
      </c>
      <c r="AX21" s="180">
        <v>2015</v>
      </c>
      <c r="AY21" s="180">
        <v>2017</v>
      </c>
      <c r="AZ21" s="180">
        <v>2017</v>
      </c>
    </row>
    <row r="22" spans="1:52" s="166" customFormat="1" x14ac:dyDescent="0.25">
      <c r="A22" s="165" t="s">
        <v>185</v>
      </c>
      <c r="B22" s="165" t="s">
        <v>330</v>
      </c>
      <c r="C22" s="165" t="s">
        <v>317</v>
      </c>
      <c r="D22" s="195" t="s">
        <v>332</v>
      </c>
      <c r="E22" s="180">
        <v>2018</v>
      </c>
      <c r="F22" s="180">
        <v>2011</v>
      </c>
      <c r="G22" s="180">
        <v>2011</v>
      </c>
      <c r="H22" s="180">
        <v>2015</v>
      </c>
      <c r="I22" s="180">
        <v>2015</v>
      </c>
      <c r="J22" s="265">
        <v>2017</v>
      </c>
      <c r="K22" s="180">
        <v>2016</v>
      </c>
      <c r="L22" s="180">
        <v>2015</v>
      </c>
      <c r="M22" s="180">
        <v>2016</v>
      </c>
      <c r="N22" s="180">
        <v>2017</v>
      </c>
      <c r="O22" s="180">
        <v>2018</v>
      </c>
      <c r="P22" s="180">
        <v>2018</v>
      </c>
      <c r="Q22" s="180">
        <v>2014</v>
      </c>
      <c r="R22" s="180">
        <v>2016</v>
      </c>
      <c r="S22" s="180">
        <v>2016</v>
      </c>
      <c r="T22" s="180">
        <v>2015</v>
      </c>
      <c r="U22" s="180">
        <v>2015</v>
      </c>
      <c r="V22" s="180">
        <v>2015</v>
      </c>
      <c r="W22" s="180">
        <v>2015</v>
      </c>
      <c r="X22" s="180">
        <v>2014</v>
      </c>
      <c r="Y22" s="180">
        <v>2014</v>
      </c>
      <c r="Z22" s="180">
        <v>2015</v>
      </c>
      <c r="AA22" s="180">
        <v>2017</v>
      </c>
      <c r="AB22" s="180">
        <v>2017</v>
      </c>
      <c r="AC22" s="180">
        <v>2017</v>
      </c>
      <c r="AD22" s="180">
        <v>2017</v>
      </c>
      <c r="AE22" s="180">
        <v>2017</v>
      </c>
      <c r="AF22" s="180">
        <v>2018</v>
      </c>
      <c r="AG22" s="180">
        <v>2017</v>
      </c>
      <c r="AH22" s="180">
        <v>2017</v>
      </c>
      <c r="AI22" s="180">
        <v>2017</v>
      </c>
      <c r="AJ22" s="180">
        <v>2017</v>
      </c>
      <c r="AK22" s="180">
        <v>2017</v>
      </c>
      <c r="AL22" s="180">
        <v>2017</v>
      </c>
      <c r="AM22" s="180">
        <v>2017</v>
      </c>
      <c r="AN22" s="180">
        <v>2016</v>
      </c>
      <c r="AO22" s="180">
        <v>2016</v>
      </c>
      <c r="AP22" s="180">
        <v>2014</v>
      </c>
      <c r="AQ22" s="180">
        <v>2016</v>
      </c>
      <c r="AR22" s="180">
        <v>2016</v>
      </c>
      <c r="AS22" s="180">
        <v>2015</v>
      </c>
      <c r="AT22" s="180">
        <v>2015</v>
      </c>
      <c r="AU22" s="180">
        <v>2016</v>
      </c>
      <c r="AV22" s="180">
        <v>2016</v>
      </c>
      <c r="AW22" s="180">
        <v>2017</v>
      </c>
      <c r="AX22" s="180">
        <v>2015</v>
      </c>
      <c r="AY22" s="180">
        <v>2017</v>
      </c>
      <c r="AZ22" s="180">
        <v>2017</v>
      </c>
    </row>
    <row r="23" spans="1:52" s="166" customFormat="1" x14ac:dyDescent="0.25">
      <c r="A23" s="165" t="s">
        <v>185</v>
      </c>
      <c r="B23" s="165" t="s">
        <v>333</v>
      </c>
      <c r="C23" s="165" t="s">
        <v>317</v>
      </c>
      <c r="D23" s="195" t="s">
        <v>335</v>
      </c>
      <c r="E23" s="180">
        <v>2018</v>
      </c>
      <c r="F23" s="180">
        <v>2011</v>
      </c>
      <c r="G23" s="180">
        <v>2011</v>
      </c>
      <c r="H23" s="180">
        <v>2015</v>
      </c>
      <c r="I23" s="180">
        <v>2015</v>
      </c>
      <c r="J23" s="265">
        <v>2017</v>
      </c>
      <c r="K23" s="180">
        <v>2016</v>
      </c>
      <c r="L23" s="180">
        <v>2015</v>
      </c>
      <c r="M23" s="180">
        <v>2016</v>
      </c>
      <c r="N23" s="180">
        <v>2017</v>
      </c>
      <c r="O23" s="180">
        <v>2018</v>
      </c>
      <c r="P23" s="180">
        <v>2018</v>
      </c>
      <c r="Q23" s="180">
        <v>2014</v>
      </c>
      <c r="R23" s="180">
        <v>2016</v>
      </c>
      <c r="S23" s="180">
        <v>2016</v>
      </c>
      <c r="T23" s="180">
        <v>2015</v>
      </c>
      <c r="U23" s="180">
        <v>2015</v>
      </c>
      <c r="V23" s="180">
        <v>2015</v>
      </c>
      <c r="W23" s="180">
        <v>2015</v>
      </c>
      <c r="X23" s="180">
        <v>2014</v>
      </c>
      <c r="Y23" s="180">
        <v>2014</v>
      </c>
      <c r="Z23" s="180">
        <v>2015</v>
      </c>
      <c r="AA23" s="180">
        <v>2017</v>
      </c>
      <c r="AB23" s="180">
        <v>2017</v>
      </c>
      <c r="AC23" s="180">
        <v>2017</v>
      </c>
      <c r="AD23" s="180">
        <v>2017</v>
      </c>
      <c r="AE23" s="180">
        <v>2017</v>
      </c>
      <c r="AF23" s="180">
        <v>2018</v>
      </c>
      <c r="AG23" s="180">
        <v>2017</v>
      </c>
      <c r="AH23" s="180">
        <v>2017</v>
      </c>
      <c r="AI23" s="180">
        <v>2017</v>
      </c>
      <c r="AJ23" s="180">
        <v>2017</v>
      </c>
      <c r="AK23" s="180">
        <v>2017</v>
      </c>
      <c r="AL23" s="180">
        <v>2017</v>
      </c>
      <c r="AM23" s="180">
        <v>2017</v>
      </c>
      <c r="AN23" s="180">
        <v>2016</v>
      </c>
      <c r="AO23" s="180">
        <v>2016</v>
      </c>
      <c r="AP23" s="180">
        <v>2014</v>
      </c>
      <c r="AQ23" s="180">
        <v>2016</v>
      </c>
      <c r="AR23" s="180">
        <v>2016</v>
      </c>
      <c r="AS23" s="180">
        <v>2015</v>
      </c>
      <c r="AT23" s="180">
        <v>2015</v>
      </c>
      <c r="AU23" s="180">
        <v>2016</v>
      </c>
      <c r="AV23" s="180">
        <v>2016</v>
      </c>
      <c r="AW23" s="180">
        <v>2017</v>
      </c>
      <c r="AX23" s="180">
        <v>2015</v>
      </c>
      <c r="AY23" s="180">
        <v>2017</v>
      </c>
      <c r="AZ23" s="180">
        <v>2017</v>
      </c>
    </row>
    <row r="24" spans="1:52" s="166" customFormat="1" x14ac:dyDescent="0.25">
      <c r="A24" s="165" t="s">
        <v>185</v>
      </c>
      <c r="B24" s="165" t="s">
        <v>336</v>
      </c>
      <c r="C24" s="165" t="s">
        <v>317</v>
      </c>
      <c r="D24" s="195" t="s">
        <v>338</v>
      </c>
      <c r="E24" s="180">
        <v>2018</v>
      </c>
      <c r="F24" s="180">
        <v>2011</v>
      </c>
      <c r="G24" s="180">
        <v>2011</v>
      </c>
      <c r="H24" s="180">
        <v>2015</v>
      </c>
      <c r="I24" s="180">
        <v>2015</v>
      </c>
      <c r="J24" s="265">
        <v>2017</v>
      </c>
      <c r="K24" s="180">
        <v>2016</v>
      </c>
      <c r="L24" s="180">
        <v>2015</v>
      </c>
      <c r="M24" s="180">
        <v>2016</v>
      </c>
      <c r="N24" s="180">
        <v>2017</v>
      </c>
      <c r="O24" s="180">
        <v>2018</v>
      </c>
      <c r="P24" s="180">
        <v>2018</v>
      </c>
      <c r="Q24" s="180">
        <v>2014</v>
      </c>
      <c r="R24" s="180">
        <v>2016</v>
      </c>
      <c r="S24" s="180">
        <v>2016</v>
      </c>
      <c r="T24" s="180">
        <v>2015</v>
      </c>
      <c r="U24" s="180">
        <v>2015</v>
      </c>
      <c r="V24" s="180">
        <v>2015</v>
      </c>
      <c r="W24" s="180">
        <v>2015</v>
      </c>
      <c r="X24" s="180">
        <v>2014</v>
      </c>
      <c r="Y24" s="180">
        <v>2014</v>
      </c>
      <c r="Z24" s="180">
        <v>2015</v>
      </c>
      <c r="AA24" s="180">
        <v>2017</v>
      </c>
      <c r="AB24" s="180">
        <v>2017</v>
      </c>
      <c r="AC24" s="180">
        <v>2017</v>
      </c>
      <c r="AD24" s="180">
        <v>2017</v>
      </c>
      <c r="AE24" s="180">
        <v>2017</v>
      </c>
      <c r="AF24" s="180">
        <v>2018</v>
      </c>
      <c r="AG24" s="180">
        <v>2017</v>
      </c>
      <c r="AH24" s="180">
        <v>2017</v>
      </c>
      <c r="AI24" s="180">
        <v>2017</v>
      </c>
      <c r="AJ24" s="180">
        <v>2017</v>
      </c>
      <c r="AK24" s="180">
        <v>2017</v>
      </c>
      <c r="AL24" s="180">
        <v>2017</v>
      </c>
      <c r="AM24" s="180">
        <v>2017</v>
      </c>
      <c r="AN24" s="180">
        <v>2016</v>
      </c>
      <c r="AO24" s="180">
        <v>2016</v>
      </c>
      <c r="AP24" s="180">
        <v>2014</v>
      </c>
      <c r="AQ24" s="180">
        <v>2016</v>
      </c>
      <c r="AR24" s="180">
        <v>2016</v>
      </c>
      <c r="AS24" s="180">
        <v>2015</v>
      </c>
      <c r="AT24" s="180">
        <v>2015</v>
      </c>
      <c r="AU24" s="180">
        <v>2016</v>
      </c>
      <c r="AV24" s="180">
        <v>2016</v>
      </c>
      <c r="AW24" s="180">
        <v>2017</v>
      </c>
      <c r="AX24" s="180">
        <v>2015</v>
      </c>
      <c r="AY24" s="180">
        <v>2017</v>
      </c>
      <c r="AZ24" s="180">
        <v>2017</v>
      </c>
    </row>
    <row r="25" spans="1:52" s="166" customFormat="1" x14ac:dyDescent="0.25">
      <c r="A25" s="165" t="s">
        <v>186</v>
      </c>
      <c r="B25" s="165" t="s">
        <v>341</v>
      </c>
      <c r="C25" s="165" t="s">
        <v>342</v>
      </c>
      <c r="D25" s="195" t="s">
        <v>343</v>
      </c>
      <c r="E25" s="180">
        <v>2018</v>
      </c>
      <c r="F25" s="180">
        <v>2011</v>
      </c>
      <c r="G25" s="180">
        <v>2011</v>
      </c>
      <c r="H25" s="180">
        <v>2015</v>
      </c>
      <c r="I25" s="180">
        <v>2015</v>
      </c>
      <c r="J25" s="265">
        <v>2017</v>
      </c>
      <c r="K25" s="180">
        <v>2016</v>
      </c>
      <c r="L25" s="180">
        <v>2015</v>
      </c>
      <c r="M25" s="180">
        <v>2016</v>
      </c>
      <c r="N25" s="180">
        <v>2017</v>
      </c>
      <c r="O25" s="180">
        <v>2018</v>
      </c>
      <c r="P25" s="180">
        <v>2018</v>
      </c>
      <c r="Q25" s="180">
        <v>2014</v>
      </c>
      <c r="R25" s="180">
        <v>2016</v>
      </c>
      <c r="S25" s="180">
        <v>2016</v>
      </c>
      <c r="T25" s="180">
        <v>2015</v>
      </c>
      <c r="U25" s="180">
        <v>2015</v>
      </c>
      <c r="V25" s="180">
        <v>2015</v>
      </c>
      <c r="W25" s="180">
        <v>2015</v>
      </c>
      <c r="X25" s="180">
        <v>2014</v>
      </c>
      <c r="Y25" s="180">
        <v>2014</v>
      </c>
      <c r="Z25" s="180">
        <v>2015</v>
      </c>
      <c r="AA25" s="180">
        <v>2017</v>
      </c>
      <c r="AB25" s="180">
        <v>2017</v>
      </c>
      <c r="AC25" s="180">
        <v>2017</v>
      </c>
      <c r="AD25" s="180">
        <v>2017</v>
      </c>
      <c r="AE25" s="180">
        <v>2017</v>
      </c>
      <c r="AF25" s="180">
        <v>2018</v>
      </c>
      <c r="AG25" s="180">
        <v>2017</v>
      </c>
      <c r="AH25" s="180">
        <v>2017</v>
      </c>
      <c r="AI25" s="180">
        <v>2017</v>
      </c>
      <c r="AJ25" s="180">
        <v>2017</v>
      </c>
      <c r="AK25" s="180">
        <v>2017</v>
      </c>
      <c r="AL25" s="180">
        <v>2017</v>
      </c>
      <c r="AM25" s="180">
        <v>2017</v>
      </c>
      <c r="AN25" s="180">
        <v>2016</v>
      </c>
      <c r="AO25" s="180">
        <v>2016</v>
      </c>
      <c r="AP25" s="180">
        <v>2014</v>
      </c>
      <c r="AQ25" s="180">
        <v>2016</v>
      </c>
      <c r="AR25" s="180">
        <v>2016</v>
      </c>
      <c r="AS25" s="180">
        <v>2015</v>
      </c>
      <c r="AT25" s="180">
        <v>2015</v>
      </c>
      <c r="AU25" s="180">
        <v>2016</v>
      </c>
      <c r="AV25" s="180">
        <v>2016</v>
      </c>
      <c r="AW25" s="180">
        <v>2017</v>
      </c>
      <c r="AX25" s="180">
        <v>2015</v>
      </c>
      <c r="AY25" s="180">
        <v>2017</v>
      </c>
      <c r="AZ25" s="180">
        <v>2017</v>
      </c>
    </row>
    <row r="26" spans="1:52" s="166" customFormat="1" x14ac:dyDescent="0.25">
      <c r="A26" s="165" t="s">
        <v>186</v>
      </c>
      <c r="B26" s="165" t="s">
        <v>344</v>
      </c>
      <c r="C26" s="165" t="s">
        <v>342</v>
      </c>
      <c r="D26" s="195" t="s">
        <v>346</v>
      </c>
      <c r="E26" s="180">
        <v>2018</v>
      </c>
      <c r="F26" s="180">
        <v>2011</v>
      </c>
      <c r="G26" s="180">
        <v>2011</v>
      </c>
      <c r="H26" s="180">
        <v>2015</v>
      </c>
      <c r="I26" s="180">
        <v>2015</v>
      </c>
      <c r="J26" s="265">
        <v>2017</v>
      </c>
      <c r="K26" s="180">
        <v>2016</v>
      </c>
      <c r="L26" s="180">
        <v>2015</v>
      </c>
      <c r="M26" s="180">
        <v>2016</v>
      </c>
      <c r="N26" s="180">
        <v>2017</v>
      </c>
      <c r="O26" s="180">
        <v>2018</v>
      </c>
      <c r="P26" s="180">
        <v>2018</v>
      </c>
      <c r="Q26" s="180">
        <v>2014</v>
      </c>
      <c r="R26" s="180">
        <v>2016</v>
      </c>
      <c r="S26" s="180">
        <v>2016</v>
      </c>
      <c r="T26" s="180">
        <v>2015</v>
      </c>
      <c r="U26" s="180">
        <v>2015</v>
      </c>
      <c r="V26" s="180">
        <v>2015</v>
      </c>
      <c r="W26" s="180">
        <v>2015</v>
      </c>
      <c r="X26" s="180">
        <v>2014</v>
      </c>
      <c r="Y26" s="180">
        <v>2014</v>
      </c>
      <c r="Z26" s="180">
        <v>2015</v>
      </c>
      <c r="AA26" s="180">
        <v>2017</v>
      </c>
      <c r="AB26" s="180">
        <v>2017</v>
      </c>
      <c r="AC26" s="180">
        <v>2017</v>
      </c>
      <c r="AD26" s="180">
        <v>2017</v>
      </c>
      <c r="AE26" s="180">
        <v>2017</v>
      </c>
      <c r="AF26" s="180">
        <v>2018</v>
      </c>
      <c r="AG26" s="180">
        <v>2017</v>
      </c>
      <c r="AH26" s="180">
        <v>2017</v>
      </c>
      <c r="AI26" s="180">
        <v>2017</v>
      </c>
      <c r="AJ26" s="180">
        <v>2017</v>
      </c>
      <c r="AK26" s="180">
        <v>2017</v>
      </c>
      <c r="AL26" s="180">
        <v>2017</v>
      </c>
      <c r="AM26" s="180">
        <v>2017</v>
      </c>
      <c r="AN26" s="180">
        <v>2016</v>
      </c>
      <c r="AO26" s="180">
        <v>2016</v>
      </c>
      <c r="AP26" s="180">
        <v>2014</v>
      </c>
      <c r="AQ26" s="180">
        <v>2016</v>
      </c>
      <c r="AR26" s="180">
        <v>2016</v>
      </c>
      <c r="AS26" s="180">
        <v>2015</v>
      </c>
      <c r="AT26" s="180">
        <v>2015</v>
      </c>
      <c r="AU26" s="180">
        <v>2016</v>
      </c>
      <c r="AV26" s="180">
        <v>2016</v>
      </c>
      <c r="AW26" s="180">
        <v>2017</v>
      </c>
      <c r="AX26" s="180">
        <v>2015</v>
      </c>
      <c r="AY26" s="180">
        <v>2017</v>
      </c>
      <c r="AZ26" s="180">
        <v>2017</v>
      </c>
    </row>
    <row r="27" spans="1:52" s="166" customFormat="1" x14ac:dyDescent="0.25">
      <c r="A27" s="165" t="s">
        <v>186</v>
      </c>
      <c r="B27" s="165" t="s">
        <v>347</v>
      </c>
      <c r="C27" s="165" t="s">
        <v>342</v>
      </c>
      <c r="D27" s="195" t="s">
        <v>349</v>
      </c>
      <c r="E27" s="180">
        <v>2018</v>
      </c>
      <c r="F27" s="180">
        <v>2011</v>
      </c>
      <c r="G27" s="180">
        <v>2011</v>
      </c>
      <c r="H27" s="180">
        <v>2015</v>
      </c>
      <c r="I27" s="180">
        <v>2015</v>
      </c>
      <c r="J27" s="265">
        <v>2017</v>
      </c>
      <c r="K27" s="180">
        <v>2016</v>
      </c>
      <c r="L27" s="180">
        <v>2015</v>
      </c>
      <c r="M27" s="180">
        <v>2016</v>
      </c>
      <c r="N27" s="180">
        <v>2017</v>
      </c>
      <c r="O27" s="180">
        <v>2018</v>
      </c>
      <c r="P27" s="180">
        <v>2018</v>
      </c>
      <c r="Q27" s="180">
        <v>2014</v>
      </c>
      <c r="R27" s="180">
        <v>2016</v>
      </c>
      <c r="S27" s="180">
        <v>2016</v>
      </c>
      <c r="T27" s="180">
        <v>2015</v>
      </c>
      <c r="U27" s="180">
        <v>2015</v>
      </c>
      <c r="V27" s="180">
        <v>2015</v>
      </c>
      <c r="W27" s="180">
        <v>2015</v>
      </c>
      <c r="X27" s="180">
        <v>2014</v>
      </c>
      <c r="Y27" s="180">
        <v>2014</v>
      </c>
      <c r="Z27" s="180">
        <v>2015</v>
      </c>
      <c r="AA27" s="180">
        <v>2017</v>
      </c>
      <c r="AB27" s="180">
        <v>2017</v>
      </c>
      <c r="AC27" s="180">
        <v>2017</v>
      </c>
      <c r="AD27" s="180">
        <v>2017</v>
      </c>
      <c r="AE27" s="180">
        <v>2017</v>
      </c>
      <c r="AF27" s="180">
        <v>2018</v>
      </c>
      <c r="AG27" s="180">
        <v>2017</v>
      </c>
      <c r="AH27" s="180">
        <v>2017</v>
      </c>
      <c r="AI27" s="180">
        <v>2017</v>
      </c>
      <c r="AJ27" s="180">
        <v>2017</v>
      </c>
      <c r="AK27" s="180">
        <v>2017</v>
      </c>
      <c r="AL27" s="180">
        <v>2017</v>
      </c>
      <c r="AM27" s="180">
        <v>2017</v>
      </c>
      <c r="AN27" s="180">
        <v>2016</v>
      </c>
      <c r="AO27" s="180">
        <v>2016</v>
      </c>
      <c r="AP27" s="180">
        <v>2014</v>
      </c>
      <c r="AQ27" s="180">
        <v>2016</v>
      </c>
      <c r="AR27" s="180">
        <v>2016</v>
      </c>
      <c r="AS27" s="180">
        <v>2015</v>
      </c>
      <c r="AT27" s="180">
        <v>2015</v>
      </c>
      <c r="AU27" s="180">
        <v>2016</v>
      </c>
      <c r="AV27" s="180">
        <v>2016</v>
      </c>
      <c r="AW27" s="180">
        <v>2017</v>
      </c>
      <c r="AX27" s="180">
        <v>2015</v>
      </c>
      <c r="AY27" s="180">
        <v>2017</v>
      </c>
      <c r="AZ27" s="180">
        <v>2017</v>
      </c>
    </row>
    <row r="28" spans="1:52" s="166" customFormat="1" x14ac:dyDescent="0.25">
      <c r="A28" s="165" t="s">
        <v>186</v>
      </c>
      <c r="B28" s="165" t="s">
        <v>350</v>
      </c>
      <c r="C28" s="165" t="s">
        <v>342</v>
      </c>
      <c r="D28" s="195" t="s">
        <v>352</v>
      </c>
      <c r="E28" s="180">
        <v>2018</v>
      </c>
      <c r="F28" s="180">
        <v>2011</v>
      </c>
      <c r="G28" s="180">
        <v>2011</v>
      </c>
      <c r="H28" s="180">
        <v>2015</v>
      </c>
      <c r="I28" s="180">
        <v>2015</v>
      </c>
      <c r="J28" s="265">
        <v>2017</v>
      </c>
      <c r="K28" s="180">
        <v>2016</v>
      </c>
      <c r="L28" s="180">
        <v>2015</v>
      </c>
      <c r="M28" s="180">
        <v>2016</v>
      </c>
      <c r="N28" s="180">
        <v>2017</v>
      </c>
      <c r="O28" s="180">
        <v>2018</v>
      </c>
      <c r="P28" s="180">
        <v>2018</v>
      </c>
      <c r="Q28" s="180">
        <v>2014</v>
      </c>
      <c r="R28" s="180">
        <v>2016</v>
      </c>
      <c r="S28" s="180">
        <v>2016</v>
      </c>
      <c r="T28" s="180">
        <v>2015</v>
      </c>
      <c r="U28" s="180">
        <v>2015</v>
      </c>
      <c r="V28" s="180">
        <v>2015</v>
      </c>
      <c r="W28" s="180">
        <v>2015</v>
      </c>
      <c r="X28" s="180">
        <v>2014</v>
      </c>
      <c r="Y28" s="180">
        <v>2014</v>
      </c>
      <c r="Z28" s="180">
        <v>2015</v>
      </c>
      <c r="AA28" s="180">
        <v>2017</v>
      </c>
      <c r="AB28" s="180">
        <v>2017</v>
      </c>
      <c r="AC28" s="180">
        <v>2017</v>
      </c>
      <c r="AD28" s="180">
        <v>2017</v>
      </c>
      <c r="AE28" s="180">
        <v>2017</v>
      </c>
      <c r="AF28" s="180">
        <v>2018</v>
      </c>
      <c r="AG28" s="180">
        <v>2017</v>
      </c>
      <c r="AH28" s="180">
        <v>2017</v>
      </c>
      <c r="AI28" s="180">
        <v>2017</v>
      </c>
      <c r="AJ28" s="180">
        <v>2017</v>
      </c>
      <c r="AK28" s="180">
        <v>2017</v>
      </c>
      <c r="AL28" s="180">
        <v>2017</v>
      </c>
      <c r="AM28" s="180">
        <v>2017</v>
      </c>
      <c r="AN28" s="180">
        <v>2016</v>
      </c>
      <c r="AO28" s="180">
        <v>2016</v>
      </c>
      <c r="AP28" s="180">
        <v>2014</v>
      </c>
      <c r="AQ28" s="180">
        <v>2016</v>
      </c>
      <c r="AR28" s="180">
        <v>2016</v>
      </c>
      <c r="AS28" s="180">
        <v>2015</v>
      </c>
      <c r="AT28" s="180">
        <v>2015</v>
      </c>
      <c r="AU28" s="180">
        <v>2016</v>
      </c>
      <c r="AV28" s="180">
        <v>2016</v>
      </c>
      <c r="AW28" s="180">
        <v>2017</v>
      </c>
      <c r="AX28" s="180">
        <v>2015</v>
      </c>
      <c r="AY28" s="180">
        <v>2017</v>
      </c>
      <c r="AZ28" s="180">
        <v>2017</v>
      </c>
    </row>
    <row r="29" spans="1:52" s="166" customFormat="1" x14ac:dyDescent="0.25">
      <c r="A29" s="165" t="s">
        <v>186</v>
      </c>
      <c r="B29" s="165" t="s">
        <v>553</v>
      </c>
      <c r="C29" s="165" t="s">
        <v>342</v>
      </c>
      <c r="D29" s="195" t="s">
        <v>355</v>
      </c>
      <c r="E29" s="180">
        <v>2018</v>
      </c>
      <c r="F29" s="180">
        <v>2011</v>
      </c>
      <c r="G29" s="180">
        <v>2011</v>
      </c>
      <c r="H29" s="180">
        <v>2015</v>
      </c>
      <c r="I29" s="180">
        <v>2015</v>
      </c>
      <c r="J29" s="265">
        <v>2017</v>
      </c>
      <c r="K29" s="180">
        <v>2016</v>
      </c>
      <c r="L29" s="180">
        <v>2015</v>
      </c>
      <c r="M29" s="180">
        <v>2016</v>
      </c>
      <c r="N29" s="180">
        <v>2017</v>
      </c>
      <c r="O29" s="180">
        <v>2018</v>
      </c>
      <c r="P29" s="180">
        <v>2018</v>
      </c>
      <c r="Q29" s="180">
        <v>2014</v>
      </c>
      <c r="R29" s="180">
        <v>2016</v>
      </c>
      <c r="S29" s="180">
        <v>2016</v>
      </c>
      <c r="T29" s="180">
        <v>2015</v>
      </c>
      <c r="U29" s="180">
        <v>2015</v>
      </c>
      <c r="V29" s="180">
        <v>2015</v>
      </c>
      <c r="W29" s="180">
        <v>2015</v>
      </c>
      <c r="X29" s="180">
        <v>2014</v>
      </c>
      <c r="Y29" s="180">
        <v>2014</v>
      </c>
      <c r="Z29" s="180">
        <v>2015</v>
      </c>
      <c r="AA29" s="180">
        <v>2017</v>
      </c>
      <c r="AB29" s="180">
        <v>2017</v>
      </c>
      <c r="AC29" s="180">
        <v>2017</v>
      </c>
      <c r="AD29" s="180">
        <v>2017</v>
      </c>
      <c r="AE29" s="180">
        <v>2017</v>
      </c>
      <c r="AF29" s="180">
        <v>2018</v>
      </c>
      <c r="AG29" s="180">
        <v>2017</v>
      </c>
      <c r="AH29" s="180">
        <v>2017</v>
      </c>
      <c r="AI29" s="180">
        <v>2017</v>
      </c>
      <c r="AJ29" s="180">
        <v>2017</v>
      </c>
      <c r="AK29" s="180">
        <v>2017</v>
      </c>
      <c r="AL29" s="180">
        <v>2017</v>
      </c>
      <c r="AM29" s="180">
        <v>2017</v>
      </c>
      <c r="AN29" s="180">
        <v>2016</v>
      </c>
      <c r="AO29" s="180">
        <v>2016</v>
      </c>
      <c r="AP29" s="180">
        <v>2014</v>
      </c>
      <c r="AQ29" s="180">
        <v>2016</v>
      </c>
      <c r="AR29" s="180">
        <v>2016</v>
      </c>
      <c r="AS29" s="180">
        <v>2015</v>
      </c>
      <c r="AT29" s="180">
        <v>2015</v>
      </c>
      <c r="AU29" s="180">
        <v>2016</v>
      </c>
      <c r="AV29" s="180">
        <v>2016</v>
      </c>
      <c r="AW29" s="180">
        <v>2017</v>
      </c>
      <c r="AX29" s="180">
        <v>2015</v>
      </c>
      <c r="AY29" s="180">
        <v>2017</v>
      </c>
      <c r="AZ29" s="180">
        <v>2017</v>
      </c>
    </row>
    <row r="30" spans="1:52" s="166" customFormat="1" x14ac:dyDescent="0.25">
      <c r="A30" s="165" t="s">
        <v>186</v>
      </c>
      <c r="B30" s="165" t="s">
        <v>356</v>
      </c>
      <c r="C30" s="165" t="s">
        <v>342</v>
      </c>
      <c r="D30" s="195" t="s">
        <v>358</v>
      </c>
      <c r="E30" s="180">
        <v>2018</v>
      </c>
      <c r="F30" s="180">
        <v>2011</v>
      </c>
      <c r="G30" s="180">
        <v>2011</v>
      </c>
      <c r="H30" s="180">
        <v>2015</v>
      </c>
      <c r="I30" s="180">
        <v>2015</v>
      </c>
      <c r="J30" s="265">
        <v>2017</v>
      </c>
      <c r="K30" s="180">
        <v>2016</v>
      </c>
      <c r="L30" s="180">
        <v>2015</v>
      </c>
      <c r="M30" s="180">
        <v>2016</v>
      </c>
      <c r="N30" s="180">
        <v>2017</v>
      </c>
      <c r="O30" s="180">
        <v>2018</v>
      </c>
      <c r="P30" s="180">
        <v>2018</v>
      </c>
      <c r="Q30" s="180">
        <v>2014</v>
      </c>
      <c r="R30" s="180">
        <v>2016</v>
      </c>
      <c r="S30" s="180">
        <v>2016</v>
      </c>
      <c r="T30" s="180">
        <v>2015</v>
      </c>
      <c r="U30" s="180">
        <v>2015</v>
      </c>
      <c r="V30" s="180">
        <v>2015</v>
      </c>
      <c r="W30" s="180">
        <v>2015</v>
      </c>
      <c r="X30" s="180">
        <v>2014</v>
      </c>
      <c r="Y30" s="180">
        <v>2014</v>
      </c>
      <c r="Z30" s="180">
        <v>2015</v>
      </c>
      <c r="AA30" s="180">
        <v>2017</v>
      </c>
      <c r="AB30" s="180">
        <v>2017</v>
      </c>
      <c r="AC30" s="180">
        <v>2017</v>
      </c>
      <c r="AD30" s="180">
        <v>2017</v>
      </c>
      <c r="AE30" s="180">
        <v>2017</v>
      </c>
      <c r="AF30" s="180">
        <v>2018</v>
      </c>
      <c r="AG30" s="180">
        <v>2017</v>
      </c>
      <c r="AH30" s="180">
        <v>2017</v>
      </c>
      <c r="AI30" s="180">
        <v>2017</v>
      </c>
      <c r="AJ30" s="180">
        <v>2017</v>
      </c>
      <c r="AK30" s="180">
        <v>2017</v>
      </c>
      <c r="AL30" s="180">
        <v>2017</v>
      </c>
      <c r="AM30" s="180">
        <v>2017</v>
      </c>
      <c r="AN30" s="180">
        <v>2016</v>
      </c>
      <c r="AO30" s="180">
        <v>2016</v>
      </c>
      <c r="AP30" s="180">
        <v>2014</v>
      </c>
      <c r="AQ30" s="180">
        <v>2016</v>
      </c>
      <c r="AR30" s="180">
        <v>2016</v>
      </c>
      <c r="AS30" s="180">
        <v>2015</v>
      </c>
      <c r="AT30" s="180">
        <v>2015</v>
      </c>
      <c r="AU30" s="180">
        <v>2016</v>
      </c>
      <c r="AV30" s="180">
        <v>2016</v>
      </c>
      <c r="AW30" s="180">
        <v>2017</v>
      </c>
      <c r="AX30" s="180">
        <v>2015</v>
      </c>
      <c r="AY30" s="180">
        <v>2017</v>
      </c>
      <c r="AZ30" s="180">
        <v>2017</v>
      </c>
    </row>
    <row r="31" spans="1:52" s="166" customFormat="1" x14ac:dyDescent="0.25">
      <c r="A31" s="165" t="s">
        <v>186</v>
      </c>
      <c r="B31" s="165" t="s">
        <v>556</v>
      </c>
      <c r="C31" s="165" t="s">
        <v>342</v>
      </c>
      <c r="D31" s="195" t="s">
        <v>361</v>
      </c>
      <c r="E31" s="180">
        <v>2018</v>
      </c>
      <c r="F31" s="180">
        <v>2011</v>
      </c>
      <c r="G31" s="180">
        <v>2011</v>
      </c>
      <c r="H31" s="180">
        <v>2015</v>
      </c>
      <c r="I31" s="180">
        <v>2015</v>
      </c>
      <c r="J31" s="265">
        <v>2017</v>
      </c>
      <c r="K31" s="180">
        <v>2016</v>
      </c>
      <c r="L31" s="180">
        <v>2015</v>
      </c>
      <c r="M31" s="180">
        <v>2016</v>
      </c>
      <c r="N31" s="180">
        <v>2017</v>
      </c>
      <c r="O31" s="180">
        <v>2018</v>
      </c>
      <c r="P31" s="180">
        <v>2018</v>
      </c>
      <c r="Q31" s="180">
        <v>2014</v>
      </c>
      <c r="R31" s="180">
        <v>2016</v>
      </c>
      <c r="S31" s="180">
        <v>2016</v>
      </c>
      <c r="T31" s="180">
        <v>2015</v>
      </c>
      <c r="U31" s="180">
        <v>2015</v>
      </c>
      <c r="V31" s="180">
        <v>2015</v>
      </c>
      <c r="W31" s="180">
        <v>2015</v>
      </c>
      <c r="X31" s="180">
        <v>2014</v>
      </c>
      <c r="Y31" s="180">
        <v>2014</v>
      </c>
      <c r="Z31" s="180">
        <v>2015</v>
      </c>
      <c r="AA31" s="180">
        <v>2017</v>
      </c>
      <c r="AB31" s="180" t="s">
        <v>668</v>
      </c>
      <c r="AC31" s="180" t="s">
        <v>668</v>
      </c>
      <c r="AD31" s="180">
        <v>2017</v>
      </c>
      <c r="AE31" s="180">
        <v>2017</v>
      </c>
      <c r="AF31" s="180">
        <v>2018</v>
      </c>
      <c r="AG31" s="180">
        <v>2017</v>
      </c>
      <c r="AH31" s="180" t="s">
        <v>668</v>
      </c>
      <c r="AI31" s="180" t="s">
        <v>668</v>
      </c>
      <c r="AJ31" s="180" t="s">
        <v>668</v>
      </c>
      <c r="AK31" s="180">
        <v>2017</v>
      </c>
      <c r="AL31" s="180" t="s">
        <v>668</v>
      </c>
      <c r="AM31" s="180" t="s">
        <v>668</v>
      </c>
      <c r="AN31" s="180">
        <v>2016</v>
      </c>
      <c r="AO31" s="180">
        <v>2016</v>
      </c>
      <c r="AP31" s="180">
        <v>2014</v>
      </c>
      <c r="AQ31" s="180">
        <v>2016</v>
      </c>
      <c r="AR31" s="180">
        <v>2016</v>
      </c>
      <c r="AS31" s="180">
        <v>2015</v>
      </c>
      <c r="AT31" s="180">
        <v>2015</v>
      </c>
      <c r="AU31" s="180">
        <v>2016</v>
      </c>
      <c r="AV31" s="180">
        <v>2016</v>
      </c>
      <c r="AW31" s="180">
        <v>2017</v>
      </c>
      <c r="AX31" s="180">
        <v>2015</v>
      </c>
      <c r="AY31" s="180">
        <v>2017</v>
      </c>
      <c r="AZ31" s="180">
        <v>2017</v>
      </c>
    </row>
    <row r="32" spans="1:52" s="166" customFormat="1" x14ac:dyDescent="0.25">
      <c r="A32" s="165" t="s">
        <v>186</v>
      </c>
      <c r="B32" s="165" t="s">
        <v>359</v>
      </c>
      <c r="C32" s="165" t="s">
        <v>342</v>
      </c>
      <c r="D32" s="195" t="s">
        <v>364</v>
      </c>
      <c r="E32" s="180">
        <v>2018</v>
      </c>
      <c r="F32" s="180">
        <v>2011</v>
      </c>
      <c r="G32" s="180">
        <v>2011</v>
      </c>
      <c r="H32" s="180">
        <v>2015</v>
      </c>
      <c r="I32" s="180">
        <v>2015</v>
      </c>
      <c r="J32" s="265">
        <v>2017</v>
      </c>
      <c r="K32" s="180">
        <v>2016</v>
      </c>
      <c r="L32" s="180">
        <v>2015</v>
      </c>
      <c r="M32" s="180">
        <v>2016</v>
      </c>
      <c r="N32" s="180">
        <v>2017</v>
      </c>
      <c r="O32" s="180">
        <v>2018</v>
      </c>
      <c r="P32" s="180">
        <v>2018</v>
      </c>
      <c r="Q32" s="180">
        <v>2014</v>
      </c>
      <c r="R32" s="180">
        <v>2016</v>
      </c>
      <c r="S32" s="180">
        <v>2016</v>
      </c>
      <c r="T32" s="180">
        <v>2015</v>
      </c>
      <c r="U32" s="180">
        <v>2015</v>
      </c>
      <c r="V32" s="180">
        <v>2015</v>
      </c>
      <c r="W32" s="180">
        <v>2015</v>
      </c>
      <c r="X32" s="180">
        <v>2014</v>
      </c>
      <c r="Y32" s="180">
        <v>2014</v>
      </c>
      <c r="Z32" s="180">
        <v>2015</v>
      </c>
      <c r="AA32" s="180">
        <v>2017</v>
      </c>
      <c r="AB32" s="180">
        <v>2017</v>
      </c>
      <c r="AC32" s="180">
        <v>2017</v>
      </c>
      <c r="AD32" s="180">
        <v>2017</v>
      </c>
      <c r="AE32" s="180">
        <v>2017</v>
      </c>
      <c r="AF32" s="180">
        <v>2018</v>
      </c>
      <c r="AG32" s="180">
        <v>2017</v>
      </c>
      <c r="AH32" s="180">
        <v>2017</v>
      </c>
      <c r="AI32" s="180">
        <v>2017</v>
      </c>
      <c r="AJ32" s="180">
        <v>2017</v>
      </c>
      <c r="AK32" s="180">
        <v>2017</v>
      </c>
      <c r="AL32" s="180">
        <v>2017</v>
      </c>
      <c r="AM32" s="180">
        <v>2017</v>
      </c>
      <c r="AN32" s="180">
        <v>2016</v>
      </c>
      <c r="AO32" s="180">
        <v>2016</v>
      </c>
      <c r="AP32" s="180">
        <v>2014</v>
      </c>
      <c r="AQ32" s="180">
        <v>2016</v>
      </c>
      <c r="AR32" s="180">
        <v>2016</v>
      </c>
      <c r="AS32" s="180">
        <v>2015</v>
      </c>
      <c r="AT32" s="180">
        <v>2015</v>
      </c>
      <c r="AU32" s="180">
        <v>2016</v>
      </c>
      <c r="AV32" s="180">
        <v>2016</v>
      </c>
      <c r="AW32" s="180">
        <v>2017</v>
      </c>
      <c r="AX32" s="180">
        <v>2015</v>
      </c>
      <c r="AY32" s="180">
        <v>2017</v>
      </c>
      <c r="AZ32" s="180">
        <v>2017</v>
      </c>
    </row>
    <row r="33" spans="1:52" s="166" customFormat="1" x14ac:dyDescent="0.25">
      <c r="A33" s="165" t="s">
        <v>186</v>
      </c>
      <c r="B33" s="165" t="s">
        <v>362</v>
      </c>
      <c r="C33" s="165" t="s">
        <v>342</v>
      </c>
      <c r="D33" s="195" t="s">
        <v>518</v>
      </c>
      <c r="E33" s="180">
        <v>2018</v>
      </c>
      <c r="F33" s="180">
        <v>2011</v>
      </c>
      <c r="G33" s="180">
        <v>2011</v>
      </c>
      <c r="H33" s="180">
        <v>2015</v>
      </c>
      <c r="I33" s="180">
        <v>2015</v>
      </c>
      <c r="J33" s="265">
        <v>2017</v>
      </c>
      <c r="K33" s="180">
        <v>2016</v>
      </c>
      <c r="L33" s="180">
        <v>2015</v>
      </c>
      <c r="M33" s="180">
        <v>2016</v>
      </c>
      <c r="N33" s="180">
        <v>2017</v>
      </c>
      <c r="O33" s="180">
        <v>2018</v>
      </c>
      <c r="P33" s="180">
        <v>2018</v>
      </c>
      <c r="Q33" s="180">
        <v>2014</v>
      </c>
      <c r="R33" s="180">
        <v>2016</v>
      </c>
      <c r="S33" s="180">
        <v>2016</v>
      </c>
      <c r="T33" s="180">
        <v>2015</v>
      </c>
      <c r="U33" s="180">
        <v>2015</v>
      </c>
      <c r="V33" s="180">
        <v>2015</v>
      </c>
      <c r="W33" s="180">
        <v>2015</v>
      </c>
      <c r="X33" s="180">
        <v>2014</v>
      </c>
      <c r="Y33" s="180">
        <v>2014</v>
      </c>
      <c r="Z33" s="180">
        <v>2015</v>
      </c>
      <c r="AA33" s="180">
        <v>2017</v>
      </c>
      <c r="AB33" s="180">
        <v>2017</v>
      </c>
      <c r="AC33" s="180">
        <v>2017</v>
      </c>
      <c r="AD33" s="180">
        <v>2017</v>
      </c>
      <c r="AE33" s="180">
        <v>2017</v>
      </c>
      <c r="AF33" s="180">
        <v>2018</v>
      </c>
      <c r="AG33" s="180">
        <v>2017</v>
      </c>
      <c r="AH33" s="180">
        <v>2017</v>
      </c>
      <c r="AI33" s="180">
        <v>2017</v>
      </c>
      <c r="AJ33" s="180">
        <v>2017</v>
      </c>
      <c r="AK33" s="180">
        <v>2017</v>
      </c>
      <c r="AL33" s="180">
        <v>2017</v>
      </c>
      <c r="AM33" s="180">
        <v>2017</v>
      </c>
      <c r="AN33" s="180">
        <v>2016</v>
      </c>
      <c r="AO33" s="180">
        <v>2016</v>
      </c>
      <c r="AP33" s="180">
        <v>2014</v>
      </c>
      <c r="AQ33" s="180">
        <v>2016</v>
      </c>
      <c r="AR33" s="180">
        <v>2016</v>
      </c>
      <c r="AS33" s="180">
        <v>2015</v>
      </c>
      <c r="AT33" s="180">
        <v>2015</v>
      </c>
      <c r="AU33" s="180">
        <v>2016</v>
      </c>
      <c r="AV33" s="180">
        <v>2016</v>
      </c>
      <c r="AW33" s="180">
        <v>2017</v>
      </c>
      <c r="AX33" s="180">
        <v>2015</v>
      </c>
      <c r="AY33" s="180">
        <v>2017</v>
      </c>
      <c r="AZ33" s="180">
        <v>2017</v>
      </c>
    </row>
    <row r="34" spans="1:52" s="166" customFormat="1" x14ac:dyDescent="0.25">
      <c r="A34" s="165" t="s">
        <v>187</v>
      </c>
      <c r="B34" s="165" t="s">
        <v>365</v>
      </c>
      <c r="C34" s="165" t="s">
        <v>367</v>
      </c>
      <c r="D34" s="195" t="s">
        <v>368</v>
      </c>
      <c r="E34" s="180">
        <v>2018</v>
      </c>
      <c r="F34" s="180">
        <v>2011</v>
      </c>
      <c r="G34" s="180">
        <v>2011</v>
      </c>
      <c r="H34" s="180">
        <v>2015</v>
      </c>
      <c r="I34" s="180">
        <v>2015</v>
      </c>
      <c r="J34" s="265">
        <v>2017</v>
      </c>
      <c r="K34" s="180">
        <v>2016</v>
      </c>
      <c r="L34" s="180">
        <v>2015</v>
      </c>
      <c r="M34" s="180">
        <v>2016</v>
      </c>
      <c r="N34" s="180">
        <v>2017</v>
      </c>
      <c r="O34" s="180">
        <v>2018</v>
      </c>
      <c r="P34" s="180">
        <v>2018</v>
      </c>
      <c r="Q34" s="180">
        <v>2014</v>
      </c>
      <c r="R34" s="180">
        <v>2016</v>
      </c>
      <c r="S34" s="180">
        <v>2016</v>
      </c>
      <c r="T34" s="180">
        <v>2015</v>
      </c>
      <c r="U34" s="180">
        <v>2015</v>
      </c>
      <c r="V34" s="180">
        <v>2015</v>
      </c>
      <c r="W34" s="180">
        <v>2015</v>
      </c>
      <c r="X34" s="180">
        <v>2014</v>
      </c>
      <c r="Y34" s="180">
        <v>2014</v>
      </c>
      <c r="Z34" s="180">
        <v>2015</v>
      </c>
      <c r="AA34" s="180">
        <v>2017</v>
      </c>
      <c r="AB34" s="180">
        <v>2017</v>
      </c>
      <c r="AC34" s="180">
        <v>2017</v>
      </c>
      <c r="AD34" s="180">
        <v>2017</v>
      </c>
      <c r="AE34" s="180">
        <v>2017</v>
      </c>
      <c r="AF34" s="180">
        <v>2018</v>
      </c>
      <c r="AG34" s="180">
        <v>2017</v>
      </c>
      <c r="AH34" s="180">
        <v>2017</v>
      </c>
      <c r="AI34" s="180">
        <v>2017</v>
      </c>
      <c r="AJ34" s="180">
        <v>2017</v>
      </c>
      <c r="AK34" s="180">
        <v>2017</v>
      </c>
      <c r="AL34" s="180">
        <v>2017</v>
      </c>
      <c r="AM34" s="180">
        <v>2017</v>
      </c>
      <c r="AN34" s="180">
        <v>2016</v>
      </c>
      <c r="AO34" s="180">
        <v>2016</v>
      </c>
      <c r="AP34" s="180">
        <v>2014</v>
      </c>
      <c r="AQ34" s="180">
        <v>2016</v>
      </c>
      <c r="AR34" s="180">
        <v>2016</v>
      </c>
      <c r="AS34" s="180">
        <v>2015</v>
      </c>
      <c r="AT34" s="180">
        <v>2015</v>
      </c>
      <c r="AU34" s="180">
        <v>2016</v>
      </c>
      <c r="AV34" s="180">
        <v>2016</v>
      </c>
      <c r="AW34" s="180">
        <v>2017</v>
      </c>
      <c r="AX34" s="180">
        <v>2015</v>
      </c>
      <c r="AY34" s="180">
        <v>2017</v>
      </c>
      <c r="AZ34" s="180">
        <v>2017</v>
      </c>
    </row>
    <row r="35" spans="1:52" s="166" customFormat="1" x14ac:dyDescent="0.25">
      <c r="A35" s="165" t="s">
        <v>187</v>
      </c>
      <c r="B35" s="165" t="s">
        <v>369</v>
      </c>
      <c r="C35" s="165" t="s">
        <v>367</v>
      </c>
      <c r="D35" s="195" t="s">
        <v>371</v>
      </c>
      <c r="E35" s="180">
        <v>2018</v>
      </c>
      <c r="F35" s="180">
        <v>2011</v>
      </c>
      <c r="G35" s="180">
        <v>2011</v>
      </c>
      <c r="H35" s="180">
        <v>2015</v>
      </c>
      <c r="I35" s="180">
        <v>2015</v>
      </c>
      <c r="J35" s="265">
        <v>2017</v>
      </c>
      <c r="K35" s="180">
        <v>2016</v>
      </c>
      <c r="L35" s="180">
        <v>2015</v>
      </c>
      <c r="M35" s="180">
        <v>2016</v>
      </c>
      <c r="N35" s="180">
        <v>2017</v>
      </c>
      <c r="O35" s="180">
        <v>2018</v>
      </c>
      <c r="P35" s="180">
        <v>2018</v>
      </c>
      <c r="Q35" s="180">
        <v>2014</v>
      </c>
      <c r="R35" s="180">
        <v>2016</v>
      </c>
      <c r="S35" s="180">
        <v>2016</v>
      </c>
      <c r="T35" s="180">
        <v>2015</v>
      </c>
      <c r="U35" s="180">
        <v>2015</v>
      </c>
      <c r="V35" s="180">
        <v>2015</v>
      </c>
      <c r="W35" s="180">
        <v>2015</v>
      </c>
      <c r="X35" s="180">
        <v>2014</v>
      </c>
      <c r="Y35" s="180">
        <v>2014</v>
      </c>
      <c r="Z35" s="180">
        <v>2015</v>
      </c>
      <c r="AA35" s="180">
        <v>2017</v>
      </c>
      <c r="AB35" s="180">
        <v>2017</v>
      </c>
      <c r="AC35" s="180">
        <v>2017</v>
      </c>
      <c r="AD35" s="180">
        <v>2017</v>
      </c>
      <c r="AE35" s="180">
        <v>2017</v>
      </c>
      <c r="AF35" s="180">
        <v>2018</v>
      </c>
      <c r="AG35" s="180">
        <v>2017</v>
      </c>
      <c r="AH35" s="180">
        <v>2017</v>
      </c>
      <c r="AI35" s="180">
        <v>2017</v>
      </c>
      <c r="AJ35" s="180">
        <v>2017</v>
      </c>
      <c r="AK35" s="180">
        <v>2017</v>
      </c>
      <c r="AL35" s="180">
        <v>2017</v>
      </c>
      <c r="AM35" s="180">
        <v>2017</v>
      </c>
      <c r="AN35" s="180">
        <v>2016</v>
      </c>
      <c r="AO35" s="180">
        <v>2016</v>
      </c>
      <c r="AP35" s="180">
        <v>2014</v>
      </c>
      <c r="AQ35" s="180">
        <v>2016</v>
      </c>
      <c r="AR35" s="180">
        <v>2016</v>
      </c>
      <c r="AS35" s="180">
        <v>2015</v>
      </c>
      <c r="AT35" s="180">
        <v>2015</v>
      </c>
      <c r="AU35" s="180">
        <v>2016</v>
      </c>
      <c r="AV35" s="180">
        <v>2016</v>
      </c>
      <c r="AW35" s="180">
        <v>2017</v>
      </c>
      <c r="AX35" s="180">
        <v>2015</v>
      </c>
      <c r="AY35" s="180">
        <v>2017</v>
      </c>
      <c r="AZ35" s="180">
        <v>2017</v>
      </c>
    </row>
    <row r="36" spans="1:52" s="166" customFormat="1" x14ac:dyDescent="0.25">
      <c r="A36" s="165" t="s">
        <v>187</v>
      </c>
      <c r="B36" s="165" t="s">
        <v>563</v>
      </c>
      <c r="C36" s="165" t="s">
        <v>367</v>
      </c>
      <c r="D36" s="195" t="s">
        <v>374</v>
      </c>
      <c r="E36" s="180">
        <v>2018</v>
      </c>
      <c r="F36" s="180">
        <v>2011</v>
      </c>
      <c r="G36" s="180">
        <v>2011</v>
      </c>
      <c r="H36" s="180">
        <v>2015</v>
      </c>
      <c r="I36" s="180">
        <v>2015</v>
      </c>
      <c r="J36" s="265">
        <v>2017</v>
      </c>
      <c r="K36" s="180">
        <v>2016</v>
      </c>
      <c r="L36" s="180">
        <v>2015</v>
      </c>
      <c r="M36" s="180">
        <v>2016</v>
      </c>
      <c r="N36" s="180">
        <v>2017</v>
      </c>
      <c r="O36" s="180">
        <v>2018</v>
      </c>
      <c r="P36" s="180">
        <v>2018</v>
      </c>
      <c r="Q36" s="180">
        <v>2014</v>
      </c>
      <c r="R36" s="180">
        <v>2016</v>
      </c>
      <c r="S36" s="180">
        <v>2016</v>
      </c>
      <c r="T36" s="180">
        <v>2015</v>
      </c>
      <c r="U36" s="180">
        <v>2015</v>
      </c>
      <c r="V36" s="180">
        <v>2015</v>
      </c>
      <c r="W36" s="180">
        <v>2015</v>
      </c>
      <c r="X36" s="180">
        <v>2014</v>
      </c>
      <c r="Y36" s="180">
        <v>2014</v>
      </c>
      <c r="Z36" s="180">
        <v>2015</v>
      </c>
      <c r="AA36" s="180">
        <v>2017</v>
      </c>
      <c r="AB36" s="180">
        <v>2017</v>
      </c>
      <c r="AC36" s="180">
        <v>2017</v>
      </c>
      <c r="AD36" s="180">
        <v>2017</v>
      </c>
      <c r="AE36" s="180">
        <v>2017</v>
      </c>
      <c r="AF36" s="180">
        <v>2018</v>
      </c>
      <c r="AG36" s="180">
        <v>2017</v>
      </c>
      <c r="AH36" s="180">
        <v>2017</v>
      </c>
      <c r="AI36" s="180">
        <v>2017</v>
      </c>
      <c r="AJ36" s="180">
        <v>2017</v>
      </c>
      <c r="AK36" s="180">
        <v>2017</v>
      </c>
      <c r="AL36" s="180">
        <v>2017</v>
      </c>
      <c r="AM36" s="180">
        <v>2017</v>
      </c>
      <c r="AN36" s="180">
        <v>2016</v>
      </c>
      <c r="AO36" s="180">
        <v>2016</v>
      </c>
      <c r="AP36" s="180">
        <v>2014</v>
      </c>
      <c r="AQ36" s="180">
        <v>2016</v>
      </c>
      <c r="AR36" s="180">
        <v>2016</v>
      </c>
      <c r="AS36" s="180">
        <v>2015</v>
      </c>
      <c r="AT36" s="180">
        <v>2015</v>
      </c>
      <c r="AU36" s="180">
        <v>2016</v>
      </c>
      <c r="AV36" s="180">
        <v>2016</v>
      </c>
      <c r="AW36" s="180">
        <v>2017</v>
      </c>
      <c r="AX36" s="180">
        <v>2015</v>
      </c>
      <c r="AY36" s="180">
        <v>2017</v>
      </c>
      <c r="AZ36" s="180">
        <v>2017</v>
      </c>
    </row>
    <row r="37" spans="1:52" s="166" customFormat="1" x14ac:dyDescent="0.25">
      <c r="A37" s="165" t="s">
        <v>187</v>
      </c>
      <c r="B37" s="165" t="s">
        <v>375</v>
      </c>
      <c r="C37" s="165" t="s">
        <v>367</v>
      </c>
      <c r="D37" s="195" t="s">
        <v>377</v>
      </c>
      <c r="E37" s="180">
        <v>2018</v>
      </c>
      <c r="F37" s="180">
        <v>2011</v>
      </c>
      <c r="G37" s="180">
        <v>2011</v>
      </c>
      <c r="H37" s="180">
        <v>2015</v>
      </c>
      <c r="I37" s="180">
        <v>2015</v>
      </c>
      <c r="J37" s="265">
        <v>2017</v>
      </c>
      <c r="K37" s="180">
        <v>2016</v>
      </c>
      <c r="L37" s="180">
        <v>2015</v>
      </c>
      <c r="M37" s="180">
        <v>2016</v>
      </c>
      <c r="N37" s="180">
        <v>2017</v>
      </c>
      <c r="O37" s="180">
        <v>2018</v>
      </c>
      <c r="P37" s="180">
        <v>2018</v>
      </c>
      <c r="Q37" s="180">
        <v>2014</v>
      </c>
      <c r="R37" s="180">
        <v>2016</v>
      </c>
      <c r="S37" s="180">
        <v>2016</v>
      </c>
      <c r="T37" s="180">
        <v>2015</v>
      </c>
      <c r="U37" s="180">
        <v>2015</v>
      </c>
      <c r="V37" s="180">
        <v>2015</v>
      </c>
      <c r="W37" s="180">
        <v>2015</v>
      </c>
      <c r="X37" s="180">
        <v>2014</v>
      </c>
      <c r="Y37" s="180">
        <v>2014</v>
      </c>
      <c r="Z37" s="180">
        <v>2015</v>
      </c>
      <c r="AA37" s="180">
        <v>2017</v>
      </c>
      <c r="AB37" s="180">
        <v>2017</v>
      </c>
      <c r="AC37" s="180">
        <v>2017</v>
      </c>
      <c r="AD37" s="180">
        <v>2017</v>
      </c>
      <c r="AE37" s="180">
        <v>2017</v>
      </c>
      <c r="AF37" s="180">
        <v>2018</v>
      </c>
      <c r="AG37" s="180">
        <v>2017</v>
      </c>
      <c r="AH37" s="180">
        <v>2017</v>
      </c>
      <c r="AI37" s="180">
        <v>2017</v>
      </c>
      <c r="AJ37" s="180">
        <v>2017</v>
      </c>
      <c r="AK37" s="180">
        <v>2017</v>
      </c>
      <c r="AL37" s="180">
        <v>2017</v>
      </c>
      <c r="AM37" s="180">
        <v>2017</v>
      </c>
      <c r="AN37" s="180">
        <v>2016</v>
      </c>
      <c r="AO37" s="180">
        <v>2016</v>
      </c>
      <c r="AP37" s="180">
        <v>2014</v>
      </c>
      <c r="AQ37" s="180">
        <v>2016</v>
      </c>
      <c r="AR37" s="180">
        <v>2016</v>
      </c>
      <c r="AS37" s="180">
        <v>2015</v>
      </c>
      <c r="AT37" s="180">
        <v>2015</v>
      </c>
      <c r="AU37" s="180">
        <v>2016</v>
      </c>
      <c r="AV37" s="180">
        <v>2016</v>
      </c>
      <c r="AW37" s="180">
        <v>2017</v>
      </c>
      <c r="AX37" s="180">
        <v>2015</v>
      </c>
      <c r="AY37" s="180">
        <v>2017</v>
      </c>
      <c r="AZ37" s="180">
        <v>2017</v>
      </c>
    </row>
    <row r="38" spans="1:52" s="166" customFormat="1" x14ac:dyDescent="0.25">
      <c r="A38" s="165" t="s">
        <v>187</v>
      </c>
      <c r="B38" s="165" t="s">
        <v>378</v>
      </c>
      <c r="C38" s="165" t="s">
        <v>367</v>
      </c>
      <c r="D38" s="195" t="s">
        <v>380</v>
      </c>
      <c r="E38" s="180">
        <v>2018</v>
      </c>
      <c r="F38" s="180">
        <v>2011</v>
      </c>
      <c r="G38" s="180">
        <v>2011</v>
      </c>
      <c r="H38" s="180">
        <v>2015</v>
      </c>
      <c r="I38" s="180">
        <v>2015</v>
      </c>
      <c r="J38" s="265">
        <v>2017</v>
      </c>
      <c r="K38" s="180">
        <v>2016</v>
      </c>
      <c r="L38" s="180">
        <v>2015</v>
      </c>
      <c r="M38" s="180">
        <v>2016</v>
      </c>
      <c r="N38" s="180">
        <v>2017</v>
      </c>
      <c r="O38" s="180">
        <v>2018</v>
      </c>
      <c r="P38" s="180">
        <v>2018</v>
      </c>
      <c r="Q38" s="180">
        <v>2014</v>
      </c>
      <c r="R38" s="180">
        <v>2016</v>
      </c>
      <c r="S38" s="180">
        <v>2016</v>
      </c>
      <c r="T38" s="180">
        <v>2015</v>
      </c>
      <c r="U38" s="180">
        <v>2015</v>
      </c>
      <c r="V38" s="180">
        <v>2015</v>
      </c>
      <c r="W38" s="180">
        <v>2015</v>
      </c>
      <c r="X38" s="180">
        <v>2014</v>
      </c>
      <c r="Y38" s="180">
        <v>2014</v>
      </c>
      <c r="Z38" s="180">
        <v>2015</v>
      </c>
      <c r="AA38" s="180">
        <v>2017</v>
      </c>
      <c r="AB38" s="180">
        <v>2017</v>
      </c>
      <c r="AC38" s="180">
        <v>2017</v>
      </c>
      <c r="AD38" s="180">
        <v>2017</v>
      </c>
      <c r="AE38" s="180">
        <v>2017</v>
      </c>
      <c r="AF38" s="180">
        <v>2018</v>
      </c>
      <c r="AG38" s="180">
        <v>2017</v>
      </c>
      <c r="AH38" s="180">
        <v>2017</v>
      </c>
      <c r="AI38" s="180">
        <v>2017</v>
      </c>
      <c r="AJ38" s="180">
        <v>2017</v>
      </c>
      <c r="AK38" s="180">
        <v>2017</v>
      </c>
      <c r="AL38" s="180">
        <v>2017</v>
      </c>
      <c r="AM38" s="180">
        <v>2017</v>
      </c>
      <c r="AN38" s="180">
        <v>2016</v>
      </c>
      <c r="AO38" s="180">
        <v>2016</v>
      </c>
      <c r="AP38" s="180">
        <v>2014</v>
      </c>
      <c r="AQ38" s="180">
        <v>2016</v>
      </c>
      <c r="AR38" s="180">
        <v>2016</v>
      </c>
      <c r="AS38" s="180">
        <v>2015</v>
      </c>
      <c r="AT38" s="180">
        <v>2015</v>
      </c>
      <c r="AU38" s="180">
        <v>2016</v>
      </c>
      <c r="AV38" s="180">
        <v>2016</v>
      </c>
      <c r="AW38" s="180">
        <v>2017</v>
      </c>
      <c r="AX38" s="180">
        <v>2015</v>
      </c>
      <c r="AY38" s="180">
        <v>2017</v>
      </c>
      <c r="AZ38" s="180">
        <v>2017</v>
      </c>
    </row>
    <row r="39" spans="1:52" s="166" customFormat="1" x14ac:dyDescent="0.25">
      <c r="A39" s="165" t="s">
        <v>187</v>
      </c>
      <c r="B39" s="165" t="s">
        <v>381</v>
      </c>
      <c r="C39" s="165" t="s">
        <v>367</v>
      </c>
      <c r="D39" s="195" t="s">
        <v>383</v>
      </c>
      <c r="E39" s="180">
        <v>2018</v>
      </c>
      <c r="F39" s="180">
        <v>2011</v>
      </c>
      <c r="G39" s="180">
        <v>2011</v>
      </c>
      <c r="H39" s="180">
        <v>2015</v>
      </c>
      <c r="I39" s="180">
        <v>2015</v>
      </c>
      <c r="J39" s="265">
        <v>2017</v>
      </c>
      <c r="K39" s="180">
        <v>2016</v>
      </c>
      <c r="L39" s="180">
        <v>2015</v>
      </c>
      <c r="M39" s="180">
        <v>2016</v>
      </c>
      <c r="N39" s="180">
        <v>2017</v>
      </c>
      <c r="O39" s="180">
        <v>2018</v>
      </c>
      <c r="P39" s="180">
        <v>2018</v>
      </c>
      <c r="Q39" s="180">
        <v>2014</v>
      </c>
      <c r="R39" s="180">
        <v>2016</v>
      </c>
      <c r="S39" s="180">
        <v>2016</v>
      </c>
      <c r="T39" s="180">
        <v>2015</v>
      </c>
      <c r="U39" s="180">
        <v>2015</v>
      </c>
      <c r="V39" s="180">
        <v>2015</v>
      </c>
      <c r="W39" s="180">
        <v>2015</v>
      </c>
      <c r="X39" s="180">
        <v>2014</v>
      </c>
      <c r="Y39" s="180">
        <v>2014</v>
      </c>
      <c r="Z39" s="180">
        <v>2015</v>
      </c>
      <c r="AA39" s="180">
        <v>2017</v>
      </c>
      <c r="AB39" s="180">
        <v>2017</v>
      </c>
      <c r="AC39" s="180">
        <v>2017</v>
      </c>
      <c r="AD39" s="180">
        <v>2017</v>
      </c>
      <c r="AE39" s="180">
        <v>2017</v>
      </c>
      <c r="AF39" s="180">
        <v>2018</v>
      </c>
      <c r="AG39" s="180">
        <v>2017</v>
      </c>
      <c r="AH39" s="180">
        <v>2017</v>
      </c>
      <c r="AI39" s="180">
        <v>2017</v>
      </c>
      <c r="AJ39" s="180">
        <v>2017</v>
      </c>
      <c r="AK39" s="180">
        <v>2017</v>
      </c>
      <c r="AL39" s="180">
        <v>2017</v>
      </c>
      <c r="AM39" s="180">
        <v>2017</v>
      </c>
      <c r="AN39" s="180">
        <v>2016</v>
      </c>
      <c r="AO39" s="180">
        <v>2016</v>
      </c>
      <c r="AP39" s="180">
        <v>2014</v>
      </c>
      <c r="AQ39" s="180">
        <v>2016</v>
      </c>
      <c r="AR39" s="180">
        <v>2016</v>
      </c>
      <c r="AS39" s="180">
        <v>2015</v>
      </c>
      <c r="AT39" s="180">
        <v>2015</v>
      </c>
      <c r="AU39" s="180">
        <v>2016</v>
      </c>
      <c r="AV39" s="180">
        <v>2016</v>
      </c>
      <c r="AW39" s="180">
        <v>2017</v>
      </c>
      <c r="AX39" s="180">
        <v>2015</v>
      </c>
      <c r="AY39" s="180">
        <v>2017</v>
      </c>
      <c r="AZ39" s="180">
        <v>2017</v>
      </c>
    </row>
    <row r="40" spans="1:52" s="166" customFormat="1" x14ac:dyDescent="0.25">
      <c r="A40" s="165" t="s">
        <v>187</v>
      </c>
      <c r="B40" s="165" t="s">
        <v>384</v>
      </c>
      <c r="C40" s="165" t="s">
        <v>367</v>
      </c>
      <c r="D40" s="195" t="s">
        <v>386</v>
      </c>
      <c r="E40" s="180">
        <v>2018</v>
      </c>
      <c r="F40" s="180">
        <v>2011</v>
      </c>
      <c r="G40" s="180">
        <v>2011</v>
      </c>
      <c r="H40" s="180">
        <v>2015</v>
      </c>
      <c r="I40" s="180">
        <v>2015</v>
      </c>
      <c r="J40" s="265">
        <v>2017</v>
      </c>
      <c r="K40" s="180">
        <v>2016</v>
      </c>
      <c r="L40" s="180">
        <v>2015</v>
      </c>
      <c r="M40" s="180">
        <v>2016</v>
      </c>
      <c r="N40" s="180">
        <v>2017</v>
      </c>
      <c r="O40" s="180">
        <v>2018</v>
      </c>
      <c r="P40" s="180">
        <v>2018</v>
      </c>
      <c r="Q40" s="180">
        <v>2014</v>
      </c>
      <c r="R40" s="180">
        <v>2016</v>
      </c>
      <c r="S40" s="180">
        <v>2016</v>
      </c>
      <c r="T40" s="180">
        <v>2015</v>
      </c>
      <c r="U40" s="180">
        <v>2015</v>
      </c>
      <c r="V40" s="180">
        <v>2015</v>
      </c>
      <c r="W40" s="180">
        <v>2015</v>
      </c>
      <c r="X40" s="180">
        <v>2014</v>
      </c>
      <c r="Y40" s="180">
        <v>2014</v>
      </c>
      <c r="Z40" s="180">
        <v>2015</v>
      </c>
      <c r="AA40" s="180">
        <v>2017</v>
      </c>
      <c r="AB40" s="180">
        <v>2017</v>
      </c>
      <c r="AC40" s="180">
        <v>2017</v>
      </c>
      <c r="AD40" s="180">
        <v>2017</v>
      </c>
      <c r="AE40" s="180">
        <v>2017</v>
      </c>
      <c r="AF40" s="180">
        <v>2018</v>
      </c>
      <c r="AG40" s="180">
        <v>2017</v>
      </c>
      <c r="AH40" s="180">
        <v>2017</v>
      </c>
      <c r="AI40" s="180">
        <v>2017</v>
      </c>
      <c r="AJ40" s="180">
        <v>2017</v>
      </c>
      <c r="AK40" s="180">
        <v>2017</v>
      </c>
      <c r="AL40" s="180">
        <v>2017</v>
      </c>
      <c r="AM40" s="180">
        <v>2017</v>
      </c>
      <c r="AN40" s="180">
        <v>2016</v>
      </c>
      <c r="AO40" s="180">
        <v>2016</v>
      </c>
      <c r="AP40" s="180">
        <v>2014</v>
      </c>
      <c r="AQ40" s="180">
        <v>2016</v>
      </c>
      <c r="AR40" s="180">
        <v>2016</v>
      </c>
      <c r="AS40" s="180">
        <v>2015</v>
      </c>
      <c r="AT40" s="180">
        <v>2015</v>
      </c>
      <c r="AU40" s="180">
        <v>2016</v>
      </c>
      <c r="AV40" s="180">
        <v>2016</v>
      </c>
      <c r="AW40" s="180">
        <v>2017</v>
      </c>
      <c r="AX40" s="180">
        <v>2015</v>
      </c>
      <c r="AY40" s="180">
        <v>2017</v>
      </c>
      <c r="AZ40" s="180">
        <v>2017</v>
      </c>
    </row>
    <row r="41" spans="1:52" s="166" customFormat="1" x14ac:dyDescent="0.25">
      <c r="A41" s="165" t="s">
        <v>187</v>
      </c>
      <c r="B41" s="165" t="s">
        <v>387</v>
      </c>
      <c r="C41" s="165" t="s">
        <v>367</v>
      </c>
      <c r="D41" s="195" t="s">
        <v>389</v>
      </c>
      <c r="E41" s="180">
        <v>2018</v>
      </c>
      <c r="F41" s="180">
        <v>2011</v>
      </c>
      <c r="G41" s="180">
        <v>2011</v>
      </c>
      <c r="H41" s="180">
        <v>2015</v>
      </c>
      <c r="I41" s="180">
        <v>2015</v>
      </c>
      <c r="J41" s="265">
        <v>2017</v>
      </c>
      <c r="K41" s="180">
        <v>2016</v>
      </c>
      <c r="L41" s="180">
        <v>2015</v>
      </c>
      <c r="M41" s="180">
        <v>2016</v>
      </c>
      <c r="N41" s="180">
        <v>2017</v>
      </c>
      <c r="O41" s="180">
        <v>2018</v>
      </c>
      <c r="P41" s="180">
        <v>2018</v>
      </c>
      <c r="Q41" s="180">
        <v>2014</v>
      </c>
      <c r="R41" s="180">
        <v>2016</v>
      </c>
      <c r="S41" s="180">
        <v>2016</v>
      </c>
      <c r="T41" s="180">
        <v>2015</v>
      </c>
      <c r="U41" s="180">
        <v>2015</v>
      </c>
      <c r="V41" s="180">
        <v>2015</v>
      </c>
      <c r="W41" s="180">
        <v>2015</v>
      </c>
      <c r="X41" s="180">
        <v>2014</v>
      </c>
      <c r="Y41" s="180">
        <v>2014</v>
      </c>
      <c r="Z41" s="180">
        <v>2015</v>
      </c>
      <c r="AA41" s="180">
        <v>2017</v>
      </c>
      <c r="AB41" s="180">
        <v>2017</v>
      </c>
      <c r="AC41" s="180">
        <v>2017</v>
      </c>
      <c r="AD41" s="180">
        <v>2017</v>
      </c>
      <c r="AE41" s="180">
        <v>2017</v>
      </c>
      <c r="AF41" s="180">
        <v>2018</v>
      </c>
      <c r="AG41" s="180">
        <v>2017</v>
      </c>
      <c r="AH41" s="180">
        <v>2017</v>
      </c>
      <c r="AI41" s="180">
        <v>2017</v>
      </c>
      <c r="AJ41" s="180">
        <v>2017</v>
      </c>
      <c r="AK41" s="180">
        <v>2017</v>
      </c>
      <c r="AL41" s="180">
        <v>2017</v>
      </c>
      <c r="AM41" s="180">
        <v>2017</v>
      </c>
      <c r="AN41" s="180">
        <v>2016</v>
      </c>
      <c r="AO41" s="180">
        <v>2016</v>
      </c>
      <c r="AP41" s="180">
        <v>2014</v>
      </c>
      <c r="AQ41" s="180">
        <v>2016</v>
      </c>
      <c r="AR41" s="180">
        <v>2016</v>
      </c>
      <c r="AS41" s="180">
        <v>2015</v>
      </c>
      <c r="AT41" s="180">
        <v>2015</v>
      </c>
      <c r="AU41" s="180">
        <v>2016</v>
      </c>
      <c r="AV41" s="180">
        <v>2016</v>
      </c>
      <c r="AW41" s="180">
        <v>2017</v>
      </c>
      <c r="AX41" s="180">
        <v>2015</v>
      </c>
      <c r="AY41" s="180">
        <v>2017</v>
      </c>
      <c r="AZ41" s="180">
        <v>2017</v>
      </c>
    </row>
    <row r="42" spans="1:52" s="166" customFormat="1" x14ac:dyDescent="0.25">
      <c r="A42" s="165" t="s">
        <v>187</v>
      </c>
      <c r="B42" s="165" t="s">
        <v>187</v>
      </c>
      <c r="C42" s="165" t="s">
        <v>367</v>
      </c>
      <c r="D42" s="195" t="s">
        <v>391</v>
      </c>
      <c r="E42" s="180">
        <v>2018</v>
      </c>
      <c r="F42" s="180">
        <v>2011</v>
      </c>
      <c r="G42" s="180">
        <v>2011</v>
      </c>
      <c r="H42" s="180">
        <v>2015</v>
      </c>
      <c r="I42" s="180">
        <v>2015</v>
      </c>
      <c r="J42" s="265">
        <v>2017</v>
      </c>
      <c r="K42" s="180">
        <v>2016</v>
      </c>
      <c r="L42" s="180">
        <v>2015</v>
      </c>
      <c r="M42" s="180">
        <v>2016</v>
      </c>
      <c r="N42" s="180">
        <v>2017</v>
      </c>
      <c r="O42" s="180">
        <v>2018</v>
      </c>
      <c r="P42" s="180">
        <v>2018</v>
      </c>
      <c r="Q42" s="180">
        <v>2014</v>
      </c>
      <c r="R42" s="180">
        <v>2016</v>
      </c>
      <c r="S42" s="180">
        <v>2016</v>
      </c>
      <c r="T42" s="180">
        <v>2015</v>
      </c>
      <c r="U42" s="180">
        <v>2015</v>
      </c>
      <c r="V42" s="180">
        <v>2015</v>
      </c>
      <c r="W42" s="180">
        <v>2015</v>
      </c>
      <c r="X42" s="180">
        <v>2014</v>
      </c>
      <c r="Y42" s="180">
        <v>2014</v>
      </c>
      <c r="Z42" s="180">
        <v>2015</v>
      </c>
      <c r="AA42" s="180">
        <v>2017</v>
      </c>
      <c r="AB42" s="180">
        <v>2017</v>
      </c>
      <c r="AC42" s="180">
        <v>2017</v>
      </c>
      <c r="AD42" s="180">
        <v>2017</v>
      </c>
      <c r="AE42" s="180">
        <v>2017</v>
      </c>
      <c r="AF42" s="180">
        <v>2018</v>
      </c>
      <c r="AG42" s="180">
        <v>2017</v>
      </c>
      <c r="AH42" s="180">
        <v>2017</v>
      </c>
      <c r="AI42" s="180">
        <v>2017</v>
      </c>
      <c r="AJ42" s="180">
        <v>2017</v>
      </c>
      <c r="AK42" s="180">
        <v>2017</v>
      </c>
      <c r="AL42" s="180">
        <v>2017</v>
      </c>
      <c r="AM42" s="180">
        <v>2017</v>
      </c>
      <c r="AN42" s="180">
        <v>2016</v>
      </c>
      <c r="AO42" s="180">
        <v>2016</v>
      </c>
      <c r="AP42" s="180">
        <v>2014</v>
      </c>
      <c r="AQ42" s="180">
        <v>2016</v>
      </c>
      <c r="AR42" s="180">
        <v>2016</v>
      </c>
      <c r="AS42" s="180">
        <v>2015</v>
      </c>
      <c r="AT42" s="180">
        <v>2015</v>
      </c>
      <c r="AU42" s="180">
        <v>2016</v>
      </c>
      <c r="AV42" s="180">
        <v>2016</v>
      </c>
      <c r="AW42" s="180">
        <v>2017</v>
      </c>
      <c r="AX42" s="180">
        <v>2015</v>
      </c>
      <c r="AY42" s="180">
        <v>2017</v>
      </c>
      <c r="AZ42" s="180">
        <v>2017</v>
      </c>
    </row>
    <row r="43" spans="1:52" s="166" customFormat="1" x14ac:dyDescent="0.25">
      <c r="A43" s="165" t="s">
        <v>187</v>
      </c>
      <c r="B43" s="165" t="s">
        <v>392</v>
      </c>
      <c r="C43" s="165" t="s">
        <v>367</v>
      </c>
      <c r="D43" s="195" t="s">
        <v>394</v>
      </c>
      <c r="E43" s="180">
        <v>2018</v>
      </c>
      <c r="F43" s="180">
        <v>2011</v>
      </c>
      <c r="G43" s="180">
        <v>2011</v>
      </c>
      <c r="H43" s="180">
        <v>2015</v>
      </c>
      <c r="I43" s="180">
        <v>2015</v>
      </c>
      <c r="J43" s="265">
        <v>2017</v>
      </c>
      <c r="K43" s="180">
        <v>2016</v>
      </c>
      <c r="L43" s="180">
        <v>2015</v>
      </c>
      <c r="M43" s="180">
        <v>2016</v>
      </c>
      <c r="N43" s="180">
        <v>2017</v>
      </c>
      <c r="O43" s="180">
        <v>2018</v>
      </c>
      <c r="P43" s="180">
        <v>2018</v>
      </c>
      <c r="Q43" s="180">
        <v>2014</v>
      </c>
      <c r="R43" s="180">
        <v>2016</v>
      </c>
      <c r="S43" s="180">
        <v>2016</v>
      </c>
      <c r="T43" s="180">
        <v>2015</v>
      </c>
      <c r="U43" s="180">
        <v>2015</v>
      </c>
      <c r="V43" s="180">
        <v>2015</v>
      </c>
      <c r="W43" s="180">
        <v>2015</v>
      </c>
      <c r="X43" s="180">
        <v>2014</v>
      </c>
      <c r="Y43" s="180">
        <v>2014</v>
      </c>
      <c r="Z43" s="180">
        <v>2015</v>
      </c>
      <c r="AA43" s="180">
        <v>2017</v>
      </c>
      <c r="AB43" s="180">
        <v>2017</v>
      </c>
      <c r="AC43" s="180">
        <v>2017</v>
      </c>
      <c r="AD43" s="180">
        <v>2017</v>
      </c>
      <c r="AE43" s="180">
        <v>2017</v>
      </c>
      <c r="AF43" s="180">
        <v>2018</v>
      </c>
      <c r="AG43" s="180">
        <v>2017</v>
      </c>
      <c r="AH43" s="180">
        <v>2017</v>
      </c>
      <c r="AI43" s="180">
        <v>2017</v>
      </c>
      <c r="AJ43" s="180">
        <v>2017</v>
      </c>
      <c r="AK43" s="180">
        <v>2017</v>
      </c>
      <c r="AL43" s="180">
        <v>2017</v>
      </c>
      <c r="AM43" s="180">
        <v>2017</v>
      </c>
      <c r="AN43" s="180">
        <v>2016</v>
      </c>
      <c r="AO43" s="180">
        <v>2016</v>
      </c>
      <c r="AP43" s="180">
        <v>2014</v>
      </c>
      <c r="AQ43" s="180">
        <v>2016</v>
      </c>
      <c r="AR43" s="180">
        <v>2016</v>
      </c>
      <c r="AS43" s="180">
        <v>2015</v>
      </c>
      <c r="AT43" s="180">
        <v>2015</v>
      </c>
      <c r="AU43" s="180">
        <v>2016</v>
      </c>
      <c r="AV43" s="180">
        <v>2016</v>
      </c>
      <c r="AW43" s="180">
        <v>2017</v>
      </c>
      <c r="AX43" s="180">
        <v>2015</v>
      </c>
      <c r="AY43" s="180">
        <v>2017</v>
      </c>
      <c r="AZ43" s="180">
        <v>2017</v>
      </c>
    </row>
    <row r="44" spans="1:52" s="166" customFormat="1" x14ac:dyDescent="0.25">
      <c r="A44" s="165" t="s">
        <v>187</v>
      </c>
      <c r="B44" s="165" t="s">
        <v>395</v>
      </c>
      <c r="C44" s="165" t="s">
        <v>367</v>
      </c>
      <c r="D44" s="195" t="s">
        <v>397</v>
      </c>
      <c r="E44" s="180">
        <v>2018</v>
      </c>
      <c r="F44" s="180">
        <v>2011</v>
      </c>
      <c r="G44" s="180">
        <v>2011</v>
      </c>
      <c r="H44" s="180">
        <v>2015</v>
      </c>
      <c r="I44" s="180">
        <v>2015</v>
      </c>
      <c r="J44" s="265">
        <v>2017</v>
      </c>
      <c r="K44" s="180">
        <v>2016</v>
      </c>
      <c r="L44" s="180">
        <v>2015</v>
      </c>
      <c r="M44" s="180">
        <v>2016</v>
      </c>
      <c r="N44" s="180">
        <v>2017</v>
      </c>
      <c r="O44" s="180">
        <v>2018</v>
      </c>
      <c r="P44" s="180">
        <v>2018</v>
      </c>
      <c r="Q44" s="180">
        <v>2014</v>
      </c>
      <c r="R44" s="180">
        <v>2016</v>
      </c>
      <c r="S44" s="180">
        <v>2016</v>
      </c>
      <c r="T44" s="180">
        <v>2015</v>
      </c>
      <c r="U44" s="180">
        <v>2015</v>
      </c>
      <c r="V44" s="180">
        <v>2015</v>
      </c>
      <c r="W44" s="180">
        <v>2015</v>
      </c>
      <c r="X44" s="180">
        <v>2014</v>
      </c>
      <c r="Y44" s="180">
        <v>2014</v>
      </c>
      <c r="Z44" s="180">
        <v>2015</v>
      </c>
      <c r="AA44" s="180">
        <v>2017</v>
      </c>
      <c r="AB44" s="180">
        <v>2017</v>
      </c>
      <c r="AC44" s="180">
        <v>2017</v>
      </c>
      <c r="AD44" s="180">
        <v>2017</v>
      </c>
      <c r="AE44" s="180">
        <v>2017</v>
      </c>
      <c r="AF44" s="180">
        <v>2018</v>
      </c>
      <c r="AG44" s="180">
        <v>2017</v>
      </c>
      <c r="AH44" s="180">
        <v>2017</v>
      </c>
      <c r="AI44" s="180">
        <v>2017</v>
      </c>
      <c r="AJ44" s="180">
        <v>2017</v>
      </c>
      <c r="AK44" s="180">
        <v>2017</v>
      </c>
      <c r="AL44" s="180">
        <v>2017</v>
      </c>
      <c r="AM44" s="180">
        <v>2017</v>
      </c>
      <c r="AN44" s="180">
        <v>2016</v>
      </c>
      <c r="AO44" s="180">
        <v>2016</v>
      </c>
      <c r="AP44" s="180">
        <v>2014</v>
      </c>
      <c r="AQ44" s="180">
        <v>2016</v>
      </c>
      <c r="AR44" s="180">
        <v>2016</v>
      </c>
      <c r="AS44" s="180">
        <v>2015</v>
      </c>
      <c r="AT44" s="180">
        <v>2015</v>
      </c>
      <c r="AU44" s="180">
        <v>2016</v>
      </c>
      <c r="AV44" s="180">
        <v>2016</v>
      </c>
      <c r="AW44" s="180">
        <v>2017</v>
      </c>
      <c r="AX44" s="180">
        <v>2015</v>
      </c>
      <c r="AY44" s="180">
        <v>2017</v>
      </c>
      <c r="AZ44" s="180">
        <v>2017</v>
      </c>
    </row>
    <row r="45" spans="1:52" s="166" customFormat="1" x14ac:dyDescent="0.25">
      <c r="A45" s="165" t="s">
        <v>187</v>
      </c>
      <c r="B45" s="165" t="s">
        <v>398</v>
      </c>
      <c r="C45" s="165" t="s">
        <v>367</v>
      </c>
      <c r="D45" s="195" t="s">
        <v>400</v>
      </c>
      <c r="E45" s="180">
        <v>2018</v>
      </c>
      <c r="F45" s="180">
        <v>2011</v>
      </c>
      <c r="G45" s="180">
        <v>2011</v>
      </c>
      <c r="H45" s="180">
        <v>2015</v>
      </c>
      <c r="I45" s="180">
        <v>2015</v>
      </c>
      <c r="J45" s="265">
        <v>2017</v>
      </c>
      <c r="K45" s="180">
        <v>2016</v>
      </c>
      <c r="L45" s="180">
        <v>2015</v>
      </c>
      <c r="M45" s="180">
        <v>2016</v>
      </c>
      <c r="N45" s="180">
        <v>2017</v>
      </c>
      <c r="O45" s="180">
        <v>2018</v>
      </c>
      <c r="P45" s="180">
        <v>2018</v>
      </c>
      <c r="Q45" s="180">
        <v>2014</v>
      </c>
      <c r="R45" s="180">
        <v>2016</v>
      </c>
      <c r="S45" s="180">
        <v>2016</v>
      </c>
      <c r="T45" s="180">
        <v>2015</v>
      </c>
      <c r="U45" s="180">
        <v>2015</v>
      </c>
      <c r="V45" s="180">
        <v>2015</v>
      </c>
      <c r="W45" s="180">
        <v>2015</v>
      </c>
      <c r="X45" s="180">
        <v>2014</v>
      </c>
      <c r="Y45" s="180">
        <v>2014</v>
      </c>
      <c r="Z45" s="180">
        <v>2015</v>
      </c>
      <c r="AA45" s="180">
        <v>2017</v>
      </c>
      <c r="AB45" s="180">
        <v>2017</v>
      </c>
      <c r="AC45" s="180">
        <v>2017</v>
      </c>
      <c r="AD45" s="180">
        <v>2017</v>
      </c>
      <c r="AE45" s="180">
        <v>2017</v>
      </c>
      <c r="AF45" s="180">
        <v>2018</v>
      </c>
      <c r="AG45" s="180">
        <v>2017</v>
      </c>
      <c r="AH45" s="180">
        <v>2017</v>
      </c>
      <c r="AI45" s="180">
        <v>2017</v>
      </c>
      <c r="AJ45" s="180">
        <v>2017</v>
      </c>
      <c r="AK45" s="180">
        <v>2017</v>
      </c>
      <c r="AL45" s="180">
        <v>2017</v>
      </c>
      <c r="AM45" s="180">
        <v>2017</v>
      </c>
      <c r="AN45" s="180">
        <v>2016</v>
      </c>
      <c r="AO45" s="180">
        <v>2016</v>
      </c>
      <c r="AP45" s="180">
        <v>2014</v>
      </c>
      <c r="AQ45" s="180">
        <v>2016</v>
      </c>
      <c r="AR45" s="180">
        <v>2016</v>
      </c>
      <c r="AS45" s="180">
        <v>2015</v>
      </c>
      <c r="AT45" s="180">
        <v>2015</v>
      </c>
      <c r="AU45" s="180">
        <v>2016</v>
      </c>
      <c r="AV45" s="180">
        <v>2016</v>
      </c>
      <c r="AW45" s="180">
        <v>2017</v>
      </c>
      <c r="AX45" s="180">
        <v>2015</v>
      </c>
      <c r="AY45" s="180">
        <v>2017</v>
      </c>
      <c r="AZ45" s="180">
        <v>2017</v>
      </c>
    </row>
    <row r="46" spans="1:52" s="166" customFormat="1" x14ac:dyDescent="0.25">
      <c r="A46" s="165" t="s">
        <v>187</v>
      </c>
      <c r="B46" s="165" t="s">
        <v>573</v>
      </c>
      <c r="C46" s="165" t="s">
        <v>367</v>
      </c>
      <c r="D46" s="195" t="s">
        <v>519</v>
      </c>
      <c r="E46" s="180">
        <v>2018</v>
      </c>
      <c r="F46" s="180">
        <v>2011</v>
      </c>
      <c r="G46" s="180">
        <v>2011</v>
      </c>
      <c r="H46" s="180">
        <v>2015</v>
      </c>
      <c r="I46" s="180">
        <v>2015</v>
      </c>
      <c r="J46" s="265">
        <v>2017</v>
      </c>
      <c r="K46" s="180">
        <v>2016</v>
      </c>
      <c r="L46" s="180">
        <v>2015</v>
      </c>
      <c r="M46" s="180">
        <v>2016</v>
      </c>
      <c r="N46" s="180">
        <v>2017</v>
      </c>
      <c r="O46" s="180">
        <v>2018</v>
      </c>
      <c r="P46" s="180">
        <v>2018</v>
      </c>
      <c r="Q46" s="180">
        <v>2014</v>
      </c>
      <c r="R46" s="180">
        <v>2016</v>
      </c>
      <c r="S46" s="180">
        <v>2016</v>
      </c>
      <c r="T46" s="180">
        <v>2015</v>
      </c>
      <c r="U46" s="180">
        <v>2015</v>
      </c>
      <c r="V46" s="180">
        <v>2015</v>
      </c>
      <c r="W46" s="180">
        <v>2015</v>
      </c>
      <c r="X46" s="180">
        <v>2014</v>
      </c>
      <c r="Y46" s="180">
        <v>2014</v>
      </c>
      <c r="Z46" s="180">
        <v>2015</v>
      </c>
      <c r="AA46" s="180">
        <v>2017</v>
      </c>
      <c r="AB46" s="180" t="s">
        <v>668</v>
      </c>
      <c r="AC46" s="180" t="s">
        <v>668</v>
      </c>
      <c r="AD46" s="180">
        <v>2017</v>
      </c>
      <c r="AE46" s="180">
        <v>2017</v>
      </c>
      <c r="AF46" s="180">
        <v>2018</v>
      </c>
      <c r="AG46" s="180">
        <v>2017</v>
      </c>
      <c r="AH46" s="180" t="s">
        <v>668</v>
      </c>
      <c r="AI46" s="180" t="s">
        <v>668</v>
      </c>
      <c r="AJ46" s="180" t="s">
        <v>668</v>
      </c>
      <c r="AK46" s="180" t="s">
        <v>668</v>
      </c>
      <c r="AL46" s="180" t="s">
        <v>668</v>
      </c>
      <c r="AM46" s="180" t="s">
        <v>668</v>
      </c>
      <c r="AN46" s="180">
        <v>2016</v>
      </c>
      <c r="AO46" s="180">
        <v>2016</v>
      </c>
      <c r="AP46" s="180">
        <v>2014</v>
      </c>
      <c r="AQ46" s="180">
        <v>2016</v>
      </c>
      <c r="AR46" s="180">
        <v>2016</v>
      </c>
      <c r="AS46" s="180">
        <v>2015</v>
      </c>
      <c r="AT46" s="180">
        <v>2015</v>
      </c>
      <c r="AU46" s="180">
        <v>2016</v>
      </c>
      <c r="AV46" s="180">
        <v>2016</v>
      </c>
      <c r="AW46" s="180">
        <v>2017</v>
      </c>
      <c r="AX46" s="180">
        <v>2015</v>
      </c>
      <c r="AY46" s="180">
        <v>2017</v>
      </c>
      <c r="AZ46" s="180">
        <v>2017</v>
      </c>
    </row>
    <row r="47" spans="1:52" s="166" customFormat="1" x14ac:dyDescent="0.25">
      <c r="A47" s="165" t="s">
        <v>439</v>
      </c>
      <c r="B47" s="165" t="s">
        <v>401</v>
      </c>
      <c r="C47" s="165" t="s">
        <v>403</v>
      </c>
      <c r="D47" s="195" t="s">
        <v>404</v>
      </c>
      <c r="E47" s="180">
        <v>2018</v>
      </c>
      <c r="F47" s="180">
        <v>2011</v>
      </c>
      <c r="G47" s="180">
        <v>2011</v>
      </c>
      <c r="H47" s="180">
        <v>2015</v>
      </c>
      <c r="I47" s="180">
        <v>2015</v>
      </c>
      <c r="J47" s="265">
        <v>2017</v>
      </c>
      <c r="K47" s="180">
        <v>2016</v>
      </c>
      <c r="L47" s="180">
        <v>2015</v>
      </c>
      <c r="M47" s="180">
        <v>2016</v>
      </c>
      <c r="N47" s="180">
        <v>2017</v>
      </c>
      <c r="O47" s="180">
        <v>2018</v>
      </c>
      <c r="P47" s="180">
        <v>2018</v>
      </c>
      <c r="Q47" s="180">
        <v>2014</v>
      </c>
      <c r="R47" s="180">
        <v>2016</v>
      </c>
      <c r="S47" s="180">
        <v>2016</v>
      </c>
      <c r="T47" s="180">
        <v>2015</v>
      </c>
      <c r="U47" s="180">
        <v>2015</v>
      </c>
      <c r="V47" s="180">
        <v>2015</v>
      </c>
      <c r="W47" s="180">
        <v>2015</v>
      </c>
      <c r="X47" s="180">
        <v>2014</v>
      </c>
      <c r="Y47" s="180">
        <v>2014</v>
      </c>
      <c r="Z47" s="180">
        <v>2015</v>
      </c>
      <c r="AA47" s="180">
        <v>2017</v>
      </c>
      <c r="AB47" s="180">
        <v>2017</v>
      </c>
      <c r="AC47" s="180">
        <v>2017</v>
      </c>
      <c r="AD47" s="180">
        <v>2017</v>
      </c>
      <c r="AE47" s="180">
        <v>2017</v>
      </c>
      <c r="AF47" s="180">
        <v>2018</v>
      </c>
      <c r="AG47" s="180">
        <v>2017</v>
      </c>
      <c r="AH47" s="180">
        <v>2017</v>
      </c>
      <c r="AI47" s="180">
        <v>2017</v>
      </c>
      <c r="AJ47" s="180">
        <v>2017</v>
      </c>
      <c r="AK47" s="180">
        <v>2017</v>
      </c>
      <c r="AL47" s="180">
        <v>2017</v>
      </c>
      <c r="AM47" s="180">
        <v>2017</v>
      </c>
      <c r="AN47" s="180">
        <v>2016</v>
      </c>
      <c r="AO47" s="180">
        <v>2016</v>
      </c>
      <c r="AP47" s="180">
        <v>2014</v>
      </c>
      <c r="AQ47" s="180">
        <v>2016</v>
      </c>
      <c r="AR47" s="180">
        <v>2016</v>
      </c>
      <c r="AS47" s="180">
        <v>2015</v>
      </c>
      <c r="AT47" s="180">
        <v>2015</v>
      </c>
      <c r="AU47" s="180">
        <v>2016</v>
      </c>
      <c r="AV47" s="180">
        <v>2016</v>
      </c>
      <c r="AW47" s="180">
        <v>2017</v>
      </c>
      <c r="AX47" s="180">
        <v>2015</v>
      </c>
      <c r="AY47" s="180">
        <v>2017</v>
      </c>
      <c r="AZ47" s="180">
        <v>2017</v>
      </c>
    </row>
    <row r="48" spans="1:52" s="166" customFormat="1" x14ac:dyDescent="0.25">
      <c r="A48" s="165" t="s">
        <v>439</v>
      </c>
      <c r="B48" s="165" t="s">
        <v>405</v>
      </c>
      <c r="C48" s="165" t="s">
        <v>403</v>
      </c>
      <c r="D48" s="195" t="s">
        <v>407</v>
      </c>
      <c r="E48" s="180">
        <v>2018</v>
      </c>
      <c r="F48" s="180">
        <v>2011</v>
      </c>
      <c r="G48" s="180">
        <v>2011</v>
      </c>
      <c r="H48" s="180">
        <v>2015</v>
      </c>
      <c r="I48" s="180">
        <v>2015</v>
      </c>
      <c r="J48" s="265">
        <v>2017</v>
      </c>
      <c r="K48" s="180">
        <v>2016</v>
      </c>
      <c r="L48" s="180">
        <v>2015</v>
      </c>
      <c r="M48" s="180">
        <v>2016</v>
      </c>
      <c r="N48" s="180">
        <v>2017</v>
      </c>
      <c r="O48" s="180">
        <v>2018</v>
      </c>
      <c r="P48" s="180">
        <v>2018</v>
      </c>
      <c r="Q48" s="180">
        <v>2014</v>
      </c>
      <c r="R48" s="180">
        <v>2016</v>
      </c>
      <c r="S48" s="180">
        <v>2016</v>
      </c>
      <c r="T48" s="180">
        <v>2015</v>
      </c>
      <c r="U48" s="180">
        <v>2015</v>
      </c>
      <c r="V48" s="180">
        <v>2015</v>
      </c>
      <c r="W48" s="180">
        <v>2015</v>
      </c>
      <c r="X48" s="180">
        <v>2014</v>
      </c>
      <c r="Y48" s="180">
        <v>2014</v>
      </c>
      <c r="Z48" s="180">
        <v>2015</v>
      </c>
      <c r="AA48" s="180">
        <v>2017</v>
      </c>
      <c r="AB48" s="180">
        <v>2017</v>
      </c>
      <c r="AC48" s="180">
        <v>2017</v>
      </c>
      <c r="AD48" s="180">
        <v>2017</v>
      </c>
      <c r="AE48" s="180">
        <v>2017</v>
      </c>
      <c r="AF48" s="180">
        <v>2018</v>
      </c>
      <c r="AG48" s="180">
        <v>2017</v>
      </c>
      <c r="AH48" s="180">
        <v>2017</v>
      </c>
      <c r="AI48" s="180">
        <v>2017</v>
      </c>
      <c r="AJ48" s="180">
        <v>2017</v>
      </c>
      <c r="AK48" s="180">
        <v>2017</v>
      </c>
      <c r="AL48" s="180">
        <v>2017</v>
      </c>
      <c r="AM48" s="180">
        <v>2017</v>
      </c>
      <c r="AN48" s="180">
        <v>2016</v>
      </c>
      <c r="AO48" s="180">
        <v>2016</v>
      </c>
      <c r="AP48" s="180">
        <v>2014</v>
      </c>
      <c r="AQ48" s="180">
        <v>2016</v>
      </c>
      <c r="AR48" s="180">
        <v>2016</v>
      </c>
      <c r="AS48" s="180">
        <v>2015</v>
      </c>
      <c r="AT48" s="180">
        <v>2015</v>
      </c>
      <c r="AU48" s="180">
        <v>2016</v>
      </c>
      <c r="AV48" s="180">
        <v>2016</v>
      </c>
      <c r="AW48" s="180">
        <v>2017</v>
      </c>
      <c r="AX48" s="180">
        <v>2015</v>
      </c>
      <c r="AY48" s="180">
        <v>2017</v>
      </c>
      <c r="AZ48" s="180">
        <v>2017</v>
      </c>
    </row>
    <row r="49" spans="1:52" s="166" customFormat="1" x14ac:dyDescent="0.25">
      <c r="A49" s="165" t="s">
        <v>439</v>
      </c>
      <c r="B49" s="165" t="s">
        <v>578</v>
      </c>
      <c r="C49" s="165" t="s">
        <v>403</v>
      </c>
      <c r="D49" s="195" t="s">
        <v>410</v>
      </c>
      <c r="E49" s="180">
        <v>2018</v>
      </c>
      <c r="F49" s="180">
        <v>2011</v>
      </c>
      <c r="G49" s="180">
        <v>2011</v>
      </c>
      <c r="H49" s="180">
        <v>2015</v>
      </c>
      <c r="I49" s="180">
        <v>2015</v>
      </c>
      <c r="J49" s="265">
        <v>2017</v>
      </c>
      <c r="K49" s="180">
        <v>2016</v>
      </c>
      <c r="L49" s="180">
        <v>2015</v>
      </c>
      <c r="M49" s="180">
        <v>2016</v>
      </c>
      <c r="N49" s="180">
        <v>2017</v>
      </c>
      <c r="O49" s="180">
        <v>2018</v>
      </c>
      <c r="P49" s="180">
        <v>2018</v>
      </c>
      <c r="Q49" s="180">
        <v>2014</v>
      </c>
      <c r="R49" s="180">
        <v>2016</v>
      </c>
      <c r="S49" s="180">
        <v>2016</v>
      </c>
      <c r="T49" s="180">
        <v>2015</v>
      </c>
      <c r="U49" s="180">
        <v>2015</v>
      </c>
      <c r="V49" s="180">
        <v>2015</v>
      </c>
      <c r="W49" s="180">
        <v>2015</v>
      </c>
      <c r="X49" s="180">
        <v>2014</v>
      </c>
      <c r="Y49" s="180">
        <v>2014</v>
      </c>
      <c r="Z49" s="180">
        <v>2015</v>
      </c>
      <c r="AA49" s="180">
        <v>2017</v>
      </c>
      <c r="AB49" s="180">
        <v>2017</v>
      </c>
      <c r="AC49" s="180">
        <v>2017</v>
      </c>
      <c r="AD49" s="180">
        <v>2017</v>
      </c>
      <c r="AE49" s="180">
        <v>2017</v>
      </c>
      <c r="AF49" s="180">
        <v>2018</v>
      </c>
      <c r="AG49" s="180">
        <v>2017</v>
      </c>
      <c r="AH49" s="180">
        <v>2017</v>
      </c>
      <c r="AI49" s="180">
        <v>2017</v>
      </c>
      <c r="AJ49" s="180">
        <v>2017</v>
      </c>
      <c r="AK49" s="180">
        <v>2017</v>
      </c>
      <c r="AL49" s="180">
        <v>2017</v>
      </c>
      <c r="AM49" s="180">
        <v>2017</v>
      </c>
      <c r="AN49" s="180">
        <v>2016</v>
      </c>
      <c r="AO49" s="180">
        <v>2016</v>
      </c>
      <c r="AP49" s="180">
        <v>2014</v>
      </c>
      <c r="AQ49" s="180">
        <v>2016</v>
      </c>
      <c r="AR49" s="180">
        <v>2016</v>
      </c>
      <c r="AS49" s="180">
        <v>2015</v>
      </c>
      <c r="AT49" s="180">
        <v>2015</v>
      </c>
      <c r="AU49" s="180">
        <v>2016</v>
      </c>
      <c r="AV49" s="180">
        <v>2016</v>
      </c>
      <c r="AW49" s="180">
        <v>2017</v>
      </c>
      <c r="AX49" s="180">
        <v>2015</v>
      </c>
      <c r="AY49" s="180">
        <v>2017</v>
      </c>
      <c r="AZ49" s="180">
        <v>2017</v>
      </c>
    </row>
    <row r="50" spans="1:52" s="166" customFormat="1" x14ac:dyDescent="0.25">
      <c r="A50" s="165" t="s">
        <v>439</v>
      </c>
      <c r="B50" s="165" t="s">
        <v>580</v>
      </c>
      <c r="C50" s="165" t="s">
        <v>403</v>
      </c>
      <c r="D50" s="195" t="s">
        <v>413</v>
      </c>
      <c r="E50" s="180">
        <v>2018</v>
      </c>
      <c r="F50" s="180">
        <v>2011</v>
      </c>
      <c r="G50" s="180">
        <v>2011</v>
      </c>
      <c r="H50" s="180">
        <v>2015</v>
      </c>
      <c r="I50" s="180">
        <v>2015</v>
      </c>
      <c r="J50" s="265">
        <v>2017</v>
      </c>
      <c r="K50" s="180">
        <v>2016</v>
      </c>
      <c r="L50" s="180">
        <v>2015</v>
      </c>
      <c r="M50" s="180">
        <v>2016</v>
      </c>
      <c r="N50" s="180">
        <v>2017</v>
      </c>
      <c r="O50" s="180">
        <v>2018</v>
      </c>
      <c r="P50" s="180">
        <v>2018</v>
      </c>
      <c r="Q50" s="180">
        <v>2014</v>
      </c>
      <c r="R50" s="180">
        <v>2016</v>
      </c>
      <c r="S50" s="180">
        <v>2016</v>
      </c>
      <c r="T50" s="180">
        <v>2015</v>
      </c>
      <c r="U50" s="180">
        <v>2015</v>
      </c>
      <c r="V50" s="180">
        <v>2015</v>
      </c>
      <c r="W50" s="180">
        <v>2015</v>
      </c>
      <c r="X50" s="180">
        <v>2014</v>
      </c>
      <c r="Y50" s="180">
        <v>2014</v>
      </c>
      <c r="Z50" s="180">
        <v>2015</v>
      </c>
      <c r="AA50" s="180">
        <v>2017</v>
      </c>
      <c r="AB50" s="180">
        <v>2017</v>
      </c>
      <c r="AC50" s="180">
        <v>2017</v>
      </c>
      <c r="AD50" s="180">
        <v>2017</v>
      </c>
      <c r="AE50" s="180">
        <v>2017</v>
      </c>
      <c r="AF50" s="180">
        <v>2018</v>
      </c>
      <c r="AG50" s="180">
        <v>2017</v>
      </c>
      <c r="AH50" s="180">
        <v>2017</v>
      </c>
      <c r="AI50" s="180">
        <v>2017</v>
      </c>
      <c r="AJ50" s="180">
        <v>2017</v>
      </c>
      <c r="AK50" s="180">
        <v>2017</v>
      </c>
      <c r="AL50" s="180">
        <v>2017</v>
      </c>
      <c r="AM50" s="180">
        <v>2017</v>
      </c>
      <c r="AN50" s="180">
        <v>2016</v>
      </c>
      <c r="AO50" s="180">
        <v>2016</v>
      </c>
      <c r="AP50" s="180">
        <v>2014</v>
      </c>
      <c r="AQ50" s="180">
        <v>2016</v>
      </c>
      <c r="AR50" s="180">
        <v>2016</v>
      </c>
      <c r="AS50" s="180">
        <v>2015</v>
      </c>
      <c r="AT50" s="180">
        <v>2015</v>
      </c>
      <c r="AU50" s="180">
        <v>2016</v>
      </c>
      <c r="AV50" s="180">
        <v>2016</v>
      </c>
      <c r="AW50" s="180">
        <v>2017</v>
      </c>
      <c r="AX50" s="180">
        <v>2015</v>
      </c>
      <c r="AY50" s="180">
        <v>2017</v>
      </c>
      <c r="AZ50" s="180">
        <v>2017</v>
      </c>
    </row>
    <row r="51" spans="1:52" s="166" customFormat="1" x14ac:dyDescent="0.25">
      <c r="A51" s="165" t="s">
        <v>439</v>
      </c>
      <c r="B51" s="165" t="s">
        <v>582</v>
      </c>
      <c r="C51" s="165" t="s">
        <v>403</v>
      </c>
      <c r="D51" s="195" t="s">
        <v>417</v>
      </c>
      <c r="E51" s="180">
        <v>2018</v>
      </c>
      <c r="F51" s="180" t="s">
        <v>668</v>
      </c>
      <c r="G51" s="180" t="s">
        <v>668</v>
      </c>
      <c r="H51" s="180">
        <v>2015</v>
      </c>
      <c r="I51" s="180">
        <v>2015</v>
      </c>
      <c r="J51" s="265">
        <v>2017</v>
      </c>
      <c r="K51" s="180">
        <v>2016</v>
      </c>
      <c r="L51" s="180">
        <v>2015</v>
      </c>
      <c r="M51" s="180">
        <v>2016</v>
      </c>
      <c r="N51" s="180">
        <v>2017</v>
      </c>
      <c r="O51" s="180">
        <v>2018</v>
      </c>
      <c r="P51" s="180">
        <v>2018</v>
      </c>
      <c r="Q51" s="180">
        <v>2014</v>
      </c>
      <c r="R51" s="180">
        <v>2016</v>
      </c>
      <c r="S51" s="180">
        <v>2016</v>
      </c>
      <c r="T51" s="180">
        <v>2015</v>
      </c>
      <c r="U51" s="180">
        <v>2015</v>
      </c>
      <c r="V51" s="180">
        <v>2015</v>
      </c>
      <c r="W51" s="180">
        <v>2015</v>
      </c>
      <c r="X51" s="180">
        <v>2014</v>
      </c>
      <c r="Y51" s="180">
        <v>2014</v>
      </c>
      <c r="Z51" s="180">
        <v>2015</v>
      </c>
      <c r="AA51" s="180">
        <v>2017</v>
      </c>
      <c r="AB51" s="180">
        <v>2017</v>
      </c>
      <c r="AC51" s="180">
        <v>2017</v>
      </c>
      <c r="AD51" s="180">
        <v>2017</v>
      </c>
      <c r="AE51" s="180">
        <v>2017</v>
      </c>
      <c r="AF51" s="180">
        <v>2018</v>
      </c>
      <c r="AG51" s="180">
        <v>2017</v>
      </c>
      <c r="AH51" s="180">
        <v>2017</v>
      </c>
      <c r="AI51" s="180">
        <v>2017</v>
      </c>
      <c r="AJ51" s="180">
        <v>2017</v>
      </c>
      <c r="AK51" s="180">
        <v>2017</v>
      </c>
      <c r="AL51" s="180">
        <v>2017</v>
      </c>
      <c r="AM51" s="180">
        <v>2017</v>
      </c>
      <c r="AN51" s="180">
        <v>2016</v>
      </c>
      <c r="AO51" s="180">
        <v>2016</v>
      </c>
      <c r="AP51" s="180">
        <v>2014</v>
      </c>
      <c r="AQ51" s="180">
        <v>2016</v>
      </c>
      <c r="AR51" s="180">
        <v>2016</v>
      </c>
      <c r="AS51" s="180">
        <v>2015</v>
      </c>
      <c r="AT51" s="180">
        <v>2015</v>
      </c>
      <c r="AU51" s="180">
        <v>2016</v>
      </c>
      <c r="AV51" s="180">
        <v>2016</v>
      </c>
      <c r="AW51" s="180">
        <v>2017</v>
      </c>
      <c r="AX51" s="180">
        <v>2017</v>
      </c>
      <c r="AY51" s="180">
        <v>2017</v>
      </c>
      <c r="AZ51" s="180">
        <v>2017</v>
      </c>
    </row>
    <row r="52" spans="1:52" s="166" customFormat="1" x14ac:dyDescent="0.25">
      <c r="A52" s="165" t="s">
        <v>439</v>
      </c>
      <c r="B52" s="165" t="s">
        <v>416</v>
      </c>
      <c r="C52" s="165" t="s">
        <v>403</v>
      </c>
      <c r="D52" s="195" t="s">
        <v>420</v>
      </c>
      <c r="E52" s="180">
        <v>2018</v>
      </c>
      <c r="F52" s="180">
        <v>2011</v>
      </c>
      <c r="G52" s="180">
        <v>2011</v>
      </c>
      <c r="H52" s="180">
        <v>2015</v>
      </c>
      <c r="I52" s="180">
        <v>2015</v>
      </c>
      <c r="J52" s="265">
        <v>2017</v>
      </c>
      <c r="K52" s="180">
        <v>2016</v>
      </c>
      <c r="L52" s="180">
        <v>2015</v>
      </c>
      <c r="M52" s="180">
        <v>2016</v>
      </c>
      <c r="N52" s="180">
        <v>2017</v>
      </c>
      <c r="O52" s="180">
        <v>2018</v>
      </c>
      <c r="P52" s="180">
        <v>2018</v>
      </c>
      <c r="Q52" s="180">
        <v>2014</v>
      </c>
      <c r="R52" s="180">
        <v>2016</v>
      </c>
      <c r="S52" s="180">
        <v>2016</v>
      </c>
      <c r="T52" s="180">
        <v>2015</v>
      </c>
      <c r="U52" s="180">
        <v>2015</v>
      </c>
      <c r="V52" s="180">
        <v>2015</v>
      </c>
      <c r="W52" s="180">
        <v>2015</v>
      </c>
      <c r="X52" s="180">
        <v>2014</v>
      </c>
      <c r="Y52" s="180">
        <v>2014</v>
      </c>
      <c r="Z52" s="180">
        <v>2015</v>
      </c>
      <c r="AA52" s="180">
        <v>2017</v>
      </c>
      <c r="AB52" s="180">
        <v>2017</v>
      </c>
      <c r="AC52" s="180">
        <v>2017</v>
      </c>
      <c r="AD52" s="180">
        <v>2017</v>
      </c>
      <c r="AE52" s="180">
        <v>2017</v>
      </c>
      <c r="AF52" s="180">
        <v>2018</v>
      </c>
      <c r="AG52" s="180">
        <v>2017</v>
      </c>
      <c r="AH52" s="180">
        <v>2017</v>
      </c>
      <c r="AI52" s="180">
        <v>2017</v>
      </c>
      <c r="AJ52" s="180">
        <v>2017</v>
      </c>
      <c r="AK52" s="180">
        <v>2017</v>
      </c>
      <c r="AL52" s="180">
        <v>2017</v>
      </c>
      <c r="AM52" s="180">
        <v>2017</v>
      </c>
      <c r="AN52" s="180">
        <v>2016</v>
      </c>
      <c r="AO52" s="180">
        <v>2016</v>
      </c>
      <c r="AP52" s="180">
        <v>2014</v>
      </c>
      <c r="AQ52" s="180">
        <v>2016</v>
      </c>
      <c r="AR52" s="180">
        <v>2016</v>
      </c>
      <c r="AS52" s="180">
        <v>2015</v>
      </c>
      <c r="AT52" s="180">
        <v>2015</v>
      </c>
      <c r="AU52" s="180">
        <v>2016</v>
      </c>
      <c r="AV52" s="180">
        <v>2016</v>
      </c>
      <c r="AW52" s="180">
        <v>2017</v>
      </c>
      <c r="AX52" s="180">
        <v>2015</v>
      </c>
      <c r="AY52" s="180">
        <v>2017</v>
      </c>
      <c r="AZ52" s="180">
        <v>2017</v>
      </c>
    </row>
    <row r="53" spans="1:52" s="166" customFormat="1" x14ac:dyDescent="0.25">
      <c r="A53" s="165" t="s">
        <v>439</v>
      </c>
      <c r="B53" s="165" t="s">
        <v>418</v>
      </c>
      <c r="C53" s="165" t="s">
        <v>403</v>
      </c>
      <c r="D53" s="195" t="s">
        <v>423</v>
      </c>
      <c r="E53" s="180">
        <v>2018</v>
      </c>
      <c r="F53" s="180">
        <v>2011</v>
      </c>
      <c r="G53" s="180">
        <v>2011</v>
      </c>
      <c r="H53" s="180">
        <v>2015</v>
      </c>
      <c r="I53" s="180">
        <v>2015</v>
      </c>
      <c r="J53" s="265">
        <v>2017</v>
      </c>
      <c r="K53" s="180">
        <v>2016</v>
      </c>
      <c r="L53" s="180">
        <v>2015</v>
      </c>
      <c r="M53" s="180">
        <v>2016</v>
      </c>
      <c r="N53" s="180">
        <v>2017</v>
      </c>
      <c r="O53" s="180">
        <v>2018</v>
      </c>
      <c r="P53" s="180">
        <v>2018</v>
      </c>
      <c r="Q53" s="180">
        <v>2014</v>
      </c>
      <c r="R53" s="180">
        <v>2016</v>
      </c>
      <c r="S53" s="180">
        <v>2016</v>
      </c>
      <c r="T53" s="180">
        <v>2015</v>
      </c>
      <c r="U53" s="180">
        <v>2015</v>
      </c>
      <c r="V53" s="180">
        <v>2015</v>
      </c>
      <c r="W53" s="180">
        <v>2015</v>
      </c>
      <c r="X53" s="180">
        <v>2014</v>
      </c>
      <c r="Y53" s="180">
        <v>2014</v>
      </c>
      <c r="Z53" s="180">
        <v>2015</v>
      </c>
      <c r="AA53" s="180">
        <v>2017</v>
      </c>
      <c r="AB53" s="180">
        <v>2017</v>
      </c>
      <c r="AC53" s="180">
        <v>2017</v>
      </c>
      <c r="AD53" s="180">
        <v>2017</v>
      </c>
      <c r="AE53" s="180">
        <v>2017</v>
      </c>
      <c r="AF53" s="180">
        <v>2018</v>
      </c>
      <c r="AG53" s="180">
        <v>2017</v>
      </c>
      <c r="AH53" s="180">
        <v>2017</v>
      </c>
      <c r="AI53" s="180">
        <v>2017</v>
      </c>
      <c r="AJ53" s="180">
        <v>2017</v>
      </c>
      <c r="AK53" s="180">
        <v>2017</v>
      </c>
      <c r="AL53" s="180">
        <v>2017</v>
      </c>
      <c r="AM53" s="180">
        <v>2017</v>
      </c>
      <c r="AN53" s="180">
        <v>2016</v>
      </c>
      <c r="AO53" s="180">
        <v>2016</v>
      </c>
      <c r="AP53" s="180">
        <v>2014</v>
      </c>
      <c r="AQ53" s="180">
        <v>2016</v>
      </c>
      <c r="AR53" s="180">
        <v>2016</v>
      </c>
      <c r="AS53" s="180">
        <v>2015</v>
      </c>
      <c r="AT53" s="180">
        <v>2015</v>
      </c>
      <c r="AU53" s="180">
        <v>2016</v>
      </c>
      <c r="AV53" s="180">
        <v>2016</v>
      </c>
      <c r="AW53" s="180">
        <v>2017</v>
      </c>
      <c r="AX53" s="180">
        <v>2015</v>
      </c>
      <c r="AY53" s="180">
        <v>2017</v>
      </c>
      <c r="AZ53" s="180">
        <v>2017</v>
      </c>
    </row>
    <row r="54" spans="1:52" s="166" customFormat="1" x14ac:dyDescent="0.25">
      <c r="A54" s="165" t="s">
        <v>439</v>
      </c>
      <c r="B54" s="165" t="s">
        <v>421</v>
      </c>
      <c r="C54" s="165" t="s">
        <v>403</v>
      </c>
      <c r="D54" s="195" t="s">
        <v>426</v>
      </c>
      <c r="E54" s="180">
        <v>2018</v>
      </c>
      <c r="F54" s="180">
        <v>2011</v>
      </c>
      <c r="G54" s="180">
        <v>2011</v>
      </c>
      <c r="H54" s="180">
        <v>2015</v>
      </c>
      <c r="I54" s="180">
        <v>2015</v>
      </c>
      <c r="J54" s="265">
        <v>2017</v>
      </c>
      <c r="K54" s="180">
        <v>2016</v>
      </c>
      <c r="L54" s="180">
        <v>2015</v>
      </c>
      <c r="M54" s="180">
        <v>2016</v>
      </c>
      <c r="N54" s="180">
        <v>2017</v>
      </c>
      <c r="O54" s="180">
        <v>2018</v>
      </c>
      <c r="P54" s="180">
        <v>2018</v>
      </c>
      <c r="Q54" s="180">
        <v>2014</v>
      </c>
      <c r="R54" s="180">
        <v>2016</v>
      </c>
      <c r="S54" s="180">
        <v>2016</v>
      </c>
      <c r="T54" s="180">
        <v>2015</v>
      </c>
      <c r="U54" s="180">
        <v>2015</v>
      </c>
      <c r="V54" s="180">
        <v>2015</v>
      </c>
      <c r="W54" s="180">
        <v>2015</v>
      </c>
      <c r="X54" s="180">
        <v>2014</v>
      </c>
      <c r="Y54" s="180">
        <v>2014</v>
      </c>
      <c r="Z54" s="180">
        <v>2015</v>
      </c>
      <c r="AA54" s="180">
        <v>2017</v>
      </c>
      <c r="AB54" s="180">
        <v>2017</v>
      </c>
      <c r="AC54" s="180">
        <v>2017</v>
      </c>
      <c r="AD54" s="180">
        <v>2017</v>
      </c>
      <c r="AE54" s="180">
        <v>2017</v>
      </c>
      <c r="AF54" s="180">
        <v>2018</v>
      </c>
      <c r="AG54" s="180">
        <v>2017</v>
      </c>
      <c r="AH54" s="180">
        <v>2017</v>
      </c>
      <c r="AI54" s="180">
        <v>2017</v>
      </c>
      <c r="AJ54" s="180">
        <v>2017</v>
      </c>
      <c r="AK54" s="180">
        <v>2017</v>
      </c>
      <c r="AL54" s="180">
        <v>2017</v>
      </c>
      <c r="AM54" s="180">
        <v>2017</v>
      </c>
      <c r="AN54" s="180">
        <v>2016</v>
      </c>
      <c r="AO54" s="180">
        <v>2016</v>
      </c>
      <c r="AP54" s="180">
        <v>2014</v>
      </c>
      <c r="AQ54" s="180">
        <v>2016</v>
      </c>
      <c r="AR54" s="180">
        <v>2016</v>
      </c>
      <c r="AS54" s="180">
        <v>2015</v>
      </c>
      <c r="AT54" s="180">
        <v>2015</v>
      </c>
      <c r="AU54" s="180">
        <v>2016</v>
      </c>
      <c r="AV54" s="180">
        <v>2016</v>
      </c>
      <c r="AW54" s="180">
        <v>2017</v>
      </c>
      <c r="AX54" s="180">
        <v>2015</v>
      </c>
      <c r="AY54" s="180">
        <v>2017</v>
      </c>
      <c r="AZ54" s="180">
        <v>2017</v>
      </c>
    </row>
    <row r="55" spans="1:52" s="166" customFormat="1" x14ac:dyDescent="0.25">
      <c r="A55" s="165" t="s">
        <v>439</v>
      </c>
      <c r="B55" s="165" t="s">
        <v>424</v>
      </c>
      <c r="C55" s="165" t="s">
        <v>403</v>
      </c>
      <c r="D55" s="195" t="s">
        <v>429</v>
      </c>
      <c r="E55" s="180">
        <v>2018</v>
      </c>
      <c r="F55" s="180">
        <v>2011</v>
      </c>
      <c r="G55" s="180">
        <v>2011</v>
      </c>
      <c r="H55" s="180">
        <v>2015</v>
      </c>
      <c r="I55" s="180">
        <v>2015</v>
      </c>
      <c r="J55" s="265">
        <v>2017</v>
      </c>
      <c r="K55" s="180">
        <v>2016</v>
      </c>
      <c r="L55" s="180">
        <v>2015</v>
      </c>
      <c r="M55" s="180">
        <v>2016</v>
      </c>
      <c r="N55" s="180">
        <v>2017</v>
      </c>
      <c r="O55" s="180">
        <v>2018</v>
      </c>
      <c r="P55" s="180">
        <v>2018</v>
      </c>
      <c r="Q55" s="180">
        <v>2014</v>
      </c>
      <c r="R55" s="180">
        <v>2016</v>
      </c>
      <c r="S55" s="180">
        <v>2016</v>
      </c>
      <c r="T55" s="180">
        <v>2015</v>
      </c>
      <c r="U55" s="180">
        <v>2015</v>
      </c>
      <c r="V55" s="180">
        <v>2015</v>
      </c>
      <c r="W55" s="180">
        <v>2015</v>
      </c>
      <c r="X55" s="180">
        <v>2014</v>
      </c>
      <c r="Y55" s="180">
        <v>2014</v>
      </c>
      <c r="Z55" s="180">
        <v>2015</v>
      </c>
      <c r="AA55" s="180">
        <v>2017</v>
      </c>
      <c r="AB55" s="180">
        <v>2017</v>
      </c>
      <c r="AC55" s="180">
        <v>2017</v>
      </c>
      <c r="AD55" s="180">
        <v>2017</v>
      </c>
      <c r="AE55" s="180">
        <v>2017</v>
      </c>
      <c r="AF55" s="180">
        <v>2018</v>
      </c>
      <c r="AG55" s="180">
        <v>2017</v>
      </c>
      <c r="AH55" s="180">
        <v>2017</v>
      </c>
      <c r="AI55" s="180">
        <v>2017</v>
      </c>
      <c r="AJ55" s="180">
        <v>2017</v>
      </c>
      <c r="AK55" s="180">
        <v>2017</v>
      </c>
      <c r="AL55" s="180">
        <v>2017</v>
      </c>
      <c r="AM55" s="180">
        <v>2017</v>
      </c>
      <c r="AN55" s="180">
        <v>2016</v>
      </c>
      <c r="AO55" s="180">
        <v>2016</v>
      </c>
      <c r="AP55" s="180">
        <v>2014</v>
      </c>
      <c r="AQ55" s="180">
        <v>2016</v>
      </c>
      <c r="AR55" s="180">
        <v>2016</v>
      </c>
      <c r="AS55" s="180">
        <v>2015</v>
      </c>
      <c r="AT55" s="180">
        <v>2015</v>
      </c>
      <c r="AU55" s="180">
        <v>2016</v>
      </c>
      <c r="AV55" s="180">
        <v>2016</v>
      </c>
      <c r="AW55" s="180">
        <v>2017</v>
      </c>
      <c r="AX55" s="180">
        <v>2015</v>
      </c>
      <c r="AY55" s="180">
        <v>2017</v>
      </c>
      <c r="AZ55" s="180">
        <v>2017</v>
      </c>
    </row>
    <row r="56" spans="1:52" s="166" customFormat="1" x14ac:dyDescent="0.25">
      <c r="A56" s="165" t="s">
        <v>439</v>
      </c>
      <c r="B56" s="165" t="s">
        <v>427</v>
      </c>
      <c r="C56" s="165" t="s">
        <v>403</v>
      </c>
      <c r="D56" s="195" t="s">
        <v>432</v>
      </c>
      <c r="E56" s="180">
        <v>2018</v>
      </c>
      <c r="F56" s="180">
        <v>2011</v>
      </c>
      <c r="G56" s="180">
        <v>2011</v>
      </c>
      <c r="H56" s="180">
        <v>2015</v>
      </c>
      <c r="I56" s="180">
        <v>2015</v>
      </c>
      <c r="J56" s="265">
        <v>2017</v>
      </c>
      <c r="K56" s="180">
        <v>2016</v>
      </c>
      <c r="L56" s="180">
        <v>2015</v>
      </c>
      <c r="M56" s="180">
        <v>2016</v>
      </c>
      <c r="N56" s="180">
        <v>2017</v>
      </c>
      <c r="O56" s="180">
        <v>2018</v>
      </c>
      <c r="P56" s="180">
        <v>2018</v>
      </c>
      <c r="Q56" s="180">
        <v>2014</v>
      </c>
      <c r="R56" s="180">
        <v>2016</v>
      </c>
      <c r="S56" s="180">
        <v>2016</v>
      </c>
      <c r="T56" s="180">
        <v>2015</v>
      </c>
      <c r="U56" s="180">
        <v>2015</v>
      </c>
      <c r="V56" s="180">
        <v>2015</v>
      </c>
      <c r="W56" s="180">
        <v>2015</v>
      </c>
      <c r="X56" s="180">
        <v>2014</v>
      </c>
      <c r="Y56" s="180">
        <v>2014</v>
      </c>
      <c r="Z56" s="180">
        <v>2015</v>
      </c>
      <c r="AA56" s="180">
        <v>2017</v>
      </c>
      <c r="AB56" s="180">
        <v>2017</v>
      </c>
      <c r="AC56" s="180">
        <v>2017</v>
      </c>
      <c r="AD56" s="180">
        <v>2017</v>
      </c>
      <c r="AE56" s="180">
        <v>2017</v>
      </c>
      <c r="AF56" s="180">
        <v>2018</v>
      </c>
      <c r="AG56" s="180">
        <v>2017</v>
      </c>
      <c r="AH56" s="180">
        <v>2017</v>
      </c>
      <c r="AI56" s="180">
        <v>2017</v>
      </c>
      <c r="AJ56" s="180">
        <v>2017</v>
      </c>
      <c r="AK56" s="180">
        <v>2017</v>
      </c>
      <c r="AL56" s="180">
        <v>2017</v>
      </c>
      <c r="AM56" s="180">
        <v>2017</v>
      </c>
      <c r="AN56" s="180">
        <v>2016</v>
      </c>
      <c r="AO56" s="180">
        <v>2016</v>
      </c>
      <c r="AP56" s="180">
        <v>2014</v>
      </c>
      <c r="AQ56" s="180">
        <v>2016</v>
      </c>
      <c r="AR56" s="180">
        <v>2016</v>
      </c>
      <c r="AS56" s="180">
        <v>2015</v>
      </c>
      <c r="AT56" s="180">
        <v>2015</v>
      </c>
      <c r="AU56" s="180">
        <v>2016</v>
      </c>
      <c r="AV56" s="180">
        <v>2016</v>
      </c>
      <c r="AW56" s="180">
        <v>2017</v>
      </c>
      <c r="AX56" s="180">
        <v>2015</v>
      </c>
      <c r="AY56" s="180">
        <v>2017</v>
      </c>
      <c r="AZ56" s="180">
        <v>2017</v>
      </c>
    </row>
    <row r="57" spans="1:52" s="166" customFormat="1" x14ac:dyDescent="0.25">
      <c r="A57" s="165" t="s">
        <v>439</v>
      </c>
      <c r="B57" s="165" t="s">
        <v>435</v>
      </c>
      <c r="C57" s="165" t="s">
        <v>403</v>
      </c>
      <c r="D57" s="195" t="s">
        <v>436</v>
      </c>
      <c r="E57" s="180">
        <v>2018</v>
      </c>
      <c r="F57" s="180">
        <v>2011</v>
      </c>
      <c r="G57" s="180">
        <v>2011</v>
      </c>
      <c r="H57" s="180">
        <v>2015</v>
      </c>
      <c r="I57" s="180">
        <v>2015</v>
      </c>
      <c r="J57" s="265">
        <v>2017</v>
      </c>
      <c r="K57" s="180">
        <v>2016</v>
      </c>
      <c r="L57" s="180">
        <v>2015</v>
      </c>
      <c r="M57" s="180">
        <v>2016</v>
      </c>
      <c r="N57" s="180">
        <v>2017</v>
      </c>
      <c r="O57" s="180">
        <v>2018</v>
      </c>
      <c r="P57" s="180">
        <v>2018</v>
      </c>
      <c r="Q57" s="180">
        <v>2014</v>
      </c>
      <c r="R57" s="180">
        <v>2016</v>
      </c>
      <c r="S57" s="180">
        <v>2016</v>
      </c>
      <c r="T57" s="180">
        <v>2015</v>
      </c>
      <c r="U57" s="180">
        <v>2015</v>
      </c>
      <c r="V57" s="180">
        <v>2015</v>
      </c>
      <c r="W57" s="180">
        <v>2015</v>
      </c>
      <c r="X57" s="180">
        <v>2014</v>
      </c>
      <c r="Y57" s="180">
        <v>2014</v>
      </c>
      <c r="Z57" s="180">
        <v>2015</v>
      </c>
      <c r="AA57" s="180">
        <v>2017</v>
      </c>
      <c r="AB57" s="180">
        <v>2017</v>
      </c>
      <c r="AC57" s="180">
        <v>2017</v>
      </c>
      <c r="AD57" s="180">
        <v>2017</v>
      </c>
      <c r="AE57" s="180">
        <v>2017</v>
      </c>
      <c r="AF57" s="180">
        <v>2018</v>
      </c>
      <c r="AG57" s="180">
        <v>2017</v>
      </c>
      <c r="AH57" s="180">
        <v>2017</v>
      </c>
      <c r="AI57" s="180">
        <v>2017</v>
      </c>
      <c r="AJ57" s="180">
        <v>2017</v>
      </c>
      <c r="AK57" s="180">
        <v>2017</v>
      </c>
      <c r="AL57" s="180">
        <v>2017</v>
      </c>
      <c r="AM57" s="180">
        <v>2017</v>
      </c>
      <c r="AN57" s="180">
        <v>2016</v>
      </c>
      <c r="AO57" s="180">
        <v>2016</v>
      </c>
      <c r="AP57" s="180">
        <v>2014</v>
      </c>
      <c r="AQ57" s="180">
        <v>2016</v>
      </c>
      <c r="AR57" s="180">
        <v>2016</v>
      </c>
      <c r="AS57" s="180">
        <v>2015</v>
      </c>
      <c r="AT57" s="180">
        <v>2015</v>
      </c>
      <c r="AU57" s="180">
        <v>2016</v>
      </c>
      <c r="AV57" s="180">
        <v>2016</v>
      </c>
      <c r="AW57" s="180">
        <v>2017</v>
      </c>
      <c r="AX57" s="180">
        <v>2015</v>
      </c>
      <c r="AY57" s="180">
        <v>2017</v>
      </c>
      <c r="AZ57" s="180">
        <v>2017</v>
      </c>
    </row>
    <row r="58" spans="1:52" s="166" customFormat="1" x14ac:dyDescent="0.25">
      <c r="A58" s="165" t="s">
        <v>439</v>
      </c>
      <c r="B58" s="165" t="s">
        <v>439</v>
      </c>
      <c r="C58" s="165" t="s">
        <v>403</v>
      </c>
      <c r="D58" s="195" t="s">
        <v>440</v>
      </c>
      <c r="E58" s="180">
        <v>2018</v>
      </c>
      <c r="F58" s="180">
        <v>2011</v>
      </c>
      <c r="G58" s="180">
        <v>2011</v>
      </c>
      <c r="H58" s="180">
        <v>2015</v>
      </c>
      <c r="I58" s="180">
        <v>2015</v>
      </c>
      <c r="J58" s="265">
        <v>2017</v>
      </c>
      <c r="K58" s="180">
        <v>2016</v>
      </c>
      <c r="L58" s="180">
        <v>2015</v>
      </c>
      <c r="M58" s="180">
        <v>2016</v>
      </c>
      <c r="N58" s="180">
        <v>2017</v>
      </c>
      <c r="O58" s="180">
        <v>2018</v>
      </c>
      <c r="P58" s="180">
        <v>2018</v>
      </c>
      <c r="Q58" s="180">
        <v>2014</v>
      </c>
      <c r="R58" s="180">
        <v>2016</v>
      </c>
      <c r="S58" s="180">
        <v>2016</v>
      </c>
      <c r="T58" s="180">
        <v>2015</v>
      </c>
      <c r="U58" s="180">
        <v>2015</v>
      </c>
      <c r="V58" s="180">
        <v>2015</v>
      </c>
      <c r="W58" s="180">
        <v>2015</v>
      </c>
      <c r="X58" s="180">
        <v>2014</v>
      </c>
      <c r="Y58" s="180">
        <v>2014</v>
      </c>
      <c r="Z58" s="180">
        <v>2015</v>
      </c>
      <c r="AA58" s="180">
        <v>2017</v>
      </c>
      <c r="AB58" s="180">
        <v>2017</v>
      </c>
      <c r="AC58" s="180">
        <v>2017</v>
      </c>
      <c r="AD58" s="180">
        <v>2017</v>
      </c>
      <c r="AE58" s="180">
        <v>2017</v>
      </c>
      <c r="AF58" s="180">
        <v>2018</v>
      </c>
      <c r="AG58" s="180">
        <v>2017</v>
      </c>
      <c r="AH58" s="180">
        <v>2017</v>
      </c>
      <c r="AI58" s="180">
        <v>2017</v>
      </c>
      <c r="AJ58" s="180">
        <v>2017</v>
      </c>
      <c r="AK58" s="180">
        <v>2017</v>
      </c>
      <c r="AL58" s="180">
        <v>2017</v>
      </c>
      <c r="AM58" s="180">
        <v>2017</v>
      </c>
      <c r="AN58" s="180">
        <v>2016</v>
      </c>
      <c r="AO58" s="180">
        <v>2016</v>
      </c>
      <c r="AP58" s="180">
        <v>2014</v>
      </c>
      <c r="AQ58" s="180">
        <v>2016</v>
      </c>
      <c r="AR58" s="180">
        <v>2016</v>
      </c>
      <c r="AS58" s="180">
        <v>2015</v>
      </c>
      <c r="AT58" s="180">
        <v>2015</v>
      </c>
      <c r="AU58" s="180">
        <v>2016</v>
      </c>
      <c r="AV58" s="180">
        <v>2016</v>
      </c>
      <c r="AW58" s="180">
        <v>2017</v>
      </c>
      <c r="AX58" s="180">
        <v>2015</v>
      </c>
      <c r="AY58" s="180">
        <v>2017</v>
      </c>
      <c r="AZ58" s="180">
        <v>2017</v>
      </c>
    </row>
    <row r="59" spans="1:52" s="166" customFormat="1" x14ac:dyDescent="0.25">
      <c r="A59" s="165" t="s">
        <v>439</v>
      </c>
      <c r="B59" s="165" t="s">
        <v>441</v>
      </c>
      <c r="C59" s="165" t="s">
        <v>403</v>
      </c>
      <c r="D59" s="195" t="s">
        <v>443</v>
      </c>
      <c r="E59" s="180">
        <v>2018</v>
      </c>
      <c r="F59" s="180">
        <v>2011</v>
      </c>
      <c r="G59" s="180">
        <v>2011</v>
      </c>
      <c r="H59" s="180">
        <v>2015</v>
      </c>
      <c r="I59" s="180">
        <v>2015</v>
      </c>
      <c r="J59" s="265">
        <v>2017</v>
      </c>
      <c r="K59" s="180">
        <v>2016</v>
      </c>
      <c r="L59" s="180">
        <v>2015</v>
      </c>
      <c r="M59" s="180">
        <v>2016</v>
      </c>
      <c r="N59" s="180">
        <v>2017</v>
      </c>
      <c r="O59" s="180">
        <v>2018</v>
      </c>
      <c r="P59" s="180">
        <v>2018</v>
      </c>
      <c r="Q59" s="180">
        <v>2014</v>
      </c>
      <c r="R59" s="180">
        <v>2016</v>
      </c>
      <c r="S59" s="180">
        <v>2016</v>
      </c>
      <c r="T59" s="180">
        <v>2015</v>
      </c>
      <c r="U59" s="180">
        <v>2015</v>
      </c>
      <c r="V59" s="180">
        <v>2015</v>
      </c>
      <c r="W59" s="180">
        <v>2015</v>
      </c>
      <c r="X59" s="180">
        <v>2014</v>
      </c>
      <c r="Y59" s="180">
        <v>2014</v>
      </c>
      <c r="Z59" s="180">
        <v>2015</v>
      </c>
      <c r="AA59" s="180">
        <v>2017</v>
      </c>
      <c r="AB59" s="180">
        <v>2017</v>
      </c>
      <c r="AC59" s="180">
        <v>2017</v>
      </c>
      <c r="AD59" s="180">
        <v>2017</v>
      </c>
      <c r="AE59" s="180">
        <v>2017</v>
      </c>
      <c r="AF59" s="180">
        <v>2018</v>
      </c>
      <c r="AG59" s="180">
        <v>2017</v>
      </c>
      <c r="AH59" s="180">
        <v>2017</v>
      </c>
      <c r="AI59" s="180">
        <v>2017</v>
      </c>
      <c r="AJ59" s="180">
        <v>2017</v>
      </c>
      <c r="AK59" s="180">
        <v>2017</v>
      </c>
      <c r="AL59" s="180">
        <v>2017</v>
      </c>
      <c r="AM59" s="180">
        <v>2017</v>
      </c>
      <c r="AN59" s="180">
        <v>2016</v>
      </c>
      <c r="AO59" s="180">
        <v>2016</v>
      </c>
      <c r="AP59" s="180">
        <v>2014</v>
      </c>
      <c r="AQ59" s="180">
        <v>2016</v>
      </c>
      <c r="AR59" s="180">
        <v>2016</v>
      </c>
      <c r="AS59" s="180">
        <v>2015</v>
      </c>
      <c r="AT59" s="180">
        <v>2015</v>
      </c>
      <c r="AU59" s="180">
        <v>2016</v>
      </c>
      <c r="AV59" s="180">
        <v>2016</v>
      </c>
      <c r="AW59" s="180">
        <v>2017</v>
      </c>
      <c r="AX59" s="180">
        <v>2015</v>
      </c>
      <c r="AY59" s="180">
        <v>2017</v>
      </c>
      <c r="AZ59" s="180">
        <v>2017</v>
      </c>
    </row>
    <row r="60" spans="1:52" s="166" customFormat="1" x14ac:dyDescent="0.25">
      <c r="A60" s="165" t="s">
        <v>188</v>
      </c>
      <c r="B60" s="165" t="s">
        <v>591</v>
      </c>
      <c r="C60" s="165" t="s">
        <v>446</v>
      </c>
      <c r="D60" s="195" t="s">
        <v>450</v>
      </c>
      <c r="E60" s="180">
        <v>2018</v>
      </c>
      <c r="F60" s="180">
        <v>2011</v>
      </c>
      <c r="G60" s="180">
        <v>2011</v>
      </c>
      <c r="H60" s="180">
        <v>2015</v>
      </c>
      <c r="I60" s="180">
        <v>2015</v>
      </c>
      <c r="J60" s="265">
        <v>2017</v>
      </c>
      <c r="K60" s="180">
        <v>2016</v>
      </c>
      <c r="L60" s="180">
        <v>2015</v>
      </c>
      <c r="M60" s="180">
        <v>2016</v>
      </c>
      <c r="N60" s="180">
        <v>2017</v>
      </c>
      <c r="O60" s="180">
        <v>2018</v>
      </c>
      <c r="P60" s="180">
        <v>2018</v>
      </c>
      <c r="Q60" s="180">
        <v>2014</v>
      </c>
      <c r="R60" s="180">
        <v>2016</v>
      </c>
      <c r="S60" s="180">
        <v>2016</v>
      </c>
      <c r="T60" s="180">
        <v>2015</v>
      </c>
      <c r="U60" s="180">
        <v>2015</v>
      </c>
      <c r="V60" s="180">
        <v>2015</v>
      </c>
      <c r="W60" s="180">
        <v>2015</v>
      </c>
      <c r="X60" s="180">
        <v>2014</v>
      </c>
      <c r="Y60" s="180">
        <v>2014</v>
      </c>
      <c r="Z60" s="180">
        <v>2015</v>
      </c>
      <c r="AA60" s="180">
        <v>2017</v>
      </c>
      <c r="AB60" s="180">
        <v>2017</v>
      </c>
      <c r="AC60" s="180">
        <v>2017</v>
      </c>
      <c r="AD60" s="180">
        <v>2017</v>
      </c>
      <c r="AE60" s="180">
        <v>2017</v>
      </c>
      <c r="AF60" s="180">
        <v>2018</v>
      </c>
      <c r="AG60" s="180">
        <v>2017</v>
      </c>
      <c r="AH60" s="180">
        <v>2017</v>
      </c>
      <c r="AI60" s="180">
        <v>2017</v>
      </c>
      <c r="AJ60" s="180">
        <v>2017</v>
      </c>
      <c r="AK60" s="180">
        <v>2017</v>
      </c>
      <c r="AL60" s="180">
        <v>2017</v>
      </c>
      <c r="AM60" s="180">
        <v>2017</v>
      </c>
      <c r="AN60" s="180">
        <v>2016</v>
      </c>
      <c r="AO60" s="180">
        <v>2016</v>
      </c>
      <c r="AP60" s="180">
        <v>2014</v>
      </c>
      <c r="AQ60" s="180">
        <v>2016</v>
      </c>
      <c r="AR60" s="180">
        <v>2016</v>
      </c>
      <c r="AS60" s="180">
        <v>2015</v>
      </c>
      <c r="AT60" s="180">
        <v>2015</v>
      </c>
      <c r="AU60" s="180">
        <v>2016</v>
      </c>
      <c r="AV60" s="180">
        <v>2016</v>
      </c>
      <c r="AW60" s="180">
        <v>2017</v>
      </c>
      <c r="AX60" s="180">
        <v>2015</v>
      </c>
      <c r="AY60" s="180">
        <v>2017</v>
      </c>
      <c r="AZ60" s="180">
        <v>2017</v>
      </c>
    </row>
    <row r="61" spans="1:52" s="166" customFormat="1" x14ac:dyDescent="0.25">
      <c r="A61" s="165" t="s">
        <v>188</v>
      </c>
      <c r="B61" s="165" t="s">
        <v>448</v>
      </c>
      <c r="C61" s="165" t="s">
        <v>446</v>
      </c>
      <c r="D61" s="195" t="s">
        <v>453</v>
      </c>
      <c r="E61" s="180">
        <v>2018</v>
      </c>
      <c r="F61" s="180">
        <v>2011</v>
      </c>
      <c r="G61" s="180">
        <v>2011</v>
      </c>
      <c r="H61" s="180">
        <v>2015</v>
      </c>
      <c r="I61" s="180">
        <v>2015</v>
      </c>
      <c r="J61" s="265">
        <v>2017</v>
      </c>
      <c r="K61" s="180">
        <v>2016</v>
      </c>
      <c r="L61" s="180">
        <v>2015</v>
      </c>
      <c r="M61" s="180">
        <v>2016</v>
      </c>
      <c r="N61" s="180">
        <v>2017</v>
      </c>
      <c r="O61" s="180">
        <v>2018</v>
      </c>
      <c r="P61" s="180">
        <v>2018</v>
      </c>
      <c r="Q61" s="180">
        <v>2014</v>
      </c>
      <c r="R61" s="180">
        <v>2016</v>
      </c>
      <c r="S61" s="180">
        <v>2016</v>
      </c>
      <c r="T61" s="180">
        <v>2015</v>
      </c>
      <c r="U61" s="180">
        <v>2015</v>
      </c>
      <c r="V61" s="180">
        <v>2015</v>
      </c>
      <c r="W61" s="180">
        <v>2015</v>
      </c>
      <c r="X61" s="180">
        <v>2014</v>
      </c>
      <c r="Y61" s="180">
        <v>2014</v>
      </c>
      <c r="Z61" s="180">
        <v>2015</v>
      </c>
      <c r="AA61" s="180">
        <v>2017</v>
      </c>
      <c r="AB61" s="180">
        <v>2017</v>
      </c>
      <c r="AC61" s="180">
        <v>2017</v>
      </c>
      <c r="AD61" s="180">
        <v>2017</v>
      </c>
      <c r="AE61" s="180">
        <v>2017</v>
      </c>
      <c r="AF61" s="180">
        <v>2018</v>
      </c>
      <c r="AG61" s="180">
        <v>2017</v>
      </c>
      <c r="AH61" s="180">
        <v>2017</v>
      </c>
      <c r="AI61" s="180">
        <v>2017</v>
      </c>
      <c r="AJ61" s="180">
        <v>2017</v>
      </c>
      <c r="AK61" s="180">
        <v>2017</v>
      </c>
      <c r="AL61" s="180">
        <v>2017</v>
      </c>
      <c r="AM61" s="180">
        <v>2017</v>
      </c>
      <c r="AN61" s="180">
        <v>2016</v>
      </c>
      <c r="AO61" s="180">
        <v>2016</v>
      </c>
      <c r="AP61" s="180">
        <v>2014</v>
      </c>
      <c r="AQ61" s="180">
        <v>2016</v>
      </c>
      <c r="AR61" s="180">
        <v>2016</v>
      </c>
      <c r="AS61" s="180">
        <v>2015</v>
      </c>
      <c r="AT61" s="180">
        <v>2015</v>
      </c>
      <c r="AU61" s="180">
        <v>2016</v>
      </c>
      <c r="AV61" s="180">
        <v>2016</v>
      </c>
      <c r="AW61" s="180">
        <v>2017</v>
      </c>
      <c r="AX61" s="180">
        <v>2015</v>
      </c>
      <c r="AY61" s="180">
        <v>2017</v>
      </c>
      <c r="AZ61" s="180">
        <v>2017</v>
      </c>
    </row>
    <row r="62" spans="1:52" s="166" customFormat="1" x14ac:dyDescent="0.25">
      <c r="A62" s="165" t="s">
        <v>188</v>
      </c>
      <c r="B62" s="165" t="s">
        <v>451</v>
      </c>
      <c r="C62" s="165" t="s">
        <v>446</v>
      </c>
      <c r="D62" s="195" t="s">
        <v>457</v>
      </c>
      <c r="E62" s="180">
        <v>2018</v>
      </c>
      <c r="F62" s="180">
        <v>2011</v>
      </c>
      <c r="G62" s="180">
        <v>2011</v>
      </c>
      <c r="H62" s="180">
        <v>2015</v>
      </c>
      <c r="I62" s="180">
        <v>2015</v>
      </c>
      <c r="J62" s="265">
        <v>2017</v>
      </c>
      <c r="K62" s="180">
        <v>2016</v>
      </c>
      <c r="L62" s="180">
        <v>2015</v>
      </c>
      <c r="M62" s="180">
        <v>2016</v>
      </c>
      <c r="N62" s="180">
        <v>2017</v>
      </c>
      <c r="O62" s="180">
        <v>2018</v>
      </c>
      <c r="P62" s="180">
        <v>2018</v>
      </c>
      <c r="Q62" s="180">
        <v>2014</v>
      </c>
      <c r="R62" s="180">
        <v>2016</v>
      </c>
      <c r="S62" s="180">
        <v>2016</v>
      </c>
      <c r="T62" s="180">
        <v>2015</v>
      </c>
      <c r="U62" s="180">
        <v>2015</v>
      </c>
      <c r="V62" s="180">
        <v>2015</v>
      </c>
      <c r="W62" s="180">
        <v>2015</v>
      </c>
      <c r="X62" s="180">
        <v>2014</v>
      </c>
      <c r="Y62" s="180">
        <v>2014</v>
      </c>
      <c r="Z62" s="180">
        <v>2015</v>
      </c>
      <c r="AA62" s="180">
        <v>2017</v>
      </c>
      <c r="AB62" s="180">
        <v>2017</v>
      </c>
      <c r="AC62" s="180">
        <v>2017</v>
      </c>
      <c r="AD62" s="180">
        <v>2017</v>
      </c>
      <c r="AE62" s="180">
        <v>2017</v>
      </c>
      <c r="AF62" s="180">
        <v>2018</v>
      </c>
      <c r="AG62" s="180">
        <v>2017</v>
      </c>
      <c r="AH62" s="180">
        <v>2017</v>
      </c>
      <c r="AI62" s="180">
        <v>2017</v>
      </c>
      <c r="AJ62" s="180">
        <v>2017</v>
      </c>
      <c r="AK62" s="180">
        <v>2017</v>
      </c>
      <c r="AL62" s="180">
        <v>2017</v>
      </c>
      <c r="AM62" s="180">
        <v>2017</v>
      </c>
      <c r="AN62" s="180">
        <v>2016</v>
      </c>
      <c r="AO62" s="180">
        <v>2016</v>
      </c>
      <c r="AP62" s="180">
        <v>2014</v>
      </c>
      <c r="AQ62" s="180">
        <v>2016</v>
      </c>
      <c r="AR62" s="180">
        <v>2016</v>
      </c>
      <c r="AS62" s="180">
        <v>2015</v>
      </c>
      <c r="AT62" s="180">
        <v>2015</v>
      </c>
      <c r="AU62" s="180">
        <v>2016</v>
      </c>
      <c r="AV62" s="180">
        <v>2016</v>
      </c>
      <c r="AW62" s="180">
        <v>2017</v>
      </c>
      <c r="AX62" s="180">
        <v>2015</v>
      </c>
      <c r="AY62" s="180">
        <v>2017</v>
      </c>
      <c r="AZ62" s="180">
        <v>2017</v>
      </c>
    </row>
    <row r="63" spans="1:52" s="166" customFormat="1" x14ac:dyDescent="0.25">
      <c r="A63" s="165" t="s">
        <v>188</v>
      </c>
      <c r="B63" s="165" t="s">
        <v>456</v>
      </c>
      <c r="C63" s="165" t="s">
        <v>446</v>
      </c>
      <c r="D63" s="195" t="s">
        <v>460</v>
      </c>
      <c r="E63" s="180">
        <v>2018</v>
      </c>
      <c r="F63" s="180">
        <v>2011</v>
      </c>
      <c r="G63" s="180">
        <v>2011</v>
      </c>
      <c r="H63" s="180">
        <v>2015</v>
      </c>
      <c r="I63" s="180">
        <v>2015</v>
      </c>
      <c r="J63" s="265">
        <v>2017</v>
      </c>
      <c r="K63" s="180">
        <v>2016</v>
      </c>
      <c r="L63" s="180">
        <v>2015</v>
      </c>
      <c r="M63" s="180">
        <v>2016</v>
      </c>
      <c r="N63" s="180">
        <v>2017</v>
      </c>
      <c r="O63" s="180">
        <v>2018</v>
      </c>
      <c r="P63" s="180">
        <v>2018</v>
      </c>
      <c r="Q63" s="180">
        <v>2014</v>
      </c>
      <c r="R63" s="180">
        <v>2016</v>
      </c>
      <c r="S63" s="180">
        <v>2016</v>
      </c>
      <c r="T63" s="180">
        <v>2015</v>
      </c>
      <c r="U63" s="180">
        <v>2015</v>
      </c>
      <c r="V63" s="180">
        <v>2015</v>
      </c>
      <c r="W63" s="180">
        <v>2015</v>
      </c>
      <c r="X63" s="180">
        <v>2014</v>
      </c>
      <c r="Y63" s="180">
        <v>2014</v>
      </c>
      <c r="Z63" s="180">
        <v>2015</v>
      </c>
      <c r="AA63" s="180">
        <v>2017</v>
      </c>
      <c r="AB63" s="180">
        <v>2017</v>
      </c>
      <c r="AC63" s="180">
        <v>2017</v>
      </c>
      <c r="AD63" s="180">
        <v>2017</v>
      </c>
      <c r="AE63" s="180">
        <v>2017</v>
      </c>
      <c r="AF63" s="180">
        <v>2018</v>
      </c>
      <c r="AG63" s="180">
        <v>2017</v>
      </c>
      <c r="AH63" s="180">
        <v>2017</v>
      </c>
      <c r="AI63" s="180">
        <v>2017</v>
      </c>
      <c r="AJ63" s="180">
        <v>2017</v>
      </c>
      <c r="AK63" s="180">
        <v>2017</v>
      </c>
      <c r="AL63" s="180">
        <v>2017</v>
      </c>
      <c r="AM63" s="180">
        <v>2017</v>
      </c>
      <c r="AN63" s="180">
        <v>2016</v>
      </c>
      <c r="AO63" s="180">
        <v>2016</v>
      </c>
      <c r="AP63" s="180">
        <v>2014</v>
      </c>
      <c r="AQ63" s="180">
        <v>2016</v>
      </c>
      <c r="AR63" s="180">
        <v>2016</v>
      </c>
      <c r="AS63" s="180">
        <v>2015</v>
      </c>
      <c r="AT63" s="180">
        <v>2015</v>
      </c>
      <c r="AU63" s="180">
        <v>2016</v>
      </c>
      <c r="AV63" s="180">
        <v>2016</v>
      </c>
      <c r="AW63" s="180">
        <v>2017</v>
      </c>
      <c r="AX63" s="180">
        <v>2015</v>
      </c>
      <c r="AY63" s="180">
        <v>2017</v>
      </c>
      <c r="AZ63" s="180">
        <v>2017</v>
      </c>
    </row>
    <row r="64" spans="1:52" s="166" customFormat="1" x14ac:dyDescent="0.25">
      <c r="A64" s="165" t="s">
        <v>188</v>
      </c>
      <c r="B64" s="165" t="s">
        <v>597</v>
      </c>
      <c r="C64" s="165" t="s">
        <v>446</v>
      </c>
      <c r="D64" s="195" t="s">
        <v>463</v>
      </c>
      <c r="E64" s="180">
        <v>2018</v>
      </c>
      <c r="F64" s="180">
        <v>2011</v>
      </c>
      <c r="G64" s="180">
        <v>2011</v>
      </c>
      <c r="H64" s="180">
        <v>2015</v>
      </c>
      <c r="I64" s="180">
        <v>2015</v>
      </c>
      <c r="J64" s="265">
        <v>2017</v>
      </c>
      <c r="K64" s="180">
        <v>2016</v>
      </c>
      <c r="L64" s="180">
        <v>2015</v>
      </c>
      <c r="M64" s="180">
        <v>2016</v>
      </c>
      <c r="N64" s="180">
        <v>2017</v>
      </c>
      <c r="O64" s="180">
        <v>2018</v>
      </c>
      <c r="P64" s="180">
        <v>2018</v>
      </c>
      <c r="Q64" s="180">
        <v>2014</v>
      </c>
      <c r="R64" s="180">
        <v>2016</v>
      </c>
      <c r="S64" s="180">
        <v>2016</v>
      </c>
      <c r="T64" s="180">
        <v>2015</v>
      </c>
      <c r="U64" s="180">
        <v>2015</v>
      </c>
      <c r="V64" s="180">
        <v>2015</v>
      </c>
      <c r="W64" s="180">
        <v>2015</v>
      </c>
      <c r="X64" s="180">
        <v>2014</v>
      </c>
      <c r="Y64" s="180">
        <v>2014</v>
      </c>
      <c r="Z64" s="180">
        <v>2015</v>
      </c>
      <c r="AA64" s="180">
        <v>2017</v>
      </c>
      <c r="AB64" s="180">
        <v>2017</v>
      </c>
      <c r="AC64" s="180">
        <v>2017</v>
      </c>
      <c r="AD64" s="180">
        <v>2017</v>
      </c>
      <c r="AE64" s="180">
        <v>2017</v>
      </c>
      <c r="AF64" s="180">
        <v>2018</v>
      </c>
      <c r="AG64" s="180">
        <v>2017</v>
      </c>
      <c r="AH64" s="180">
        <v>2017</v>
      </c>
      <c r="AI64" s="180">
        <v>2017</v>
      </c>
      <c r="AJ64" s="180">
        <v>2017</v>
      </c>
      <c r="AK64" s="180">
        <v>2017</v>
      </c>
      <c r="AL64" s="180">
        <v>2017</v>
      </c>
      <c r="AM64" s="180">
        <v>2017</v>
      </c>
      <c r="AN64" s="180">
        <v>2016</v>
      </c>
      <c r="AO64" s="180">
        <v>2016</v>
      </c>
      <c r="AP64" s="180">
        <v>2014</v>
      </c>
      <c r="AQ64" s="180">
        <v>2016</v>
      </c>
      <c r="AR64" s="180">
        <v>2016</v>
      </c>
      <c r="AS64" s="180">
        <v>2015</v>
      </c>
      <c r="AT64" s="180">
        <v>2015</v>
      </c>
      <c r="AU64" s="180">
        <v>2016</v>
      </c>
      <c r="AV64" s="180">
        <v>2016</v>
      </c>
      <c r="AW64" s="180">
        <v>2017</v>
      </c>
      <c r="AX64" s="180">
        <v>2015</v>
      </c>
      <c r="AY64" s="180">
        <v>2017</v>
      </c>
      <c r="AZ64" s="180">
        <v>2017</v>
      </c>
    </row>
    <row r="65" spans="1:52" s="166" customFormat="1" x14ac:dyDescent="0.25">
      <c r="A65" s="165" t="s">
        <v>188</v>
      </c>
      <c r="B65" s="165" t="s">
        <v>458</v>
      </c>
      <c r="C65" s="165" t="s">
        <v>446</v>
      </c>
      <c r="D65" s="195" t="s">
        <v>466</v>
      </c>
      <c r="E65" s="180">
        <v>2018</v>
      </c>
      <c r="F65" s="180">
        <v>2011</v>
      </c>
      <c r="G65" s="180">
        <v>2011</v>
      </c>
      <c r="H65" s="180">
        <v>2015</v>
      </c>
      <c r="I65" s="180">
        <v>2015</v>
      </c>
      <c r="J65" s="265">
        <v>2017</v>
      </c>
      <c r="K65" s="180">
        <v>2016</v>
      </c>
      <c r="L65" s="180">
        <v>2015</v>
      </c>
      <c r="M65" s="180">
        <v>2016</v>
      </c>
      <c r="N65" s="180">
        <v>2017</v>
      </c>
      <c r="O65" s="180">
        <v>2018</v>
      </c>
      <c r="P65" s="180">
        <v>2018</v>
      </c>
      <c r="Q65" s="180">
        <v>2014</v>
      </c>
      <c r="R65" s="180">
        <v>2016</v>
      </c>
      <c r="S65" s="180">
        <v>2016</v>
      </c>
      <c r="T65" s="180">
        <v>2015</v>
      </c>
      <c r="U65" s="180">
        <v>2015</v>
      </c>
      <c r="V65" s="180">
        <v>2015</v>
      </c>
      <c r="W65" s="180">
        <v>2015</v>
      </c>
      <c r="X65" s="180">
        <v>2014</v>
      </c>
      <c r="Y65" s="180">
        <v>2014</v>
      </c>
      <c r="Z65" s="180">
        <v>2015</v>
      </c>
      <c r="AA65" s="180">
        <v>2017</v>
      </c>
      <c r="AB65" s="180">
        <v>2017</v>
      </c>
      <c r="AC65" s="180">
        <v>2017</v>
      </c>
      <c r="AD65" s="180">
        <v>2017</v>
      </c>
      <c r="AE65" s="180">
        <v>2017</v>
      </c>
      <c r="AF65" s="180">
        <v>2018</v>
      </c>
      <c r="AG65" s="180">
        <v>2017</v>
      </c>
      <c r="AH65" s="180">
        <v>2017</v>
      </c>
      <c r="AI65" s="180">
        <v>2017</v>
      </c>
      <c r="AJ65" s="180">
        <v>2017</v>
      </c>
      <c r="AK65" s="180">
        <v>2017</v>
      </c>
      <c r="AL65" s="180">
        <v>2017</v>
      </c>
      <c r="AM65" s="180">
        <v>2017</v>
      </c>
      <c r="AN65" s="180">
        <v>2016</v>
      </c>
      <c r="AO65" s="180">
        <v>2016</v>
      </c>
      <c r="AP65" s="180">
        <v>2014</v>
      </c>
      <c r="AQ65" s="180">
        <v>2016</v>
      </c>
      <c r="AR65" s="180">
        <v>2016</v>
      </c>
      <c r="AS65" s="180">
        <v>2015</v>
      </c>
      <c r="AT65" s="180">
        <v>2015</v>
      </c>
      <c r="AU65" s="180">
        <v>2016</v>
      </c>
      <c r="AV65" s="180">
        <v>2016</v>
      </c>
      <c r="AW65" s="180">
        <v>2017</v>
      </c>
      <c r="AX65" s="180">
        <v>2015</v>
      </c>
      <c r="AY65" s="180">
        <v>2017</v>
      </c>
      <c r="AZ65" s="180">
        <v>2017</v>
      </c>
    </row>
    <row r="66" spans="1:52" s="166" customFormat="1" x14ac:dyDescent="0.25">
      <c r="A66" s="165" t="s">
        <v>188</v>
      </c>
      <c r="B66" s="165" t="s">
        <v>464</v>
      </c>
      <c r="C66" s="165" t="s">
        <v>446</v>
      </c>
      <c r="D66" s="195" t="s">
        <v>469</v>
      </c>
      <c r="E66" s="180">
        <v>2018</v>
      </c>
      <c r="F66" s="180">
        <v>2011</v>
      </c>
      <c r="G66" s="180">
        <v>2011</v>
      </c>
      <c r="H66" s="180">
        <v>2015</v>
      </c>
      <c r="I66" s="180">
        <v>2015</v>
      </c>
      <c r="J66" s="265">
        <v>2017</v>
      </c>
      <c r="K66" s="180">
        <v>2016</v>
      </c>
      <c r="L66" s="180">
        <v>2015</v>
      </c>
      <c r="M66" s="180">
        <v>2016</v>
      </c>
      <c r="N66" s="180">
        <v>2017</v>
      </c>
      <c r="O66" s="180">
        <v>2018</v>
      </c>
      <c r="P66" s="180">
        <v>2018</v>
      </c>
      <c r="Q66" s="180">
        <v>2014</v>
      </c>
      <c r="R66" s="180">
        <v>2016</v>
      </c>
      <c r="S66" s="180">
        <v>2016</v>
      </c>
      <c r="T66" s="180">
        <v>2015</v>
      </c>
      <c r="U66" s="180">
        <v>2015</v>
      </c>
      <c r="V66" s="180">
        <v>2015</v>
      </c>
      <c r="W66" s="180">
        <v>2015</v>
      </c>
      <c r="X66" s="180">
        <v>2014</v>
      </c>
      <c r="Y66" s="180">
        <v>2014</v>
      </c>
      <c r="Z66" s="180">
        <v>2015</v>
      </c>
      <c r="AA66" s="180">
        <v>2017</v>
      </c>
      <c r="AB66" s="180">
        <v>2017</v>
      </c>
      <c r="AC66" s="180">
        <v>2017</v>
      </c>
      <c r="AD66" s="180">
        <v>2017</v>
      </c>
      <c r="AE66" s="180">
        <v>2017</v>
      </c>
      <c r="AF66" s="180">
        <v>2018</v>
      </c>
      <c r="AG66" s="180">
        <v>2017</v>
      </c>
      <c r="AH66" s="180">
        <v>2017</v>
      </c>
      <c r="AI66" s="180">
        <v>2017</v>
      </c>
      <c r="AJ66" s="180">
        <v>2017</v>
      </c>
      <c r="AK66" s="180">
        <v>2017</v>
      </c>
      <c r="AL66" s="180" t="s">
        <v>668</v>
      </c>
      <c r="AM66" s="180">
        <v>2017</v>
      </c>
      <c r="AN66" s="180">
        <v>2016</v>
      </c>
      <c r="AO66" s="180">
        <v>2016</v>
      </c>
      <c r="AP66" s="180">
        <v>2014</v>
      </c>
      <c r="AQ66" s="180">
        <v>2016</v>
      </c>
      <c r="AR66" s="180">
        <v>2016</v>
      </c>
      <c r="AS66" s="180">
        <v>2015</v>
      </c>
      <c r="AT66" s="180">
        <v>2015</v>
      </c>
      <c r="AU66" s="180">
        <v>2016</v>
      </c>
      <c r="AV66" s="180">
        <v>2016</v>
      </c>
      <c r="AW66" s="180">
        <v>2017</v>
      </c>
      <c r="AX66" s="180">
        <v>2015</v>
      </c>
      <c r="AY66" s="180">
        <v>2017</v>
      </c>
      <c r="AZ66" s="180">
        <v>2017</v>
      </c>
    </row>
    <row r="67" spans="1:52" s="166" customFormat="1" x14ac:dyDescent="0.25">
      <c r="A67" s="165" t="s">
        <v>188</v>
      </c>
      <c r="B67" s="165" t="s">
        <v>601</v>
      </c>
      <c r="C67" s="165" t="s">
        <v>446</v>
      </c>
      <c r="D67" s="195" t="s">
        <v>472</v>
      </c>
      <c r="E67" s="180">
        <v>2018</v>
      </c>
      <c r="F67" s="180">
        <v>2011</v>
      </c>
      <c r="G67" s="180">
        <v>2011</v>
      </c>
      <c r="H67" s="180">
        <v>2015</v>
      </c>
      <c r="I67" s="180">
        <v>2015</v>
      </c>
      <c r="J67" s="265">
        <v>2017</v>
      </c>
      <c r="K67" s="180">
        <v>2016</v>
      </c>
      <c r="L67" s="180">
        <v>2015</v>
      </c>
      <c r="M67" s="180">
        <v>2016</v>
      </c>
      <c r="N67" s="180">
        <v>2017</v>
      </c>
      <c r="O67" s="180">
        <v>2018</v>
      </c>
      <c r="P67" s="180">
        <v>2018</v>
      </c>
      <c r="Q67" s="180">
        <v>2014</v>
      </c>
      <c r="R67" s="180">
        <v>2016</v>
      </c>
      <c r="S67" s="180">
        <v>2016</v>
      </c>
      <c r="T67" s="180">
        <v>2015</v>
      </c>
      <c r="U67" s="180">
        <v>2015</v>
      </c>
      <c r="V67" s="180">
        <v>2015</v>
      </c>
      <c r="W67" s="180">
        <v>2015</v>
      </c>
      <c r="X67" s="180">
        <v>2014</v>
      </c>
      <c r="Y67" s="180">
        <v>2014</v>
      </c>
      <c r="Z67" s="180">
        <v>2015</v>
      </c>
      <c r="AA67" s="180">
        <v>2017</v>
      </c>
      <c r="AB67" s="180">
        <v>2017</v>
      </c>
      <c r="AC67" s="180">
        <v>2017</v>
      </c>
      <c r="AD67" s="180">
        <v>2017</v>
      </c>
      <c r="AE67" s="180">
        <v>2017</v>
      </c>
      <c r="AF67" s="180">
        <v>2018</v>
      </c>
      <c r="AG67" s="180">
        <v>2017</v>
      </c>
      <c r="AH67" s="180">
        <v>2017</v>
      </c>
      <c r="AI67" s="180">
        <v>2017</v>
      </c>
      <c r="AJ67" s="180">
        <v>2017</v>
      </c>
      <c r="AK67" s="180">
        <v>2017</v>
      </c>
      <c r="AL67" s="180">
        <v>2017</v>
      </c>
      <c r="AM67" s="180">
        <v>2017</v>
      </c>
      <c r="AN67" s="180">
        <v>2016</v>
      </c>
      <c r="AO67" s="180">
        <v>2016</v>
      </c>
      <c r="AP67" s="180">
        <v>2014</v>
      </c>
      <c r="AQ67" s="180">
        <v>2016</v>
      </c>
      <c r="AR67" s="180">
        <v>2016</v>
      </c>
      <c r="AS67" s="180">
        <v>2015</v>
      </c>
      <c r="AT67" s="180">
        <v>2015</v>
      </c>
      <c r="AU67" s="180">
        <v>2016</v>
      </c>
      <c r="AV67" s="180">
        <v>2016</v>
      </c>
      <c r="AW67" s="180">
        <v>2017</v>
      </c>
      <c r="AX67" s="180">
        <v>2015</v>
      </c>
      <c r="AY67" s="180">
        <v>2017</v>
      </c>
      <c r="AZ67" s="180">
        <v>2017</v>
      </c>
    </row>
    <row r="68" spans="1:52" s="166" customFormat="1" x14ac:dyDescent="0.25">
      <c r="A68" s="165" t="s">
        <v>188</v>
      </c>
      <c r="B68" s="165" t="s">
        <v>470</v>
      </c>
      <c r="C68" s="165" t="s">
        <v>446</v>
      </c>
      <c r="D68" s="195" t="s">
        <v>447</v>
      </c>
      <c r="E68" s="180">
        <v>2018</v>
      </c>
      <c r="F68" s="180">
        <v>2011</v>
      </c>
      <c r="G68" s="180">
        <v>2011</v>
      </c>
      <c r="H68" s="180">
        <v>2015</v>
      </c>
      <c r="I68" s="180">
        <v>2015</v>
      </c>
      <c r="J68" s="265">
        <v>2017</v>
      </c>
      <c r="K68" s="180">
        <v>2016</v>
      </c>
      <c r="L68" s="180">
        <v>2015</v>
      </c>
      <c r="M68" s="180">
        <v>2016</v>
      </c>
      <c r="N68" s="180">
        <v>2017</v>
      </c>
      <c r="O68" s="180">
        <v>2018</v>
      </c>
      <c r="P68" s="180">
        <v>2018</v>
      </c>
      <c r="Q68" s="180">
        <v>2014</v>
      </c>
      <c r="R68" s="180">
        <v>2016</v>
      </c>
      <c r="S68" s="180">
        <v>2016</v>
      </c>
      <c r="T68" s="180">
        <v>2015</v>
      </c>
      <c r="U68" s="180">
        <v>2015</v>
      </c>
      <c r="V68" s="180">
        <v>2015</v>
      </c>
      <c r="W68" s="180">
        <v>2015</v>
      </c>
      <c r="X68" s="180">
        <v>2014</v>
      </c>
      <c r="Y68" s="180">
        <v>2014</v>
      </c>
      <c r="Z68" s="180">
        <v>2015</v>
      </c>
      <c r="AA68" s="180">
        <v>2017</v>
      </c>
      <c r="AB68" s="180">
        <v>2017</v>
      </c>
      <c r="AC68" s="180">
        <v>2017</v>
      </c>
      <c r="AD68" s="180">
        <v>2017</v>
      </c>
      <c r="AE68" s="180">
        <v>2017</v>
      </c>
      <c r="AF68" s="180">
        <v>2018</v>
      </c>
      <c r="AG68" s="180">
        <v>2017</v>
      </c>
      <c r="AH68" s="180">
        <v>2017</v>
      </c>
      <c r="AI68" s="180">
        <v>2017</v>
      </c>
      <c r="AJ68" s="180">
        <v>2017</v>
      </c>
      <c r="AK68" s="180">
        <v>2017</v>
      </c>
      <c r="AL68" s="180">
        <v>2017</v>
      </c>
      <c r="AM68" s="180">
        <v>2017</v>
      </c>
      <c r="AN68" s="180">
        <v>2016</v>
      </c>
      <c r="AO68" s="180">
        <v>2016</v>
      </c>
      <c r="AP68" s="180">
        <v>2014</v>
      </c>
      <c r="AQ68" s="180">
        <v>2016</v>
      </c>
      <c r="AR68" s="180">
        <v>2016</v>
      </c>
      <c r="AS68" s="180">
        <v>2015</v>
      </c>
      <c r="AT68" s="180">
        <v>2015</v>
      </c>
      <c r="AU68" s="180">
        <v>2016</v>
      </c>
      <c r="AV68" s="180">
        <v>2016</v>
      </c>
      <c r="AW68" s="180">
        <v>2017</v>
      </c>
      <c r="AX68" s="180">
        <v>2015</v>
      </c>
      <c r="AY68" s="180">
        <v>2017</v>
      </c>
      <c r="AZ68" s="180">
        <v>2017</v>
      </c>
    </row>
    <row r="69" spans="1:52" s="166" customFormat="1" x14ac:dyDescent="0.25">
      <c r="A69" s="165" t="s">
        <v>188</v>
      </c>
      <c r="B69" s="165" t="s">
        <v>604</v>
      </c>
      <c r="C69" s="165" t="s">
        <v>446</v>
      </c>
      <c r="D69" s="195" t="s">
        <v>475</v>
      </c>
      <c r="E69" s="180">
        <v>2018</v>
      </c>
      <c r="F69" s="180">
        <v>2011</v>
      </c>
      <c r="G69" s="180">
        <v>2011</v>
      </c>
      <c r="H69" s="180">
        <v>2015</v>
      </c>
      <c r="I69" s="180">
        <v>2015</v>
      </c>
      <c r="J69" s="265">
        <v>2017</v>
      </c>
      <c r="K69" s="180">
        <v>2016</v>
      </c>
      <c r="L69" s="180">
        <v>2015</v>
      </c>
      <c r="M69" s="180">
        <v>2016</v>
      </c>
      <c r="N69" s="180">
        <v>2017</v>
      </c>
      <c r="O69" s="180">
        <v>2018</v>
      </c>
      <c r="P69" s="180">
        <v>2018</v>
      </c>
      <c r="Q69" s="180">
        <v>2014</v>
      </c>
      <c r="R69" s="180">
        <v>2016</v>
      </c>
      <c r="S69" s="180">
        <v>2016</v>
      </c>
      <c r="T69" s="180">
        <v>2015</v>
      </c>
      <c r="U69" s="180">
        <v>2015</v>
      </c>
      <c r="V69" s="180">
        <v>2015</v>
      </c>
      <c r="W69" s="180">
        <v>2015</v>
      </c>
      <c r="X69" s="180">
        <v>2014</v>
      </c>
      <c r="Y69" s="180">
        <v>2014</v>
      </c>
      <c r="Z69" s="180">
        <v>2015</v>
      </c>
      <c r="AA69" s="180">
        <v>2017</v>
      </c>
      <c r="AB69" s="180">
        <v>2017</v>
      </c>
      <c r="AC69" s="180">
        <v>2017</v>
      </c>
      <c r="AD69" s="180">
        <v>2017</v>
      </c>
      <c r="AE69" s="180">
        <v>2017</v>
      </c>
      <c r="AF69" s="180">
        <v>2018</v>
      </c>
      <c r="AG69" s="180">
        <v>2017</v>
      </c>
      <c r="AH69" s="180">
        <v>2017</v>
      </c>
      <c r="AI69" s="180">
        <v>2017</v>
      </c>
      <c r="AJ69" s="180">
        <v>2017</v>
      </c>
      <c r="AK69" s="180">
        <v>2017</v>
      </c>
      <c r="AL69" s="180">
        <v>2017</v>
      </c>
      <c r="AM69" s="180">
        <v>2017</v>
      </c>
      <c r="AN69" s="180">
        <v>2016</v>
      </c>
      <c r="AO69" s="180">
        <v>2016</v>
      </c>
      <c r="AP69" s="180">
        <v>2014</v>
      </c>
      <c r="AQ69" s="180">
        <v>2016</v>
      </c>
      <c r="AR69" s="180">
        <v>2016</v>
      </c>
      <c r="AS69" s="180">
        <v>2015</v>
      </c>
      <c r="AT69" s="180">
        <v>2015</v>
      </c>
      <c r="AU69" s="180">
        <v>2016</v>
      </c>
      <c r="AV69" s="180">
        <v>2016</v>
      </c>
      <c r="AW69" s="180">
        <v>2017</v>
      </c>
      <c r="AX69" s="180">
        <v>2015</v>
      </c>
      <c r="AY69" s="180">
        <v>2017</v>
      </c>
      <c r="AZ69" s="180">
        <v>2017</v>
      </c>
    </row>
    <row r="70" spans="1:52" x14ac:dyDescent="0.25">
      <c r="A70" s="165" t="s">
        <v>188</v>
      </c>
      <c r="B70" s="165" t="s">
        <v>606</v>
      </c>
      <c r="C70" s="165" t="s">
        <v>446</v>
      </c>
      <c r="D70" s="195" t="s">
        <v>520</v>
      </c>
      <c r="E70" s="180">
        <v>2018</v>
      </c>
      <c r="F70" s="180">
        <v>2011</v>
      </c>
      <c r="G70" s="180">
        <v>2011</v>
      </c>
      <c r="H70" s="180">
        <v>2015</v>
      </c>
      <c r="I70" s="180">
        <v>2015</v>
      </c>
      <c r="J70" s="265">
        <v>2017</v>
      </c>
      <c r="K70" s="180">
        <v>2016</v>
      </c>
      <c r="L70" s="180">
        <v>2015</v>
      </c>
      <c r="M70" s="180">
        <v>2016</v>
      </c>
      <c r="N70" s="180">
        <v>2017</v>
      </c>
      <c r="O70" s="180">
        <v>2018</v>
      </c>
      <c r="P70" s="180">
        <v>2018</v>
      </c>
      <c r="Q70" s="180">
        <v>2014</v>
      </c>
      <c r="R70" s="180">
        <v>2016</v>
      </c>
      <c r="S70" s="180">
        <v>2016</v>
      </c>
      <c r="T70" s="180">
        <v>2015</v>
      </c>
      <c r="U70" s="180">
        <v>2015</v>
      </c>
      <c r="V70" s="180">
        <v>2015</v>
      </c>
      <c r="W70" s="180">
        <v>2015</v>
      </c>
      <c r="X70" s="180">
        <v>2014</v>
      </c>
      <c r="Y70" s="180">
        <v>2014</v>
      </c>
      <c r="Z70" s="180">
        <v>2015</v>
      </c>
      <c r="AA70" s="180">
        <v>2017</v>
      </c>
      <c r="AB70" s="180" t="s">
        <v>668</v>
      </c>
      <c r="AC70" s="180" t="s">
        <v>668</v>
      </c>
      <c r="AD70" s="180">
        <v>2017</v>
      </c>
      <c r="AE70" s="180">
        <v>2017</v>
      </c>
      <c r="AF70" s="180">
        <v>2018</v>
      </c>
      <c r="AG70" s="180">
        <v>2017</v>
      </c>
      <c r="AH70" s="180" t="s">
        <v>668</v>
      </c>
      <c r="AI70" s="180" t="s">
        <v>668</v>
      </c>
      <c r="AJ70" s="180" t="s">
        <v>668</v>
      </c>
      <c r="AK70" s="180">
        <v>2017</v>
      </c>
      <c r="AL70" s="180">
        <v>2017</v>
      </c>
      <c r="AM70" s="180" t="s">
        <v>668</v>
      </c>
      <c r="AN70" s="180">
        <v>2016</v>
      </c>
      <c r="AO70" s="180">
        <v>2016</v>
      </c>
      <c r="AP70" s="180">
        <v>2014</v>
      </c>
      <c r="AQ70" s="180">
        <v>2016</v>
      </c>
      <c r="AR70" s="180">
        <v>2016</v>
      </c>
      <c r="AS70" s="180">
        <v>2015</v>
      </c>
      <c r="AT70" s="180">
        <v>2015</v>
      </c>
      <c r="AU70" s="180">
        <v>2016</v>
      </c>
      <c r="AV70" s="180">
        <v>2016</v>
      </c>
      <c r="AW70" s="180">
        <v>2017</v>
      </c>
      <c r="AX70" s="180">
        <v>2015</v>
      </c>
      <c r="AY70" s="180">
        <v>2017</v>
      </c>
      <c r="AZ70" s="180">
        <v>2017</v>
      </c>
    </row>
    <row r="71" spans="1:52" x14ac:dyDescent="0.25">
      <c r="A71" s="165" t="s">
        <v>189</v>
      </c>
      <c r="B71" s="165" t="s">
        <v>608</v>
      </c>
      <c r="C71" s="165" t="s">
        <v>477</v>
      </c>
      <c r="D71" s="195" t="s">
        <v>478</v>
      </c>
      <c r="E71" s="180">
        <v>2018</v>
      </c>
      <c r="F71" s="180">
        <v>2011</v>
      </c>
      <c r="G71" s="180">
        <v>2011</v>
      </c>
      <c r="H71" s="180">
        <v>2015</v>
      </c>
      <c r="I71" s="180">
        <v>2015</v>
      </c>
      <c r="J71" s="265">
        <v>2017</v>
      </c>
      <c r="K71" s="180">
        <v>2016</v>
      </c>
      <c r="L71" s="180">
        <v>2015</v>
      </c>
      <c r="M71" s="180">
        <v>2016</v>
      </c>
      <c r="N71" s="180">
        <v>2017</v>
      </c>
      <c r="O71" s="180">
        <v>2018</v>
      </c>
      <c r="P71" s="180">
        <v>2018</v>
      </c>
      <c r="Q71" s="180">
        <v>2014</v>
      </c>
      <c r="R71" s="180">
        <v>2016</v>
      </c>
      <c r="S71" s="180">
        <v>2016</v>
      </c>
      <c r="T71" s="180">
        <v>2015</v>
      </c>
      <c r="U71" s="180">
        <v>2015</v>
      </c>
      <c r="V71" s="180">
        <v>2015</v>
      </c>
      <c r="W71" s="180">
        <v>2015</v>
      </c>
      <c r="X71" s="180">
        <v>2014</v>
      </c>
      <c r="Y71" s="180">
        <v>2014</v>
      </c>
      <c r="Z71" s="180">
        <v>2015</v>
      </c>
      <c r="AA71" s="180">
        <v>2017</v>
      </c>
      <c r="AB71" s="180" t="s">
        <v>668</v>
      </c>
      <c r="AC71" s="180">
        <v>2017</v>
      </c>
      <c r="AD71" s="180">
        <v>2017</v>
      </c>
      <c r="AE71" s="180">
        <v>2017</v>
      </c>
      <c r="AF71" s="180">
        <v>2018</v>
      </c>
      <c r="AG71" s="180">
        <v>2017</v>
      </c>
      <c r="AH71" s="180">
        <v>2017</v>
      </c>
      <c r="AI71" s="180">
        <v>2017</v>
      </c>
      <c r="AJ71" s="180">
        <v>2017</v>
      </c>
      <c r="AK71" s="180">
        <v>2017</v>
      </c>
      <c r="AL71" s="180">
        <v>2017</v>
      </c>
      <c r="AM71" s="180">
        <v>2017</v>
      </c>
      <c r="AN71" s="180">
        <v>2016</v>
      </c>
      <c r="AO71" s="180">
        <v>2016</v>
      </c>
      <c r="AP71" s="180">
        <v>2014</v>
      </c>
      <c r="AQ71" s="180">
        <v>2016</v>
      </c>
      <c r="AR71" s="180">
        <v>2016</v>
      </c>
      <c r="AS71" s="180">
        <v>2015</v>
      </c>
      <c r="AT71" s="180">
        <v>2015</v>
      </c>
      <c r="AU71" s="180">
        <v>2016</v>
      </c>
      <c r="AV71" s="180">
        <v>2016</v>
      </c>
      <c r="AW71" s="180">
        <v>2017</v>
      </c>
      <c r="AX71" s="180">
        <v>2015</v>
      </c>
      <c r="AY71" s="180">
        <v>2017</v>
      </c>
      <c r="AZ71" s="180">
        <v>2017</v>
      </c>
    </row>
    <row r="72" spans="1:52" x14ac:dyDescent="0.25">
      <c r="A72" s="165"/>
      <c r="B72" s="165"/>
      <c r="C72" s="165"/>
      <c r="D72" s="195"/>
      <c r="E72" s="180"/>
      <c r="F72" s="180"/>
      <c r="G72" s="180"/>
      <c r="H72" s="180"/>
      <c r="I72" s="180"/>
      <c r="J72" s="180"/>
      <c r="K72" s="180"/>
      <c r="L72" s="180"/>
      <c r="M72" s="180"/>
      <c r="N72" s="180"/>
      <c r="O72" s="180"/>
      <c r="P72" s="180"/>
      <c r="Q72" s="179"/>
      <c r="R72" s="137"/>
      <c r="S72" s="137"/>
      <c r="T72" s="118"/>
      <c r="U72" s="119"/>
      <c r="V72" s="118"/>
      <c r="W72" s="118"/>
      <c r="X72" s="118"/>
      <c r="Y72" s="119"/>
      <c r="Z72" s="119"/>
      <c r="AA72" s="119"/>
      <c r="AB72" s="119"/>
      <c r="AC72" s="119"/>
      <c r="AD72" s="119"/>
      <c r="AE72" s="119"/>
      <c r="AF72" s="119"/>
      <c r="AG72" s="119"/>
      <c r="AH72" s="119"/>
      <c r="AI72" s="119"/>
      <c r="AJ72" s="119"/>
      <c r="AK72" s="119"/>
      <c r="AL72" s="119"/>
      <c r="AM72" s="119"/>
      <c r="AN72" s="134"/>
      <c r="AO72" s="136"/>
      <c r="AP72" s="136"/>
      <c r="AQ72" s="118"/>
      <c r="AR72" s="185"/>
      <c r="AS72" s="185"/>
      <c r="AT72" s="185"/>
      <c r="AU72" s="118"/>
      <c r="AV72" s="118"/>
      <c r="AW72" s="119"/>
      <c r="AX72" s="119"/>
      <c r="AY72" s="119"/>
    </row>
    <row r="73" spans="1:52" x14ac:dyDescent="0.25">
      <c r="B73" s="165"/>
      <c r="C73" s="165"/>
      <c r="D73" s="165"/>
      <c r="E73" s="180"/>
      <c r="F73" s="180"/>
      <c r="G73" s="180"/>
      <c r="H73" s="180"/>
      <c r="I73" s="180"/>
      <c r="J73" s="180"/>
      <c r="K73" s="180"/>
      <c r="L73" s="180"/>
      <c r="M73" s="180"/>
      <c r="N73" s="180"/>
      <c r="O73" s="180"/>
      <c r="P73" s="180"/>
      <c r="Q73" s="179"/>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85"/>
      <c r="AS73" s="185"/>
      <c r="AT73" s="185"/>
      <c r="AU73" s="118"/>
      <c r="AV73" s="118"/>
      <c r="AW73" s="119"/>
      <c r="AX73" s="119"/>
      <c r="AY73" s="119"/>
    </row>
    <row r="74" spans="1:52" x14ac:dyDescent="0.25">
      <c r="B74" s="165"/>
      <c r="C74" s="165"/>
      <c r="D74" s="165"/>
      <c r="E74" s="180"/>
      <c r="F74" s="180"/>
      <c r="G74" s="180"/>
      <c r="H74" s="180"/>
      <c r="I74" s="180"/>
      <c r="J74" s="180"/>
      <c r="K74" s="180"/>
      <c r="L74" s="180"/>
      <c r="M74" s="180"/>
      <c r="N74" s="180"/>
      <c r="O74" s="180"/>
      <c r="P74" s="180"/>
      <c r="Q74" s="179"/>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85"/>
      <c r="AS74" s="185"/>
      <c r="AT74" s="185"/>
      <c r="AU74" s="118"/>
      <c r="AV74" s="118"/>
      <c r="AW74" s="119"/>
      <c r="AX74" s="119"/>
      <c r="AY74" s="119"/>
    </row>
    <row r="75" spans="1:52" x14ac:dyDescent="0.25">
      <c r="B75" s="165"/>
      <c r="C75" s="165"/>
      <c r="D75" s="165"/>
      <c r="E75" s="180"/>
      <c r="F75" s="180"/>
      <c r="G75" s="180"/>
      <c r="H75" s="180"/>
      <c r="I75" s="180"/>
      <c r="J75" s="180"/>
      <c r="K75" s="180"/>
      <c r="L75" s="180"/>
      <c r="M75" s="180"/>
      <c r="N75" s="180"/>
      <c r="O75" s="180"/>
      <c r="P75" s="180"/>
      <c r="Q75" s="179"/>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85"/>
      <c r="AS75" s="185"/>
      <c r="AT75" s="185"/>
      <c r="AU75" s="118"/>
      <c r="AV75" s="118"/>
      <c r="AW75" s="119"/>
      <c r="AX75" s="119"/>
      <c r="AY75" s="119"/>
    </row>
    <row r="76" spans="1:52" x14ac:dyDescent="0.25">
      <c r="B76" s="165"/>
      <c r="C76" s="165"/>
      <c r="D76" s="165"/>
      <c r="E76" s="180"/>
      <c r="F76" s="180"/>
      <c r="G76" s="180"/>
      <c r="H76" s="180"/>
      <c r="I76" s="180"/>
      <c r="J76" s="180"/>
      <c r="K76" s="180"/>
      <c r="L76" s="180"/>
      <c r="M76" s="180"/>
      <c r="N76" s="180"/>
      <c r="O76" s="180"/>
      <c r="P76" s="180"/>
      <c r="Q76" s="179"/>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85"/>
      <c r="AS76" s="185"/>
      <c r="AT76" s="185"/>
      <c r="AU76" s="118"/>
      <c r="AV76" s="118"/>
      <c r="AW76" s="119"/>
      <c r="AX76" s="119"/>
      <c r="AY76" s="119"/>
    </row>
    <row r="77" spans="1:52" x14ac:dyDescent="0.25">
      <c r="B77" s="165"/>
      <c r="C77" s="165"/>
      <c r="D77" s="165"/>
      <c r="E77" s="180"/>
      <c r="F77" s="180"/>
      <c r="G77" s="180"/>
      <c r="H77" s="180"/>
      <c r="I77" s="180"/>
      <c r="J77" s="180"/>
      <c r="K77" s="180"/>
      <c r="L77" s="180"/>
      <c r="M77" s="180"/>
      <c r="N77" s="180"/>
      <c r="O77" s="180"/>
      <c r="P77" s="180"/>
      <c r="Q77" s="179"/>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85"/>
      <c r="AS77" s="185"/>
      <c r="AT77" s="185"/>
      <c r="AU77" s="118"/>
      <c r="AV77" s="118"/>
      <c r="AW77" s="119"/>
      <c r="AX77" s="119"/>
      <c r="AY77" s="119"/>
    </row>
    <row r="78" spans="1:52" x14ac:dyDescent="0.25">
      <c r="B78" s="165"/>
      <c r="C78" s="165"/>
      <c r="D78" s="165"/>
      <c r="E78" s="180"/>
      <c r="F78" s="180"/>
      <c r="G78" s="180"/>
      <c r="H78" s="180"/>
      <c r="I78" s="180"/>
      <c r="J78" s="180"/>
      <c r="K78" s="180"/>
      <c r="L78" s="180"/>
      <c r="M78" s="180"/>
      <c r="N78" s="180"/>
      <c r="O78" s="180"/>
      <c r="P78" s="180"/>
      <c r="Q78" s="179"/>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85"/>
      <c r="AS78" s="185"/>
      <c r="AT78" s="185"/>
      <c r="AU78" s="118"/>
      <c r="AV78" s="118"/>
      <c r="AW78" s="119"/>
      <c r="AX78" s="119"/>
      <c r="AY78" s="119"/>
    </row>
    <row r="79" spans="1:52" x14ac:dyDescent="0.25">
      <c r="B79" s="165"/>
      <c r="C79" s="165"/>
      <c r="D79" s="165"/>
      <c r="E79" s="180"/>
      <c r="F79" s="180"/>
      <c r="G79" s="180"/>
      <c r="H79" s="180"/>
      <c r="I79" s="180"/>
      <c r="J79" s="180"/>
      <c r="K79" s="180"/>
      <c r="L79" s="180"/>
      <c r="M79" s="180"/>
      <c r="N79" s="180"/>
      <c r="O79" s="180"/>
      <c r="P79" s="180"/>
      <c r="Q79" s="179"/>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85"/>
      <c r="AS79" s="185"/>
      <c r="AT79" s="185"/>
      <c r="AU79" s="118"/>
      <c r="AV79" s="118"/>
      <c r="AW79" s="119"/>
      <c r="AX79" s="119"/>
      <c r="AY79" s="119"/>
    </row>
    <row r="80" spans="1:52" x14ac:dyDescent="0.25">
      <c r="B80" s="165"/>
      <c r="C80" s="165"/>
      <c r="D80" s="165"/>
      <c r="E80" s="180"/>
      <c r="F80" s="180"/>
      <c r="G80" s="180"/>
      <c r="H80" s="180"/>
      <c r="I80" s="180"/>
      <c r="J80" s="180"/>
      <c r="K80" s="180"/>
      <c r="L80" s="180"/>
      <c r="M80" s="180"/>
      <c r="N80" s="180"/>
      <c r="O80" s="180"/>
      <c r="P80" s="180"/>
      <c r="Q80" s="179"/>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85"/>
      <c r="AS80" s="185"/>
      <c r="AT80" s="185"/>
      <c r="AU80" s="118"/>
      <c r="AV80" s="118"/>
      <c r="AW80" s="119"/>
      <c r="AX80" s="119"/>
      <c r="AY80" s="119"/>
    </row>
    <row r="81" spans="2:51" x14ac:dyDescent="0.25">
      <c r="B81" s="165"/>
      <c r="C81" s="165"/>
      <c r="D81" s="165"/>
      <c r="E81" s="180"/>
      <c r="F81" s="180"/>
      <c r="G81" s="180"/>
      <c r="H81" s="180"/>
      <c r="I81" s="180"/>
      <c r="J81" s="180"/>
      <c r="K81" s="180"/>
      <c r="L81" s="180"/>
      <c r="M81" s="180"/>
      <c r="N81" s="180"/>
      <c r="O81" s="180"/>
      <c r="P81" s="180"/>
      <c r="Q81" s="179"/>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85"/>
      <c r="AS81" s="185"/>
      <c r="AT81" s="185"/>
      <c r="AU81" s="118"/>
      <c r="AV81" s="118"/>
      <c r="AW81" s="119"/>
      <c r="AX81" s="119"/>
      <c r="AY81" s="119"/>
    </row>
    <row r="82" spans="2:51" x14ac:dyDescent="0.25">
      <c r="B82" s="165"/>
      <c r="C82" s="165"/>
      <c r="D82" s="165"/>
      <c r="E82" s="180"/>
      <c r="F82" s="180"/>
      <c r="G82" s="180"/>
      <c r="H82" s="180"/>
      <c r="I82" s="180"/>
      <c r="J82" s="180"/>
      <c r="K82" s="180"/>
      <c r="L82" s="180"/>
      <c r="M82" s="180"/>
      <c r="N82" s="180"/>
      <c r="O82" s="180"/>
      <c r="P82" s="180"/>
      <c r="Q82" s="179"/>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85"/>
      <c r="AS82" s="185"/>
      <c r="AT82" s="185"/>
      <c r="AU82" s="118"/>
      <c r="AV82" s="118"/>
      <c r="AW82" s="119"/>
      <c r="AX82" s="119"/>
      <c r="AY82" s="119"/>
    </row>
    <row r="83" spans="2:51" x14ac:dyDescent="0.25">
      <c r="B83" s="165"/>
      <c r="C83" s="165"/>
      <c r="D83" s="165"/>
      <c r="E83" s="180"/>
      <c r="F83" s="180"/>
      <c r="G83" s="180"/>
      <c r="H83" s="180"/>
      <c r="I83" s="180"/>
      <c r="J83" s="180"/>
      <c r="K83" s="180"/>
      <c r="L83" s="180"/>
      <c r="M83" s="180"/>
      <c r="N83" s="180"/>
      <c r="O83" s="180"/>
      <c r="P83" s="180"/>
      <c r="Q83" s="179"/>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85"/>
      <c r="AS83" s="185"/>
      <c r="AT83" s="185"/>
      <c r="AU83" s="118"/>
      <c r="AV83" s="118"/>
      <c r="AW83" s="119"/>
      <c r="AX83" s="119"/>
      <c r="AY83" s="119"/>
    </row>
    <row r="84" spans="2:51" x14ac:dyDescent="0.25">
      <c r="B84" s="165"/>
      <c r="C84" s="165"/>
      <c r="D84" s="165"/>
      <c r="E84" s="180"/>
      <c r="F84" s="180"/>
      <c r="G84" s="180"/>
      <c r="H84" s="180"/>
      <c r="I84" s="180"/>
      <c r="J84" s="180"/>
      <c r="K84" s="180"/>
      <c r="L84" s="180"/>
      <c r="M84" s="180"/>
      <c r="N84" s="180"/>
      <c r="O84" s="180"/>
      <c r="P84" s="180"/>
      <c r="Q84" s="179"/>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85"/>
      <c r="AS84" s="185"/>
      <c r="AT84" s="185"/>
      <c r="AU84" s="118"/>
      <c r="AV84" s="118"/>
      <c r="AW84" s="119"/>
      <c r="AX84" s="119"/>
      <c r="AY84" s="119"/>
    </row>
    <row r="85" spans="2:51" x14ac:dyDescent="0.25">
      <c r="B85" s="165"/>
      <c r="C85" s="165"/>
      <c r="D85" s="165"/>
      <c r="E85" s="180"/>
      <c r="F85" s="180"/>
      <c r="G85" s="180"/>
      <c r="H85" s="180"/>
      <c r="I85" s="180"/>
      <c r="J85" s="180"/>
      <c r="K85" s="180"/>
      <c r="L85" s="180"/>
      <c r="M85" s="180"/>
      <c r="N85" s="180"/>
      <c r="O85" s="180"/>
      <c r="P85" s="180"/>
      <c r="Q85" s="179"/>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85"/>
      <c r="AS85" s="185"/>
      <c r="AT85" s="185"/>
      <c r="AU85" s="118"/>
      <c r="AV85" s="118"/>
      <c r="AW85" s="119"/>
      <c r="AX85" s="119"/>
      <c r="AY85" s="119"/>
    </row>
    <row r="86" spans="2:51" x14ac:dyDescent="0.25">
      <c r="B86" s="165"/>
      <c r="C86" s="165"/>
      <c r="D86" s="165"/>
      <c r="E86" s="180"/>
      <c r="F86" s="180"/>
      <c r="G86" s="180"/>
      <c r="H86" s="180"/>
      <c r="I86" s="180"/>
      <c r="J86" s="180"/>
      <c r="K86" s="180"/>
      <c r="L86" s="180"/>
      <c r="M86" s="180"/>
      <c r="N86" s="180"/>
      <c r="O86" s="180"/>
      <c r="P86" s="180"/>
      <c r="Q86" s="179"/>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85"/>
      <c r="AS86" s="185"/>
      <c r="AT86" s="185"/>
      <c r="AU86" s="118"/>
      <c r="AV86" s="118"/>
      <c r="AW86" s="119"/>
      <c r="AX86" s="119"/>
      <c r="AY86" s="119"/>
    </row>
    <row r="87" spans="2:51" x14ac:dyDescent="0.25">
      <c r="B87" s="165"/>
      <c r="C87" s="165"/>
      <c r="D87" s="165"/>
      <c r="E87" s="180"/>
      <c r="F87" s="180"/>
      <c r="G87" s="180"/>
      <c r="H87" s="180"/>
      <c r="I87" s="180"/>
      <c r="J87" s="180"/>
      <c r="K87" s="180"/>
      <c r="L87" s="180"/>
      <c r="M87" s="180"/>
      <c r="N87" s="180"/>
      <c r="O87" s="180"/>
      <c r="P87" s="180"/>
      <c r="Q87" s="179"/>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85"/>
      <c r="AS87" s="185"/>
      <c r="AT87" s="185"/>
      <c r="AU87" s="118"/>
      <c r="AV87" s="118"/>
      <c r="AW87" s="119"/>
      <c r="AX87" s="119"/>
      <c r="AY87" s="119"/>
    </row>
    <row r="88" spans="2:51" x14ac:dyDescent="0.25">
      <c r="B88" s="165"/>
      <c r="C88" s="165"/>
      <c r="D88" s="165"/>
      <c r="E88" s="180"/>
      <c r="F88" s="180"/>
      <c r="G88" s="180"/>
      <c r="H88" s="180"/>
      <c r="I88" s="180"/>
      <c r="J88" s="180"/>
      <c r="K88" s="180"/>
      <c r="L88" s="180"/>
      <c r="M88" s="180"/>
      <c r="N88" s="180"/>
      <c r="O88" s="180"/>
      <c r="P88" s="180"/>
      <c r="Q88" s="179"/>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85"/>
      <c r="AS88" s="185"/>
      <c r="AT88" s="185"/>
      <c r="AU88" s="118"/>
      <c r="AV88" s="118"/>
      <c r="AW88" s="119"/>
      <c r="AX88" s="119"/>
      <c r="AY88" s="119"/>
    </row>
    <row r="89" spans="2:51" x14ac:dyDescent="0.25">
      <c r="B89" s="165"/>
      <c r="C89" s="165"/>
      <c r="D89" s="165"/>
      <c r="E89" s="180"/>
      <c r="F89" s="180"/>
      <c r="G89" s="180"/>
      <c r="H89" s="180"/>
      <c r="I89" s="180"/>
      <c r="J89" s="180"/>
      <c r="K89" s="180"/>
      <c r="L89" s="180"/>
      <c r="M89" s="180"/>
      <c r="N89" s="180"/>
      <c r="O89" s="180"/>
      <c r="P89" s="180"/>
      <c r="Q89" s="179"/>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85"/>
      <c r="AS89" s="185"/>
      <c r="AT89" s="185"/>
      <c r="AU89" s="118"/>
      <c r="AV89" s="118"/>
      <c r="AW89" s="119"/>
      <c r="AX89" s="119"/>
      <c r="AY89" s="119"/>
    </row>
    <row r="90" spans="2:51" x14ac:dyDescent="0.25">
      <c r="B90" s="165"/>
      <c r="C90" s="165"/>
      <c r="D90" s="165"/>
      <c r="E90" s="180"/>
      <c r="F90" s="180"/>
      <c r="G90" s="180"/>
      <c r="H90" s="180"/>
      <c r="I90" s="180"/>
      <c r="J90" s="180"/>
      <c r="K90" s="180"/>
      <c r="L90" s="180"/>
      <c r="M90" s="180"/>
      <c r="N90" s="180"/>
      <c r="O90" s="180"/>
      <c r="P90" s="180"/>
      <c r="Q90" s="179"/>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85"/>
      <c r="AS90" s="185"/>
      <c r="AT90" s="185"/>
      <c r="AU90" s="118"/>
      <c r="AV90" s="118"/>
      <c r="AW90" s="119"/>
      <c r="AX90" s="119"/>
      <c r="AY90" s="119"/>
    </row>
    <row r="91" spans="2:51" x14ac:dyDescent="0.25">
      <c r="B91" s="165"/>
      <c r="C91" s="165"/>
      <c r="D91" s="165"/>
      <c r="E91" s="180"/>
      <c r="F91" s="180"/>
      <c r="G91" s="180"/>
      <c r="H91" s="180"/>
      <c r="I91" s="180"/>
      <c r="J91" s="180"/>
      <c r="K91" s="180"/>
      <c r="L91" s="180"/>
      <c r="M91" s="180"/>
      <c r="N91" s="180"/>
      <c r="O91" s="180"/>
      <c r="P91" s="180"/>
      <c r="Q91" s="179"/>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85"/>
      <c r="AS91" s="185"/>
      <c r="AT91" s="185"/>
      <c r="AU91" s="118"/>
      <c r="AV91" s="118"/>
      <c r="AW91" s="119"/>
      <c r="AX91" s="119"/>
      <c r="AY91" s="119"/>
    </row>
    <row r="92" spans="2:51" x14ac:dyDescent="0.25">
      <c r="B92" s="165"/>
      <c r="C92" s="165"/>
      <c r="D92" s="165"/>
      <c r="E92" s="180"/>
      <c r="F92" s="180"/>
      <c r="G92" s="180"/>
      <c r="H92" s="180"/>
      <c r="I92" s="180"/>
      <c r="J92" s="180"/>
      <c r="K92" s="180"/>
      <c r="L92" s="180"/>
      <c r="M92" s="180"/>
      <c r="N92" s="180"/>
      <c r="O92" s="180"/>
      <c r="P92" s="180"/>
      <c r="Q92" s="179"/>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85"/>
      <c r="AS92" s="185"/>
      <c r="AT92" s="185"/>
      <c r="AU92" s="118"/>
      <c r="AV92" s="118"/>
      <c r="AW92" s="119"/>
      <c r="AX92" s="119"/>
      <c r="AY92" s="119"/>
    </row>
    <row r="93" spans="2:51" x14ac:dyDescent="0.25">
      <c r="B93" s="165"/>
      <c r="C93" s="165"/>
      <c r="D93" s="165"/>
      <c r="E93" s="180"/>
      <c r="F93" s="180"/>
      <c r="G93" s="180"/>
      <c r="H93" s="180"/>
      <c r="I93" s="180"/>
      <c r="J93" s="180"/>
      <c r="K93" s="180"/>
      <c r="L93" s="180"/>
      <c r="M93" s="180"/>
      <c r="N93" s="180"/>
      <c r="O93" s="180"/>
      <c r="P93" s="180"/>
      <c r="Q93" s="179"/>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85"/>
      <c r="AS93" s="185"/>
      <c r="AT93" s="185"/>
      <c r="AU93" s="118"/>
      <c r="AV93" s="118"/>
      <c r="AW93" s="119"/>
      <c r="AX93" s="119"/>
      <c r="AY93" s="119"/>
    </row>
    <row r="94" spans="2:51" x14ac:dyDescent="0.25">
      <c r="B94" s="165"/>
      <c r="C94" s="165"/>
      <c r="D94" s="165"/>
      <c r="E94" s="180"/>
      <c r="F94" s="180"/>
      <c r="G94" s="180"/>
      <c r="H94" s="180"/>
      <c r="I94" s="180"/>
      <c r="J94" s="180"/>
      <c r="K94" s="180"/>
      <c r="L94" s="180"/>
      <c r="M94" s="180"/>
      <c r="N94" s="180"/>
      <c r="O94" s="180"/>
      <c r="P94" s="180"/>
      <c r="Q94" s="179"/>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85"/>
      <c r="AS94" s="185"/>
      <c r="AT94" s="185"/>
      <c r="AU94" s="118"/>
      <c r="AV94" s="118"/>
      <c r="AW94" s="119"/>
      <c r="AX94" s="119"/>
      <c r="AY94" s="119"/>
    </row>
    <row r="95" spans="2:51" x14ac:dyDescent="0.25">
      <c r="B95" s="165"/>
      <c r="C95" s="165"/>
      <c r="D95" s="165"/>
      <c r="E95" s="180"/>
      <c r="F95" s="180"/>
      <c r="G95" s="180"/>
      <c r="H95" s="180"/>
      <c r="I95" s="180"/>
      <c r="J95" s="180"/>
      <c r="K95" s="180"/>
      <c r="L95" s="180"/>
      <c r="M95" s="180"/>
      <c r="N95" s="180"/>
      <c r="O95" s="180"/>
      <c r="P95" s="180"/>
      <c r="Q95" s="179"/>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85"/>
      <c r="AS95" s="185"/>
      <c r="AT95" s="185"/>
      <c r="AU95" s="118"/>
      <c r="AV95" s="118"/>
      <c r="AW95" s="119"/>
      <c r="AX95" s="119"/>
      <c r="AY95" s="119"/>
    </row>
    <row r="96" spans="2:51" x14ac:dyDescent="0.25">
      <c r="B96" s="165"/>
      <c r="C96" s="165"/>
      <c r="D96" s="165"/>
      <c r="E96" s="180"/>
      <c r="F96" s="180"/>
      <c r="G96" s="180"/>
      <c r="H96" s="180"/>
      <c r="I96" s="180"/>
      <c r="J96" s="180"/>
      <c r="K96" s="180"/>
      <c r="L96" s="180"/>
      <c r="M96" s="180"/>
      <c r="N96" s="180"/>
      <c r="O96" s="180"/>
      <c r="P96" s="180"/>
      <c r="Q96" s="179"/>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85"/>
      <c r="AS96" s="185"/>
      <c r="AT96" s="185"/>
      <c r="AU96" s="118"/>
      <c r="AV96" s="118"/>
      <c r="AW96" s="119"/>
      <c r="AX96" s="119"/>
      <c r="AY96" s="119"/>
    </row>
    <row r="97" spans="2:51" x14ac:dyDescent="0.25">
      <c r="B97" s="165"/>
      <c r="C97" s="165"/>
      <c r="D97" s="165"/>
      <c r="E97" s="180"/>
      <c r="F97" s="180"/>
      <c r="G97" s="180"/>
      <c r="H97" s="180"/>
      <c r="I97" s="180"/>
      <c r="J97" s="180"/>
      <c r="K97" s="180"/>
      <c r="L97" s="180"/>
      <c r="M97" s="180"/>
      <c r="N97" s="180"/>
      <c r="O97" s="180"/>
      <c r="P97" s="180"/>
      <c r="Q97" s="179"/>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85"/>
      <c r="AS97" s="185"/>
      <c r="AT97" s="185"/>
      <c r="AU97" s="118"/>
      <c r="AV97" s="118"/>
      <c r="AW97" s="119"/>
      <c r="AX97" s="119"/>
      <c r="AY97" s="119"/>
    </row>
    <row r="98" spans="2:51" x14ac:dyDescent="0.25">
      <c r="B98" s="165"/>
      <c r="C98" s="165"/>
      <c r="D98" s="165"/>
      <c r="E98" s="180"/>
      <c r="F98" s="180"/>
      <c r="G98" s="180"/>
      <c r="H98" s="180"/>
      <c r="I98" s="180"/>
      <c r="J98" s="180"/>
      <c r="K98" s="180"/>
      <c r="L98" s="180"/>
      <c r="M98" s="180"/>
      <c r="N98" s="180"/>
      <c r="O98" s="180"/>
      <c r="P98" s="180"/>
      <c r="Q98" s="179"/>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85"/>
      <c r="AS98" s="185"/>
      <c r="AT98" s="185"/>
      <c r="AU98" s="118"/>
      <c r="AV98" s="118"/>
      <c r="AW98" s="119"/>
      <c r="AX98" s="119"/>
      <c r="AY98" s="119"/>
    </row>
    <row r="99" spans="2:51" x14ac:dyDescent="0.25">
      <c r="B99" s="165"/>
      <c r="C99" s="165"/>
      <c r="D99" s="165"/>
      <c r="E99" s="180"/>
      <c r="F99" s="180"/>
      <c r="G99" s="180"/>
      <c r="H99" s="180"/>
      <c r="I99" s="180"/>
      <c r="J99" s="180"/>
      <c r="K99" s="180"/>
      <c r="L99" s="180"/>
      <c r="M99" s="180"/>
      <c r="N99" s="180"/>
      <c r="O99" s="180"/>
      <c r="P99" s="180"/>
      <c r="Q99" s="179"/>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85"/>
      <c r="AS99" s="185"/>
      <c r="AT99" s="185"/>
      <c r="AU99" s="118"/>
      <c r="AV99" s="118"/>
      <c r="AW99" s="119"/>
      <c r="AX99" s="119"/>
      <c r="AY99" s="119"/>
    </row>
    <row r="100" spans="2:51" x14ac:dyDescent="0.25">
      <c r="B100" s="165"/>
      <c r="C100" s="165"/>
      <c r="D100" s="165"/>
      <c r="E100" s="180"/>
      <c r="F100" s="180"/>
      <c r="G100" s="180"/>
      <c r="H100" s="180"/>
      <c r="I100" s="180"/>
      <c r="J100" s="180"/>
      <c r="K100" s="180"/>
      <c r="L100" s="180"/>
      <c r="M100" s="180"/>
      <c r="N100" s="180"/>
      <c r="O100" s="180"/>
      <c r="P100" s="180"/>
      <c r="Q100" s="179"/>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85"/>
      <c r="AS100" s="185"/>
      <c r="AT100" s="185"/>
      <c r="AU100" s="118"/>
      <c r="AV100" s="118"/>
      <c r="AW100" s="119"/>
      <c r="AX100" s="119"/>
      <c r="AY100" s="119"/>
    </row>
    <row r="101" spans="2:51" x14ac:dyDescent="0.25">
      <c r="B101" s="165"/>
      <c r="C101" s="165"/>
      <c r="D101" s="165"/>
      <c r="E101" s="180"/>
      <c r="F101" s="180"/>
      <c r="G101" s="180"/>
      <c r="H101" s="180"/>
      <c r="I101" s="180"/>
      <c r="J101" s="180"/>
      <c r="K101" s="180"/>
      <c r="L101" s="180"/>
      <c r="M101" s="180"/>
      <c r="N101" s="180"/>
      <c r="O101" s="180"/>
      <c r="P101" s="180"/>
      <c r="Q101" s="179"/>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85"/>
      <c r="AS101" s="185"/>
      <c r="AT101" s="185"/>
      <c r="AU101" s="118"/>
      <c r="AV101" s="118"/>
      <c r="AW101" s="119"/>
      <c r="AX101" s="119"/>
      <c r="AY101" s="119"/>
    </row>
    <row r="102" spans="2:51" x14ac:dyDescent="0.25">
      <c r="B102" s="165"/>
      <c r="C102" s="165"/>
      <c r="D102" s="165"/>
      <c r="E102" s="180"/>
      <c r="F102" s="180"/>
      <c r="G102" s="180"/>
      <c r="H102" s="180"/>
      <c r="I102" s="180"/>
      <c r="J102" s="180"/>
      <c r="K102" s="180"/>
      <c r="L102" s="180"/>
      <c r="M102" s="180"/>
      <c r="N102" s="180"/>
      <c r="O102" s="180"/>
      <c r="P102" s="180"/>
      <c r="Q102" s="179"/>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85"/>
      <c r="AS102" s="185"/>
      <c r="AT102" s="185"/>
      <c r="AU102" s="118"/>
      <c r="AV102" s="118"/>
      <c r="AW102" s="119"/>
      <c r="AX102" s="119"/>
      <c r="AY102" s="119"/>
    </row>
    <row r="103" spans="2:51" x14ac:dyDescent="0.25">
      <c r="B103" s="165"/>
      <c r="C103" s="165"/>
      <c r="D103" s="165"/>
      <c r="E103" s="180"/>
      <c r="F103" s="180"/>
      <c r="G103" s="180"/>
      <c r="H103" s="180"/>
      <c r="I103" s="180"/>
      <c r="J103" s="180"/>
      <c r="K103" s="180"/>
      <c r="L103" s="180"/>
      <c r="M103" s="180"/>
      <c r="N103" s="180"/>
      <c r="O103" s="180"/>
      <c r="P103" s="180"/>
      <c r="Q103" s="179"/>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85"/>
      <c r="AS103" s="185"/>
      <c r="AT103" s="185"/>
      <c r="AU103" s="118"/>
      <c r="AV103" s="118"/>
      <c r="AW103" s="119"/>
      <c r="AX103" s="119"/>
      <c r="AY103" s="119"/>
    </row>
    <row r="104" spans="2:51" x14ac:dyDescent="0.25">
      <c r="B104" s="165"/>
      <c r="C104" s="165"/>
      <c r="D104" s="165"/>
      <c r="E104" s="180"/>
      <c r="F104" s="180"/>
      <c r="G104" s="180"/>
      <c r="H104" s="180"/>
      <c r="I104" s="180"/>
      <c r="J104" s="180"/>
      <c r="K104" s="180"/>
      <c r="L104" s="180"/>
      <c r="M104" s="180"/>
      <c r="N104" s="180"/>
      <c r="O104" s="180"/>
      <c r="P104" s="180"/>
      <c r="Q104" s="179"/>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85"/>
      <c r="AS104" s="185"/>
      <c r="AT104" s="185"/>
      <c r="AU104" s="118"/>
      <c r="AV104" s="118"/>
      <c r="AW104" s="119"/>
      <c r="AX104" s="119"/>
      <c r="AY104" s="119"/>
    </row>
    <row r="105" spans="2:51" x14ac:dyDescent="0.25">
      <c r="B105" s="165"/>
      <c r="C105" s="165"/>
      <c r="D105" s="165"/>
      <c r="E105" s="180"/>
      <c r="F105" s="180"/>
      <c r="G105" s="180"/>
      <c r="H105" s="180"/>
      <c r="I105" s="180"/>
      <c r="J105" s="180"/>
      <c r="K105" s="180"/>
      <c r="L105" s="180"/>
      <c r="M105" s="180"/>
      <c r="N105" s="180"/>
      <c r="O105" s="180"/>
      <c r="P105" s="180"/>
      <c r="Q105" s="179"/>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85"/>
      <c r="AS105" s="185"/>
      <c r="AT105" s="185"/>
      <c r="AU105" s="118"/>
      <c r="AV105" s="118"/>
      <c r="AW105" s="119"/>
      <c r="AX105" s="119"/>
      <c r="AY105" s="119"/>
    </row>
    <row r="106" spans="2:51" x14ac:dyDescent="0.25">
      <c r="B106" s="165"/>
      <c r="C106" s="165"/>
      <c r="D106" s="165"/>
      <c r="E106" s="180"/>
      <c r="F106" s="180"/>
      <c r="G106" s="180"/>
      <c r="H106" s="180"/>
      <c r="I106" s="180"/>
      <c r="J106" s="180"/>
      <c r="K106" s="180"/>
      <c r="L106" s="180"/>
      <c r="M106" s="180"/>
      <c r="N106" s="180"/>
      <c r="O106" s="180"/>
      <c r="P106" s="180"/>
      <c r="Q106" s="179"/>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85"/>
      <c r="AS106" s="185"/>
      <c r="AT106" s="185"/>
      <c r="AU106" s="118"/>
      <c r="AV106" s="118"/>
      <c r="AW106" s="119"/>
      <c r="AX106" s="119"/>
      <c r="AY106" s="119"/>
    </row>
    <row r="107" spans="2:51" x14ac:dyDescent="0.25">
      <c r="B107" s="165"/>
      <c r="C107" s="165"/>
      <c r="D107" s="165"/>
      <c r="E107" s="180"/>
      <c r="F107" s="180"/>
      <c r="G107" s="180"/>
      <c r="H107" s="180"/>
      <c r="I107" s="180"/>
      <c r="J107" s="180"/>
      <c r="K107" s="180"/>
      <c r="L107" s="180"/>
      <c r="M107" s="180"/>
      <c r="N107" s="180"/>
      <c r="O107" s="180"/>
      <c r="P107" s="180"/>
      <c r="Q107" s="179"/>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85"/>
      <c r="AS107" s="185"/>
      <c r="AT107" s="185"/>
      <c r="AU107" s="118"/>
      <c r="AV107" s="118"/>
      <c r="AW107" s="119"/>
      <c r="AX107" s="119"/>
      <c r="AY107" s="119"/>
    </row>
    <row r="108" spans="2:51" x14ac:dyDescent="0.25">
      <c r="B108" s="165"/>
      <c r="C108" s="165"/>
      <c r="D108" s="165"/>
      <c r="E108" s="180"/>
      <c r="F108" s="180"/>
      <c r="G108" s="180"/>
      <c r="H108" s="180"/>
      <c r="I108" s="180"/>
      <c r="J108" s="180"/>
      <c r="K108" s="180"/>
      <c r="L108" s="180"/>
      <c r="M108" s="180"/>
      <c r="N108" s="180"/>
      <c r="O108" s="180"/>
      <c r="P108" s="180"/>
      <c r="Q108" s="179"/>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85"/>
      <c r="AS108" s="185"/>
      <c r="AT108" s="185"/>
      <c r="AU108" s="118"/>
      <c r="AV108" s="118"/>
      <c r="AW108" s="119"/>
      <c r="AX108" s="119"/>
      <c r="AY108" s="119"/>
    </row>
    <row r="109" spans="2:51" x14ac:dyDescent="0.25">
      <c r="B109" s="165"/>
      <c r="C109" s="165"/>
      <c r="D109" s="165"/>
      <c r="E109" s="180"/>
      <c r="F109" s="180"/>
      <c r="G109" s="180"/>
      <c r="H109" s="180"/>
      <c r="I109" s="180"/>
      <c r="J109" s="180"/>
      <c r="K109" s="180"/>
      <c r="L109" s="180"/>
      <c r="M109" s="180"/>
      <c r="N109" s="180"/>
      <c r="O109" s="180"/>
      <c r="P109" s="180"/>
      <c r="Q109" s="179"/>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85"/>
      <c r="AS109" s="185"/>
      <c r="AT109" s="185"/>
      <c r="AU109" s="118"/>
      <c r="AV109" s="118"/>
      <c r="AW109" s="119"/>
      <c r="AX109" s="119"/>
      <c r="AY109" s="119"/>
    </row>
    <row r="110" spans="2:51" x14ac:dyDescent="0.25">
      <c r="B110" s="165"/>
      <c r="C110" s="165"/>
      <c r="D110" s="165"/>
      <c r="E110" s="180"/>
      <c r="F110" s="180"/>
      <c r="G110" s="180"/>
      <c r="H110" s="180"/>
      <c r="I110" s="180"/>
      <c r="J110" s="180"/>
      <c r="K110" s="180"/>
      <c r="L110" s="180"/>
      <c r="M110" s="180"/>
      <c r="N110" s="180"/>
      <c r="O110" s="180"/>
      <c r="P110" s="180"/>
      <c r="Q110" s="179"/>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85"/>
      <c r="AS110" s="185"/>
      <c r="AT110" s="185"/>
      <c r="AU110" s="118"/>
      <c r="AV110" s="118"/>
      <c r="AW110" s="119"/>
      <c r="AX110" s="119"/>
      <c r="AY110" s="119"/>
    </row>
    <row r="111" spans="2:51" x14ac:dyDescent="0.25">
      <c r="B111" s="165"/>
      <c r="C111" s="165"/>
      <c r="D111" s="165"/>
      <c r="E111" s="180"/>
      <c r="F111" s="180"/>
      <c r="G111" s="180"/>
      <c r="H111" s="180"/>
      <c r="I111" s="180"/>
      <c r="J111" s="180"/>
      <c r="K111" s="180"/>
      <c r="L111" s="180"/>
      <c r="M111" s="180"/>
      <c r="N111" s="180"/>
      <c r="O111" s="180"/>
      <c r="P111" s="180"/>
      <c r="Q111" s="179"/>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85"/>
      <c r="AS111" s="185"/>
      <c r="AT111" s="185"/>
      <c r="AU111" s="118"/>
      <c r="AV111" s="118"/>
      <c r="AW111" s="119"/>
      <c r="AX111" s="119"/>
      <c r="AY111" s="119"/>
    </row>
    <row r="112" spans="2:51" x14ac:dyDescent="0.25">
      <c r="B112" s="165"/>
      <c r="C112" s="165"/>
      <c r="D112" s="165"/>
      <c r="E112" s="180"/>
      <c r="F112" s="180"/>
      <c r="G112" s="180"/>
      <c r="H112" s="180"/>
      <c r="I112" s="180"/>
      <c r="J112" s="180"/>
      <c r="K112" s="180"/>
      <c r="L112" s="180"/>
      <c r="M112" s="180"/>
      <c r="N112" s="180"/>
      <c r="O112" s="180"/>
      <c r="P112" s="180"/>
      <c r="Q112" s="179"/>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85"/>
      <c r="AS112" s="185"/>
      <c r="AT112" s="185"/>
      <c r="AU112" s="118"/>
      <c r="AV112" s="118"/>
      <c r="AW112" s="119"/>
      <c r="AX112" s="119"/>
      <c r="AY112" s="119"/>
    </row>
    <row r="113" spans="2:51" x14ac:dyDescent="0.25">
      <c r="B113" s="165"/>
      <c r="C113" s="165"/>
      <c r="D113" s="165"/>
      <c r="E113" s="180"/>
      <c r="F113" s="180"/>
      <c r="G113" s="180"/>
      <c r="H113" s="180"/>
      <c r="I113" s="180"/>
      <c r="J113" s="180"/>
      <c r="K113" s="180"/>
      <c r="L113" s="180"/>
      <c r="M113" s="180"/>
      <c r="N113" s="180"/>
      <c r="O113" s="180"/>
      <c r="P113" s="180"/>
      <c r="Q113" s="179"/>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85"/>
      <c r="AS113" s="185"/>
      <c r="AT113" s="185"/>
      <c r="AU113" s="118"/>
      <c r="AV113" s="118"/>
      <c r="AW113" s="119"/>
      <c r="AX113" s="119"/>
      <c r="AY113" s="119"/>
    </row>
    <row r="114" spans="2:51" x14ac:dyDescent="0.25">
      <c r="B114" s="165"/>
      <c r="C114" s="165"/>
      <c r="D114" s="165"/>
      <c r="E114" s="180"/>
      <c r="F114" s="180"/>
      <c r="G114" s="180"/>
      <c r="H114" s="180"/>
      <c r="I114" s="180"/>
      <c r="J114" s="180"/>
      <c r="K114" s="180"/>
      <c r="L114" s="180"/>
      <c r="M114" s="180"/>
      <c r="N114" s="180"/>
      <c r="O114" s="180"/>
      <c r="P114" s="180"/>
      <c r="Q114" s="179"/>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85"/>
      <c r="AS114" s="185"/>
      <c r="AT114" s="185"/>
      <c r="AU114" s="118"/>
      <c r="AV114" s="118"/>
      <c r="AW114" s="119"/>
      <c r="AX114" s="119"/>
      <c r="AY114" s="119"/>
    </row>
    <row r="115" spans="2:51" x14ac:dyDescent="0.25">
      <c r="B115" s="165"/>
      <c r="C115" s="165"/>
      <c r="D115" s="165"/>
      <c r="E115" s="180"/>
      <c r="F115" s="180"/>
      <c r="G115" s="180"/>
      <c r="H115" s="180"/>
      <c r="I115" s="180"/>
      <c r="J115" s="180"/>
      <c r="K115" s="180"/>
      <c r="L115" s="180"/>
      <c r="M115" s="180"/>
      <c r="N115" s="180"/>
      <c r="O115" s="180"/>
      <c r="P115" s="180"/>
      <c r="Q115" s="179"/>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85"/>
      <c r="AS115" s="185"/>
      <c r="AT115" s="185"/>
      <c r="AU115" s="118"/>
      <c r="AV115" s="118"/>
      <c r="AW115" s="119"/>
      <c r="AX115" s="119"/>
      <c r="AY115" s="119"/>
    </row>
    <row r="116" spans="2:51" x14ac:dyDescent="0.25">
      <c r="B116" s="165"/>
      <c r="C116" s="165"/>
      <c r="D116" s="165"/>
      <c r="E116" s="180"/>
      <c r="F116" s="180"/>
      <c r="G116" s="180"/>
      <c r="H116" s="180"/>
      <c r="I116" s="180"/>
      <c r="J116" s="180"/>
      <c r="K116" s="180"/>
      <c r="L116" s="180"/>
      <c r="M116" s="180"/>
      <c r="N116" s="180"/>
      <c r="O116" s="180"/>
      <c r="P116" s="180"/>
      <c r="Q116" s="179"/>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85"/>
      <c r="AS116" s="185"/>
      <c r="AT116" s="185"/>
      <c r="AU116" s="118"/>
      <c r="AV116" s="118"/>
      <c r="AW116" s="119"/>
      <c r="AX116" s="119"/>
      <c r="AY116" s="119"/>
    </row>
    <row r="117" spans="2:51" x14ac:dyDescent="0.25">
      <c r="B117" s="165"/>
      <c r="C117" s="165"/>
      <c r="D117" s="165"/>
      <c r="E117" s="180"/>
      <c r="F117" s="180"/>
      <c r="G117" s="180"/>
      <c r="H117" s="180"/>
      <c r="I117" s="180"/>
      <c r="J117" s="180"/>
      <c r="K117" s="180"/>
      <c r="L117" s="180"/>
      <c r="M117" s="180"/>
      <c r="N117" s="180"/>
      <c r="O117" s="180"/>
      <c r="P117" s="180"/>
      <c r="Q117" s="179"/>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85"/>
      <c r="AS117" s="185"/>
      <c r="AT117" s="185"/>
      <c r="AU117" s="118"/>
      <c r="AV117" s="118"/>
      <c r="AW117" s="119"/>
      <c r="AX117" s="119"/>
      <c r="AY117" s="119"/>
    </row>
    <row r="118" spans="2:51" x14ac:dyDescent="0.25">
      <c r="B118" s="165"/>
      <c r="C118" s="165"/>
      <c r="D118" s="165"/>
      <c r="E118" s="180"/>
      <c r="F118" s="180"/>
      <c r="G118" s="180"/>
      <c r="H118" s="180"/>
      <c r="I118" s="180"/>
      <c r="J118" s="180"/>
      <c r="K118" s="180"/>
      <c r="L118" s="180"/>
      <c r="M118" s="180"/>
      <c r="N118" s="180"/>
      <c r="O118" s="180"/>
      <c r="P118" s="180"/>
      <c r="Q118" s="179"/>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85"/>
      <c r="AS118" s="185"/>
      <c r="AT118" s="185"/>
      <c r="AU118" s="118"/>
      <c r="AV118" s="118"/>
      <c r="AW118" s="119"/>
      <c r="AX118" s="119"/>
      <c r="AY118" s="119"/>
    </row>
    <row r="119" spans="2:51" x14ac:dyDescent="0.25">
      <c r="B119" s="165"/>
      <c r="C119" s="165"/>
      <c r="D119" s="165"/>
      <c r="E119" s="180"/>
      <c r="F119" s="180"/>
      <c r="G119" s="180"/>
      <c r="H119" s="180"/>
      <c r="I119" s="180"/>
      <c r="J119" s="180"/>
      <c r="K119" s="180"/>
      <c r="L119" s="180"/>
      <c r="M119" s="180"/>
      <c r="N119" s="180"/>
      <c r="O119" s="180"/>
      <c r="P119" s="180"/>
      <c r="Q119" s="179"/>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85"/>
      <c r="AS119" s="185"/>
      <c r="AT119" s="185"/>
      <c r="AU119" s="118"/>
      <c r="AV119" s="118"/>
      <c r="AW119" s="119"/>
      <c r="AX119" s="119"/>
      <c r="AY119" s="119"/>
    </row>
    <row r="120" spans="2:51" x14ac:dyDescent="0.25">
      <c r="B120" s="165"/>
      <c r="C120" s="165"/>
      <c r="D120" s="165"/>
      <c r="E120" s="180"/>
      <c r="F120" s="180"/>
      <c r="G120" s="180"/>
      <c r="H120" s="180"/>
      <c r="I120" s="180"/>
      <c r="J120" s="180"/>
      <c r="K120" s="180"/>
      <c r="L120" s="180"/>
      <c r="M120" s="180"/>
      <c r="N120" s="180"/>
      <c r="O120" s="180"/>
      <c r="P120" s="180"/>
      <c r="Q120" s="179"/>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85"/>
      <c r="AS120" s="185"/>
      <c r="AT120" s="185"/>
      <c r="AU120" s="118"/>
      <c r="AV120" s="118"/>
      <c r="AW120" s="119"/>
      <c r="AX120" s="119"/>
      <c r="AY120" s="119"/>
    </row>
    <row r="121" spans="2:51" x14ac:dyDescent="0.25">
      <c r="B121" s="165"/>
      <c r="C121" s="165"/>
      <c r="D121" s="165"/>
      <c r="E121" s="180"/>
      <c r="F121" s="180"/>
      <c r="G121" s="180"/>
      <c r="H121" s="180"/>
      <c r="I121" s="180"/>
      <c r="J121" s="180"/>
      <c r="K121" s="180"/>
      <c r="L121" s="180"/>
      <c r="M121" s="180"/>
      <c r="N121" s="180"/>
      <c r="O121" s="180"/>
      <c r="P121" s="180"/>
      <c r="Q121" s="179"/>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85"/>
      <c r="AS121" s="185"/>
      <c r="AT121" s="185"/>
      <c r="AU121" s="118"/>
      <c r="AV121" s="118"/>
      <c r="AW121" s="119"/>
      <c r="AX121" s="119"/>
      <c r="AY121" s="119"/>
    </row>
    <row r="122" spans="2:51" x14ac:dyDescent="0.25">
      <c r="B122" s="165"/>
      <c r="C122" s="165"/>
      <c r="D122" s="165"/>
      <c r="E122" s="180"/>
      <c r="F122" s="180"/>
      <c r="G122" s="180"/>
      <c r="H122" s="180"/>
      <c r="I122" s="180"/>
      <c r="J122" s="180"/>
      <c r="K122" s="180"/>
      <c r="L122" s="180"/>
      <c r="M122" s="180"/>
      <c r="N122" s="180"/>
      <c r="O122" s="180"/>
      <c r="P122" s="180"/>
      <c r="Q122" s="179"/>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85"/>
      <c r="AS122" s="185"/>
      <c r="AT122" s="185"/>
      <c r="AU122" s="118"/>
      <c r="AV122" s="118"/>
      <c r="AW122" s="119"/>
      <c r="AX122" s="119"/>
      <c r="AY122" s="119"/>
    </row>
    <row r="123" spans="2:51" x14ac:dyDescent="0.25">
      <c r="B123" s="165"/>
      <c r="C123" s="165"/>
      <c r="D123" s="165"/>
      <c r="E123" s="180"/>
      <c r="F123" s="180"/>
      <c r="G123" s="180"/>
      <c r="H123" s="180"/>
      <c r="I123" s="180"/>
      <c r="J123" s="180"/>
      <c r="K123" s="180"/>
      <c r="L123" s="180"/>
      <c r="M123" s="180"/>
      <c r="N123" s="180"/>
      <c r="O123" s="180"/>
      <c r="P123" s="180"/>
      <c r="Q123" s="179"/>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85"/>
      <c r="AS123" s="185"/>
      <c r="AT123" s="185"/>
      <c r="AU123" s="118"/>
      <c r="AV123" s="118"/>
      <c r="AW123" s="119"/>
      <c r="AX123" s="119"/>
      <c r="AY123" s="119"/>
    </row>
    <row r="124" spans="2:51" x14ac:dyDescent="0.25">
      <c r="B124" s="165"/>
      <c r="C124" s="165"/>
      <c r="D124" s="165"/>
      <c r="E124" s="180"/>
      <c r="F124" s="180"/>
      <c r="G124" s="180"/>
      <c r="H124" s="180"/>
      <c r="I124" s="180"/>
      <c r="J124" s="180"/>
      <c r="K124" s="180"/>
      <c r="L124" s="180"/>
      <c r="M124" s="180"/>
      <c r="N124" s="180"/>
      <c r="O124" s="180"/>
      <c r="P124" s="180"/>
      <c r="Q124" s="179"/>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85"/>
      <c r="AS124" s="185"/>
      <c r="AT124" s="185"/>
      <c r="AU124" s="118"/>
      <c r="AV124" s="118"/>
      <c r="AW124" s="119"/>
      <c r="AX124" s="119"/>
      <c r="AY124" s="119"/>
    </row>
    <row r="125" spans="2:51" x14ac:dyDescent="0.25">
      <c r="B125" s="165"/>
      <c r="C125" s="165"/>
      <c r="D125" s="165"/>
      <c r="E125" s="180"/>
      <c r="F125" s="180"/>
      <c r="G125" s="180"/>
      <c r="H125" s="180"/>
      <c r="I125" s="180"/>
      <c r="J125" s="180"/>
      <c r="K125" s="180"/>
      <c r="L125" s="180"/>
      <c r="M125" s="180"/>
      <c r="N125" s="180"/>
      <c r="O125" s="180"/>
      <c r="P125" s="180"/>
      <c r="Q125" s="179"/>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85"/>
      <c r="AS125" s="185"/>
      <c r="AT125" s="185"/>
      <c r="AU125" s="118"/>
      <c r="AV125" s="118"/>
      <c r="AW125" s="119"/>
      <c r="AX125" s="119"/>
      <c r="AY125" s="119"/>
    </row>
    <row r="126" spans="2:51" x14ac:dyDescent="0.25">
      <c r="B126" s="165"/>
      <c r="C126" s="165"/>
      <c r="D126" s="165"/>
      <c r="E126" s="180"/>
      <c r="F126" s="180"/>
      <c r="G126" s="180"/>
      <c r="H126" s="180"/>
      <c r="I126" s="180"/>
      <c r="J126" s="180"/>
      <c r="K126" s="180"/>
      <c r="L126" s="180"/>
      <c r="M126" s="180"/>
      <c r="N126" s="180"/>
      <c r="O126" s="180"/>
      <c r="P126" s="180"/>
      <c r="Q126" s="179"/>
      <c r="R126" s="137"/>
      <c r="S126" s="137"/>
      <c r="T126" s="118"/>
      <c r="U126" s="119"/>
      <c r="V126" s="118"/>
      <c r="W126" s="118"/>
      <c r="X126" s="118"/>
      <c r="Y126" s="119"/>
      <c r="Z126" s="119"/>
      <c r="AA126" s="119"/>
      <c r="AB126" s="119"/>
      <c r="AC126" s="119"/>
      <c r="AD126" s="119"/>
      <c r="AE126" s="119"/>
      <c r="AF126" s="119"/>
      <c r="AG126" s="119"/>
      <c r="AH126" s="119"/>
      <c r="AI126" s="119"/>
      <c r="AJ126" s="119"/>
      <c r="AK126" s="119"/>
      <c r="AL126" s="119"/>
      <c r="AM126" s="119"/>
      <c r="AN126" s="134"/>
      <c r="AO126" s="136"/>
      <c r="AP126" s="136"/>
      <c r="AQ126" s="118"/>
      <c r="AR126" s="185"/>
      <c r="AS126" s="185"/>
      <c r="AT126" s="185"/>
      <c r="AU126" s="118"/>
      <c r="AV126" s="118"/>
      <c r="AW126" s="119"/>
      <c r="AX126" s="119"/>
      <c r="AY126" s="119"/>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74"/>
  <sheetViews>
    <sheetView workbookViewId="0"/>
  </sheetViews>
  <sheetFormatPr defaultRowHeight="15" x14ac:dyDescent="0.25"/>
  <cols>
    <col min="1" max="1" width="14.42578125" bestFit="1" customWidth="1"/>
    <col min="2" max="3" width="6.5703125" bestFit="1" customWidth="1"/>
    <col min="4" max="5" width="6.5703125" style="165" customWidth="1"/>
    <col min="6" max="6" width="7.7109375" bestFit="1" customWidth="1"/>
    <col min="7" max="9" width="6.5703125" bestFit="1" customWidth="1"/>
  </cols>
  <sheetData>
    <row r="1" spans="1:9" ht="135.75" customHeight="1" thickBot="1" x14ac:dyDescent="0.3">
      <c r="A1" s="150" t="s">
        <v>506</v>
      </c>
      <c r="B1" s="236" t="s">
        <v>662</v>
      </c>
      <c r="C1" s="236" t="s">
        <v>663</v>
      </c>
      <c r="D1" s="236" t="s">
        <v>744</v>
      </c>
      <c r="E1" s="236" t="s">
        <v>745</v>
      </c>
      <c r="F1" s="236" t="s">
        <v>664</v>
      </c>
      <c r="G1" s="237" t="s">
        <v>665</v>
      </c>
      <c r="H1" s="237" t="s">
        <v>666</v>
      </c>
      <c r="I1" s="238" t="s">
        <v>667</v>
      </c>
    </row>
    <row r="2" spans="1:9" ht="15.75" thickTop="1" x14ac:dyDescent="0.25">
      <c r="A2" s="195" t="s">
        <v>278</v>
      </c>
      <c r="B2" s="165">
        <f>'Imputed and missing data hidden'!BA4</f>
        <v>25</v>
      </c>
      <c r="C2" s="239">
        <f>'Imputed and missing data hidden'!BB4</f>
        <v>0.54347826086956519</v>
      </c>
      <c r="D2" s="239">
        <f>'Imputed data hidden'!AZ4</f>
        <v>0.36956521739130432</v>
      </c>
      <c r="E2" s="239">
        <f>'Imputed data hidden'!BB4</f>
        <v>0.10869565217391304</v>
      </c>
      <c r="F2" s="251">
        <f>'Indicator Date hidden2'!BB4</f>
        <v>1.1956521739130435</v>
      </c>
      <c r="G2" s="240">
        <f t="shared" ref="G2:G33" si="0">IF(B2&gt;B$74,10,10-(B$74-B2)/(B$74-B$73)*10)</f>
        <v>7.1428571428571432</v>
      </c>
      <c r="H2" s="240">
        <f>IF(F2&gt;F$74,10,10-(F$74-F2)/(F$74-F$73)*10)</f>
        <v>6.8322981366459627</v>
      </c>
      <c r="I2" s="241">
        <f t="shared" ref="I2" si="1">AVERAGE(G2,H2)</f>
        <v>6.987577639751553</v>
      </c>
    </row>
    <row r="3" spans="1:9" x14ac:dyDescent="0.25">
      <c r="A3" s="195" t="s">
        <v>281</v>
      </c>
      <c r="B3" s="165">
        <f>'Imputed and missing data hidden'!BA5</f>
        <v>25</v>
      </c>
      <c r="C3" s="239">
        <f>'Imputed and missing data hidden'!BB5</f>
        <v>0.54347826086956519</v>
      </c>
      <c r="D3" s="239">
        <f>'Imputed data hidden'!AZ5</f>
        <v>0.36956521739130432</v>
      </c>
      <c r="E3" s="239">
        <f>'Imputed data hidden'!BB5</f>
        <v>0.10869565217391304</v>
      </c>
      <c r="F3" s="251">
        <f>'Indicator Date hidden2'!BB5</f>
        <v>1.1956521739130435</v>
      </c>
      <c r="G3" s="240">
        <f t="shared" si="0"/>
        <v>7.1428571428571432</v>
      </c>
      <c r="H3" s="240">
        <f t="shared" ref="H3:H66" si="2">IF(F3&gt;F$74,10,10-(F$74-F3)/(F$74-F$73)*10)</f>
        <v>6.8322981366459627</v>
      </c>
      <c r="I3" s="241">
        <f t="shared" ref="I3:I66" si="3">AVERAGE(G3,H3)</f>
        <v>6.987577639751553</v>
      </c>
    </row>
    <row r="4" spans="1:9" x14ac:dyDescent="0.25">
      <c r="A4" s="195" t="s">
        <v>284</v>
      </c>
      <c r="B4" s="165">
        <f>'Imputed and missing data hidden'!BA6</f>
        <v>28</v>
      </c>
      <c r="C4" s="239">
        <f>'Imputed and missing data hidden'!BB6</f>
        <v>0.60869565217391308</v>
      </c>
      <c r="D4" s="239">
        <f>'Imputed data hidden'!AZ6</f>
        <v>0.36956521739130432</v>
      </c>
      <c r="E4" s="239">
        <f>'Imputed data hidden'!BB6</f>
        <v>0.10869565217391304</v>
      </c>
      <c r="F4" s="251">
        <f>'Indicator Date hidden2'!BB6</f>
        <v>0.93478260869565222</v>
      </c>
      <c r="G4" s="240">
        <f t="shared" si="0"/>
        <v>8</v>
      </c>
      <c r="H4" s="240">
        <f t="shared" si="2"/>
        <v>5.341614906832298</v>
      </c>
      <c r="I4" s="241">
        <f t="shared" si="3"/>
        <v>6.670807453416149</v>
      </c>
    </row>
    <row r="5" spans="1:9" x14ac:dyDescent="0.25">
      <c r="A5" s="195" t="s">
        <v>287</v>
      </c>
      <c r="B5" s="165">
        <f>'Imputed and missing data hidden'!BA7</f>
        <v>25</v>
      </c>
      <c r="C5" s="239">
        <f>'Imputed and missing data hidden'!BB7</f>
        <v>0.54347826086956519</v>
      </c>
      <c r="D5" s="239">
        <f>'Imputed data hidden'!AZ7</f>
        <v>0.36956521739130432</v>
      </c>
      <c r="E5" s="239">
        <f>'Imputed data hidden'!BB7</f>
        <v>0.10869565217391304</v>
      </c>
      <c r="F5" s="251">
        <f>'Indicator Date hidden2'!BB7</f>
        <v>1.1956521739130435</v>
      </c>
      <c r="G5" s="240">
        <f t="shared" si="0"/>
        <v>7.1428571428571432</v>
      </c>
      <c r="H5" s="240">
        <f t="shared" si="2"/>
        <v>6.8322981366459627</v>
      </c>
      <c r="I5" s="241">
        <f t="shared" si="3"/>
        <v>6.987577639751553</v>
      </c>
    </row>
    <row r="6" spans="1:9" x14ac:dyDescent="0.25">
      <c r="A6" s="195" t="s">
        <v>290</v>
      </c>
      <c r="B6" s="165">
        <f>'Imputed and missing data hidden'!BA8</f>
        <v>25</v>
      </c>
      <c r="C6" s="239">
        <f>'Imputed and missing data hidden'!BB8</f>
        <v>0.54347826086956519</v>
      </c>
      <c r="D6" s="239">
        <f>'Imputed data hidden'!AZ8</f>
        <v>0.36956521739130432</v>
      </c>
      <c r="E6" s="239">
        <f>'Imputed data hidden'!BB8</f>
        <v>0.10869565217391304</v>
      </c>
      <c r="F6" s="251">
        <f>'Indicator Date hidden2'!BB8</f>
        <v>1.1956521739130435</v>
      </c>
      <c r="G6" s="240">
        <f t="shared" si="0"/>
        <v>7.1428571428571432</v>
      </c>
      <c r="H6" s="240">
        <f t="shared" si="2"/>
        <v>6.8322981366459627</v>
      </c>
      <c r="I6" s="241">
        <f t="shared" si="3"/>
        <v>6.987577639751553</v>
      </c>
    </row>
    <row r="7" spans="1:9" x14ac:dyDescent="0.25">
      <c r="A7" s="195" t="s">
        <v>294</v>
      </c>
      <c r="B7" s="165">
        <f>'Imputed and missing data hidden'!BA9</f>
        <v>25</v>
      </c>
      <c r="C7" s="239">
        <f>'Imputed and missing data hidden'!BB9</f>
        <v>0.54347826086956519</v>
      </c>
      <c r="D7" s="239">
        <f>'Imputed data hidden'!AZ9</f>
        <v>0.36956521739130432</v>
      </c>
      <c r="E7" s="239">
        <f>'Imputed data hidden'!BB9</f>
        <v>0.10869565217391304</v>
      </c>
      <c r="F7" s="251">
        <f>'Indicator Date hidden2'!BB9</f>
        <v>1.1956521739130435</v>
      </c>
      <c r="G7" s="240">
        <f t="shared" si="0"/>
        <v>7.1428571428571432</v>
      </c>
      <c r="H7" s="240">
        <f t="shared" si="2"/>
        <v>6.8322981366459627</v>
      </c>
      <c r="I7" s="241">
        <f t="shared" si="3"/>
        <v>6.987577639751553</v>
      </c>
    </row>
    <row r="8" spans="1:9" x14ac:dyDescent="0.25">
      <c r="A8" s="195" t="s">
        <v>298</v>
      </c>
      <c r="B8" s="165">
        <f>'Imputed and missing data hidden'!BA10</f>
        <v>22</v>
      </c>
      <c r="C8" s="239">
        <f>'Imputed and missing data hidden'!BB10</f>
        <v>0.47826086956521741</v>
      </c>
      <c r="D8" s="239">
        <f>'Imputed data hidden'!AZ10</f>
        <v>0.36956521739130432</v>
      </c>
      <c r="E8" s="239">
        <f>'Imputed data hidden'!BB10</f>
        <v>0.10869565217391304</v>
      </c>
      <c r="F8" s="251">
        <f>'Indicator Date hidden2'!BB10</f>
        <v>1.2391304347826086</v>
      </c>
      <c r="G8" s="240">
        <f t="shared" si="0"/>
        <v>6.2857142857142856</v>
      </c>
      <c r="H8" s="240">
        <f t="shared" si="2"/>
        <v>7.0807453416149064</v>
      </c>
      <c r="I8" s="241">
        <f t="shared" si="3"/>
        <v>6.683229813664596</v>
      </c>
    </row>
    <row r="9" spans="1:9" x14ac:dyDescent="0.25">
      <c r="A9" s="195" t="s">
        <v>300</v>
      </c>
      <c r="B9" s="165">
        <f>'Imputed and missing data hidden'!BA11</f>
        <v>22</v>
      </c>
      <c r="C9" s="239">
        <f>'Imputed and missing data hidden'!BB11</f>
        <v>0.47826086956521741</v>
      </c>
      <c r="D9" s="239">
        <f>'Imputed data hidden'!AZ11</f>
        <v>0.36956521739130432</v>
      </c>
      <c r="E9" s="239">
        <f>'Imputed data hidden'!BB11</f>
        <v>0.10869565217391304</v>
      </c>
      <c r="F9" s="251">
        <f>'Indicator Date hidden2'!BB11</f>
        <v>1.2391304347826086</v>
      </c>
      <c r="G9" s="240">
        <f t="shared" si="0"/>
        <v>6.2857142857142856</v>
      </c>
      <c r="H9" s="240">
        <f t="shared" si="2"/>
        <v>7.0807453416149064</v>
      </c>
      <c r="I9" s="241">
        <f t="shared" si="3"/>
        <v>6.683229813664596</v>
      </c>
    </row>
    <row r="10" spans="1:9" x14ac:dyDescent="0.25">
      <c r="A10" s="195" t="s">
        <v>303</v>
      </c>
      <c r="B10" s="165">
        <f>'Imputed and missing data hidden'!BA12</f>
        <v>22</v>
      </c>
      <c r="C10" s="239">
        <f>'Imputed and missing data hidden'!BB12</f>
        <v>0.47826086956521741</v>
      </c>
      <c r="D10" s="239">
        <f>'Imputed data hidden'!AZ12</f>
        <v>0.36956521739130432</v>
      </c>
      <c r="E10" s="239">
        <f>'Imputed data hidden'!BB12</f>
        <v>0.10869565217391304</v>
      </c>
      <c r="F10" s="251">
        <f>'Indicator Date hidden2'!BB12</f>
        <v>1.2391304347826086</v>
      </c>
      <c r="G10" s="240">
        <f t="shared" si="0"/>
        <v>6.2857142857142856</v>
      </c>
      <c r="H10" s="240">
        <f t="shared" si="2"/>
        <v>7.0807453416149064</v>
      </c>
      <c r="I10" s="241">
        <f t="shared" si="3"/>
        <v>6.683229813664596</v>
      </c>
    </row>
    <row r="11" spans="1:9" x14ac:dyDescent="0.25">
      <c r="A11" s="195" t="s">
        <v>307</v>
      </c>
      <c r="B11" s="165">
        <f>'Imputed and missing data hidden'!BA13</f>
        <v>22</v>
      </c>
      <c r="C11" s="239">
        <f>'Imputed and missing data hidden'!BB13</f>
        <v>0.47826086956521741</v>
      </c>
      <c r="D11" s="239">
        <f>'Imputed data hidden'!AZ13</f>
        <v>0.36956521739130432</v>
      </c>
      <c r="E11" s="239">
        <f>'Imputed data hidden'!BB13</f>
        <v>0.10869565217391304</v>
      </c>
      <c r="F11" s="251">
        <f>'Indicator Date hidden2'!BB13</f>
        <v>1.2391304347826086</v>
      </c>
      <c r="G11" s="240">
        <f t="shared" si="0"/>
        <v>6.2857142857142856</v>
      </c>
      <c r="H11" s="240">
        <f t="shared" si="2"/>
        <v>7.0807453416149064</v>
      </c>
      <c r="I11" s="241">
        <f t="shared" si="3"/>
        <v>6.683229813664596</v>
      </c>
    </row>
    <row r="12" spans="1:9" x14ac:dyDescent="0.25">
      <c r="A12" s="195" t="s">
        <v>310</v>
      </c>
      <c r="B12" s="165">
        <f>'Imputed and missing data hidden'!BA14</f>
        <v>22</v>
      </c>
      <c r="C12" s="239">
        <f>'Imputed and missing data hidden'!BB14</f>
        <v>0.47826086956521741</v>
      </c>
      <c r="D12" s="239">
        <f>'Imputed data hidden'!AZ14</f>
        <v>0.36956521739130432</v>
      </c>
      <c r="E12" s="239">
        <f>'Imputed data hidden'!BB14</f>
        <v>0.10869565217391304</v>
      </c>
      <c r="F12" s="251">
        <f>'Indicator Date hidden2'!BB14</f>
        <v>1.2391304347826086</v>
      </c>
      <c r="G12" s="240">
        <f t="shared" si="0"/>
        <v>6.2857142857142856</v>
      </c>
      <c r="H12" s="240">
        <f t="shared" si="2"/>
        <v>7.0807453416149064</v>
      </c>
      <c r="I12" s="241">
        <f t="shared" si="3"/>
        <v>6.683229813664596</v>
      </c>
    </row>
    <row r="13" spans="1:9" x14ac:dyDescent="0.25">
      <c r="A13" s="195" t="s">
        <v>314</v>
      </c>
      <c r="B13" s="165">
        <f>'Imputed and missing data hidden'!BA15</f>
        <v>22</v>
      </c>
      <c r="C13" s="239">
        <f>'Imputed and missing data hidden'!BB15</f>
        <v>0.47826086956521741</v>
      </c>
      <c r="D13" s="239">
        <f>'Imputed data hidden'!AZ15</f>
        <v>0.36956521739130432</v>
      </c>
      <c r="E13" s="239">
        <f>'Imputed data hidden'!BB15</f>
        <v>0.10869565217391304</v>
      </c>
      <c r="F13" s="251">
        <f>'Indicator Date hidden2'!BB15</f>
        <v>1.2391304347826086</v>
      </c>
      <c r="G13" s="240">
        <f t="shared" si="0"/>
        <v>6.2857142857142856</v>
      </c>
      <c r="H13" s="240">
        <f t="shared" si="2"/>
        <v>7.0807453416149064</v>
      </c>
      <c r="I13" s="241">
        <f t="shared" si="3"/>
        <v>6.683229813664596</v>
      </c>
    </row>
    <row r="14" spans="1:9" x14ac:dyDescent="0.25">
      <c r="A14" s="195" t="s">
        <v>318</v>
      </c>
      <c r="B14" s="165">
        <f>'Imputed and missing data hidden'!BA16</f>
        <v>25</v>
      </c>
      <c r="C14" s="239">
        <f>'Imputed and missing data hidden'!BB16</f>
        <v>0.54347826086956519</v>
      </c>
      <c r="D14" s="239">
        <f>'Imputed data hidden'!AZ16</f>
        <v>0.36956521739130432</v>
      </c>
      <c r="E14" s="239">
        <f>'Imputed data hidden'!BB16</f>
        <v>0.10869565217391304</v>
      </c>
      <c r="F14" s="251">
        <f>'Indicator Date hidden2'!BB16</f>
        <v>1.2391304347826086</v>
      </c>
      <c r="G14" s="240">
        <f t="shared" si="0"/>
        <v>7.1428571428571432</v>
      </c>
      <c r="H14" s="240">
        <f t="shared" si="2"/>
        <v>7.0807453416149064</v>
      </c>
      <c r="I14" s="241">
        <f t="shared" si="3"/>
        <v>7.1118012422360248</v>
      </c>
    </row>
    <row r="15" spans="1:9" x14ac:dyDescent="0.25">
      <c r="A15" s="195" t="s">
        <v>321</v>
      </c>
      <c r="B15" s="165">
        <f>'Imputed and missing data hidden'!BA17</f>
        <v>25</v>
      </c>
      <c r="C15" s="239">
        <f>'Imputed and missing data hidden'!BB17</f>
        <v>0.54347826086956519</v>
      </c>
      <c r="D15" s="239">
        <f>'Imputed data hidden'!AZ17</f>
        <v>0.36956521739130432</v>
      </c>
      <c r="E15" s="239">
        <f>'Imputed data hidden'!BB17</f>
        <v>0.10869565217391304</v>
      </c>
      <c r="F15" s="251">
        <f>'Indicator Date hidden2'!BB17</f>
        <v>1.2391304347826086</v>
      </c>
      <c r="G15" s="240">
        <f t="shared" si="0"/>
        <v>7.1428571428571432</v>
      </c>
      <c r="H15" s="240">
        <f t="shared" si="2"/>
        <v>7.0807453416149064</v>
      </c>
      <c r="I15" s="241">
        <f t="shared" si="3"/>
        <v>7.1118012422360248</v>
      </c>
    </row>
    <row r="16" spans="1:9" x14ac:dyDescent="0.25">
      <c r="A16" s="195" t="s">
        <v>324</v>
      </c>
      <c r="B16" s="165">
        <f>'Imputed and missing data hidden'!BA18</f>
        <v>25</v>
      </c>
      <c r="C16" s="239">
        <f>'Imputed and missing data hidden'!BB18</f>
        <v>0.54347826086956519</v>
      </c>
      <c r="D16" s="239">
        <f>'Imputed data hidden'!AZ18</f>
        <v>0.36956521739130432</v>
      </c>
      <c r="E16" s="239">
        <f>'Imputed data hidden'!BB18</f>
        <v>0.10869565217391304</v>
      </c>
      <c r="F16" s="251">
        <f>'Indicator Date hidden2'!BB18</f>
        <v>1.2391304347826086</v>
      </c>
      <c r="G16" s="240">
        <f t="shared" si="0"/>
        <v>7.1428571428571432</v>
      </c>
      <c r="H16" s="240">
        <f t="shared" si="2"/>
        <v>7.0807453416149064</v>
      </c>
      <c r="I16" s="241">
        <f t="shared" si="3"/>
        <v>7.1118012422360248</v>
      </c>
    </row>
    <row r="17" spans="1:9" x14ac:dyDescent="0.25">
      <c r="A17" s="195" t="s">
        <v>326</v>
      </c>
      <c r="B17" s="165">
        <f>'Imputed and missing data hidden'!BA19</f>
        <v>25</v>
      </c>
      <c r="C17" s="239">
        <f>'Imputed and missing data hidden'!BB19</f>
        <v>0.54347826086956519</v>
      </c>
      <c r="D17" s="239">
        <f>'Imputed data hidden'!AZ19</f>
        <v>0.36956521739130432</v>
      </c>
      <c r="E17" s="239">
        <f>'Imputed data hidden'!BB19</f>
        <v>0.10869565217391304</v>
      </c>
      <c r="F17" s="251">
        <f>'Indicator Date hidden2'!BB19</f>
        <v>1.2391304347826086</v>
      </c>
      <c r="G17" s="240">
        <f t="shared" si="0"/>
        <v>7.1428571428571432</v>
      </c>
      <c r="H17" s="240">
        <f t="shared" si="2"/>
        <v>7.0807453416149064</v>
      </c>
      <c r="I17" s="241">
        <f t="shared" si="3"/>
        <v>7.1118012422360248</v>
      </c>
    </row>
    <row r="18" spans="1:9" x14ac:dyDescent="0.25">
      <c r="A18" s="195" t="s">
        <v>329</v>
      </c>
      <c r="B18" s="165">
        <f>'Imputed and missing data hidden'!BA20</f>
        <v>25</v>
      </c>
      <c r="C18" s="239">
        <f>'Imputed and missing data hidden'!BB20</f>
        <v>0.54347826086956519</v>
      </c>
      <c r="D18" s="239">
        <f>'Imputed data hidden'!AZ20</f>
        <v>0.36956521739130432</v>
      </c>
      <c r="E18" s="239">
        <f>'Imputed data hidden'!BB20</f>
        <v>0.10869565217391304</v>
      </c>
      <c r="F18" s="251">
        <f>'Indicator Date hidden2'!BB20</f>
        <v>1.2391304347826086</v>
      </c>
      <c r="G18" s="240">
        <f t="shared" si="0"/>
        <v>7.1428571428571432</v>
      </c>
      <c r="H18" s="240">
        <f t="shared" si="2"/>
        <v>7.0807453416149064</v>
      </c>
      <c r="I18" s="241">
        <f t="shared" si="3"/>
        <v>7.1118012422360248</v>
      </c>
    </row>
    <row r="19" spans="1:9" x14ac:dyDescent="0.25">
      <c r="A19" s="195" t="s">
        <v>332</v>
      </c>
      <c r="B19" s="165">
        <f>'Imputed and missing data hidden'!BA21</f>
        <v>25</v>
      </c>
      <c r="C19" s="239">
        <f>'Imputed and missing data hidden'!BB21</f>
        <v>0.54347826086956519</v>
      </c>
      <c r="D19" s="239">
        <f>'Imputed data hidden'!AZ21</f>
        <v>0.36956521739130432</v>
      </c>
      <c r="E19" s="239">
        <f>'Imputed data hidden'!BB21</f>
        <v>0.10869565217391304</v>
      </c>
      <c r="F19" s="251">
        <f>'Indicator Date hidden2'!BB21</f>
        <v>1.2391304347826086</v>
      </c>
      <c r="G19" s="240">
        <f t="shared" si="0"/>
        <v>7.1428571428571432</v>
      </c>
      <c r="H19" s="240">
        <f t="shared" si="2"/>
        <v>7.0807453416149064</v>
      </c>
      <c r="I19" s="241">
        <f t="shared" si="3"/>
        <v>7.1118012422360248</v>
      </c>
    </row>
    <row r="20" spans="1:9" x14ac:dyDescent="0.25">
      <c r="A20" s="195" t="s">
        <v>335</v>
      </c>
      <c r="B20" s="165">
        <f>'Imputed and missing data hidden'!BA22</f>
        <v>25</v>
      </c>
      <c r="C20" s="239">
        <f>'Imputed and missing data hidden'!BB22</f>
        <v>0.54347826086956519</v>
      </c>
      <c r="D20" s="239">
        <f>'Imputed data hidden'!AZ22</f>
        <v>0.36956521739130432</v>
      </c>
      <c r="E20" s="239">
        <f>'Imputed data hidden'!BB22</f>
        <v>0.10869565217391304</v>
      </c>
      <c r="F20" s="251">
        <f>'Indicator Date hidden2'!BB22</f>
        <v>1.2391304347826086</v>
      </c>
      <c r="G20" s="240">
        <f t="shared" si="0"/>
        <v>7.1428571428571432</v>
      </c>
      <c r="H20" s="240">
        <f t="shared" si="2"/>
        <v>7.0807453416149064</v>
      </c>
      <c r="I20" s="241">
        <f t="shared" si="3"/>
        <v>7.1118012422360248</v>
      </c>
    </row>
    <row r="21" spans="1:9" x14ac:dyDescent="0.25">
      <c r="A21" s="195" t="s">
        <v>338</v>
      </c>
      <c r="B21" s="165">
        <f>'Imputed and missing data hidden'!BA23</f>
        <v>25</v>
      </c>
      <c r="C21" s="239">
        <f>'Imputed and missing data hidden'!BB23</f>
        <v>0.54347826086956519</v>
      </c>
      <c r="D21" s="239">
        <f>'Imputed data hidden'!AZ23</f>
        <v>0.36956521739130432</v>
      </c>
      <c r="E21" s="239">
        <f>'Imputed data hidden'!BB23</f>
        <v>0.10869565217391304</v>
      </c>
      <c r="F21" s="251">
        <f>'Indicator Date hidden2'!BB23</f>
        <v>1.2391304347826086</v>
      </c>
      <c r="G21" s="240">
        <f t="shared" si="0"/>
        <v>7.1428571428571432</v>
      </c>
      <c r="H21" s="240">
        <f t="shared" si="2"/>
        <v>7.0807453416149064</v>
      </c>
      <c r="I21" s="241">
        <f t="shared" si="3"/>
        <v>7.1118012422360248</v>
      </c>
    </row>
    <row r="22" spans="1:9" x14ac:dyDescent="0.25">
      <c r="A22" s="195" t="s">
        <v>343</v>
      </c>
      <c r="B22" s="165">
        <f>'Imputed and missing data hidden'!BA24</f>
        <v>25</v>
      </c>
      <c r="C22" s="239">
        <f>'Imputed and missing data hidden'!BB24</f>
        <v>0.54347826086956519</v>
      </c>
      <c r="D22" s="239">
        <f>'Imputed data hidden'!AZ24</f>
        <v>0.36956521739130432</v>
      </c>
      <c r="E22" s="239">
        <f>'Imputed data hidden'!BB24</f>
        <v>0.10869565217391304</v>
      </c>
      <c r="F22" s="251">
        <f>'Indicator Date hidden2'!BB24</f>
        <v>1.2391304347826086</v>
      </c>
      <c r="G22" s="240">
        <f t="shared" si="0"/>
        <v>7.1428571428571432</v>
      </c>
      <c r="H22" s="240">
        <f t="shared" si="2"/>
        <v>7.0807453416149064</v>
      </c>
      <c r="I22" s="241">
        <f t="shared" si="3"/>
        <v>7.1118012422360248</v>
      </c>
    </row>
    <row r="23" spans="1:9" x14ac:dyDescent="0.25">
      <c r="A23" s="195" t="s">
        <v>346</v>
      </c>
      <c r="B23" s="165">
        <f>'Imputed and missing data hidden'!BA25</f>
        <v>25</v>
      </c>
      <c r="C23" s="239">
        <f>'Imputed and missing data hidden'!BB25</f>
        <v>0.54347826086956519</v>
      </c>
      <c r="D23" s="239">
        <f>'Imputed data hidden'!AZ25</f>
        <v>0.36956521739130432</v>
      </c>
      <c r="E23" s="239">
        <f>'Imputed data hidden'!BB25</f>
        <v>0.10869565217391304</v>
      </c>
      <c r="F23" s="251">
        <f>'Indicator Date hidden2'!BB25</f>
        <v>1.2391304347826086</v>
      </c>
      <c r="G23" s="240">
        <f t="shared" si="0"/>
        <v>7.1428571428571432</v>
      </c>
      <c r="H23" s="240">
        <f t="shared" si="2"/>
        <v>7.0807453416149064</v>
      </c>
      <c r="I23" s="241">
        <f t="shared" si="3"/>
        <v>7.1118012422360248</v>
      </c>
    </row>
    <row r="24" spans="1:9" x14ac:dyDescent="0.25">
      <c r="A24" s="195" t="s">
        <v>349</v>
      </c>
      <c r="B24" s="165">
        <f>'Imputed and missing data hidden'!BA26</f>
        <v>25</v>
      </c>
      <c r="C24" s="239">
        <f>'Imputed and missing data hidden'!BB26</f>
        <v>0.54347826086956519</v>
      </c>
      <c r="D24" s="239">
        <f>'Imputed data hidden'!AZ26</f>
        <v>0.36956521739130432</v>
      </c>
      <c r="E24" s="239">
        <f>'Imputed data hidden'!BB26</f>
        <v>0.10869565217391304</v>
      </c>
      <c r="F24" s="251">
        <f>'Indicator Date hidden2'!BB26</f>
        <v>1.2391304347826086</v>
      </c>
      <c r="G24" s="240">
        <f t="shared" si="0"/>
        <v>7.1428571428571432</v>
      </c>
      <c r="H24" s="240">
        <f t="shared" si="2"/>
        <v>7.0807453416149064</v>
      </c>
      <c r="I24" s="241">
        <f t="shared" si="3"/>
        <v>7.1118012422360248</v>
      </c>
    </row>
    <row r="25" spans="1:9" x14ac:dyDescent="0.25">
      <c r="A25" s="195" t="s">
        <v>352</v>
      </c>
      <c r="B25" s="165">
        <f>'Imputed and missing data hidden'!BA27</f>
        <v>25</v>
      </c>
      <c r="C25" s="239">
        <f>'Imputed and missing data hidden'!BB27</f>
        <v>0.54347826086956519</v>
      </c>
      <c r="D25" s="239">
        <f>'Imputed data hidden'!AZ27</f>
        <v>0.36956521739130432</v>
      </c>
      <c r="E25" s="239">
        <f>'Imputed data hidden'!BB27</f>
        <v>0.10869565217391304</v>
      </c>
      <c r="F25" s="251">
        <f>'Indicator Date hidden2'!BB27</f>
        <v>1.2391304347826086</v>
      </c>
      <c r="G25" s="240">
        <f t="shared" si="0"/>
        <v>7.1428571428571432</v>
      </c>
      <c r="H25" s="240">
        <f t="shared" si="2"/>
        <v>7.0807453416149064</v>
      </c>
      <c r="I25" s="241">
        <f t="shared" si="3"/>
        <v>7.1118012422360248</v>
      </c>
    </row>
    <row r="26" spans="1:9" x14ac:dyDescent="0.25">
      <c r="A26" s="195" t="s">
        <v>355</v>
      </c>
      <c r="B26" s="165">
        <f>'Imputed and missing data hidden'!BA28</f>
        <v>25</v>
      </c>
      <c r="C26" s="239">
        <f>'Imputed and missing data hidden'!BB28</f>
        <v>0.54347826086956519</v>
      </c>
      <c r="D26" s="239">
        <f>'Imputed data hidden'!AZ28</f>
        <v>0.36956521739130432</v>
      </c>
      <c r="E26" s="239">
        <f>'Imputed data hidden'!BB28</f>
        <v>0.10869565217391304</v>
      </c>
      <c r="F26" s="251">
        <f>'Indicator Date hidden2'!BB28</f>
        <v>1.2391304347826086</v>
      </c>
      <c r="G26" s="240">
        <f t="shared" si="0"/>
        <v>7.1428571428571432</v>
      </c>
      <c r="H26" s="240">
        <f t="shared" si="2"/>
        <v>7.0807453416149064</v>
      </c>
      <c r="I26" s="241">
        <f t="shared" si="3"/>
        <v>7.1118012422360248</v>
      </c>
    </row>
    <row r="27" spans="1:9" x14ac:dyDescent="0.25">
      <c r="A27" s="195" t="s">
        <v>358</v>
      </c>
      <c r="B27" s="165">
        <f>'Imputed and missing data hidden'!BA29</f>
        <v>25</v>
      </c>
      <c r="C27" s="239">
        <f>'Imputed and missing data hidden'!BB29</f>
        <v>0.54347826086956519</v>
      </c>
      <c r="D27" s="239">
        <f>'Imputed data hidden'!AZ29</f>
        <v>0.36956521739130432</v>
      </c>
      <c r="E27" s="239">
        <f>'Imputed data hidden'!BB29</f>
        <v>0.10869565217391304</v>
      </c>
      <c r="F27" s="251">
        <f>'Indicator Date hidden2'!BB29</f>
        <v>1.2391304347826086</v>
      </c>
      <c r="G27" s="240">
        <f t="shared" si="0"/>
        <v>7.1428571428571432</v>
      </c>
      <c r="H27" s="240">
        <f t="shared" si="2"/>
        <v>7.0807453416149064</v>
      </c>
      <c r="I27" s="241">
        <f t="shared" si="3"/>
        <v>7.1118012422360248</v>
      </c>
    </row>
    <row r="28" spans="1:9" x14ac:dyDescent="0.25">
      <c r="A28" s="195" t="s">
        <v>361</v>
      </c>
      <c r="B28" s="165">
        <f>'Imputed and missing data hidden'!BA30</f>
        <v>32</v>
      </c>
      <c r="C28" s="239">
        <f>'Imputed and missing data hidden'!BB30</f>
        <v>0.69565217391304346</v>
      </c>
      <c r="D28" s="239">
        <f>'Imputed data hidden'!AZ30</f>
        <v>0.36956521739130432</v>
      </c>
      <c r="E28" s="239">
        <f>'Imputed data hidden'!BB30</f>
        <v>0.10869565217391304</v>
      </c>
      <c r="F28" s="251">
        <f>'Indicator Date hidden2'!BB30</f>
        <v>1.1304347826086956</v>
      </c>
      <c r="G28" s="240">
        <f t="shared" si="0"/>
        <v>9.1428571428571423</v>
      </c>
      <c r="H28" s="240">
        <f t="shared" si="2"/>
        <v>6.4596273291925463</v>
      </c>
      <c r="I28" s="241">
        <f t="shared" si="3"/>
        <v>7.8012422360248443</v>
      </c>
    </row>
    <row r="29" spans="1:9" x14ac:dyDescent="0.25">
      <c r="A29" s="195" t="s">
        <v>364</v>
      </c>
      <c r="B29" s="165">
        <f>'Imputed and missing data hidden'!BA31</f>
        <v>25</v>
      </c>
      <c r="C29" s="239">
        <f>'Imputed and missing data hidden'!BB31</f>
        <v>0.54347826086956519</v>
      </c>
      <c r="D29" s="239">
        <f>'Imputed data hidden'!AZ31</f>
        <v>0.36956521739130432</v>
      </c>
      <c r="E29" s="239">
        <f>'Imputed data hidden'!BB31</f>
        <v>0.10869565217391304</v>
      </c>
      <c r="F29" s="251">
        <f>'Indicator Date hidden2'!BB31</f>
        <v>1.2391304347826086</v>
      </c>
      <c r="G29" s="240">
        <f t="shared" si="0"/>
        <v>7.1428571428571432</v>
      </c>
      <c r="H29" s="240">
        <f t="shared" si="2"/>
        <v>7.0807453416149064</v>
      </c>
      <c r="I29" s="241">
        <f t="shared" si="3"/>
        <v>7.1118012422360248</v>
      </c>
    </row>
    <row r="30" spans="1:9" x14ac:dyDescent="0.25">
      <c r="A30" s="195" t="s">
        <v>518</v>
      </c>
      <c r="B30" s="165">
        <f>'Imputed and missing data hidden'!BA32</f>
        <v>25</v>
      </c>
      <c r="C30" s="239">
        <f>'Imputed and missing data hidden'!BB32</f>
        <v>0.54347826086956519</v>
      </c>
      <c r="D30" s="239">
        <f>'Imputed data hidden'!AZ32</f>
        <v>0.36956521739130432</v>
      </c>
      <c r="E30" s="239">
        <f>'Imputed data hidden'!BB32</f>
        <v>0.10869565217391304</v>
      </c>
      <c r="F30" s="251">
        <f>'Indicator Date hidden2'!BB32</f>
        <v>1.2391304347826086</v>
      </c>
      <c r="G30" s="240">
        <f t="shared" si="0"/>
        <v>7.1428571428571432</v>
      </c>
      <c r="H30" s="240">
        <f t="shared" si="2"/>
        <v>7.0807453416149064</v>
      </c>
      <c r="I30" s="241">
        <f t="shared" si="3"/>
        <v>7.1118012422360248</v>
      </c>
    </row>
    <row r="31" spans="1:9" x14ac:dyDescent="0.25">
      <c r="A31" s="195" t="s">
        <v>368</v>
      </c>
      <c r="B31" s="165">
        <f>'Imputed and missing data hidden'!BA33</f>
        <v>25</v>
      </c>
      <c r="C31" s="239">
        <f>'Imputed and missing data hidden'!BB33</f>
        <v>0.54347826086956519</v>
      </c>
      <c r="D31" s="239">
        <f>'Imputed data hidden'!AZ33</f>
        <v>0.36956521739130432</v>
      </c>
      <c r="E31" s="239">
        <f>'Imputed data hidden'!BB33</f>
        <v>0.10869565217391304</v>
      </c>
      <c r="F31" s="251">
        <f>'Indicator Date hidden2'!BB33</f>
        <v>1.2391304347826086</v>
      </c>
      <c r="G31" s="240">
        <f t="shared" si="0"/>
        <v>7.1428571428571432</v>
      </c>
      <c r="H31" s="240">
        <f t="shared" si="2"/>
        <v>7.0807453416149064</v>
      </c>
      <c r="I31" s="241">
        <f t="shared" si="3"/>
        <v>7.1118012422360248</v>
      </c>
    </row>
    <row r="32" spans="1:9" x14ac:dyDescent="0.25">
      <c r="A32" s="195" t="s">
        <v>371</v>
      </c>
      <c r="B32" s="165">
        <f>'Imputed and missing data hidden'!BA34</f>
        <v>25</v>
      </c>
      <c r="C32" s="239">
        <f>'Imputed and missing data hidden'!BB34</f>
        <v>0.54347826086956519</v>
      </c>
      <c r="D32" s="239">
        <f>'Imputed data hidden'!AZ34</f>
        <v>0.36956521739130432</v>
      </c>
      <c r="E32" s="239">
        <f>'Imputed data hidden'!BB34</f>
        <v>0.10869565217391304</v>
      </c>
      <c r="F32" s="251">
        <f>'Indicator Date hidden2'!BB34</f>
        <v>1.2391304347826086</v>
      </c>
      <c r="G32" s="240">
        <f t="shared" si="0"/>
        <v>7.1428571428571432</v>
      </c>
      <c r="H32" s="240">
        <f t="shared" si="2"/>
        <v>7.0807453416149064</v>
      </c>
      <c r="I32" s="241">
        <f t="shared" si="3"/>
        <v>7.1118012422360248</v>
      </c>
    </row>
    <row r="33" spans="1:9" x14ac:dyDescent="0.25">
      <c r="A33" s="195" t="s">
        <v>374</v>
      </c>
      <c r="B33" s="165">
        <f>'Imputed and missing data hidden'!BA35</f>
        <v>25</v>
      </c>
      <c r="C33" s="239">
        <f>'Imputed and missing data hidden'!BB35</f>
        <v>0.54347826086956519</v>
      </c>
      <c r="D33" s="239">
        <f>'Imputed data hidden'!AZ35</f>
        <v>0.36956521739130432</v>
      </c>
      <c r="E33" s="239">
        <f>'Imputed data hidden'!BB35</f>
        <v>0.10869565217391304</v>
      </c>
      <c r="F33" s="251">
        <f>'Indicator Date hidden2'!BB35</f>
        <v>1.2391304347826086</v>
      </c>
      <c r="G33" s="240">
        <f t="shared" si="0"/>
        <v>7.1428571428571432</v>
      </c>
      <c r="H33" s="240">
        <f t="shared" si="2"/>
        <v>7.0807453416149064</v>
      </c>
      <c r="I33" s="241">
        <f t="shared" si="3"/>
        <v>7.1118012422360248</v>
      </c>
    </row>
    <row r="34" spans="1:9" x14ac:dyDescent="0.25">
      <c r="A34" s="195" t="s">
        <v>377</v>
      </c>
      <c r="B34" s="165">
        <f>'Imputed and missing data hidden'!BA36</f>
        <v>25</v>
      </c>
      <c r="C34" s="239">
        <f>'Imputed and missing data hidden'!BB36</f>
        <v>0.54347826086956519</v>
      </c>
      <c r="D34" s="239">
        <f>'Imputed data hidden'!AZ36</f>
        <v>0.36956521739130432</v>
      </c>
      <c r="E34" s="239">
        <f>'Imputed data hidden'!BB36</f>
        <v>0.10869565217391304</v>
      </c>
      <c r="F34" s="251">
        <f>'Indicator Date hidden2'!BB36</f>
        <v>1.2391304347826086</v>
      </c>
      <c r="G34" s="240">
        <f t="shared" ref="G34:G68" si="4">IF(B34&gt;B$74,10,10-(B$74-B34)/(B$74-B$73)*10)</f>
        <v>7.1428571428571432</v>
      </c>
      <c r="H34" s="240">
        <f t="shared" si="2"/>
        <v>7.0807453416149064</v>
      </c>
      <c r="I34" s="241">
        <f t="shared" si="3"/>
        <v>7.1118012422360248</v>
      </c>
    </row>
    <row r="35" spans="1:9" x14ac:dyDescent="0.25">
      <c r="A35" s="195" t="s">
        <v>380</v>
      </c>
      <c r="B35" s="165">
        <f>'Imputed and missing data hidden'!BA37</f>
        <v>25</v>
      </c>
      <c r="C35" s="239">
        <f>'Imputed and missing data hidden'!BB37</f>
        <v>0.54347826086956519</v>
      </c>
      <c r="D35" s="239">
        <f>'Imputed data hidden'!AZ37</f>
        <v>0.36956521739130432</v>
      </c>
      <c r="E35" s="239">
        <f>'Imputed data hidden'!BB37</f>
        <v>0.10869565217391304</v>
      </c>
      <c r="F35" s="251">
        <f>'Indicator Date hidden2'!BB37</f>
        <v>1.2391304347826086</v>
      </c>
      <c r="G35" s="240">
        <f t="shared" si="4"/>
        <v>7.1428571428571432</v>
      </c>
      <c r="H35" s="240">
        <f t="shared" si="2"/>
        <v>7.0807453416149064</v>
      </c>
      <c r="I35" s="241">
        <f t="shared" si="3"/>
        <v>7.1118012422360248</v>
      </c>
    </row>
    <row r="36" spans="1:9" x14ac:dyDescent="0.25">
      <c r="A36" s="195" t="s">
        <v>383</v>
      </c>
      <c r="B36" s="165">
        <f>'Imputed and missing data hidden'!BA38</f>
        <v>25</v>
      </c>
      <c r="C36" s="239">
        <f>'Imputed and missing data hidden'!BB38</f>
        <v>0.54347826086956519</v>
      </c>
      <c r="D36" s="239">
        <f>'Imputed data hidden'!AZ38</f>
        <v>0.36956521739130432</v>
      </c>
      <c r="E36" s="239">
        <f>'Imputed data hidden'!BB38</f>
        <v>0.10869565217391304</v>
      </c>
      <c r="F36" s="251">
        <f>'Indicator Date hidden2'!BB38</f>
        <v>1.2391304347826086</v>
      </c>
      <c r="G36" s="240">
        <f t="shared" si="4"/>
        <v>7.1428571428571432</v>
      </c>
      <c r="H36" s="240">
        <f t="shared" si="2"/>
        <v>7.0807453416149064</v>
      </c>
      <c r="I36" s="241">
        <f t="shared" si="3"/>
        <v>7.1118012422360248</v>
      </c>
    </row>
    <row r="37" spans="1:9" x14ac:dyDescent="0.25">
      <c r="A37" s="195" t="s">
        <v>386</v>
      </c>
      <c r="B37" s="165">
        <f>'Imputed and missing data hidden'!BA39</f>
        <v>25</v>
      </c>
      <c r="C37" s="239">
        <f>'Imputed and missing data hidden'!BB39</f>
        <v>0.54347826086956519</v>
      </c>
      <c r="D37" s="239">
        <f>'Imputed data hidden'!AZ39</f>
        <v>0.36956521739130432</v>
      </c>
      <c r="E37" s="239">
        <f>'Imputed data hidden'!BB39</f>
        <v>0.10869565217391304</v>
      </c>
      <c r="F37" s="251">
        <f>'Indicator Date hidden2'!BB39</f>
        <v>1.2391304347826086</v>
      </c>
      <c r="G37" s="240">
        <f t="shared" si="4"/>
        <v>7.1428571428571432</v>
      </c>
      <c r="H37" s="240">
        <f t="shared" si="2"/>
        <v>7.0807453416149064</v>
      </c>
      <c r="I37" s="241">
        <f t="shared" si="3"/>
        <v>7.1118012422360248</v>
      </c>
    </row>
    <row r="38" spans="1:9" x14ac:dyDescent="0.25">
      <c r="A38" s="195" t="s">
        <v>389</v>
      </c>
      <c r="B38" s="165">
        <f>'Imputed and missing data hidden'!BA40</f>
        <v>25</v>
      </c>
      <c r="C38" s="239">
        <f>'Imputed and missing data hidden'!BB40</f>
        <v>0.54347826086956519</v>
      </c>
      <c r="D38" s="239">
        <f>'Imputed data hidden'!AZ40</f>
        <v>0.36956521739130432</v>
      </c>
      <c r="E38" s="239">
        <f>'Imputed data hidden'!BB40</f>
        <v>0.10869565217391304</v>
      </c>
      <c r="F38" s="251">
        <f>'Indicator Date hidden2'!BB40</f>
        <v>1.2391304347826086</v>
      </c>
      <c r="G38" s="240">
        <f t="shared" si="4"/>
        <v>7.1428571428571432</v>
      </c>
      <c r="H38" s="240">
        <f t="shared" si="2"/>
        <v>7.0807453416149064</v>
      </c>
      <c r="I38" s="241">
        <f t="shared" si="3"/>
        <v>7.1118012422360248</v>
      </c>
    </row>
    <row r="39" spans="1:9" x14ac:dyDescent="0.25">
      <c r="A39" s="195" t="s">
        <v>391</v>
      </c>
      <c r="B39" s="165">
        <f>'Imputed and missing data hidden'!BA41</f>
        <v>25</v>
      </c>
      <c r="C39" s="239">
        <f>'Imputed and missing data hidden'!BB41</f>
        <v>0.54347826086956519</v>
      </c>
      <c r="D39" s="239">
        <f>'Imputed data hidden'!AZ41</f>
        <v>0.36956521739130432</v>
      </c>
      <c r="E39" s="239">
        <f>'Imputed data hidden'!BB41</f>
        <v>0.10869565217391304</v>
      </c>
      <c r="F39" s="251">
        <f>'Indicator Date hidden2'!BB41</f>
        <v>1.2391304347826086</v>
      </c>
      <c r="G39" s="240">
        <f t="shared" si="4"/>
        <v>7.1428571428571432</v>
      </c>
      <c r="H39" s="240">
        <f t="shared" si="2"/>
        <v>7.0807453416149064</v>
      </c>
      <c r="I39" s="241">
        <f t="shared" si="3"/>
        <v>7.1118012422360248</v>
      </c>
    </row>
    <row r="40" spans="1:9" x14ac:dyDescent="0.25">
      <c r="A40" s="195" t="s">
        <v>394</v>
      </c>
      <c r="B40" s="165">
        <f>'Imputed and missing data hidden'!BA42</f>
        <v>25</v>
      </c>
      <c r="C40" s="239">
        <f>'Imputed and missing data hidden'!BB42</f>
        <v>0.54347826086956519</v>
      </c>
      <c r="D40" s="239">
        <f>'Imputed data hidden'!AZ42</f>
        <v>0.36956521739130432</v>
      </c>
      <c r="E40" s="239">
        <f>'Imputed data hidden'!BB42</f>
        <v>0.10869565217391304</v>
      </c>
      <c r="F40" s="251">
        <f>'Indicator Date hidden2'!BB42</f>
        <v>1.2391304347826086</v>
      </c>
      <c r="G40" s="240">
        <f t="shared" si="4"/>
        <v>7.1428571428571432</v>
      </c>
      <c r="H40" s="240">
        <f t="shared" si="2"/>
        <v>7.0807453416149064</v>
      </c>
      <c r="I40" s="241">
        <f t="shared" si="3"/>
        <v>7.1118012422360248</v>
      </c>
    </row>
    <row r="41" spans="1:9" x14ac:dyDescent="0.25">
      <c r="A41" s="195" t="s">
        <v>397</v>
      </c>
      <c r="B41" s="165">
        <f>'Imputed and missing data hidden'!BA43</f>
        <v>25</v>
      </c>
      <c r="C41" s="239">
        <f>'Imputed and missing data hidden'!BB43</f>
        <v>0.54347826086956519</v>
      </c>
      <c r="D41" s="239">
        <f>'Imputed data hidden'!AZ43</f>
        <v>0.36956521739130432</v>
      </c>
      <c r="E41" s="239">
        <f>'Imputed data hidden'!BB43</f>
        <v>0.10869565217391304</v>
      </c>
      <c r="F41" s="251">
        <f>'Indicator Date hidden2'!BB43</f>
        <v>1.2391304347826086</v>
      </c>
      <c r="G41" s="240">
        <f t="shared" si="4"/>
        <v>7.1428571428571432</v>
      </c>
      <c r="H41" s="240">
        <f t="shared" si="2"/>
        <v>7.0807453416149064</v>
      </c>
      <c r="I41" s="241">
        <f t="shared" si="3"/>
        <v>7.1118012422360248</v>
      </c>
    </row>
    <row r="42" spans="1:9" x14ac:dyDescent="0.25">
      <c r="A42" s="195" t="s">
        <v>400</v>
      </c>
      <c r="B42" s="165">
        <f>'Imputed and missing data hidden'!BA44</f>
        <v>25</v>
      </c>
      <c r="C42" s="239">
        <f>'Imputed and missing data hidden'!BB44</f>
        <v>0.54347826086956519</v>
      </c>
      <c r="D42" s="239">
        <f>'Imputed data hidden'!AZ44</f>
        <v>0.36956521739130432</v>
      </c>
      <c r="E42" s="239">
        <f>'Imputed data hidden'!BB44</f>
        <v>0.10869565217391304</v>
      </c>
      <c r="F42" s="251">
        <f>'Indicator Date hidden2'!BB44</f>
        <v>1.2391304347826086</v>
      </c>
      <c r="G42" s="240">
        <f t="shared" si="4"/>
        <v>7.1428571428571432</v>
      </c>
      <c r="H42" s="240">
        <f t="shared" si="2"/>
        <v>7.0807453416149064</v>
      </c>
      <c r="I42" s="241">
        <f t="shared" si="3"/>
        <v>7.1118012422360248</v>
      </c>
    </row>
    <row r="43" spans="1:9" x14ac:dyDescent="0.25">
      <c r="A43" s="195" t="s">
        <v>519</v>
      </c>
      <c r="B43" s="165">
        <f>'Imputed and missing data hidden'!BA45</f>
        <v>33</v>
      </c>
      <c r="C43" s="239">
        <f>'Imputed and missing data hidden'!BB45</f>
        <v>0.71739130434782605</v>
      </c>
      <c r="D43" s="239">
        <f>'Imputed data hidden'!AZ45</f>
        <v>0.36956521739130432</v>
      </c>
      <c r="E43" s="239">
        <f>'Imputed data hidden'!BB45</f>
        <v>0.10869565217391304</v>
      </c>
      <c r="F43" s="251">
        <f>'Indicator Date hidden2'!BB45</f>
        <v>1.1086956521739131</v>
      </c>
      <c r="G43" s="240">
        <f t="shared" si="4"/>
        <v>9.4285714285714288</v>
      </c>
      <c r="H43" s="240">
        <f t="shared" si="2"/>
        <v>6.3354037267080745</v>
      </c>
      <c r="I43" s="241">
        <f t="shared" si="3"/>
        <v>7.8819875776397517</v>
      </c>
    </row>
    <row r="44" spans="1:9" x14ac:dyDescent="0.25">
      <c r="A44" s="195" t="s">
        <v>404</v>
      </c>
      <c r="B44" s="165">
        <f>'Imputed and missing data hidden'!BA46</f>
        <v>25</v>
      </c>
      <c r="C44" s="239">
        <f>'Imputed and missing data hidden'!BB46</f>
        <v>0.54347826086956519</v>
      </c>
      <c r="D44" s="239">
        <f>'Imputed data hidden'!AZ46</f>
        <v>0.36956521739130432</v>
      </c>
      <c r="E44" s="239">
        <f>'Imputed data hidden'!BB46</f>
        <v>0.10869565217391304</v>
      </c>
      <c r="F44" s="251">
        <f>'Indicator Date hidden2'!BB46</f>
        <v>1.2391304347826086</v>
      </c>
      <c r="G44" s="240">
        <f t="shared" si="4"/>
        <v>7.1428571428571432</v>
      </c>
      <c r="H44" s="240">
        <f t="shared" si="2"/>
        <v>7.0807453416149064</v>
      </c>
      <c r="I44" s="241">
        <f t="shared" si="3"/>
        <v>7.1118012422360248</v>
      </c>
    </row>
    <row r="45" spans="1:9" x14ac:dyDescent="0.25">
      <c r="A45" s="195" t="s">
        <v>407</v>
      </c>
      <c r="B45" s="165">
        <f>'Imputed and missing data hidden'!BA47</f>
        <v>25</v>
      </c>
      <c r="C45" s="239">
        <f>'Imputed and missing data hidden'!BB47</f>
        <v>0.54347826086956519</v>
      </c>
      <c r="D45" s="239">
        <f>'Imputed data hidden'!AZ47</f>
        <v>0.36956521739130432</v>
      </c>
      <c r="E45" s="239">
        <f>'Imputed data hidden'!BB47</f>
        <v>0.10869565217391304</v>
      </c>
      <c r="F45" s="251">
        <f>'Indicator Date hidden2'!BB47</f>
        <v>1.2391304347826086</v>
      </c>
      <c r="G45" s="240">
        <f t="shared" si="4"/>
        <v>7.1428571428571432</v>
      </c>
      <c r="H45" s="240">
        <f t="shared" si="2"/>
        <v>7.0807453416149064</v>
      </c>
      <c r="I45" s="241">
        <f t="shared" si="3"/>
        <v>7.1118012422360248</v>
      </c>
    </row>
    <row r="46" spans="1:9" x14ac:dyDescent="0.25">
      <c r="A46" s="195" t="s">
        <v>410</v>
      </c>
      <c r="B46" s="165">
        <f>'Imputed and missing data hidden'!BA48</f>
        <v>25</v>
      </c>
      <c r="C46" s="239">
        <f>'Imputed and missing data hidden'!BB48</f>
        <v>0.54347826086956519</v>
      </c>
      <c r="D46" s="239">
        <f>'Imputed data hidden'!AZ48</f>
        <v>0.36956521739130432</v>
      </c>
      <c r="E46" s="239">
        <f>'Imputed data hidden'!BB48</f>
        <v>0.10869565217391304</v>
      </c>
      <c r="F46" s="251">
        <f>'Indicator Date hidden2'!BB48</f>
        <v>1.2391304347826086</v>
      </c>
      <c r="G46" s="240">
        <f t="shared" si="4"/>
        <v>7.1428571428571432</v>
      </c>
      <c r="H46" s="240">
        <f t="shared" si="2"/>
        <v>7.0807453416149064</v>
      </c>
      <c r="I46" s="241">
        <f t="shared" si="3"/>
        <v>7.1118012422360248</v>
      </c>
    </row>
    <row r="47" spans="1:9" x14ac:dyDescent="0.25">
      <c r="A47" s="195" t="s">
        <v>413</v>
      </c>
      <c r="B47" s="165">
        <f>'Imputed and missing data hidden'!BA49</f>
        <v>25</v>
      </c>
      <c r="C47" s="239">
        <f>'Imputed and missing data hidden'!BB49</f>
        <v>0.54347826086956519</v>
      </c>
      <c r="D47" s="239">
        <f>'Imputed data hidden'!AZ49</f>
        <v>0.36956521739130432</v>
      </c>
      <c r="E47" s="239">
        <f>'Imputed data hidden'!BB49</f>
        <v>0.10869565217391304</v>
      </c>
      <c r="F47" s="251">
        <f>'Indicator Date hidden2'!BB49</f>
        <v>1.2391304347826086</v>
      </c>
      <c r="G47" s="240">
        <f t="shared" si="4"/>
        <v>7.1428571428571432</v>
      </c>
      <c r="H47" s="240">
        <f t="shared" si="2"/>
        <v>7.0807453416149064</v>
      </c>
      <c r="I47" s="241">
        <f t="shared" si="3"/>
        <v>7.1118012422360248</v>
      </c>
    </row>
    <row r="48" spans="1:9" x14ac:dyDescent="0.25">
      <c r="A48" s="195" t="s">
        <v>417</v>
      </c>
      <c r="B48" s="165">
        <f>'Imputed and missing data hidden'!BA50</f>
        <v>27</v>
      </c>
      <c r="C48" s="239">
        <f>'Imputed and missing data hidden'!BB50</f>
        <v>0.58695652173913049</v>
      </c>
      <c r="D48" s="239">
        <f>'Imputed data hidden'!AZ50</f>
        <v>0.36956521739130432</v>
      </c>
      <c r="E48" s="239">
        <f>'Imputed data hidden'!BB50</f>
        <v>0.10869565217391304</v>
      </c>
      <c r="F48" s="251">
        <f>'Indicator Date hidden2'!BB50</f>
        <v>0.93478260869565222</v>
      </c>
      <c r="G48" s="240">
        <f t="shared" si="4"/>
        <v>7.7142857142857144</v>
      </c>
      <c r="H48" s="240">
        <f t="shared" si="2"/>
        <v>5.341614906832298</v>
      </c>
      <c r="I48" s="241">
        <f t="shared" si="3"/>
        <v>6.5279503105590067</v>
      </c>
    </row>
    <row r="49" spans="1:9" x14ac:dyDescent="0.25">
      <c r="A49" s="195" t="s">
        <v>420</v>
      </c>
      <c r="B49" s="165">
        <f>'Imputed and missing data hidden'!BA51</f>
        <v>25</v>
      </c>
      <c r="C49" s="239">
        <f>'Imputed and missing data hidden'!BB51</f>
        <v>0.54347826086956519</v>
      </c>
      <c r="D49" s="239">
        <f>'Imputed data hidden'!AZ51</f>
        <v>0.36956521739130432</v>
      </c>
      <c r="E49" s="239">
        <f>'Imputed data hidden'!BB51</f>
        <v>0.10869565217391304</v>
      </c>
      <c r="F49" s="251">
        <f>'Indicator Date hidden2'!BB51</f>
        <v>1.2391304347826086</v>
      </c>
      <c r="G49" s="240">
        <f t="shared" si="4"/>
        <v>7.1428571428571432</v>
      </c>
      <c r="H49" s="240">
        <f t="shared" si="2"/>
        <v>7.0807453416149064</v>
      </c>
      <c r="I49" s="241">
        <f t="shared" si="3"/>
        <v>7.1118012422360248</v>
      </c>
    </row>
    <row r="50" spans="1:9" x14ac:dyDescent="0.25">
      <c r="A50" s="195" t="s">
        <v>423</v>
      </c>
      <c r="B50" s="165">
        <f>'Imputed and missing data hidden'!BA52</f>
        <v>25</v>
      </c>
      <c r="C50" s="239">
        <f>'Imputed and missing data hidden'!BB52</f>
        <v>0.54347826086956519</v>
      </c>
      <c r="D50" s="239">
        <f>'Imputed data hidden'!AZ52</f>
        <v>0.36956521739130432</v>
      </c>
      <c r="E50" s="239">
        <f>'Imputed data hidden'!BB52</f>
        <v>0.10869565217391304</v>
      </c>
      <c r="F50" s="251">
        <f>'Indicator Date hidden2'!BB52</f>
        <v>1.2391304347826086</v>
      </c>
      <c r="G50" s="240">
        <f t="shared" si="4"/>
        <v>7.1428571428571432</v>
      </c>
      <c r="H50" s="240">
        <f t="shared" si="2"/>
        <v>7.0807453416149064</v>
      </c>
      <c r="I50" s="241">
        <f t="shared" si="3"/>
        <v>7.1118012422360248</v>
      </c>
    </row>
    <row r="51" spans="1:9" x14ac:dyDescent="0.25">
      <c r="A51" s="195" t="s">
        <v>426</v>
      </c>
      <c r="B51" s="165">
        <f>'Imputed and missing data hidden'!BA53</f>
        <v>25</v>
      </c>
      <c r="C51" s="239">
        <f>'Imputed and missing data hidden'!BB53</f>
        <v>0.54347826086956519</v>
      </c>
      <c r="D51" s="239">
        <f>'Imputed data hidden'!AZ53</f>
        <v>0.36956521739130432</v>
      </c>
      <c r="E51" s="239">
        <f>'Imputed data hidden'!BB53</f>
        <v>0.10869565217391304</v>
      </c>
      <c r="F51" s="251">
        <f>'Indicator Date hidden2'!BB53</f>
        <v>1.2391304347826086</v>
      </c>
      <c r="G51" s="240">
        <f t="shared" si="4"/>
        <v>7.1428571428571432</v>
      </c>
      <c r="H51" s="240">
        <f t="shared" si="2"/>
        <v>7.0807453416149064</v>
      </c>
      <c r="I51" s="241">
        <f t="shared" si="3"/>
        <v>7.1118012422360248</v>
      </c>
    </row>
    <row r="52" spans="1:9" x14ac:dyDescent="0.25">
      <c r="A52" s="195" t="s">
        <v>429</v>
      </c>
      <c r="B52" s="165">
        <f>'Imputed and missing data hidden'!BA54</f>
        <v>25</v>
      </c>
      <c r="C52" s="239">
        <f>'Imputed and missing data hidden'!BB54</f>
        <v>0.54347826086956519</v>
      </c>
      <c r="D52" s="239">
        <f>'Imputed data hidden'!AZ54</f>
        <v>0.36956521739130432</v>
      </c>
      <c r="E52" s="239">
        <f>'Imputed data hidden'!BB54</f>
        <v>0.10869565217391304</v>
      </c>
      <c r="F52" s="251">
        <f>'Indicator Date hidden2'!BB54</f>
        <v>1.2391304347826086</v>
      </c>
      <c r="G52" s="240">
        <f t="shared" si="4"/>
        <v>7.1428571428571432</v>
      </c>
      <c r="H52" s="240">
        <f t="shared" si="2"/>
        <v>7.0807453416149064</v>
      </c>
      <c r="I52" s="241">
        <f t="shared" si="3"/>
        <v>7.1118012422360248</v>
      </c>
    </row>
    <row r="53" spans="1:9" x14ac:dyDescent="0.25">
      <c r="A53" s="195" t="s">
        <v>432</v>
      </c>
      <c r="B53" s="165">
        <f>'Imputed and missing data hidden'!BA55</f>
        <v>25</v>
      </c>
      <c r="C53" s="239">
        <f>'Imputed and missing data hidden'!BB55</f>
        <v>0.54347826086956519</v>
      </c>
      <c r="D53" s="239">
        <f>'Imputed data hidden'!AZ55</f>
        <v>0.36956521739130432</v>
      </c>
      <c r="E53" s="239">
        <f>'Imputed data hidden'!BB55</f>
        <v>0.10869565217391304</v>
      </c>
      <c r="F53" s="251">
        <f>'Indicator Date hidden2'!BB55</f>
        <v>1.2391304347826086</v>
      </c>
      <c r="G53" s="240">
        <f t="shared" si="4"/>
        <v>7.1428571428571432</v>
      </c>
      <c r="H53" s="240">
        <f t="shared" si="2"/>
        <v>7.0807453416149064</v>
      </c>
      <c r="I53" s="241">
        <f t="shared" si="3"/>
        <v>7.1118012422360248</v>
      </c>
    </row>
    <row r="54" spans="1:9" x14ac:dyDescent="0.25">
      <c r="A54" s="195" t="s">
        <v>436</v>
      </c>
      <c r="B54" s="165">
        <f>'Imputed and missing data hidden'!BA56</f>
        <v>25</v>
      </c>
      <c r="C54" s="239">
        <f>'Imputed and missing data hidden'!BB56</f>
        <v>0.54347826086956519</v>
      </c>
      <c r="D54" s="239">
        <f>'Imputed data hidden'!AZ56</f>
        <v>0.36956521739130432</v>
      </c>
      <c r="E54" s="239">
        <f>'Imputed data hidden'!BB56</f>
        <v>0.10869565217391304</v>
      </c>
      <c r="F54" s="251">
        <f>'Indicator Date hidden2'!BB56</f>
        <v>1.2391304347826086</v>
      </c>
      <c r="G54" s="240">
        <f t="shared" si="4"/>
        <v>7.1428571428571432</v>
      </c>
      <c r="H54" s="240">
        <f t="shared" si="2"/>
        <v>7.0807453416149064</v>
      </c>
      <c r="I54" s="241">
        <f t="shared" si="3"/>
        <v>7.1118012422360248</v>
      </c>
    </row>
    <row r="55" spans="1:9" x14ac:dyDescent="0.25">
      <c r="A55" s="195" t="s">
        <v>440</v>
      </c>
      <c r="B55" s="165">
        <f>'Imputed and missing data hidden'!BA57</f>
        <v>25</v>
      </c>
      <c r="C55" s="239">
        <f>'Imputed and missing data hidden'!BB57</f>
        <v>0.54347826086956519</v>
      </c>
      <c r="D55" s="239">
        <f>'Imputed data hidden'!AZ57</f>
        <v>0.36956521739130432</v>
      </c>
      <c r="E55" s="239">
        <f>'Imputed data hidden'!BB57</f>
        <v>0.10869565217391304</v>
      </c>
      <c r="F55" s="251">
        <f>'Indicator Date hidden2'!BB57</f>
        <v>1.2391304347826086</v>
      </c>
      <c r="G55" s="240">
        <f t="shared" si="4"/>
        <v>7.1428571428571432</v>
      </c>
      <c r="H55" s="240">
        <f t="shared" si="2"/>
        <v>7.0807453416149064</v>
      </c>
      <c r="I55" s="241">
        <f t="shared" si="3"/>
        <v>7.1118012422360248</v>
      </c>
    </row>
    <row r="56" spans="1:9" x14ac:dyDescent="0.25">
      <c r="A56" s="195" t="s">
        <v>443</v>
      </c>
      <c r="B56" s="165">
        <f>'Imputed and missing data hidden'!BA58</f>
        <v>25</v>
      </c>
      <c r="C56" s="239">
        <f>'Imputed and missing data hidden'!BB58</f>
        <v>0.54347826086956519</v>
      </c>
      <c r="D56" s="239">
        <f>'Imputed data hidden'!AZ58</f>
        <v>0.36956521739130432</v>
      </c>
      <c r="E56" s="239">
        <f>'Imputed data hidden'!BB58</f>
        <v>0.10869565217391304</v>
      </c>
      <c r="F56" s="251">
        <f>'Indicator Date hidden2'!BB58</f>
        <v>1.2391304347826086</v>
      </c>
      <c r="G56" s="240">
        <f t="shared" si="4"/>
        <v>7.1428571428571432</v>
      </c>
      <c r="H56" s="240">
        <f t="shared" si="2"/>
        <v>7.0807453416149064</v>
      </c>
      <c r="I56" s="241">
        <f t="shared" si="3"/>
        <v>7.1118012422360248</v>
      </c>
    </row>
    <row r="57" spans="1:9" x14ac:dyDescent="0.25">
      <c r="A57" s="195" t="s">
        <v>450</v>
      </c>
      <c r="B57" s="165">
        <f>'Imputed and missing data hidden'!BA59</f>
        <v>25</v>
      </c>
      <c r="C57" s="239">
        <f>'Imputed and missing data hidden'!BB59</f>
        <v>0.54347826086956519</v>
      </c>
      <c r="D57" s="239">
        <f>'Imputed data hidden'!AZ59</f>
        <v>0.36956521739130432</v>
      </c>
      <c r="E57" s="239">
        <f>'Imputed data hidden'!BB59</f>
        <v>0.10869565217391304</v>
      </c>
      <c r="F57" s="251">
        <f>'Indicator Date hidden2'!BB59</f>
        <v>1.2391304347826086</v>
      </c>
      <c r="G57" s="240">
        <f t="shared" si="4"/>
        <v>7.1428571428571432</v>
      </c>
      <c r="H57" s="240">
        <f t="shared" si="2"/>
        <v>7.0807453416149064</v>
      </c>
      <c r="I57" s="241">
        <f t="shared" si="3"/>
        <v>7.1118012422360248</v>
      </c>
    </row>
    <row r="58" spans="1:9" x14ac:dyDescent="0.25">
      <c r="A58" s="195" t="s">
        <v>453</v>
      </c>
      <c r="B58" s="165">
        <f>'Imputed and missing data hidden'!BA60</f>
        <v>25</v>
      </c>
      <c r="C58" s="239">
        <f>'Imputed and missing data hidden'!BB60</f>
        <v>0.54347826086956519</v>
      </c>
      <c r="D58" s="239">
        <f>'Imputed data hidden'!AZ60</f>
        <v>0.36956521739130432</v>
      </c>
      <c r="E58" s="239">
        <f>'Imputed data hidden'!BB60</f>
        <v>0.10869565217391304</v>
      </c>
      <c r="F58" s="251">
        <f>'Indicator Date hidden2'!BB60</f>
        <v>1.2391304347826086</v>
      </c>
      <c r="G58" s="240">
        <f t="shared" si="4"/>
        <v>7.1428571428571432</v>
      </c>
      <c r="H58" s="240">
        <f t="shared" si="2"/>
        <v>7.0807453416149064</v>
      </c>
      <c r="I58" s="241">
        <f t="shared" si="3"/>
        <v>7.1118012422360248</v>
      </c>
    </row>
    <row r="59" spans="1:9" x14ac:dyDescent="0.25">
      <c r="A59" s="195" t="s">
        <v>457</v>
      </c>
      <c r="B59" s="165">
        <f>'Imputed and missing data hidden'!BA61</f>
        <v>25</v>
      </c>
      <c r="C59" s="239">
        <f>'Imputed and missing data hidden'!BB61</f>
        <v>0.54347826086956519</v>
      </c>
      <c r="D59" s="239">
        <f>'Imputed data hidden'!AZ61</f>
        <v>0.36956521739130432</v>
      </c>
      <c r="E59" s="239">
        <f>'Imputed data hidden'!BB61</f>
        <v>0.10869565217391304</v>
      </c>
      <c r="F59" s="251">
        <f>'Indicator Date hidden2'!BB61</f>
        <v>1.2391304347826086</v>
      </c>
      <c r="G59" s="240">
        <f t="shared" si="4"/>
        <v>7.1428571428571432</v>
      </c>
      <c r="H59" s="240">
        <f t="shared" si="2"/>
        <v>7.0807453416149064</v>
      </c>
      <c r="I59" s="241">
        <f t="shared" si="3"/>
        <v>7.1118012422360248</v>
      </c>
    </row>
    <row r="60" spans="1:9" x14ac:dyDescent="0.25">
      <c r="A60" s="195" t="s">
        <v>460</v>
      </c>
      <c r="B60" s="165">
        <f>'Imputed and missing data hidden'!BA62</f>
        <v>25</v>
      </c>
      <c r="C60" s="239">
        <f>'Imputed and missing data hidden'!BB62</f>
        <v>0.54347826086956519</v>
      </c>
      <c r="D60" s="239">
        <f>'Imputed data hidden'!AZ62</f>
        <v>0.36956521739130432</v>
      </c>
      <c r="E60" s="239">
        <f>'Imputed data hidden'!BB62</f>
        <v>0.10869565217391304</v>
      </c>
      <c r="F60" s="251">
        <f>'Indicator Date hidden2'!BB62</f>
        <v>1.2391304347826086</v>
      </c>
      <c r="G60" s="240">
        <f t="shared" si="4"/>
        <v>7.1428571428571432</v>
      </c>
      <c r="H60" s="240">
        <f t="shared" si="2"/>
        <v>7.0807453416149064</v>
      </c>
      <c r="I60" s="241">
        <f t="shared" si="3"/>
        <v>7.1118012422360248</v>
      </c>
    </row>
    <row r="61" spans="1:9" x14ac:dyDescent="0.25">
      <c r="A61" s="195" t="s">
        <v>463</v>
      </c>
      <c r="B61" s="165">
        <f>'Imputed and missing data hidden'!BA63</f>
        <v>25</v>
      </c>
      <c r="C61" s="239">
        <f>'Imputed and missing data hidden'!BB63</f>
        <v>0.54347826086956519</v>
      </c>
      <c r="D61" s="239">
        <f>'Imputed data hidden'!AZ63</f>
        <v>0.36956521739130432</v>
      </c>
      <c r="E61" s="239">
        <f>'Imputed data hidden'!BB63</f>
        <v>0.10869565217391304</v>
      </c>
      <c r="F61" s="251">
        <f>'Indicator Date hidden2'!BB63</f>
        <v>1.2391304347826086</v>
      </c>
      <c r="G61" s="240">
        <f t="shared" si="4"/>
        <v>7.1428571428571432</v>
      </c>
      <c r="H61" s="240">
        <f t="shared" si="2"/>
        <v>7.0807453416149064</v>
      </c>
      <c r="I61" s="241">
        <f t="shared" si="3"/>
        <v>7.1118012422360248</v>
      </c>
    </row>
    <row r="62" spans="1:9" x14ac:dyDescent="0.25">
      <c r="A62" s="195" t="s">
        <v>466</v>
      </c>
      <c r="B62" s="165">
        <f>'Imputed and missing data hidden'!BA64</f>
        <v>25</v>
      </c>
      <c r="C62" s="239">
        <f>'Imputed and missing data hidden'!BB64</f>
        <v>0.54347826086956519</v>
      </c>
      <c r="D62" s="239">
        <f>'Imputed data hidden'!AZ64</f>
        <v>0.36956521739130432</v>
      </c>
      <c r="E62" s="239">
        <f>'Imputed data hidden'!BB64</f>
        <v>0.10869565217391304</v>
      </c>
      <c r="F62" s="251">
        <f>'Indicator Date hidden2'!BB64</f>
        <v>1.2391304347826086</v>
      </c>
      <c r="G62" s="240">
        <f t="shared" si="4"/>
        <v>7.1428571428571432</v>
      </c>
      <c r="H62" s="240">
        <f t="shared" si="2"/>
        <v>7.0807453416149064</v>
      </c>
      <c r="I62" s="241">
        <f t="shared" si="3"/>
        <v>7.1118012422360248</v>
      </c>
    </row>
    <row r="63" spans="1:9" x14ac:dyDescent="0.25">
      <c r="A63" s="195" t="s">
        <v>469</v>
      </c>
      <c r="B63" s="165">
        <f>'Imputed and missing data hidden'!BA65</f>
        <v>26</v>
      </c>
      <c r="C63" s="239">
        <f>'Imputed and missing data hidden'!BB65</f>
        <v>0.56521739130434778</v>
      </c>
      <c r="D63" s="239">
        <f>'Imputed data hidden'!AZ65</f>
        <v>0.36956521739130432</v>
      </c>
      <c r="E63" s="239">
        <f>'Imputed data hidden'!BB65</f>
        <v>0.10869565217391304</v>
      </c>
      <c r="F63" s="251">
        <f>'Indicator Date hidden2'!BB65</f>
        <v>1.2173913043478262</v>
      </c>
      <c r="G63" s="240">
        <f t="shared" si="4"/>
        <v>7.4285714285714288</v>
      </c>
      <c r="H63" s="240">
        <f t="shared" si="2"/>
        <v>6.9565217391304355</v>
      </c>
      <c r="I63" s="241">
        <f t="shared" si="3"/>
        <v>7.1925465838509322</v>
      </c>
    </row>
    <row r="64" spans="1:9" x14ac:dyDescent="0.25">
      <c r="A64" s="195" t="s">
        <v>472</v>
      </c>
      <c r="B64" s="165">
        <f>'Imputed and missing data hidden'!BA66</f>
        <v>25</v>
      </c>
      <c r="C64" s="239">
        <f>'Imputed and missing data hidden'!BB66</f>
        <v>0.54347826086956519</v>
      </c>
      <c r="D64" s="239">
        <f>'Imputed data hidden'!AZ66</f>
        <v>0.36956521739130432</v>
      </c>
      <c r="E64" s="239">
        <f>'Imputed data hidden'!BB66</f>
        <v>0.10869565217391304</v>
      </c>
      <c r="F64" s="251">
        <f>'Indicator Date hidden2'!BB66</f>
        <v>1.2391304347826086</v>
      </c>
      <c r="G64" s="240">
        <f t="shared" si="4"/>
        <v>7.1428571428571432</v>
      </c>
      <c r="H64" s="240">
        <f t="shared" si="2"/>
        <v>7.0807453416149064</v>
      </c>
      <c r="I64" s="241">
        <f t="shared" si="3"/>
        <v>7.1118012422360248</v>
      </c>
    </row>
    <row r="65" spans="1:9" x14ac:dyDescent="0.25">
      <c r="A65" s="195" t="s">
        <v>447</v>
      </c>
      <c r="B65" s="165">
        <f>'Imputed and missing data hidden'!BA67</f>
        <v>25</v>
      </c>
      <c r="C65" s="239">
        <f>'Imputed and missing data hidden'!BB67</f>
        <v>0.54347826086956519</v>
      </c>
      <c r="D65" s="239">
        <f>'Imputed data hidden'!AZ67</f>
        <v>0.36956521739130432</v>
      </c>
      <c r="E65" s="239">
        <f>'Imputed data hidden'!BB67</f>
        <v>0.10869565217391304</v>
      </c>
      <c r="F65" s="251">
        <f>'Indicator Date hidden2'!BB67</f>
        <v>1.2391304347826086</v>
      </c>
      <c r="G65" s="240">
        <f t="shared" si="4"/>
        <v>7.1428571428571432</v>
      </c>
      <c r="H65" s="240">
        <f t="shared" si="2"/>
        <v>7.0807453416149064</v>
      </c>
      <c r="I65" s="241">
        <f t="shared" si="3"/>
        <v>7.1118012422360248</v>
      </c>
    </row>
    <row r="66" spans="1:9" x14ac:dyDescent="0.25">
      <c r="A66" s="195" t="s">
        <v>475</v>
      </c>
      <c r="B66" s="165">
        <f>'Imputed and missing data hidden'!BA68</f>
        <v>25</v>
      </c>
      <c r="C66" s="239">
        <f>'Imputed and missing data hidden'!BB68</f>
        <v>0.54347826086956519</v>
      </c>
      <c r="D66" s="239">
        <f>'Imputed data hidden'!AZ68</f>
        <v>0.36956521739130432</v>
      </c>
      <c r="E66" s="239">
        <f>'Imputed data hidden'!BB68</f>
        <v>0.10869565217391304</v>
      </c>
      <c r="F66" s="251">
        <f>'Indicator Date hidden2'!BB68</f>
        <v>1.2391304347826086</v>
      </c>
      <c r="G66" s="240">
        <f t="shared" si="4"/>
        <v>7.1428571428571432</v>
      </c>
      <c r="H66" s="240">
        <f t="shared" si="2"/>
        <v>7.0807453416149064</v>
      </c>
      <c r="I66" s="241">
        <f t="shared" si="3"/>
        <v>7.1118012422360248</v>
      </c>
    </row>
    <row r="67" spans="1:9" x14ac:dyDescent="0.25">
      <c r="A67" s="195" t="s">
        <v>520</v>
      </c>
      <c r="B67" s="165">
        <f>'Imputed and missing data hidden'!BA69</f>
        <v>31</v>
      </c>
      <c r="C67" s="239">
        <f>'Imputed and missing data hidden'!BB69</f>
        <v>0.67391304347826086</v>
      </c>
      <c r="D67" s="239">
        <f>'Imputed data hidden'!AZ69</f>
        <v>0.36956521739130432</v>
      </c>
      <c r="E67" s="239">
        <f>'Imputed data hidden'!BB69</f>
        <v>0.10869565217391304</v>
      </c>
      <c r="F67" s="251">
        <f>'Indicator Date hidden2'!BB69</f>
        <v>1.1521739130434783</v>
      </c>
      <c r="G67" s="240">
        <f t="shared" si="4"/>
        <v>8.8571428571428577</v>
      </c>
      <c r="H67" s="240">
        <f t="shared" ref="H67:H68" si="5">IF(F67&gt;F$74,10,10-(F$74-F67)/(F$74-F$73)*10)</f>
        <v>6.5838509316770191</v>
      </c>
      <c r="I67" s="241">
        <f t="shared" ref="I67:I68" si="6">AVERAGE(G67,H67)</f>
        <v>7.7204968944099388</v>
      </c>
    </row>
    <row r="68" spans="1:9" x14ac:dyDescent="0.25">
      <c r="A68" s="195" t="s">
        <v>478</v>
      </c>
      <c r="B68" s="165">
        <f>'Imputed and missing data hidden'!BA70</f>
        <v>26</v>
      </c>
      <c r="C68" s="239">
        <f>'Imputed and missing data hidden'!BB70</f>
        <v>0.56521739130434778</v>
      </c>
      <c r="D68" s="239">
        <f>'Imputed data hidden'!AZ70</f>
        <v>0.36956521739130432</v>
      </c>
      <c r="E68" s="239">
        <f>'Imputed data hidden'!BB70</f>
        <v>0.10869565217391304</v>
      </c>
      <c r="F68" s="251">
        <f>'Indicator Date hidden2'!BB70</f>
        <v>1.2391304347826086</v>
      </c>
      <c r="G68" s="240">
        <f t="shared" si="4"/>
        <v>7.4285714285714288</v>
      </c>
      <c r="H68" s="240">
        <f t="shared" si="5"/>
        <v>7.0807453416149064</v>
      </c>
      <c r="I68" s="241">
        <f t="shared" si="6"/>
        <v>7.2546583850931672</v>
      </c>
    </row>
    <row r="71" spans="1:9" x14ac:dyDescent="0.25">
      <c r="A71" s="165" t="s">
        <v>18</v>
      </c>
      <c r="B71" s="165">
        <f>MIN(B2:B68)</f>
        <v>22</v>
      </c>
      <c r="C71" s="165"/>
      <c r="F71" s="251">
        <f>MIN(F2:F68)</f>
        <v>0.93478260869565222</v>
      </c>
    </row>
    <row r="72" spans="1:9" x14ac:dyDescent="0.25">
      <c r="A72" s="165" t="s">
        <v>19</v>
      </c>
      <c r="B72" s="165">
        <f>MAX(B2:B68)</f>
        <v>33</v>
      </c>
      <c r="C72" s="165"/>
      <c r="F72" s="251">
        <f>MAX(F2:F68)</f>
        <v>1.2391304347826086</v>
      </c>
    </row>
    <row r="73" spans="1:9" x14ac:dyDescent="0.25">
      <c r="A73" s="165" t="s">
        <v>18</v>
      </c>
      <c r="B73" s="165">
        <v>0</v>
      </c>
      <c r="C73" s="165"/>
      <c r="F73" s="165">
        <v>0</v>
      </c>
    </row>
    <row r="74" spans="1:9" x14ac:dyDescent="0.25">
      <c r="A74" s="165" t="s">
        <v>19</v>
      </c>
      <c r="B74" s="165">
        <v>35</v>
      </c>
      <c r="C74" s="165"/>
      <c r="F74" s="165">
        <v>1.75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Q61"/>
  <sheetViews>
    <sheetView showGridLines="0" zoomScale="59" zoomScaleNormal="59" workbookViewId="0">
      <pane ySplit="2" topLeftCell="A9" activePane="bottomLeft" state="frozen"/>
      <selection pane="bottomLeft" activeCell="I11" sqref="I11"/>
    </sheetView>
  </sheetViews>
  <sheetFormatPr defaultColWidth="9.140625" defaultRowHeight="15" x14ac:dyDescent="0.25"/>
  <cols>
    <col min="1" max="1" width="20.28515625" style="74" customWidth="1"/>
    <col min="2" max="2" width="16" style="74" customWidth="1"/>
    <col min="3" max="3" width="26" style="74" customWidth="1"/>
    <col min="4" max="4" width="27.5703125" style="74" bestFit="1" customWidth="1"/>
    <col min="5" max="5" width="28.42578125" style="74" bestFit="1" customWidth="1"/>
    <col min="6" max="6" width="28.7109375" style="74" bestFit="1" customWidth="1"/>
    <col min="7" max="7" width="40.85546875" style="74" bestFit="1" customWidth="1"/>
    <col min="8" max="8" width="15.5703125" style="74" customWidth="1"/>
    <col min="9" max="9" width="71" style="74" customWidth="1"/>
    <col min="10" max="10" width="70.85546875" style="74" customWidth="1"/>
    <col min="11" max="11" width="66.85546875" style="74" customWidth="1"/>
    <col min="12" max="12" width="41.42578125" style="74" customWidth="1"/>
    <col min="13" max="13" width="46.42578125" style="74" customWidth="1"/>
    <col min="14" max="14" width="9.140625" style="275"/>
    <col min="15" max="199" width="9.140625" style="144"/>
    <col min="200" max="16384" width="9.140625" style="74"/>
  </cols>
  <sheetData>
    <row r="1" spans="1:199" s="116" customFormat="1" ht="30" x14ac:dyDescent="0.2">
      <c r="A1" s="283" t="s">
        <v>273</v>
      </c>
      <c r="B1" s="283"/>
      <c r="C1" s="283"/>
      <c r="D1" s="283"/>
      <c r="E1" s="283"/>
      <c r="F1" s="283"/>
      <c r="G1" s="283"/>
      <c r="H1" s="283"/>
      <c r="I1" s="283"/>
      <c r="J1" s="283"/>
      <c r="K1" s="283"/>
      <c r="L1" s="283"/>
      <c r="M1" s="283"/>
      <c r="N1" s="273"/>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c r="FX1" s="146"/>
      <c r="FY1" s="146"/>
      <c r="FZ1" s="146"/>
      <c r="GA1" s="146"/>
      <c r="GB1" s="146"/>
      <c r="GC1" s="146"/>
      <c r="GD1" s="146"/>
      <c r="GE1" s="146"/>
      <c r="GF1" s="146"/>
      <c r="GG1" s="146"/>
      <c r="GH1" s="146"/>
      <c r="GI1" s="146"/>
      <c r="GJ1" s="146"/>
      <c r="GK1" s="146"/>
      <c r="GL1" s="146"/>
      <c r="GM1" s="146"/>
      <c r="GN1" s="146"/>
      <c r="GO1" s="146"/>
      <c r="GP1" s="146"/>
      <c r="GQ1" s="146"/>
    </row>
    <row r="2" spans="1:199" s="270" customFormat="1" ht="16.5" thickBot="1" x14ac:dyDescent="0.3">
      <c r="A2" s="268" t="s">
        <v>71</v>
      </c>
      <c r="B2" s="268" t="s">
        <v>72</v>
      </c>
      <c r="C2" s="268" t="s">
        <v>73</v>
      </c>
      <c r="D2" s="268" t="s">
        <v>74</v>
      </c>
      <c r="E2" s="268" t="s">
        <v>206</v>
      </c>
      <c r="F2" s="268" t="s">
        <v>75</v>
      </c>
      <c r="G2" s="268" t="s">
        <v>76</v>
      </c>
      <c r="H2" s="268" t="s">
        <v>214</v>
      </c>
      <c r="I2" s="268" t="s">
        <v>175</v>
      </c>
      <c r="J2" s="268" t="s">
        <v>176</v>
      </c>
      <c r="K2" s="268" t="s">
        <v>177</v>
      </c>
      <c r="L2" s="268" t="s">
        <v>211</v>
      </c>
      <c r="M2" s="268" t="s">
        <v>114</v>
      </c>
      <c r="N2" s="274"/>
      <c r="O2" s="269"/>
      <c r="P2" s="269"/>
      <c r="Q2" s="269"/>
      <c r="R2" s="269"/>
      <c r="S2" s="269"/>
      <c r="T2" s="269"/>
      <c r="U2" s="269"/>
      <c r="V2" s="269"/>
      <c r="W2" s="269"/>
      <c r="X2" s="269"/>
      <c r="Y2" s="269"/>
      <c r="Z2" s="269"/>
      <c r="AA2" s="269"/>
      <c r="AB2" s="269"/>
      <c r="AC2" s="269"/>
      <c r="AD2" s="269"/>
      <c r="AE2" s="269"/>
      <c r="AF2" s="269"/>
      <c r="AG2" s="269"/>
      <c r="AH2" s="269"/>
      <c r="AI2" s="269"/>
      <c r="AJ2" s="269"/>
      <c r="AK2" s="269"/>
      <c r="AL2" s="269"/>
      <c r="AM2" s="269"/>
      <c r="AN2" s="269"/>
      <c r="AO2" s="269"/>
      <c r="AP2" s="269"/>
      <c r="AQ2" s="269"/>
      <c r="AR2" s="269"/>
      <c r="AS2" s="269"/>
      <c r="AT2" s="269"/>
      <c r="AU2" s="269"/>
      <c r="AV2" s="269"/>
      <c r="AW2" s="269"/>
      <c r="AX2" s="269"/>
      <c r="AY2" s="269"/>
      <c r="AZ2" s="269"/>
      <c r="BA2" s="269"/>
      <c r="BB2" s="269"/>
      <c r="BC2" s="269"/>
      <c r="BD2" s="269"/>
      <c r="BE2" s="269"/>
      <c r="BF2" s="269"/>
      <c r="BG2" s="269"/>
      <c r="BH2" s="269"/>
      <c r="BI2" s="269"/>
      <c r="BJ2" s="269"/>
      <c r="BK2" s="269"/>
      <c r="BL2" s="269"/>
      <c r="BM2" s="269"/>
      <c r="BN2" s="269"/>
      <c r="BO2" s="269"/>
      <c r="BP2" s="269"/>
      <c r="BQ2" s="269"/>
      <c r="BR2" s="269"/>
      <c r="BS2" s="269"/>
      <c r="BT2" s="269"/>
      <c r="BU2" s="269"/>
      <c r="BV2" s="269"/>
      <c r="BW2" s="269"/>
      <c r="BX2" s="269"/>
      <c r="BY2" s="269"/>
      <c r="BZ2" s="269"/>
      <c r="CA2" s="269"/>
      <c r="CB2" s="269"/>
      <c r="CC2" s="269"/>
      <c r="CD2" s="269"/>
      <c r="CE2" s="269"/>
      <c r="CF2" s="269"/>
      <c r="CG2" s="269"/>
      <c r="CH2" s="269"/>
      <c r="CI2" s="269"/>
      <c r="CJ2" s="269"/>
      <c r="CK2" s="269"/>
      <c r="CL2" s="269"/>
      <c r="CM2" s="269"/>
      <c r="CN2" s="269"/>
      <c r="CO2" s="269"/>
      <c r="CP2" s="269"/>
      <c r="CQ2" s="269"/>
      <c r="CR2" s="269"/>
      <c r="CS2" s="269"/>
      <c r="CT2" s="269"/>
      <c r="CU2" s="269"/>
      <c r="CV2" s="269"/>
      <c r="CW2" s="269"/>
      <c r="CX2" s="269"/>
      <c r="CY2" s="269"/>
      <c r="CZ2" s="269"/>
      <c r="DA2" s="269"/>
      <c r="DB2" s="269"/>
      <c r="DC2" s="269"/>
      <c r="DD2" s="269"/>
      <c r="DE2" s="269"/>
      <c r="DF2" s="269"/>
      <c r="DG2" s="269"/>
      <c r="DH2" s="269"/>
      <c r="DI2" s="269"/>
      <c r="DJ2" s="269"/>
      <c r="DK2" s="269"/>
      <c r="DL2" s="269"/>
      <c r="DM2" s="269"/>
      <c r="DN2" s="269"/>
      <c r="DO2" s="269"/>
      <c r="DP2" s="269"/>
      <c r="DQ2" s="269"/>
      <c r="DR2" s="269"/>
      <c r="DS2" s="269"/>
      <c r="DT2" s="269"/>
      <c r="DU2" s="269"/>
      <c r="DV2" s="269"/>
      <c r="DW2" s="269"/>
      <c r="DX2" s="269"/>
      <c r="DY2" s="269"/>
      <c r="DZ2" s="269"/>
      <c r="EA2" s="269"/>
      <c r="EB2" s="269"/>
      <c r="EC2" s="269"/>
      <c r="ED2" s="269"/>
      <c r="EE2" s="269"/>
      <c r="EF2" s="269"/>
      <c r="EG2" s="269"/>
      <c r="EH2" s="269"/>
      <c r="EI2" s="269"/>
      <c r="EJ2" s="269"/>
      <c r="EK2" s="269"/>
      <c r="EL2" s="269"/>
      <c r="EM2" s="269"/>
      <c r="EN2" s="269"/>
      <c r="EO2" s="269"/>
      <c r="EP2" s="269"/>
      <c r="EQ2" s="269"/>
      <c r="ER2" s="269"/>
      <c r="ES2" s="269"/>
      <c r="ET2" s="269"/>
      <c r="EU2" s="269"/>
      <c r="EV2" s="269"/>
      <c r="EW2" s="269"/>
      <c r="EX2" s="269"/>
      <c r="EY2" s="269"/>
      <c r="EZ2" s="269"/>
      <c r="FA2" s="269"/>
      <c r="FB2" s="269"/>
      <c r="FC2" s="269"/>
      <c r="FD2" s="269"/>
      <c r="FE2" s="269"/>
      <c r="FF2" s="269"/>
      <c r="FG2" s="269"/>
      <c r="FH2" s="269"/>
      <c r="FI2" s="269"/>
      <c r="FJ2" s="269"/>
      <c r="FK2" s="269"/>
      <c r="FL2" s="269"/>
      <c r="FM2" s="269"/>
      <c r="FN2" s="269"/>
      <c r="FO2" s="269"/>
      <c r="FP2" s="269"/>
      <c r="FQ2" s="269"/>
      <c r="FR2" s="269"/>
      <c r="FS2" s="269"/>
      <c r="FT2" s="269"/>
      <c r="FU2" s="269"/>
      <c r="FV2" s="269"/>
      <c r="FW2" s="269"/>
      <c r="FX2" s="269"/>
      <c r="FY2" s="269"/>
      <c r="FZ2" s="269"/>
      <c r="GA2" s="269"/>
      <c r="GB2" s="269"/>
      <c r="GC2" s="269"/>
      <c r="GD2" s="269"/>
      <c r="GE2" s="269"/>
      <c r="GF2" s="269"/>
      <c r="GG2" s="269"/>
      <c r="GH2" s="269"/>
      <c r="GI2" s="269"/>
      <c r="GJ2" s="269"/>
      <c r="GK2" s="269"/>
      <c r="GL2" s="269"/>
      <c r="GM2" s="269"/>
      <c r="GN2" s="269"/>
      <c r="GO2" s="269"/>
      <c r="GP2" s="269"/>
      <c r="GQ2" s="269"/>
    </row>
    <row r="3" spans="1:199" ht="67.5" customHeight="1" x14ac:dyDescent="0.25">
      <c r="A3" s="111" t="s">
        <v>77</v>
      </c>
      <c r="B3" s="112" t="s">
        <v>6</v>
      </c>
      <c r="C3" s="112" t="s">
        <v>201</v>
      </c>
      <c r="D3" s="112"/>
      <c r="E3" s="112"/>
      <c r="F3" s="112" t="s">
        <v>201</v>
      </c>
      <c r="G3" s="112" t="s">
        <v>201</v>
      </c>
      <c r="H3" s="112" t="s">
        <v>479</v>
      </c>
      <c r="I3" s="112" t="s">
        <v>261</v>
      </c>
      <c r="J3" s="112" t="s">
        <v>212</v>
      </c>
      <c r="K3" s="112" t="s">
        <v>262</v>
      </c>
      <c r="L3" s="112" t="s">
        <v>210</v>
      </c>
      <c r="M3" s="277"/>
    </row>
    <row r="4" spans="1:199" ht="93.75" customHeight="1" x14ac:dyDescent="0.25">
      <c r="A4" s="111" t="s">
        <v>77</v>
      </c>
      <c r="B4" s="112" t="s">
        <v>6</v>
      </c>
      <c r="C4" s="112" t="s">
        <v>80</v>
      </c>
      <c r="D4" s="112" t="s">
        <v>78</v>
      </c>
      <c r="E4" s="112" t="s">
        <v>81</v>
      </c>
      <c r="F4" s="112" t="s">
        <v>46</v>
      </c>
      <c r="G4" s="112" t="s">
        <v>116</v>
      </c>
      <c r="H4" s="112" t="s">
        <v>479</v>
      </c>
      <c r="I4" s="112" t="s">
        <v>143</v>
      </c>
      <c r="J4" s="112" t="s">
        <v>144</v>
      </c>
      <c r="K4" s="112" t="s">
        <v>258</v>
      </c>
      <c r="L4" s="112" t="s">
        <v>259</v>
      </c>
      <c r="M4" s="277" t="s">
        <v>260</v>
      </c>
    </row>
    <row r="5" spans="1:199" ht="102" customHeight="1" x14ac:dyDescent="0.25">
      <c r="A5" s="111" t="s">
        <v>77</v>
      </c>
      <c r="B5" s="112" t="s">
        <v>6</v>
      </c>
      <c r="C5" s="112" t="s">
        <v>80</v>
      </c>
      <c r="D5" s="112" t="s">
        <v>79</v>
      </c>
      <c r="E5" s="112" t="s">
        <v>82</v>
      </c>
      <c r="F5" s="112" t="s">
        <v>47</v>
      </c>
      <c r="G5" s="112" t="s">
        <v>117</v>
      </c>
      <c r="H5" s="112" t="s">
        <v>479</v>
      </c>
      <c r="I5" s="112" t="s">
        <v>145</v>
      </c>
      <c r="J5" s="112" t="s">
        <v>144</v>
      </c>
      <c r="K5" s="112" t="s">
        <v>258</v>
      </c>
      <c r="L5" s="112" t="s">
        <v>259</v>
      </c>
      <c r="M5" s="277" t="s">
        <v>260</v>
      </c>
    </row>
    <row r="6" spans="1:199" ht="120" x14ac:dyDescent="0.25">
      <c r="A6" s="111" t="s">
        <v>77</v>
      </c>
      <c r="B6" s="112" t="s">
        <v>6</v>
      </c>
      <c r="C6" s="112" t="s">
        <v>732</v>
      </c>
      <c r="D6" s="112"/>
      <c r="E6" s="112"/>
      <c r="F6" s="112" t="s">
        <v>237</v>
      </c>
      <c r="G6" s="112" t="s">
        <v>237</v>
      </c>
      <c r="H6" s="112" t="s">
        <v>498</v>
      </c>
      <c r="I6" s="112" t="s">
        <v>241</v>
      </c>
      <c r="J6" s="112" t="s">
        <v>238</v>
      </c>
      <c r="K6" s="113"/>
      <c r="L6" s="112" t="s">
        <v>240</v>
      </c>
      <c r="M6" s="277" t="s">
        <v>239</v>
      </c>
    </row>
    <row r="7" spans="1:199" ht="66" customHeight="1" x14ac:dyDescent="0.25">
      <c r="A7" s="111" t="s">
        <v>77</v>
      </c>
      <c r="B7" s="112" t="s">
        <v>6</v>
      </c>
      <c r="C7" s="112" t="s">
        <v>732</v>
      </c>
      <c r="D7" s="112"/>
      <c r="E7" s="112"/>
      <c r="F7" s="112" t="s">
        <v>202</v>
      </c>
      <c r="G7" s="112" t="s">
        <v>203</v>
      </c>
      <c r="H7" s="112" t="s">
        <v>479</v>
      </c>
      <c r="I7" s="112" t="s">
        <v>204</v>
      </c>
      <c r="J7" s="112" t="s">
        <v>146</v>
      </c>
      <c r="K7" s="112"/>
      <c r="L7" s="112" t="s">
        <v>221</v>
      </c>
      <c r="M7" s="278" t="s">
        <v>222</v>
      </c>
    </row>
    <row r="8" spans="1:199" s="144" customFormat="1" ht="177.75" customHeight="1" x14ac:dyDescent="0.25">
      <c r="A8" s="111" t="s">
        <v>77</v>
      </c>
      <c r="B8" s="112" t="s">
        <v>6</v>
      </c>
      <c r="C8" s="112" t="s">
        <v>732</v>
      </c>
      <c r="D8" s="112"/>
      <c r="E8" s="112"/>
      <c r="F8" s="112" t="s">
        <v>728</v>
      </c>
      <c r="G8" s="112" t="s">
        <v>731</v>
      </c>
      <c r="H8" s="112" t="s">
        <v>498</v>
      </c>
      <c r="I8" s="112" t="s">
        <v>733</v>
      </c>
      <c r="J8" s="112" t="s">
        <v>734</v>
      </c>
      <c r="K8" s="112" t="s">
        <v>735</v>
      </c>
      <c r="L8" s="112" t="s">
        <v>737</v>
      </c>
      <c r="M8" s="278" t="s">
        <v>736</v>
      </c>
      <c r="N8" s="275"/>
    </row>
    <row r="9" spans="1:199" ht="63" customHeight="1" x14ac:dyDescent="0.25">
      <c r="A9" s="111" t="s">
        <v>77</v>
      </c>
      <c r="B9" s="112" t="s">
        <v>7</v>
      </c>
      <c r="C9" s="112" t="s">
        <v>49</v>
      </c>
      <c r="D9" s="112"/>
      <c r="E9" s="112" t="s">
        <v>84</v>
      </c>
      <c r="F9" s="112" t="s">
        <v>34</v>
      </c>
      <c r="G9" s="112" t="s">
        <v>34</v>
      </c>
      <c r="H9" s="112" t="s">
        <v>479</v>
      </c>
      <c r="I9" s="112" t="s">
        <v>147</v>
      </c>
      <c r="J9" s="112" t="s">
        <v>205</v>
      </c>
      <c r="K9" s="112"/>
      <c r="L9" s="112" t="s">
        <v>85</v>
      </c>
      <c r="M9" s="277" t="s">
        <v>86</v>
      </c>
    </row>
    <row r="10" spans="1:199" ht="140.25" customHeight="1" x14ac:dyDescent="0.25">
      <c r="A10" s="111" t="s">
        <v>77</v>
      </c>
      <c r="B10" s="112" t="s">
        <v>7</v>
      </c>
      <c r="C10" s="112" t="s">
        <v>191</v>
      </c>
      <c r="D10" s="112"/>
      <c r="E10" s="112"/>
      <c r="F10" s="112" t="s">
        <v>641</v>
      </c>
      <c r="G10" s="112" t="s">
        <v>631</v>
      </c>
      <c r="H10" s="112" t="s">
        <v>498</v>
      </c>
      <c r="I10" s="112" t="s">
        <v>640</v>
      </c>
      <c r="J10" s="112" t="s">
        <v>218</v>
      </c>
      <c r="K10" s="112"/>
      <c r="L10" s="112" t="s">
        <v>219</v>
      </c>
      <c r="M10" s="278" t="s">
        <v>220</v>
      </c>
    </row>
    <row r="11" spans="1:199" ht="99" customHeight="1" x14ac:dyDescent="0.25">
      <c r="A11" s="111" t="s">
        <v>77</v>
      </c>
      <c r="B11" s="112" t="s">
        <v>7</v>
      </c>
      <c r="C11" s="264" t="s">
        <v>699</v>
      </c>
      <c r="D11" s="264"/>
      <c r="E11" s="264"/>
      <c r="F11" s="264" t="s">
        <v>698</v>
      </c>
      <c r="G11" s="264" t="s">
        <v>698</v>
      </c>
      <c r="H11" s="264" t="s">
        <v>498</v>
      </c>
      <c r="I11" s="264" t="s">
        <v>700</v>
      </c>
      <c r="J11" s="264" t="s">
        <v>701</v>
      </c>
      <c r="K11" s="264"/>
      <c r="L11" s="264" t="s">
        <v>702</v>
      </c>
      <c r="M11" s="278"/>
    </row>
    <row r="12" spans="1:199" ht="75" x14ac:dyDescent="0.25">
      <c r="A12" s="114" t="s">
        <v>14</v>
      </c>
      <c r="B12" s="112" t="s">
        <v>87</v>
      </c>
      <c r="C12" s="112" t="s">
        <v>88</v>
      </c>
      <c r="D12" s="112"/>
      <c r="E12" s="112" t="s">
        <v>89</v>
      </c>
      <c r="F12" s="112" t="s">
        <v>15</v>
      </c>
      <c r="G12" s="112" t="s">
        <v>15</v>
      </c>
      <c r="H12" s="112" t="s">
        <v>480</v>
      </c>
      <c r="I12" s="112" t="s">
        <v>148</v>
      </c>
      <c r="J12" s="112" t="s">
        <v>149</v>
      </c>
      <c r="K12" s="112"/>
      <c r="L12" s="112" t="s">
        <v>207</v>
      </c>
      <c r="M12" s="278" t="s">
        <v>208</v>
      </c>
    </row>
    <row r="13" spans="1:199" s="144" customFormat="1" ht="120" x14ac:dyDescent="0.25">
      <c r="A13" s="114" t="s">
        <v>14</v>
      </c>
      <c r="B13" s="112" t="s">
        <v>26</v>
      </c>
      <c r="C13" s="112" t="s">
        <v>21</v>
      </c>
      <c r="D13" s="112" t="s">
        <v>21</v>
      </c>
      <c r="E13" s="112"/>
      <c r="F13" s="112" t="s">
        <v>633</v>
      </c>
      <c r="G13" s="112" t="s">
        <v>633</v>
      </c>
      <c r="H13" s="112" t="s">
        <v>498</v>
      </c>
      <c r="I13" s="112" t="s">
        <v>719</v>
      </c>
      <c r="J13" s="112" t="s">
        <v>151</v>
      </c>
      <c r="K13" s="112" t="s">
        <v>721</v>
      </c>
      <c r="L13" s="112" t="s">
        <v>251</v>
      </c>
      <c r="M13" s="277" t="s">
        <v>252</v>
      </c>
      <c r="N13" s="275"/>
    </row>
    <row r="14" spans="1:199" s="144" customFormat="1" ht="112.5" customHeight="1" x14ac:dyDescent="0.25">
      <c r="A14" s="114" t="s">
        <v>14</v>
      </c>
      <c r="B14" s="112" t="s">
        <v>26</v>
      </c>
      <c r="C14" s="112" t="s">
        <v>21</v>
      </c>
      <c r="D14" s="112" t="s">
        <v>21</v>
      </c>
      <c r="E14" s="112"/>
      <c r="F14" s="112" t="s">
        <v>632</v>
      </c>
      <c r="G14" s="264" t="s">
        <v>632</v>
      </c>
      <c r="H14" s="264" t="s">
        <v>498</v>
      </c>
      <c r="I14" s="112" t="s">
        <v>720</v>
      </c>
      <c r="J14" s="112" t="s">
        <v>151</v>
      </c>
      <c r="K14" s="112" t="s">
        <v>722</v>
      </c>
      <c r="L14" s="264" t="s">
        <v>639</v>
      </c>
      <c r="M14" s="264" t="s">
        <v>638</v>
      </c>
      <c r="N14" s="275"/>
    </row>
    <row r="15" spans="1:199" s="144" customFormat="1" ht="99" customHeight="1" x14ac:dyDescent="0.25">
      <c r="A15" s="114" t="s">
        <v>14</v>
      </c>
      <c r="B15" s="112" t="s">
        <v>26</v>
      </c>
      <c r="C15" s="112" t="s">
        <v>21</v>
      </c>
      <c r="D15" s="112" t="s">
        <v>21</v>
      </c>
      <c r="E15" s="112" t="s">
        <v>95</v>
      </c>
      <c r="F15" s="112" t="s">
        <v>636</v>
      </c>
      <c r="G15" s="112" t="s">
        <v>636</v>
      </c>
      <c r="H15" s="112" t="s">
        <v>498</v>
      </c>
      <c r="I15" s="112" t="s">
        <v>150</v>
      </c>
      <c r="J15" s="112" t="s">
        <v>151</v>
      </c>
      <c r="K15" s="112" t="s">
        <v>152</v>
      </c>
      <c r="L15" s="112" t="s">
        <v>249</v>
      </c>
      <c r="M15" s="277" t="s">
        <v>250</v>
      </c>
      <c r="N15" s="275"/>
    </row>
    <row r="16" spans="1:199" s="144" customFormat="1" ht="101.25" customHeight="1" x14ac:dyDescent="0.25">
      <c r="A16" s="114" t="s">
        <v>14</v>
      </c>
      <c r="B16" s="112" t="s">
        <v>26</v>
      </c>
      <c r="C16" s="112" t="s">
        <v>21</v>
      </c>
      <c r="D16" s="112" t="s">
        <v>21</v>
      </c>
      <c r="E16" s="112" t="s">
        <v>118</v>
      </c>
      <c r="F16" s="112" t="s">
        <v>637</v>
      </c>
      <c r="G16" s="112" t="s">
        <v>637</v>
      </c>
      <c r="H16" s="112" t="s">
        <v>498</v>
      </c>
      <c r="I16" s="112" t="s">
        <v>150</v>
      </c>
      <c r="J16" s="112" t="s">
        <v>151</v>
      </c>
      <c r="K16" s="112" t="s">
        <v>152</v>
      </c>
      <c r="L16" s="112" t="s">
        <v>249</v>
      </c>
      <c r="M16" s="277" t="s">
        <v>250</v>
      </c>
      <c r="N16" s="275"/>
    </row>
    <row r="17" spans="1:199" s="144" customFormat="1" ht="45" x14ac:dyDescent="0.25">
      <c r="A17" s="114" t="s">
        <v>14</v>
      </c>
      <c r="B17" s="112" t="s">
        <v>26</v>
      </c>
      <c r="C17" s="112" t="s">
        <v>21</v>
      </c>
      <c r="D17" s="112" t="s">
        <v>21</v>
      </c>
      <c r="E17" s="112" t="s">
        <v>21</v>
      </c>
      <c r="F17" s="112" t="s">
        <v>718</v>
      </c>
      <c r="G17" s="112" t="s">
        <v>723</v>
      </c>
      <c r="H17" s="112" t="s">
        <v>498</v>
      </c>
      <c r="I17" s="112" t="s">
        <v>723</v>
      </c>
      <c r="J17" s="112" t="s">
        <v>486</v>
      </c>
      <c r="K17" s="112" t="s">
        <v>499</v>
      </c>
      <c r="L17" s="112" t="s">
        <v>482</v>
      </c>
      <c r="M17" s="278" t="s">
        <v>483</v>
      </c>
      <c r="N17" s="275"/>
    </row>
    <row r="18" spans="1:199" ht="60" x14ac:dyDescent="0.25">
      <c r="A18" s="114" t="s">
        <v>14</v>
      </c>
      <c r="B18" s="112" t="s">
        <v>26</v>
      </c>
      <c r="C18" s="112" t="s">
        <v>30</v>
      </c>
      <c r="D18" s="112" t="s">
        <v>115</v>
      </c>
      <c r="E18" s="112" t="s">
        <v>119</v>
      </c>
      <c r="F18" s="112" t="s">
        <v>120</v>
      </c>
      <c r="G18" s="112" t="s">
        <v>121</v>
      </c>
      <c r="H18" s="112" t="s">
        <v>216</v>
      </c>
      <c r="I18" s="112" t="s">
        <v>153</v>
      </c>
      <c r="J18" s="112" t="s">
        <v>154</v>
      </c>
      <c r="K18" s="112" t="s">
        <v>155</v>
      </c>
      <c r="L18" s="112" t="s">
        <v>96</v>
      </c>
      <c r="M18" s="277" t="s">
        <v>487</v>
      </c>
    </row>
    <row r="19" spans="1:199" ht="35.25" customHeight="1" x14ac:dyDescent="0.25">
      <c r="A19" s="114" t="s">
        <v>14</v>
      </c>
      <c r="B19" s="112" t="s">
        <v>26</v>
      </c>
      <c r="C19" s="112" t="s">
        <v>30</v>
      </c>
      <c r="D19" s="112" t="s">
        <v>115</v>
      </c>
      <c r="E19" s="112" t="s">
        <v>230</v>
      </c>
      <c r="F19" s="112" t="s">
        <v>226</v>
      </c>
      <c r="G19" s="112" t="s">
        <v>226</v>
      </c>
      <c r="H19" s="112" t="s">
        <v>479</v>
      </c>
      <c r="I19" s="112"/>
      <c r="J19" s="112" t="s">
        <v>235</v>
      </c>
      <c r="K19" s="112"/>
      <c r="L19" s="112" t="s">
        <v>92</v>
      </c>
      <c r="M19" s="277"/>
    </row>
    <row r="20" spans="1:199" ht="36" customHeight="1" x14ac:dyDescent="0.25">
      <c r="A20" s="114" t="s">
        <v>14</v>
      </c>
      <c r="B20" s="112" t="s">
        <v>26</v>
      </c>
      <c r="C20" s="112" t="s">
        <v>30</v>
      </c>
      <c r="D20" s="112" t="s">
        <v>115</v>
      </c>
      <c r="E20" s="112" t="s">
        <v>231</v>
      </c>
      <c r="F20" s="112" t="s">
        <v>227</v>
      </c>
      <c r="G20" s="112" t="s">
        <v>227</v>
      </c>
      <c r="H20" s="112" t="s">
        <v>479</v>
      </c>
      <c r="I20" s="112" t="s">
        <v>233</v>
      </c>
      <c r="J20" s="112" t="s">
        <v>234</v>
      </c>
      <c r="K20" s="112"/>
      <c r="L20" s="112" t="s">
        <v>232</v>
      </c>
      <c r="M20" s="277"/>
    </row>
    <row r="21" spans="1:199" s="143" customFormat="1" ht="63" customHeight="1" x14ac:dyDescent="0.25">
      <c r="A21" s="114" t="s">
        <v>14</v>
      </c>
      <c r="B21" s="112" t="s">
        <v>26</v>
      </c>
      <c r="C21" s="112" t="s">
        <v>30</v>
      </c>
      <c r="D21" s="112" t="s">
        <v>90</v>
      </c>
      <c r="E21" s="112" t="s">
        <v>122</v>
      </c>
      <c r="F21" s="112" t="s">
        <v>0</v>
      </c>
      <c r="G21" s="112" t="s">
        <v>91</v>
      </c>
      <c r="H21" s="112" t="s">
        <v>217</v>
      </c>
      <c r="I21" s="112" t="s">
        <v>156</v>
      </c>
      <c r="J21" s="112" t="s">
        <v>157</v>
      </c>
      <c r="K21" s="112" t="s">
        <v>488</v>
      </c>
      <c r="L21" s="112" t="s">
        <v>92</v>
      </c>
      <c r="M21" s="277" t="s">
        <v>93</v>
      </c>
      <c r="N21" s="275"/>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44"/>
      <c r="FT21" s="144"/>
      <c r="FU21" s="144"/>
      <c r="FV21" s="144"/>
      <c r="FW21" s="144"/>
      <c r="FX21" s="144"/>
      <c r="FY21" s="144"/>
      <c r="FZ21" s="144"/>
      <c r="GA21" s="144"/>
      <c r="GB21" s="144"/>
      <c r="GC21" s="144"/>
      <c r="GD21" s="144"/>
      <c r="GE21" s="144"/>
      <c r="GF21" s="144"/>
      <c r="GG21" s="144"/>
      <c r="GH21" s="144"/>
      <c r="GI21" s="144"/>
      <c r="GJ21" s="144"/>
      <c r="GK21" s="144"/>
      <c r="GL21" s="144"/>
      <c r="GM21" s="144"/>
      <c r="GN21" s="144"/>
      <c r="GO21" s="144"/>
      <c r="GP21" s="144"/>
      <c r="GQ21" s="144"/>
    </row>
    <row r="22" spans="1:199" ht="180" x14ac:dyDescent="0.25">
      <c r="A22" s="114" t="s">
        <v>14</v>
      </c>
      <c r="B22" s="112" t="s">
        <v>26</v>
      </c>
      <c r="C22" s="112" t="s">
        <v>30</v>
      </c>
      <c r="D22" s="112" t="s">
        <v>90</v>
      </c>
      <c r="E22" s="112" t="s">
        <v>123</v>
      </c>
      <c r="F22" s="112" t="s">
        <v>94</v>
      </c>
      <c r="G22" s="112" t="s">
        <v>124</v>
      </c>
      <c r="H22" s="112" t="s">
        <v>479</v>
      </c>
      <c r="I22" s="112" t="s">
        <v>158</v>
      </c>
      <c r="J22" s="112" t="s">
        <v>159</v>
      </c>
      <c r="K22" s="112" t="s">
        <v>489</v>
      </c>
      <c r="L22" s="112" t="s">
        <v>223</v>
      </c>
      <c r="M22" s="277" t="s">
        <v>224</v>
      </c>
    </row>
    <row r="23" spans="1:199" ht="111" customHeight="1" x14ac:dyDescent="0.25">
      <c r="A23" s="114" t="s">
        <v>14</v>
      </c>
      <c r="B23" s="112" t="s">
        <v>26</v>
      </c>
      <c r="C23" s="112" t="s">
        <v>30</v>
      </c>
      <c r="D23" s="112" t="s">
        <v>98</v>
      </c>
      <c r="E23" s="112" t="s">
        <v>125</v>
      </c>
      <c r="F23" s="112" t="s">
        <v>126</v>
      </c>
      <c r="G23" s="112" t="s">
        <v>127</v>
      </c>
      <c r="H23" s="112" t="s">
        <v>479</v>
      </c>
      <c r="I23" s="112" t="s">
        <v>160</v>
      </c>
      <c r="J23" s="112" t="s">
        <v>490</v>
      </c>
      <c r="K23" s="112" t="s">
        <v>161</v>
      </c>
      <c r="L23" s="112" t="s">
        <v>248</v>
      </c>
      <c r="M23" s="277" t="s">
        <v>83</v>
      </c>
    </row>
    <row r="24" spans="1:199" ht="50.25" customHeight="1" x14ac:dyDescent="0.25">
      <c r="A24" s="114" t="s">
        <v>14</v>
      </c>
      <c r="B24" s="112" t="s">
        <v>26</v>
      </c>
      <c r="C24" s="112" t="s">
        <v>30</v>
      </c>
      <c r="D24" s="112" t="s">
        <v>194</v>
      </c>
      <c r="E24" s="112"/>
      <c r="F24" s="112" t="s">
        <v>501</v>
      </c>
      <c r="G24" s="112" t="s">
        <v>502</v>
      </c>
      <c r="H24" s="112" t="s">
        <v>215</v>
      </c>
      <c r="I24" s="112"/>
      <c r="J24" s="112" t="s">
        <v>162</v>
      </c>
      <c r="K24" s="112"/>
      <c r="L24" s="112" t="s">
        <v>223</v>
      </c>
      <c r="M24" s="277" t="s">
        <v>224</v>
      </c>
    </row>
    <row r="25" spans="1:199" ht="54" customHeight="1" x14ac:dyDescent="0.25">
      <c r="A25" s="114" t="s">
        <v>14</v>
      </c>
      <c r="B25" s="112" t="s">
        <v>26</v>
      </c>
      <c r="C25" s="112" t="s">
        <v>30</v>
      </c>
      <c r="D25" s="112" t="s">
        <v>194</v>
      </c>
      <c r="E25" s="112"/>
      <c r="F25" s="112" t="s">
        <v>193</v>
      </c>
      <c r="G25" s="112" t="s">
        <v>193</v>
      </c>
      <c r="H25" s="112" t="s">
        <v>479</v>
      </c>
      <c r="I25" s="112"/>
      <c r="J25" s="112" t="s">
        <v>162</v>
      </c>
      <c r="K25" s="112"/>
      <c r="L25" s="112" t="s">
        <v>223</v>
      </c>
      <c r="M25" s="277" t="s">
        <v>224</v>
      </c>
    </row>
    <row r="26" spans="1:199" ht="52.5" customHeight="1" x14ac:dyDescent="0.25">
      <c r="A26" s="114" t="s">
        <v>14</v>
      </c>
      <c r="B26" s="112" t="s">
        <v>26</v>
      </c>
      <c r="C26" s="112" t="s">
        <v>30</v>
      </c>
      <c r="D26" s="112" t="s">
        <v>25</v>
      </c>
      <c r="E26" s="112"/>
      <c r="F26" s="112" t="s">
        <v>623</v>
      </c>
      <c r="G26" s="112" t="s">
        <v>209</v>
      </c>
      <c r="H26" s="112" t="s">
        <v>479</v>
      </c>
      <c r="I26" s="112" t="s">
        <v>622</v>
      </c>
      <c r="J26" s="112"/>
      <c r="K26" s="112" t="s">
        <v>213</v>
      </c>
      <c r="L26" s="112" t="s">
        <v>210</v>
      </c>
      <c r="M26" s="277"/>
    </row>
    <row r="27" spans="1:199" ht="67.5" customHeight="1" x14ac:dyDescent="0.25">
      <c r="A27" s="114" t="s">
        <v>14</v>
      </c>
      <c r="B27" s="264" t="s">
        <v>26</v>
      </c>
      <c r="C27" s="264" t="s">
        <v>30</v>
      </c>
      <c r="D27" s="264" t="s">
        <v>25</v>
      </c>
      <c r="E27" s="264"/>
      <c r="F27" s="112" t="s">
        <v>692</v>
      </c>
      <c r="G27" s="112" t="s">
        <v>695</v>
      </c>
      <c r="H27" s="112" t="s">
        <v>498</v>
      </c>
      <c r="I27" s="112" t="s">
        <v>696</v>
      </c>
      <c r="J27" s="112" t="s">
        <v>697</v>
      </c>
      <c r="K27" s="112" t="s">
        <v>738</v>
      </c>
      <c r="L27" s="112" t="s">
        <v>694</v>
      </c>
      <c r="M27" s="264"/>
    </row>
    <row r="28" spans="1:199" s="143" customFormat="1" ht="45" x14ac:dyDescent="0.25">
      <c r="A28" s="114" t="s">
        <v>14</v>
      </c>
      <c r="B28" s="264" t="s">
        <v>26</v>
      </c>
      <c r="C28" s="264" t="s">
        <v>30</v>
      </c>
      <c r="D28" s="264" t="s">
        <v>704</v>
      </c>
      <c r="E28" s="264"/>
      <c r="F28" s="112" t="s">
        <v>710</v>
      </c>
      <c r="G28" s="112" t="s">
        <v>712</v>
      </c>
      <c r="H28" s="112" t="s">
        <v>498</v>
      </c>
      <c r="I28" s="112" t="s">
        <v>712</v>
      </c>
      <c r="J28" s="112" t="s">
        <v>481</v>
      </c>
      <c r="K28" s="112" t="s">
        <v>499</v>
      </c>
      <c r="L28" s="112" t="s">
        <v>482</v>
      </c>
      <c r="M28" s="278" t="s">
        <v>483</v>
      </c>
      <c r="N28" s="275"/>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44"/>
      <c r="GN28" s="144"/>
      <c r="GO28" s="144"/>
      <c r="GP28" s="144"/>
      <c r="GQ28" s="144"/>
    </row>
    <row r="29" spans="1:199" s="143" customFormat="1" ht="45" x14ac:dyDescent="0.25">
      <c r="A29" s="114" t="s">
        <v>14</v>
      </c>
      <c r="B29" s="264" t="s">
        <v>26</v>
      </c>
      <c r="C29" s="264" t="s">
        <v>30</v>
      </c>
      <c r="D29" s="264" t="s">
        <v>704</v>
      </c>
      <c r="E29" s="264"/>
      <c r="F29" s="112" t="s">
        <v>709</v>
      </c>
      <c r="G29" s="112" t="s">
        <v>711</v>
      </c>
      <c r="H29" s="112" t="s">
        <v>498</v>
      </c>
      <c r="I29" s="112" t="s">
        <v>711</v>
      </c>
      <c r="J29" s="112" t="s">
        <v>484</v>
      </c>
      <c r="K29" s="112" t="s">
        <v>499</v>
      </c>
      <c r="L29" s="112" t="s">
        <v>482</v>
      </c>
      <c r="M29" s="278" t="s">
        <v>483</v>
      </c>
      <c r="N29" s="275"/>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c r="DU29" s="144"/>
      <c r="DV29" s="144"/>
      <c r="DW29" s="144"/>
      <c r="DX29" s="144"/>
      <c r="DY29" s="144"/>
      <c r="DZ29" s="144"/>
      <c r="EA29" s="144"/>
      <c r="EB29" s="144"/>
      <c r="EC29" s="144"/>
      <c r="ED29" s="144"/>
      <c r="EE29" s="144"/>
      <c r="EF29" s="144"/>
      <c r="EG29" s="144"/>
      <c r="EH29" s="144"/>
      <c r="EI29" s="144"/>
      <c r="EJ29" s="144"/>
      <c r="EK29" s="144"/>
      <c r="EL29" s="144"/>
      <c r="EM29" s="144"/>
      <c r="EN29" s="144"/>
      <c r="EO29" s="144"/>
      <c r="EP29" s="144"/>
      <c r="EQ29" s="144"/>
      <c r="ER29" s="144"/>
      <c r="ES29" s="144"/>
      <c r="ET29" s="144"/>
      <c r="EU29" s="144"/>
      <c r="EV29" s="144"/>
      <c r="EW29" s="144"/>
      <c r="EX29" s="144"/>
      <c r="EY29" s="144"/>
      <c r="EZ29" s="144"/>
      <c r="FA29" s="144"/>
      <c r="FB29" s="144"/>
      <c r="FC29" s="144"/>
      <c r="FD29" s="144"/>
      <c r="FE29" s="144"/>
      <c r="FF29" s="144"/>
      <c r="FG29" s="144"/>
      <c r="FH29" s="144"/>
      <c r="FI29" s="144"/>
      <c r="FJ29" s="144"/>
      <c r="FK29" s="144"/>
      <c r="FL29" s="144"/>
      <c r="FM29" s="144"/>
      <c r="FN29" s="144"/>
      <c r="FO29" s="144"/>
      <c r="FP29" s="144"/>
      <c r="FQ29" s="144"/>
      <c r="FR29" s="144"/>
      <c r="FS29" s="144"/>
      <c r="FT29" s="144"/>
      <c r="FU29" s="144"/>
      <c r="FV29" s="144"/>
      <c r="FW29" s="144"/>
      <c r="FX29" s="144"/>
      <c r="FY29" s="144"/>
      <c r="FZ29" s="144"/>
      <c r="GA29" s="144"/>
      <c r="GB29" s="144"/>
      <c r="GC29" s="144"/>
      <c r="GD29" s="144"/>
      <c r="GE29" s="144"/>
      <c r="GF29" s="144"/>
      <c r="GG29" s="144"/>
      <c r="GH29" s="144"/>
      <c r="GI29" s="144"/>
      <c r="GJ29" s="144"/>
      <c r="GK29" s="144"/>
      <c r="GL29" s="144"/>
      <c r="GM29" s="144"/>
      <c r="GN29" s="144"/>
      <c r="GO29" s="144"/>
      <c r="GP29" s="144"/>
      <c r="GQ29" s="144"/>
    </row>
    <row r="30" spans="1:199" s="143" customFormat="1" ht="38.25" x14ac:dyDescent="0.25">
      <c r="A30" s="114" t="s">
        <v>14</v>
      </c>
      <c r="B30" s="264" t="s">
        <v>26</v>
      </c>
      <c r="C30" s="264" t="s">
        <v>30</v>
      </c>
      <c r="D30" s="264" t="s">
        <v>704</v>
      </c>
      <c r="E30" s="264"/>
      <c r="F30" s="112" t="s">
        <v>706</v>
      </c>
      <c r="G30" s="112" t="s">
        <v>713</v>
      </c>
      <c r="H30" s="112" t="s">
        <v>498</v>
      </c>
      <c r="I30" s="112" t="s">
        <v>713</v>
      </c>
      <c r="J30" s="112" t="s">
        <v>485</v>
      </c>
      <c r="K30" s="112" t="s">
        <v>499</v>
      </c>
      <c r="L30" s="112" t="s">
        <v>482</v>
      </c>
      <c r="M30" s="278" t="s">
        <v>483</v>
      </c>
      <c r="N30" s="275"/>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c r="EC30" s="144"/>
      <c r="ED30" s="144"/>
      <c r="EE30" s="144"/>
      <c r="EF30" s="144"/>
      <c r="EG30" s="144"/>
      <c r="EH30" s="144"/>
      <c r="EI30" s="144"/>
      <c r="EJ30" s="144"/>
      <c r="EK30" s="144"/>
      <c r="EL30" s="144"/>
      <c r="EM30" s="144"/>
      <c r="EN30" s="144"/>
      <c r="EO30" s="144"/>
      <c r="EP30" s="144"/>
      <c r="EQ30" s="144"/>
      <c r="ER30" s="144"/>
      <c r="ES30" s="144"/>
      <c r="ET30" s="144"/>
      <c r="EU30" s="144"/>
      <c r="EV30" s="144"/>
      <c r="EW30" s="144"/>
      <c r="EX30" s="144"/>
      <c r="EY30" s="144"/>
      <c r="EZ30" s="144"/>
      <c r="FA30" s="144"/>
      <c r="FB30" s="144"/>
      <c r="FC30" s="144"/>
      <c r="FD30" s="144"/>
      <c r="FE30" s="144"/>
      <c r="FF30" s="144"/>
      <c r="FG30" s="144"/>
      <c r="FH30" s="144"/>
      <c r="FI30" s="144"/>
      <c r="FJ30" s="144"/>
      <c r="FK30" s="144"/>
      <c r="FL30" s="144"/>
      <c r="FM30" s="144"/>
      <c r="FN30" s="144"/>
      <c r="FO30" s="144"/>
      <c r="FP30" s="144"/>
      <c r="FQ30" s="144"/>
      <c r="FR30" s="144"/>
      <c r="FS30" s="144"/>
      <c r="FT30" s="144"/>
      <c r="FU30" s="144"/>
      <c r="FV30" s="144"/>
      <c r="FW30" s="144"/>
      <c r="FX30" s="144"/>
      <c r="FY30" s="144"/>
      <c r="FZ30" s="144"/>
      <c r="GA30" s="144"/>
      <c r="GB30" s="144"/>
      <c r="GC30" s="144"/>
      <c r="GD30" s="144"/>
      <c r="GE30" s="144"/>
      <c r="GF30" s="144"/>
      <c r="GG30" s="144"/>
      <c r="GH30" s="144"/>
      <c r="GI30" s="144"/>
      <c r="GJ30" s="144"/>
      <c r="GK30" s="144"/>
      <c r="GL30" s="144"/>
      <c r="GM30" s="144"/>
      <c r="GN30" s="144"/>
      <c r="GO30" s="144"/>
      <c r="GP30" s="144"/>
      <c r="GQ30" s="144"/>
    </row>
    <row r="31" spans="1:199" s="143" customFormat="1" ht="45" x14ac:dyDescent="0.25">
      <c r="A31" s="114" t="s">
        <v>14</v>
      </c>
      <c r="B31" s="264" t="s">
        <v>26</v>
      </c>
      <c r="C31" s="264" t="s">
        <v>30</v>
      </c>
      <c r="D31" s="264" t="s">
        <v>704</v>
      </c>
      <c r="E31" s="264"/>
      <c r="F31" s="112" t="s">
        <v>707</v>
      </c>
      <c r="G31" s="112" t="s">
        <v>714</v>
      </c>
      <c r="H31" s="112" t="s">
        <v>498</v>
      </c>
      <c r="I31" s="112" t="s">
        <v>714</v>
      </c>
      <c r="J31" s="112" t="s">
        <v>716</v>
      </c>
      <c r="K31" s="112" t="s">
        <v>499</v>
      </c>
      <c r="L31" s="112" t="s">
        <v>482</v>
      </c>
      <c r="M31" s="278" t="s">
        <v>483</v>
      </c>
      <c r="N31" s="275"/>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c r="EC31" s="144"/>
      <c r="ED31" s="144"/>
      <c r="EE31" s="144"/>
      <c r="EF31" s="144"/>
      <c r="EG31" s="144"/>
      <c r="EH31" s="144"/>
      <c r="EI31" s="144"/>
      <c r="EJ31" s="144"/>
      <c r="EK31" s="144"/>
      <c r="EL31" s="144"/>
      <c r="EM31" s="144"/>
      <c r="EN31" s="144"/>
      <c r="EO31" s="144"/>
      <c r="EP31" s="144"/>
      <c r="EQ31" s="144"/>
      <c r="ER31" s="144"/>
      <c r="ES31" s="144"/>
      <c r="ET31" s="144"/>
      <c r="EU31" s="144"/>
      <c r="EV31" s="144"/>
      <c r="EW31" s="144"/>
      <c r="EX31" s="144"/>
      <c r="EY31" s="144"/>
      <c r="EZ31" s="144"/>
      <c r="FA31" s="144"/>
      <c r="FB31" s="144"/>
      <c r="FC31" s="144"/>
      <c r="FD31" s="144"/>
      <c r="FE31" s="144"/>
      <c r="FF31" s="144"/>
      <c r="FG31" s="144"/>
      <c r="FH31" s="144"/>
      <c r="FI31" s="144"/>
      <c r="FJ31" s="144"/>
      <c r="FK31" s="144"/>
      <c r="FL31" s="144"/>
      <c r="FM31" s="144"/>
      <c r="FN31" s="144"/>
      <c r="FO31" s="144"/>
      <c r="FP31" s="144"/>
      <c r="FQ31" s="144"/>
      <c r="FR31" s="144"/>
      <c r="FS31" s="144"/>
      <c r="FT31" s="144"/>
      <c r="FU31" s="144"/>
      <c r="FV31" s="144"/>
      <c r="FW31" s="144"/>
      <c r="FX31" s="144"/>
      <c r="FY31" s="144"/>
      <c r="FZ31" s="144"/>
      <c r="GA31" s="144"/>
      <c r="GB31" s="144"/>
      <c r="GC31" s="144"/>
      <c r="GD31" s="144"/>
      <c r="GE31" s="144"/>
      <c r="GF31" s="144"/>
      <c r="GG31" s="144"/>
      <c r="GH31" s="144"/>
      <c r="GI31" s="144"/>
      <c r="GJ31" s="144"/>
      <c r="GK31" s="144"/>
      <c r="GL31" s="144"/>
      <c r="GM31" s="144"/>
      <c r="GN31" s="144"/>
      <c r="GO31" s="144"/>
      <c r="GP31" s="144"/>
      <c r="GQ31" s="144"/>
    </row>
    <row r="32" spans="1:199" s="143" customFormat="1" ht="38.25" x14ac:dyDescent="0.25">
      <c r="A32" s="114" t="s">
        <v>14</v>
      </c>
      <c r="B32" s="264" t="s">
        <v>26</v>
      </c>
      <c r="C32" s="264" t="s">
        <v>30</v>
      </c>
      <c r="D32" s="264" t="s">
        <v>704</v>
      </c>
      <c r="E32" s="264"/>
      <c r="F32" s="112" t="s">
        <v>708</v>
      </c>
      <c r="G32" s="112" t="s">
        <v>715</v>
      </c>
      <c r="H32" s="112" t="s">
        <v>498</v>
      </c>
      <c r="I32" s="112" t="s">
        <v>500</v>
      </c>
      <c r="J32" s="112" t="s">
        <v>717</v>
      </c>
      <c r="K32" s="112" t="s">
        <v>499</v>
      </c>
      <c r="L32" s="112" t="s">
        <v>482</v>
      </c>
      <c r="M32" s="278" t="s">
        <v>483</v>
      </c>
      <c r="N32" s="275"/>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c r="BX32" s="144"/>
      <c r="BY32" s="144"/>
      <c r="BZ32" s="144"/>
      <c r="CA32" s="144"/>
      <c r="CB32" s="144"/>
      <c r="CC32" s="144"/>
      <c r="CD32" s="144"/>
      <c r="CE32" s="144"/>
      <c r="CF32" s="144"/>
      <c r="CG32" s="144"/>
      <c r="CH32" s="144"/>
      <c r="CI32" s="144"/>
      <c r="CJ32" s="144"/>
      <c r="CK32" s="144"/>
      <c r="CL32" s="144"/>
      <c r="CM32" s="144"/>
      <c r="CN32" s="144"/>
      <c r="CO32" s="144"/>
      <c r="CP32" s="144"/>
      <c r="CQ32" s="144"/>
      <c r="CR32" s="144"/>
      <c r="CS32" s="144"/>
      <c r="CT32" s="144"/>
      <c r="CU32" s="144"/>
      <c r="CV32" s="144"/>
      <c r="CW32" s="144"/>
      <c r="CX32" s="144"/>
      <c r="CY32" s="144"/>
      <c r="CZ32" s="144"/>
      <c r="DA32" s="144"/>
      <c r="DB32" s="144"/>
      <c r="DC32" s="144"/>
      <c r="DD32" s="144"/>
      <c r="DE32" s="144"/>
      <c r="DF32" s="144"/>
      <c r="DG32" s="144"/>
      <c r="DH32" s="144"/>
      <c r="DI32" s="144"/>
      <c r="DJ32" s="144"/>
      <c r="DK32" s="144"/>
      <c r="DL32" s="144"/>
      <c r="DM32" s="144"/>
      <c r="DN32" s="144"/>
      <c r="DO32" s="144"/>
      <c r="DP32" s="144"/>
      <c r="DQ32" s="144"/>
      <c r="DR32" s="144"/>
      <c r="DS32" s="144"/>
      <c r="DT32" s="144"/>
      <c r="DU32" s="144"/>
      <c r="DV32" s="144"/>
      <c r="DW32" s="144"/>
      <c r="DX32" s="144"/>
      <c r="DY32" s="144"/>
      <c r="DZ32" s="144"/>
      <c r="EA32" s="144"/>
      <c r="EB32" s="144"/>
      <c r="EC32" s="144"/>
      <c r="ED32" s="144"/>
      <c r="EE32" s="144"/>
      <c r="EF32" s="144"/>
      <c r="EG32" s="144"/>
      <c r="EH32" s="144"/>
      <c r="EI32" s="144"/>
      <c r="EJ32" s="144"/>
      <c r="EK32" s="144"/>
      <c r="EL32" s="144"/>
      <c r="EM32" s="144"/>
      <c r="EN32" s="144"/>
      <c r="EO32" s="144"/>
      <c r="EP32" s="144"/>
      <c r="EQ32" s="144"/>
      <c r="ER32" s="144"/>
      <c r="ES32" s="144"/>
      <c r="ET32" s="144"/>
      <c r="EU32" s="144"/>
      <c r="EV32" s="144"/>
      <c r="EW32" s="144"/>
      <c r="EX32" s="144"/>
      <c r="EY32" s="144"/>
      <c r="EZ32" s="144"/>
      <c r="FA32" s="144"/>
      <c r="FB32" s="144"/>
      <c r="FC32" s="144"/>
      <c r="FD32" s="144"/>
      <c r="FE32" s="144"/>
      <c r="FF32" s="144"/>
      <c r="FG32" s="144"/>
      <c r="FH32" s="144"/>
      <c r="FI32" s="144"/>
      <c r="FJ32" s="144"/>
      <c r="FK32" s="144"/>
      <c r="FL32" s="144"/>
      <c r="FM32" s="144"/>
      <c r="FN32" s="144"/>
      <c r="FO32" s="144"/>
      <c r="FP32" s="144"/>
      <c r="FQ32" s="144"/>
      <c r="FR32" s="144"/>
      <c r="FS32" s="144"/>
      <c r="FT32" s="144"/>
      <c r="FU32" s="144"/>
      <c r="FV32" s="144"/>
      <c r="FW32" s="144"/>
      <c r="FX32" s="144"/>
      <c r="FY32" s="144"/>
      <c r="FZ32" s="144"/>
      <c r="GA32" s="144"/>
      <c r="GB32" s="144"/>
      <c r="GC32" s="144"/>
      <c r="GD32" s="144"/>
      <c r="GE32" s="144"/>
      <c r="GF32" s="144"/>
      <c r="GG32" s="144"/>
      <c r="GH32" s="144"/>
      <c r="GI32" s="144"/>
      <c r="GJ32" s="144"/>
      <c r="GK32" s="144"/>
      <c r="GL32" s="144"/>
      <c r="GM32" s="144"/>
      <c r="GN32" s="144"/>
      <c r="GO32" s="144"/>
      <c r="GP32" s="144"/>
      <c r="GQ32" s="144"/>
    </row>
    <row r="33" spans="1:199" s="143" customFormat="1" ht="100.5" customHeight="1" x14ac:dyDescent="0.25">
      <c r="A33" s="115" t="s">
        <v>99</v>
      </c>
      <c r="B33" s="112" t="s">
        <v>8</v>
      </c>
      <c r="C33" s="112" t="s">
        <v>100</v>
      </c>
      <c r="D33" s="112"/>
      <c r="E33" s="112" t="s">
        <v>128</v>
      </c>
      <c r="F33" s="112" t="s">
        <v>101</v>
      </c>
      <c r="G33" s="112" t="s">
        <v>129</v>
      </c>
      <c r="H33" s="112" t="s">
        <v>216</v>
      </c>
      <c r="I33" s="112" t="s">
        <v>163</v>
      </c>
      <c r="J33" s="112" t="s">
        <v>164</v>
      </c>
      <c r="K33" s="112" t="s">
        <v>165</v>
      </c>
      <c r="L33" s="112" t="s">
        <v>102</v>
      </c>
      <c r="M33" s="264" t="s">
        <v>103</v>
      </c>
      <c r="N33" s="276"/>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c r="BX33" s="144"/>
      <c r="BY33" s="144"/>
      <c r="BZ33" s="144"/>
      <c r="CA33" s="144"/>
      <c r="CB33" s="144"/>
      <c r="CC33" s="144"/>
      <c r="CD33" s="144"/>
      <c r="CE33" s="144"/>
      <c r="CF33" s="144"/>
      <c r="CG33" s="144"/>
      <c r="CH33" s="144"/>
      <c r="CI33" s="144"/>
      <c r="CJ33" s="144"/>
      <c r="CK33" s="144"/>
      <c r="CL33" s="144"/>
      <c r="CM33" s="144"/>
      <c r="CN33" s="144"/>
      <c r="CO33" s="144"/>
      <c r="CP33" s="144"/>
      <c r="CQ33" s="144"/>
      <c r="CR33" s="144"/>
      <c r="CS33" s="144"/>
      <c r="CT33" s="144"/>
      <c r="CU33" s="144"/>
      <c r="CV33" s="144"/>
      <c r="CW33" s="144"/>
      <c r="CX33" s="144"/>
      <c r="CY33" s="144"/>
      <c r="CZ33" s="144"/>
      <c r="DA33" s="144"/>
      <c r="DB33" s="144"/>
      <c r="DC33" s="144"/>
      <c r="DD33" s="144"/>
      <c r="DE33" s="144"/>
      <c r="DF33" s="144"/>
      <c r="DG33" s="144"/>
      <c r="DH33" s="144"/>
      <c r="DI33" s="144"/>
      <c r="DJ33" s="144"/>
      <c r="DK33" s="144"/>
      <c r="DL33" s="144"/>
      <c r="DM33" s="144"/>
      <c r="DN33" s="144"/>
      <c r="DO33" s="144"/>
      <c r="DP33" s="144"/>
      <c r="DQ33" s="144"/>
      <c r="DR33" s="144"/>
      <c r="DS33" s="144"/>
      <c r="DT33" s="144"/>
      <c r="DU33" s="144"/>
      <c r="DV33" s="144"/>
      <c r="DW33" s="144"/>
      <c r="DX33" s="144"/>
      <c r="DY33" s="144"/>
      <c r="DZ33" s="144"/>
      <c r="EA33" s="144"/>
      <c r="EB33" s="144"/>
      <c r="EC33" s="144"/>
      <c r="ED33" s="144"/>
      <c r="EE33" s="144"/>
      <c r="EF33" s="144"/>
      <c r="EG33" s="144"/>
      <c r="EH33" s="144"/>
      <c r="EI33" s="144"/>
      <c r="EJ33" s="144"/>
      <c r="EK33" s="144"/>
      <c r="EL33" s="144"/>
      <c r="EM33" s="144"/>
      <c r="EN33" s="144"/>
      <c r="EO33" s="144"/>
      <c r="EP33" s="144"/>
      <c r="EQ33" s="144"/>
      <c r="ER33" s="144"/>
      <c r="ES33" s="144"/>
      <c r="ET33" s="144"/>
      <c r="EU33" s="144"/>
      <c r="EV33" s="144"/>
      <c r="EW33" s="144"/>
      <c r="EX33" s="144"/>
      <c r="EY33" s="144"/>
      <c r="EZ33" s="144"/>
      <c r="FA33" s="144"/>
      <c r="FB33" s="144"/>
      <c r="FC33" s="144"/>
      <c r="FD33" s="144"/>
      <c r="FE33" s="144"/>
      <c r="FF33" s="144"/>
      <c r="FG33" s="144"/>
      <c r="FH33" s="144"/>
      <c r="FI33" s="144"/>
      <c r="FJ33" s="144"/>
      <c r="FK33" s="144"/>
      <c r="FL33" s="144"/>
      <c r="FM33" s="144"/>
      <c r="FN33" s="144"/>
      <c r="FO33" s="144"/>
      <c r="FP33" s="144"/>
      <c r="FQ33" s="144"/>
      <c r="FR33" s="144"/>
      <c r="FS33" s="144"/>
      <c r="FT33" s="144"/>
      <c r="FU33" s="144"/>
      <c r="FV33" s="144"/>
      <c r="FW33" s="144"/>
      <c r="FX33" s="144"/>
      <c r="FY33" s="144"/>
      <c r="FZ33" s="144"/>
      <c r="GA33" s="144"/>
      <c r="GB33" s="144"/>
      <c r="GC33" s="144"/>
      <c r="GD33" s="144"/>
      <c r="GE33" s="144"/>
      <c r="GF33" s="144"/>
      <c r="GG33" s="144"/>
      <c r="GH33" s="144"/>
      <c r="GI33" s="144"/>
      <c r="GJ33" s="144"/>
      <c r="GK33" s="144"/>
      <c r="GL33" s="144"/>
      <c r="GM33" s="144"/>
      <c r="GN33" s="144"/>
      <c r="GO33" s="144"/>
      <c r="GP33" s="144"/>
      <c r="GQ33" s="144"/>
    </row>
    <row r="34" spans="1:199" s="143" customFormat="1" ht="99.75" customHeight="1" x14ac:dyDescent="0.25">
      <c r="A34" s="115" t="s">
        <v>99</v>
      </c>
      <c r="B34" s="112" t="s">
        <v>9</v>
      </c>
      <c r="C34" s="112" t="s">
        <v>12</v>
      </c>
      <c r="D34" s="112"/>
      <c r="E34" s="112" t="s">
        <v>130</v>
      </c>
      <c r="F34" s="112" t="s">
        <v>1</v>
      </c>
      <c r="G34" s="112" t="s">
        <v>104</v>
      </c>
      <c r="H34" s="112" t="s">
        <v>216</v>
      </c>
      <c r="I34" s="112" t="s">
        <v>166</v>
      </c>
      <c r="J34" s="112" t="s">
        <v>167</v>
      </c>
      <c r="K34" s="112"/>
      <c r="L34" s="112" t="s">
        <v>105</v>
      </c>
      <c r="M34" s="264" t="s">
        <v>106</v>
      </c>
      <c r="N34" s="276"/>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c r="BX34" s="144"/>
      <c r="BY34" s="144"/>
      <c r="BZ34" s="144"/>
      <c r="CA34" s="144"/>
      <c r="CB34" s="144"/>
      <c r="CC34" s="144"/>
      <c r="CD34" s="144"/>
      <c r="CE34" s="144"/>
      <c r="CF34" s="144"/>
      <c r="CG34" s="144"/>
      <c r="CH34" s="144"/>
      <c r="CI34" s="144"/>
      <c r="CJ34" s="144"/>
      <c r="CK34" s="144"/>
      <c r="CL34" s="144"/>
      <c r="CM34" s="144"/>
      <c r="CN34" s="144"/>
      <c r="CO34" s="144"/>
      <c r="CP34" s="144"/>
      <c r="CQ34" s="144"/>
      <c r="CR34" s="144"/>
      <c r="CS34" s="144"/>
      <c r="CT34" s="144"/>
      <c r="CU34" s="144"/>
      <c r="CV34" s="144"/>
      <c r="CW34" s="144"/>
      <c r="CX34" s="144"/>
      <c r="CY34" s="144"/>
      <c r="CZ34" s="144"/>
      <c r="DA34" s="144"/>
      <c r="DB34" s="144"/>
      <c r="DC34" s="144"/>
      <c r="DD34" s="144"/>
      <c r="DE34" s="144"/>
      <c r="DF34" s="144"/>
      <c r="DG34" s="144"/>
      <c r="DH34" s="144"/>
      <c r="DI34" s="144"/>
      <c r="DJ34" s="144"/>
      <c r="DK34" s="144"/>
      <c r="DL34" s="144"/>
      <c r="DM34" s="144"/>
      <c r="DN34" s="144"/>
      <c r="DO34" s="144"/>
      <c r="DP34" s="144"/>
      <c r="DQ34" s="144"/>
      <c r="DR34" s="144"/>
      <c r="DS34" s="144"/>
      <c r="DT34" s="144"/>
      <c r="DU34" s="144"/>
      <c r="DV34" s="144"/>
      <c r="DW34" s="144"/>
      <c r="DX34" s="144"/>
      <c r="DY34" s="144"/>
      <c r="DZ34" s="144"/>
      <c r="EA34" s="144"/>
      <c r="EB34" s="144"/>
      <c r="EC34" s="144"/>
      <c r="ED34" s="144"/>
      <c r="EE34" s="144"/>
      <c r="EF34" s="144"/>
      <c r="EG34" s="144"/>
      <c r="EH34" s="144"/>
      <c r="EI34" s="144"/>
      <c r="EJ34" s="144"/>
      <c r="EK34" s="144"/>
      <c r="EL34" s="144"/>
      <c r="EM34" s="144"/>
      <c r="EN34" s="144"/>
      <c r="EO34" s="144"/>
      <c r="EP34" s="144"/>
      <c r="EQ34" s="144"/>
      <c r="ER34" s="144"/>
      <c r="ES34" s="144"/>
      <c r="ET34" s="144"/>
      <c r="EU34" s="144"/>
      <c r="EV34" s="144"/>
      <c r="EW34" s="144"/>
      <c r="EX34" s="144"/>
      <c r="EY34" s="144"/>
      <c r="EZ34" s="144"/>
      <c r="FA34" s="144"/>
      <c r="FB34" s="144"/>
      <c r="FC34" s="144"/>
      <c r="FD34" s="144"/>
      <c r="FE34" s="144"/>
      <c r="FF34" s="144"/>
      <c r="FG34" s="144"/>
      <c r="FH34" s="144"/>
      <c r="FI34" s="144"/>
      <c r="FJ34" s="144"/>
      <c r="FK34" s="144"/>
      <c r="FL34" s="144"/>
      <c r="FM34" s="144"/>
      <c r="FN34" s="144"/>
      <c r="FO34" s="144"/>
      <c r="FP34" s="144"/>
      <c r="FQ34" s="144"/>
      <c r="FR34" s="144"/>
      <c r="FS34" s="144"/>
      <c r="FT34" s="144"/>
      <c r="FU34" s="144"/>
      <c r="FV34" s="144"/>
      <c r="FW34" s="144"/>
      <c r="FX34" s="144"/>
      <c r="FY34" s="144"/>
      <c r="FZ34" s="144"/>
      <c r="GA34" s="144"/>
      <c r="GB34" s="144"/>
      <c r="GC34" s="144"/>
      <c r="GD34" s="144"/>
      <c r="GE34" s="144"/>
      <c r="GF34" s="144"/>
      <c r="GG34" s="144"/>
      <c r="GH34" s="144"/>
      <c r="GI34" s="144"/>
      <c r="GJ34" s="144"/>
      <c r="GK34" s="144"/>
      <c r="GL34" s="144"/>
      <c r="GM34" s="144"/>
      <c r="GN34" s="144"/>
      <c r="GO34" s="144"/>
      <c r="GP34" s="144"/>
      <c r="GQ34" s="144"/>
    </row>
    <row r="35" spans="1:199" ht="96.75" customHeight="1" x14ac:dyDescent="0.25">
      <c r="A35" s="115" t="s">
        <v>99</v>
      </c>
      <c r="B35" s="112" t="s">
        <v>9</v>
      </c>
      <c r="C35" s="112" t="s">
        <v>12</v>
      </c>
      <c r="D35" s="112"/>
      <c r="E35" s="112" t="s">
        <v>131</v>
      </c>
      <c r="F35" s="112" t="s">
        <v>2</v>
      </c>
      <c r="G35" s="112" t="s">
        <v>107</v>
      </c>
      <c r="H35" s="112" t="s">
        <v>216</v>
      </c>
      <c r="I35" s="112" t="s">
        <v>168</v>
      </c>
      <c r="J35" s="112" t="s">
        <v>167</v>
      </c>
      <c r="K35" s="112"/>
      <c r="L35" s="112" t="s">
        <v>108</v>
      </c>
      <c r="M35" s="277" t="s">
        <v>109</v>
      </c>
    </row>
    <row r="36" spans="1:199" ht="98.25" customHeight="1" x14ac:dyDescent="0.25">
      <c r="A36" s="115" t="s">
        <v>99</v>
      </c>
      <c r="B36" s="112" t="s">
        <v>9</v>
      </c>
      <c r="C36" s="112" t="s">
        <v>12</v>
      </c>
      <c r="D36" s="112"/>
      <c r="E36" s="112" t="s">
        <v>132</v>
      </c>
      <c r="F36" s="112" t="s">
        <v>133</v>
      </c>
      <c r="G36" s="112" t="s">
        <v>110</v>
      </c>
      <c r="H36" s="145" t="s">
        <v>216</v>
      </c>
      <c r="I36" s="112" t="s">
        <v>169</v>
      </c>
      <c r="J36" s="112" t="s">
        <v>167</v>
      </c>
      <c r="K36" s="112"/>
      <c r="L36" s="112" t="s">
        <v>108</v>
      </c>
      <c r="M36" s="277" t="s">
        <v>111</v>
      </c>
    </row>
    <row r="37" spans="1:199" ht="99" customHeight="1" x14ac:dyDescent="0.25">
      <c r="A37" s="115" t="s">
        <v>99</v>
      </c>
      <c r="B37" s="112" t="s">
        <v>9</v>
      </c>
      <c r="C37" s="112" t="s">
        <v>12</v>
      </c>
      <c r="D37" s="112"/>
      <c r="E37" s="112" t="s">
        <v>134</v>
      </c>
      <c r="F37" s="112" t="s">
        <v>135</v>
      </c>
      <c r="G37" s="112" t="s">
        <v>112</v>
      </c>
      <c r="H37" s="112" t="s">
        <v>216</v>
      </c>
      <c r="I37" s="112" t="s">
        <v>170</v>
      </c>
      <c r="J37" s="112" t="s">
        <v>167</v>
      </c>
      <c r="K37" s="112" t="s">
        <v>113</v>
      </c>
      <c r="L37" s="112" t="s">
        <v>108</v>
      </c>
      <c r="M37" s="277" t="s">
        <v>113</v>
      </c>
    </row>
    <row r="38" spans="1:199" ht="120" x14ac:dyDescent="0.25">
      <c r="A38" s="115" t="s">
        <v>99</v>
      </c>
      <c r="B38" s="112" t="s">
        <v>9</v>
      </c>
      <c r="C38" s="112" t="s">
        <v>13</v>
      </c>
      <c r="D38" s="112"/>
      <c r="E38" s="112" t="s">
        <v>136</v>
      </c>
      <c r="F38" s="112" t="s">
        <v>137</v>
      </c>
      <c r="G38" s="112" t="s">
        <v>17</v>
      </c>
      <c r="H38" s="112" t="s">
        <v>491</v>
      </c>
      <c r="I38" s="112" t="s">
        <v>171</v>
      </c>
      <c r="J38" s="112" t="s">
        <v>492</v>
      </c>
      <c r="K38" s="112" t="s">
        <v>172</v>
      </c>
      <c r="L38" s="112" t="s">
        <v>108</v>
      </c>
      <c r="M38" s="277" t="s">
        <v>493</v>
      </c>
    </row>
    <row r="39" spans="1:199" ht="157.5" customHeight="1" x14ac:dyDescent="0.25">
      <c r="A39" s="115" t="s">
        <v>99</v>
      </c>
      <c r="B39" s="112" t="s">
        <v>9</v>
      </c>
      <c r="C39" s="112" t="s">
        <v>13</v>
      </c>
      <c r="D39" s="112"/>
      <c r="E39" s="112" t="s">
        <v>138</v>
      </c>
      <c r="F39" s="112" t="s">
        <v>139</v>
      </c>
      <c r="G39" s="112" t="s">
        <v>16</v>
      </c>
      <c r="H39" s="112" t="s">
        <v>491</v>
      </c>
      <c r="I39" s="112" t="s">
        <v>494</v>
      </c>
      <c r="J39" s="112" t="s">
        <v>495</v>
      </c>
      <c r="K39" s="112" t="s">
        <v>173</v>
      </c>
      <c r="L39" s="112" t="s">
        <v>108</v>
      </c>
      <c r="M39" s="277" t="s">
        <v>496</v>
      </c>
    </row>
    <row r="40" spans="1:199" ht="45" x14ac:dyDescent="0.25">
      <c r="A40" s="115" t="s">
        <v>99</v>
      </c>
      <c r="B40" s="112" t="s">
        <v>9</v>
      </c>
      <c r="C40" s="112" t="s">
        <v>28</v>
      </c>
      <c r="D40" s="112"/>
      <c r="E40" s="112"/>
      <c r="F40" s="112" t="s">
        <v>256</v>
      </c>
      <c r="G40" s="112" t="s">
        <v>256</v>
      </c>
      <c r="H40" s="112" t="s">
        <v>479</v>
      </c>
      <c r="I40" s="112" t="s">
        <v>257</v>
      </c>
      <c r="J40" s="112"/>
      <c r="K40" s="112"/>
      <c r="L40" s="112" t="s">
        <v>225</v>
      </c>
      <c r="M40" s="277"/>
    </row>
    <row r="41" spans="1:199" ht="90" x14ac:dyDescent="0.25">
      <c r="A41" s="115" t="s">
        <v>99</v>
      </c>
      <c r="B41" s="112" t="s">
        <v>9</v>
      </c>
      <c r="C41" s="112" t="s">
        <v>28</v>
      </c>
      <c r="D41" s="112"/>
      <c r="E41" s="112" t="s">
        <v>140</v>
      </c>
      <c r="F41" s="112" t="s">
        <v>141</v>
      </c>
      <c r="G41" s="112" t="s">
        <v>142</v>
      </c>
      <c r="H41" s="112" t="s">
        <v>216</v>
      </c>
      <c r="I41" s="112" t="s">
        <v>174</v>
      </c>
      <c r="J41" s="112" t="s">
        <v>497</v>
      </c>
      <c r="K41" s="112"/>
      <c r="L41" s="112" t="s">
        <v>96</v>
      </c>
      <c r="M41" s="277" t="s">
        <v>97</v>
      </c>
    </row>
    <row r="61" spans="25:25" x14ac:dyDescent="0.25">
      <c r="Y61" s="147"/>
    </row>
  </sheetData>
  <mergeCells count="1">
    <mergeCell ref="A1:M1"/>
  </mergeCells>
  <hyperlinks>
    <hyperlink ref="M8" r:id="rId1"/>
  </hyperlinks>
  <pageMargins left="0.24" right="0.27559055118110237" top="0.39370078740157483" bottom="0.35433070866141736" header="0.35433070866141736" footer="0.15748031496062992"/>
  <pageSetup paperSize="9" scale="28" fitToHeight="0" orientation="landscape" r:id="rId2"/>
  <rowBreaks count="1" manualBreakCount="1">
    <brk id="19" max="16383" man="1"/>
  </rowBreaks>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D14" sqref="D13:D14"/>
    </sheetView>
  </sheetViews>
  <sheetFormatPr defaultRowHeight="12.75" x14ac:dyDescent="0.2"/>
  <cols>
    <col min="1" max="1" width="12.7109375" style="201" bestFit="1" customWidth="1"/>
    <col min="2" max="2" width="16.7109375" style="201" bestFit="1" customWidth="1"/>
    <col min="3" max="3" width="7.7109375" style="71" bestFit="1" customWidth="1"/>
    <col min="4" max="4" width="12.7109375" style="71" bestFit="1" customWidth="1"/>
    <col min="5" max="5" width="12.85546875" style="71" customWidth="1"/>
    <col min="6" max="6" width="21.28515625" style="71" customWidth="1"/>
    <col min="7" max="7" width="19.85546875" style="71" customWidth="1"/>
    <col min="8" max="10" width="30" style="71" customWidth="1"/>
    <col min="11" max="16384" width="9.140625" style="71"/>
  </cols>
  <sheetData>
    <row r="1" spans="1:10" x14ac:dyDescent="0.2">
      <c r="A1" s="198" t="s">
        <v>506</v>
      </c>
      <c r="B1" s="198" t="s">
        <v>504</v>
      </c>
      <c r="C1" s="199" t="s">
        <v>507</v>
      </c>
      <c r="D1" s="199" t="s">
        <v>505</v>
      </c>
      <c r="E1" s="199" t="s">
        <v>521</v>
      </c>
      <c r="F1" s="199" t="s">
        <v>522</v>
      </c>
      <c r="G1" s="199" t="s">
        <v>523</v>
      </c>
      <c r="H1" s="203" t="s">
        <v>619</v>
      </c>
      <c r="I1" s="203" t="s">
        <v>620</v>
      </c>
      <c r="J1" s="203" t="s">
        <v>621</v>
      </c>
    </row>
    <row r="2" spans="1:10" x14ac:dyDescent="0.2">
      <c r="A2" s="200" t="s">
        <v>278</v>
      </c>
      <c r="B2" s="201" t="s">
        <v>275</v>
      </c>
      <c r="C2" s="71" t="s">
        <v>183</v>
      </c>
      <c r="D2" s="71" t="s">
        <v>277</v>
      </c>
      <c r="E2" s="71" t="s">
        <v>276</v>
      </c>
      <c r="F2" s="71" t="s">
        <v>275</v>
      </c>
      <c r="G2" s="71" t="s">
        <v>278</v>
      </c>
      <c r="H2" s="203" t="s">
        <v>278</v>
      </c>
      <c r="I2" s="203" t="s">
        <v>524</v>
      </c>
      <c r="J2" s="203" t="s">
        <v>525</v>
      </c>
    </row>
    <row r="3" spans="1:10" x14ac:dyDescent="0.2">
      <c r="A3" s="200" t="s">
        <v>281</v>
      </c>
      <c r="B3" s="201" t="s">
        <v>279</v>
      </c>
      <c r="C3" s="71" t="s">
        <v>183</v>
      </c>
      <c r="D3" s="71" t="s">
        <v>277</v>
      </c>
      <c r="E3" s="71" t="s">
        <v>280</v>
      </c>
      <c r="F3" s="71" t="s">
        <v>279</v>
      </c>
      <c r="G3" s="71" t="s">
        <v>281</v>
      </c>
      <c r="H3" s="203" t="s">
        <v>281</v>
      </c>
      <c r="I3" s="203" t="s">
        <v>524</v>
      </c>
      <c r="J3" s="203" t="s">
        <v>526</v>
      </c>
    </row>
    <row r="4" spans="1:10" x14ac:dyDescent="0.2">
      <c r="A4" s="200" t="s">
        <v>284</v>
      </c>
      <c r="B4" s="201" t="s">
        <v>282</v>
      </c>
      <c r="C4" s="71" t="s">
        <v>183</v>
      </c>
      <c r="D4" s="71" t="s">
        <v>277</v>
      </c>
      <c r="E4" s="71" t="s">
        <v>283</v>
      </c>
      <c r="F4" s="71" t="s">
        <v>282</v>
      </c>
      <c r="G4" s="71" t="s">
        <v>284</v>
      </c>
      <c r="H4" s="203" t="s">
        <v>284</v>
      </c>
      <c r="I4" s="203" t="s">
        <v>524</v>
      </c>
      <c r="J4" s="203" t="s">
        <v>527</v>
      </c>
    </row>
    <row r="5" spans="1:10" x14ac:dyDescent="0.2">
      <c r="A5" s="200" t="s">
        <v>287</v>
      </c>
      <c r="B5" s="201" t="s">
        <v>285</v>
      </c>
      <c r="C5" s="71" t="s">
        <v>183</v>
      </c>
      <c r="D5" s="71" t="s">
        <v>277</v>
      </c>
      <c r="E5" s="71" t="s">
        <v>286</v>
      </c>
      <c r="F5" s="71" t="s">
        <v>285</v>
      </c>
      <c r="G5" s="71" t="s">
        <v>287</v>
      </c>
      <c r="H5" s="203" t="s">
        <v>287</v>
      </c>
      <c r="I5" s="203" t="s">
        <v>524</v>
      </c>
      <c r="J5" s="203" t="s">
        <v>528</v>
      </c>
    </row>
    <row r="6" spans="1:10" x14ac:dyDescent="0.2">
      <c r="A6" s="200" t="s">
        <v>290</v>
      </c>
      <c r="B6" s="201" t="s">
        <v>529</v>
      </c>
      <c r="C6" s="71" t="s">
        <v>183</v>
      </c>
      <c r="D6" s="71" t="s">
        <v>277</v>
      </c>
      <c r="E6" s="71" t="s">
        <v>289</v>
      </c>
      <c r="F6" s="71" t="s">
        <v>288</v>
      </c>
      <c r="G6" s="71" t="s">
        <v>290</v>
      </c>
      <c r="H6" s="203" t="s">
        <v>290</v>
      </c>
      <c r="I6" s="203" t="s">
        <v>524</v>
      </c>
      <c r="J6" s="203" t="s">
        <v>530</v>
      </c>
    </row>
    <row r="7" spans="1:10" x14ac:dyDescent="0.2">
      <c r="A7" s="200" t="s">
        <v>294</v>
      </c>
      <c r="B7" s="201" t="s">
        <v>293</v>
      </c>
      <c r="C7" s="71" t="s">
        <v>183</v>
      </c>
      <c r="D7" s="71" t="s">
        <v>277</v>
      </c>
      <c r="E7" s="71" t="s">
        <v>292</v>
      </c>
      <c r="F7" s="279" t="s">
        <v>291</v>
      </c>
      <c r="G7" s="71" t="s">
        <v>294</v>
      </c>
      <c r="H7" s="203" t="s">
        <v>294</v>
      </c>
      <c r="I7" s="203" t="s">
        <v>524</v>
      </c>
      <c r="J7" s="203" t="s">
        <v>531</v>
      </c>
    </row>
    <row r="8" spans="1:10" x14ac:dyDescent="0.2">
      <c r="A8" s="200" t="s">
        <v>298</v>
      </c>
      <c r="B8" s="201" t="s">
        <v>295</v>
      </c>
      <c r="C8" s="71" t="s">
        <v>184</v>
      </c>
      <c r="D8" s="71" t="s">
        <v>297</v>
      </c>
      <c r="E8" s="71" t="s">
        <v>296</v>
      </c>
      <c r="F8" s="71" t="s">
        <v>295</v>
      </c>
      <c r="G8" s="71" t="s">
        <v>298</v>
      </c>
      <c r="H8" s="203" t="s">
        <v>298</v>
      </c>
      <c r="I8" s="203" t="s">
        <v>532</v>
      </c>
      <c r="J8" s="203" t="s">
        <v>533</v>
      </c>
    </row>
    <row r="9" spans="1:10" x14ac:dyDescent="0.2">
      <c r="A9" s="200" t="s">
        <v>300</v>
      </c>
      <c r="B9" s="201" t="s">
        <v>184</v>
      </c>
      <c r="C9" s="71" t="s">
        <v>184</v>
      </c>
      <c r="D9" s="71" t="s">
        <v>297</v>
      </c>
      <c r="E9" s="71" t="s">
        <v>299</v>
      </c>
      <c r="F9" s="71" t="s">
        <v>184</v>
      </c>
      <c r="G9" s="71" t="s">
        <v>300</v>
      </c>
      <c r="H9" s="203" t="s">
        <v>300</v>
      </c>
      <c r="I9" s="203" t="s">
        <v>532</v>
      </c>
      <c r="J9" s="203" t="s">
        <v>532</v>
      </c>
    </row>
    <row r="10" spans="1:10" x14ac:dyDescent="0.2">
      <c r="A10" s="200" t="s">
        <v>303</v>
      </c>
      <c r="B10" s="201" t="s">
        <v>301</v>
      </c>
      <c r="C10" s="71" t="s">
        <v>184</v>
      </c>
      <c r="D10" s="71" t="s">
        <v>297</v>
      </c>
      <c r="E10" s="71" t="s">
        <v>302</v>
      </c>
      <c r="F10" s="71" t="s">
        <v>301</v>
      </c>
      <c r="G10" s="71" t="s">
        <v>303</v>
      </c>
      <c r="H10" s="203" t="s">
        <v>303</v>
      </c>
      <c r="I10" s="203" t="s">
        <v>532</v>
      </c>
      <c r="J10" s="203" t="s">
        <v>534</v>
      </c>
    </row>
    <row r="11" spans="1:10" x14ac:dyDescent="0.2">
      <c r="A11" s="200" t="s">
        <v>307</v>
      </c>
      <c r="B11" s="201" t="s">
        <v>306</v>
      </c>
      <c r="C11" s="71" t="s">
        <v>184</v>
      </c>
      <c r="D11" s="71" t="s">
        <v>297</v>
      </c>
      <c r="E11" s="71" t="s">
        <v>305</v>
      </c>
      <c r="F11" s="71" t="s">
        <v>304</v>
      </c>
      <c r="G11" s="71" t="s">
        <v>307</v>
      </c>
      <c r="H11" s="203" t="s">
        <v>307</v>
      </c>
      <c r="I11" s="203" t="s">
        <v>532</v>
      </c>
      <c r="J11" s="203" t="s">
        <v>535</v>
      </c>
    </row>
    <row r="12" spans="1:10" x14ac:dyDescent="0.2">
      <c r="A12" s="200" t="s">
        <v>310</v>
      </c>
      <c r="B12" s="201" t="s">
        <v>308</v>
      </c>
      <c r="C12" s="71" t="s">
        <v>184</v>
      </c>
      <c r="D12" s="71" t="s">
        <v>297</v>
      </c>
      <c r="E12" s="71" t="s">
        <v>309</v>
      </c>
      <c r="F12" s="71" t="s">
        <v>308</v>
      </c>
      <c r="G12" s="71" t="s">
        <v>310</v>
      </c>
      <c r="H12" s="203" t="s">
        <v>310</v>
      </c>
      <c r="I12" s="203" t="s">
        <v>532</v>
      </c>
      <c r="J12" s="203" t="s">
        <v>536</v>
      </c>
    </row>
    <row r="13" spans="1:10" x14ac:dyDescent="0.2">
      <c r="A13" s="200" t="s">
        <v>314</v>
      </c>
      <c r="B13" s="201" t="s">
        <v>313</v>
      </c>
      <c r="C13" s="71" t="s">
        <v>184</v>
      </c>
      <c r="D13" s="71" t="s">
        <v>297</v>
      </c>
      <c r="E13" s="71" t="s">
        <v>312</v>
      </c>
      <c r="F13" s="279" t="s">
        <v>311</v>
      </c>
      <c r="G13" s="71" t="s">
        <v>314</v>
      </c>
      <c r="H13" s="203" t="s">
        <v>314</v>
      </c>
      <c r="I13" s="203" t="s">
        <v>532</v>
      </c>
      <c r="J13" s="203" t="s">
        <v>537</v>
      </c>
    </row>
    <row r="14" spans="1:10" x14ac:dyDescent="0.2">
      <c r="A14" s="200" t="s">
        <v>318</v>
      </c>
      <c r="B14" s="201" t="s">
        <v>315</v>
      </c>
      <c r="C14" s="71" t="s">
        <v>185</v>
      </c>
      <c r="D14" s="71" t="s">
        <v>317</v>
      </c>
      <c r="E14" s="71" t="s">
        <v>316</v>
      </c>
      <c r="F14" s="71" t="s">
        <v>315</v>
      </c>
      <c r="G14" s="71" t="s">
        <v>318</v>
      </c>
      <c r="H14" s="203" t="s">
        <v>318</v>
      </c>
      <c r="I14" s="203" t="s">
        <v>538</v>
      </c>
      <c r="J14" s="203" t="s">
        <v>539</v>
      </c>
    </row>
    <row r="15" spans="1:10" x14ac:dyDescent="0.2">
      <c r="A15" s="200" t="s">
        <v>321</v>
      </c>
      <c r="B15" s="202" t="s">
        <v>540</v>
      </c>
      <c r="C15" s="71" t="s">
        <v>185</v>
      </c>
      <c r="D15" s="71" t="s">
        <v>317</v>
      </c>
      <c r="E15" s="71" t="s">
        <v>320</v>
      </c>
      <c r="F15" s="279" t="s">
        <v>319</v>
      </c>
      <c r="G15" s="71" t="s">
        <v>321</v>
      </c>
      <c r="H15" s="203" t="s">
        <v>321</v>
      </c>
      <c r="I15" s="203" t="s">
        <v>538</v>
      </c>
      <c r="J15" s="203" t="s">
        <v>541</v>
      </c>
    </row>
    <row r="16" spans="1:10" x14ac:dyDescent="0.2">
      <c r="A16" s="200" t="s">
        <v>324</v>
      </c>
      <c r="B16" s="202" t="s">
        <v>542</v>
      </c>
      <c r="C16" s="71" t="s">
        <v>185</v>
      </c>
      <c r="D16" s="71" t="s">
        <v>317</v>
      </c>
      <c r="E16" s="71" t="s">
        <v>323</v>
      </c>
      <c r="F16" s="279" t="s">
        <v>322</v>
      </c>
      <c r="G16" s="71" t="s">
        <v>324</v>
      </c>
      <c r="H16" s="203" t="s">
        <v>324</v>
      </c>
      <c r="I16" s="203" t="s">
        <v>538</v>
      </c>
      <c r="J16" s="203" t="s">
        <v>543</v>
      </c>
    </row>
    <row r="17" spans="1:10" x14ac:dyDescent="0.2">
      <c r="A17" s="200" t="s">
        <v>326</v>
      </c>
      <c r="B17" s="201" t="s">
        <v>185</v>
      </c>
      <c r="C17" s="71" t="s">
        <v>185</v>
      </c>
      <c r="D17" s="71" t="s">
        <v>317</v>
      </c>
      <c r="E17" s="71" t="s">
        <v>325</v>
      </c>
      <c r="F17" s="71" t="s">
        <v>185</v>
      </c>
      <c r="G17" s="71" t="s">
        <v>326</v>
      </c>
      <c r="H17" s="203" t="s">
        <v>326</v>
      </c>
      <c r="I17" s="203" t="s">
        <v>538</v>
      </c>
      <c r="J17" s="203" t="s">
        <v>538</v>
      </c>
    </row>
    <row r="18" spans="1:10" x14ac:dyDescent="0.2">
      <c r="A18" s="200" t="s">
        <v>329</v>
      </c>
      <c r="B18" s="201" t="s">
        <v>327</v>
      </c>
      <c r="C18" s="71" t="s">
        <v>185</v>
      </c>
      <c r="D18" s="71" t="s">
        <v>317</v>
      </c>
      <c r="E18" s="71" t="s">
        <v>328</v>
      </c>
      <c r="F18" s="71" t="s">
        <v>327</v>
      </c>
      <c r="G18" s="71" t="s">
        <v>329</v>
      </c>
      <c r="H18" s="203" t="s">
        <v>329</v>
      </c>
      <c r="I18" s="203" t="s">
        <v>538</v>
      </c>
      <c r="J18" s="203" t="s">
        <v>544</v>
      </c>
    </row>
    <row r="19" spans="1:10" x14ac:dyDescent="0.2">
      <c r="A19" s="200" t="s">
        <v>332</v>
      </c>
      <c r="B19" s="201" t="s">
        <v>330</v>
      </c>
      <c r="C19" s="71" t="s">
        <v>185</v>
      </c>
      <c r="D19" s="71" t="s">
        <v>317</v>
      </c>
      <c r="E19" s="71" t="s">
        <v>331</v>
      </c>
      <c r="F19" s="71" t="s">
        <v>330</v>
      </c>
      <c r="G19" s="71" t="s">
        <v>332</v>
      </c>
      <c r="H19" s="203" t="s">
        <v>332</v>
      </c>
      <c r="I19" s="203" t="s">
        <v>538</v>
      </c>
      <c r="J19" s="203" t="s">
        <v>545</v>
      </c>
    </row>
    <row r="20" spans="1:10" x14ac:dyDescent="0.2">
      <c r="A20" s="200" t="s">
        <v>335</v>
      </c>
      <c r="B20" s="201" t="s">
        <v>333</v>
      </c>
      <c r="C20" s="71" t="s">
        <v>185</v>
      </c>
      <c r="D20" s="71" t="s">
        <v>317</v>
      </c>
      <c r="E20" s="71" t="s">
        <v>334</v>
      </c>
      <c r="F20" s="71" t="s">
        <v>333</v>
      </c>
      <c r="G20" s="71" t="s">
        <v>335</v>
      </c>
      <c r="H20" s="203" t="s">
        <v>335</v>
      </c>
      <c r="I20" s="203" t="s">
        <v>538</v>
      </c>
      <c r="J20" s="203" t="s">
        <v>546</v>
      </c>
    </row>
    <row r="21" spans="1:10" x14ac:dyDescent="0.2">
      <c r="A21" s="200" t="s">
        <v>338</v>
      </c>
      <c r="B21" s="201" t="s">
        <v>336</v>
      </c>
      <c r="C21" s="71" t="s">
        <v>185</v>
      </c>
      <c r="D21" s="71" t="s">
        <v>317</v>
      </c>
      <c r="E21" s="71" t="s">
        <v>337</v>
      </c>
      <c r="F21" s="71" t="s">
        <v>336</v>
      </c>
      <c r="G21" s="71" t="s">
        <v>338</v>
      </c>
      <c r="H21" s="203" t="s">
        <v>338</v>
      </c>
      <c r="I21" s="203" t="s">
        <v>538</v>
      </c>
      <c r="J21" s="203" t="s">
        <v>547</v>
      </c>
    </row>
    <row r="22" spans="1:10" x14ac:dyDescent="0.2">
      <c r="A22" s="200" t="s">
        <v>343</v>
      </c>
      <c r="B22" s="201" t="s">
        <v>341</v>
      </c>
      <c r="C22" s="71" t="s">
        <v>186</v>
      </c>
      <c r="D22" s="71" t="s">
        <v>342</v>
      </c>
      <c r="E22" s="71" t="s">
        <v>340</v>
      </c>
      <c r="F22" s="279" t="s">
        <v>339</v>
      </c>
      <c r="G22" s="71" t="s">
        <v>343</v>
      </c>
      <c r="H22" s="203" t="s">
        <v>343</v>
      </c>
      <c r="I22" s="203" t="s">
        <v>548</v>
      </c>
      <c r="J22" s="203" t="s">
        <v>549</v>
      </c>
    </row>
    <row r="23" spans="1:10" x14ac:dyDescent="0.2">
      <c r="A23" s="200" t="s">
        <v>346</v>
      </c>
      <c r="B23" s="201" t="s">
        <v>344</v>
      </c>
      <c r="C23" s="71" t="s">
        <v>186</v>
      </c>
      <c r="D23" s="71" t="s">
        <v>342</v>
      </c>
      <c r="E23" s="71" t="s">
        <v>345</v>
      </c>
      <c r="F23" s="71" t="s">
        <v>344</v>
      </c>
      <c r="G23" s="71" t="s">
        <v>346</v>
      </c>
      <c r="H23" s="203" t="s">
        <v>346</v>
      </c>
      <c r="I23" s="203" t="s">
        <v>548</v>
      </c>
      <c r="J23" s="203" t="s">
        <v>550</v>
      </c>
    </row>
    <row r="24" spans="1:10" x14ac:dyDescent="0.2">
      <c r="A24" s="200" t="s">
        <v>349</v>
      </c>
      <c r="B24" s="201" t="s">
        <v>347</v>
      </c>
      <c r="C24" s="71" t="s">
        <v>186</v>
      </c>
      <c r="D24" s="71" t="s">
        <v>342</v>
      </c>
      <c r="E24" s="71" t="s">
        <v>348</v>
      </c>
      <c r="F24" s="71" t="s">
        <v>347</v>
      </c>
      <c r="G24" s="71" t="s">
        <v>349</v>
      </c>
      <c r="H24" s="203" t="s">
        <v>349</v>
      </c>
      <c r="I24" s="203" t="s">
        <v>548</v>
      </c>
      <c r="J24" s="203" t="s">
        <v>551</v>
      </c>
    </row>
    <row r="25" spans="1:10" x14ac:dyDescent="0.2">
      <c r="A25" s="200" t="s">
        <v>352</v>
      </c>
      <c r="B25" s="201" t="s">
        <v>350</v>
      </c>
      <c r="C25" s="71" t="s">
        <v>186</v>
      </c>
      <c r="D25" s="71" t="s">
        <v>342</v>
      </c>
      <c r="E25" s="71" t="s">
        <v>351</v>
      </c>
      <c r="F25" s="71" t="s">
        <v>350</v>
      </c>
      <c r="G25" s="71" t="s">
        <v>352</v>
      </c>
      <c r="H25" s="203" t="s">
        <v>352</v>
      </c>
      <c r="I25" s="203" t="s">
        <v>548</v>
      </c>
      <c r="J25" s="203" t="s">
        <v>552</v>
      </c>
    </row>
    <row r="26" spans="1:10" x14ac:dyDescent="0.2">
      <c r="A26" s="200" t="s">
        <v>355</v>
      </c>
      <c r="B26" s="201" t="s">
        <v>553</v>
      </c>
      <c r="C26" s="71" t="s">
        <v>186</v>
      </c>
      <c r="D26" s="71" t="s">
        <v>342</v>
      </c>
      <c r="E26" s="71" t="s">
        <v>354</v>
      </c>
      <c r="F26" s="279" t="s">
        <v>353</v>
      </c>
      <c r="G26" s="71" t="s">
        <v>355</v>
      </c>
      <c r="H26" s="203" t="s">
        <v>355</v>
      </c>
      <c r="I26" s="203" t="s">
        <v>548</v>
      </c>
      <c r="J26" s="203" t="s">
        <v>554</v>
      </c>
    </row>
    <row r="27" spans="1:10" x14ac:dyDescent="0.2">
      <c r="A27" s="200" t="s">
        <v>358</v>
      </c>
      <c r="B27" s="201" t="s">
        <v>356</v>
      </c>
      <c r="C27" s="71" t="s">
        <v>186</v>
      </c>
      <c r="D27" s="71" t="s">
        <v>342</v>
      </c>
      <c r="E27" s="71" t="s">
        <v>357</v>
      </c>
      <c r="F27" s="71" t="s">
        <v>356</v>
      </c>
      <c r="G27" s="71" t="s">
        <v>358</v>
      </c>
      <c r="H27" s="203" t="s">
        <v>358</v>
      </c>
      <c r="I27" s="203" t="s">
        <v>548</v>
      </c>
      <c r="J27" s="203" t="s">
        <v>555</v>
      </c>
    </row>
    <row r="28" spans="1:10" x14ac:dyDescent="0.2">
      <c r="A28" s="200" t="s">
        <v>361</v>
      </c>
      <c r="B28" s="201" t="s">
        <v>556</v>
      </c>
      <c r="C28" s="71" t="s">
        <v>186</v>
      </c>
      <c r="D28" s="71" t="s">
        <v>342</v>
      </c>
      <c r="F28" s="279"/>
      <c r="G28" s="279"/>
      <c r="H28" s="203" t="s">
        <v>361</v>
      </c>
      <c r="I28" s="203" t="s">
        <v>548</v>
      </c>
      <c r="J28" s="203" t="s">
        <v>557</v>
      </c>
    </row>
    <row r="29" spans="1:10" x14ac:dyDescent="0.2">
      <c r="A29" s="200" t="s">
        <v>364</v>
      </c>
      <c r="B29" s="201" t="s">
        <v>359</v>
      </c>
      <c r="C29" s="71" t="s">
        <v>186</v>
      </c>
      <c r="D29" s="71" t="s">
        <v>342</v>
      </c>
      <c r="E29" s="71" t="s">
        <v>360</v>
      </c>
      <c r="F29" s="71" t="s">
        <v>359</v>
      </c>
      <c r="G29" s="279" t="s">
        <v>361</v>
      </c>
      <c r="H29" s="203" t="s">
        <v>364</v>
      </c>
      <c r="I29" s="203" t="s">
        <v>548</v>
      </c>
      <c r="J29" s="203" t="s">
        <v>558</v>
      </c>
    </row>
    <row r="30" spans="1:10" x14ac:dyDescent="0.2">
      <c r="A30" s="200" t="s">
        <v>518</v>
      </c>
      <c r="B30" s="201" t="s">
        <v>362</v>
      </c>
      <c r="C30" s="71" t="s">
        <v>186</v>
      </c>
      <c r="D30" s="71" t="s">
        <v>342</v>
      </c>
      <c r="E30" s="71" t="s">
        <v>363</v>
      </c>
      <c r="F30" s="71" t="s">
        <v>362</v>
      </c>
      <c r="G30" s="279" t="s">
        <v>364</v>
      </c>
      <c r="H30" s="203" t="s">
        <v>518</v>
      </c>
      <c r="I30" s="203" t="s">
        <v>548</v>
      </c>
      <c r="J30" s="203" t="s">
        <v>559</v>
      </c>
    </row>
    <row r="31" spans="1:10" x14ac:dyDescent="0.2">
      <c r="A31" s="200" t="s">
        <v>368</v>
      </c>
      <c r="B31" s="201" t="s">
        <v>365</v>
      </c>
      <c r="C31" s="71" t="s">
        <v>187</v>
      </c>
      <c r="D31" s="71" t="s">
        <v>367</v>
      </c>
      <c r="E31" s="71" t="s">
        <v>366</v>
      </c>
      <c r="F31" s="71" t="s">
        <v>365</v>
      </c>
      <c r="G31" s="71" t="s">
        <v>368</v>
      </c>
      <c r="H31" s="203" t="s">
        <v>368</v>
      </c>
      <c r="I31" s="203" t="s">
        <v>560</v>
      </c>
      <c r="J31" s="203" t="s">
        <v>561</v>
      </c>
    </row>
    <row r="32" spans="1:10" x14ac:dyDescent="0.2">
      <c r="A32" s="200" t="s">
        <v>371</v>
      </c>
      <c r="B32" s="201" t="s">
        <v>369</v>
      </c>
      <c r="C32" s="71" t="s">
        <v>187</v>
      </c>
      <c r="D32" s="71" t="s">
        <v>367</v>
      </c>
      <c r="E32" s="71" t="s">
        <v>370</v>
      </c>
      <c r="F32" s="71" t="s">
        <v>369</v>
      </c>
      <c r="G32" s="71" t="s">
        <v>371</v>
      </c>
      <c r="H32" s="203" t="s">
        <v>371</v>
      </c>
      <c r="I32" s="203" t="s">
        <v>560</v>
      </c>
      <c r="J32" s="203" t="s">
        <v>562</v>
      </c>
    </row>
    <row r="33" spans="1:10" x14ac:dyDescent="0.2">
      <c r="A33" s="200" t="s">
        <v>374</v>
      </c>
      <c r="B33" s="201" t="s">
        <v>563</v>
      </c>
      <c r="C33" s="71" t="s">
        <v>187</v>
      </c>
      <c r="D33" s="71" t="s">
        <v>367</v>
      </c>
      <c r="E33" s="71" t="s">
        <v>373</v>
      </c>
      <c r="F33" s="279" t="s">
        <v>372</v>
      </c>
      <c r="G33" s="71" t="s">
        <v>374</v>
      </c>
      <c r="H33" s="203" t="s">
        <v>374</v>
      </c>
      <c r="I33" s="203" t="s">
        <v>560</v>
      </c>
      <c r="J33" s="203" t="s">
        <v>564</v>
      </c>
    </row>
    <row r="34" spans="1:10" x14ac:dyDescent="0.2">
      <c r="A34" s="200" t="s">
        <v>377</v>
      </c>
      <c r="B34" s="201" t="s">
        <v>375</v>
      </c>
      <c r="C34" s="71" t="s">
        <v>187</v>
      </c>
      <c r="D34" s="71" t="s">
        <v>367</v>
      </c>
      <c r="E34" s="71" t="s">
        <v>376</v>
      </c>
      <c r="F34" s="71" t="s">
        <v>375</v>
      </c>
      <c r="G34" s="71" t="s">
        <v>377</v>
      </c>
      <c r="H34" s="203" t="s">
        <v>377</v>
      </c>
      <c r="I34" s="203" t="s">
        <v>560</v>
      </c>
      <c r="J34" s="203" t="s">
        <v>565</v>
      </c>
    </row>
    <row r="35" spans="1:10" x14ac:dyDescent="0.2">
      <c r="A35" s="200" t="s">
        <v>380</v>
      </c>
      <c r="B35" s="201" t="s">
        <v>378</v>
      </c>
      <c r="C35" s="71" t="s">
        <v>187</v>
      </c>
      <c r="D35" s="71" t="s">
        <v>367</v>
      </c>
      <c r="E35" s="71" t="s">
        <v>379</v>
      </c>
      <c r="F35" s="71" t="s">
        <v>378</v>
      </c>
      <c r="G35" s="71" t="s">
        <v>380</v>
      </c>
      <c r="H35" s="203" t="s">
        <v>380</v>
      </c>
      <c r="I35" s="203" t="s">
        <v>560</v>
      </c>
      <c r="J35" s="203" t="s">
        <v>566</v>
      </c>
    </row>
    <row r="36" spans="1:10" x14ac:dyDescent="0.2">
      <c r="A36" s="200" t="s">
        <v>383</v>
      </c>
      <c r="B36" s="201" t="s">
        <v>381</v>
      </c>
      <c r="C36" s="71" t="s">
        <v>187</v>
      </c>
      <c r="D36" s="71" t="s">
        <v>367</v>
      </c>
      <c r="E36" s="71" t="s">
        <v>382</v>
      </c>
      <c r="F36" s="71" t="s">
        <v>381</v>
      </c>
      <c r="G36" s="71" t="s">
        <v>383</v>
      </c>
      <c r="H36" s="203" t="s">
        <v>383</v>
      </c>
      <c r="I36" s="203" t="s">
        <v>560</v>
      </c>
      <c r="J36" s="203" t="s">
        <v>567</v>
      </c>
    </row>
    <row r="37" spans="1:10" x14ac:dyDescent="0.2">
      <c r="A37" s="200" t="s">
        <v>386</v>
      </c>
      <c r="B37" s="201" t="s">
        <v>384</v>
      </c>
      <c r="C37" s="71" t="s">
        <v>187</v>
      </c>
      <c r="D37" s="71" t="s">
        <v>367</v>
      </c>
      <c r="E37" s="71" t="s">
        <v>385</v>
      </c>
      <c r="F37" s="71" t="s">
        <v>384</v>
      </c>
      <c r="G37" s="71" t="s">
        <v>386</v>
      </c>
      <c r="H37" s="203" t="s">
        <v>386</v>
      </c>
      <c r="I37" s="203" t="s">
        <v>560</v>
      </c>
      <c r="J37" s="203" t="s">
        <v>568</v>
      </c>
    </row>
    <row r="38" spans="1:10" x14ac:dyDescent="0.2">
      <c r="A38" s="200" t="s">
        <v>389</v>
      </c>
      <c r="B38" s="201" t="s">
        <v>387</v>
      </c>
      <c r="C38" s="71" t="s">
        <v>187</v>
      </c>
      <c r="D38" s="71" t="s">
        <v>367</v>
      </c>
      <c r="E38" s="71" t="s">
        <v>388</v>
      </c>
      <c r="F38" s="71" t="s">
        <v>387</v>
      </c>
      <c r="G38" s="71" t="s">
        <v>389</v>
      </c>
      <c r="H38" s="203" t="s">
        <v>389</v>
      </c>
      <c r="I38" s="203" t="s">
        <v>560</v>
      </c>
      <c r="J38" s="203" t="s">
        <v>569</v>
      </c>
    </row>
    <row r="39" spans="1:10" x14ac:dyDescent="0.2">
      <c r="A39" s="200" t="s">
        <v>391</v>
      </c>
      <c r="B39" s="201" t="s">
        <v>187</v>
      </c>
      <c r="C39" s="71" t="s">
        <v>187</v>
      </c>
      <c r="D39" s="71" t="s">
        <v>367</v>
      </c>
      <c r="E39" s="71" t="s">
        <v>390</v>
      </c>
      <c r="F39" s="71" t="s">
        <v>187</v>
      </c>
      <c r="G39" s="71" t="s">
        <v>391</v>
      </c>
      <c r="H39" s="203" t="s">
        <v>391</v>
      </c>
      <c r="I39" s="203" t="s">
        <v>560</v>
      </c>
      <c r="J39" s="203" t="s">
        <v>560</v>
      </c>
    </row>
    <row r="40" spans="1:10" x14ac:dyDescent="0.2">
      <c r="A40" s="200" t="s">
        <v>394</v>
      </c>
      <c r="B40" s="201" t="s">
        <v>392</v>
      </c>
      <c r="C40" s="71" t="s">
        <v>187</v>
      </c>
      <c r="D40" s="71" t="s">
        <v>367</v>
      </c>
      <c r="E40" s="71" t="s">
        <v>393</v>
      </c>
      <c r="F40" s="71" t="s">
        <v>392</v>
      </c>
      <c r="G40" s="71" t="s">
        <v>394</v>
      </c>
      <c r="H40" s="203" t="s">
        <v>394</v>
      </c>
      <c r="I40" s="203" t="s">
        <v>560</v>
      </c>
      <c r="J40" s="203" t="s">
        <v>570</v>
      </c>
    </row>
    <row r="41" spans="1:10" x14ac:dyDescent="0.2">
      <c r="A41" s="200" t="s">
        <v>397</v>
      </c>
      <c r="B41" s="201" t="s">
        <v>395</v>
      </c>
      <c r="C41" s="71" t="s">
        <v>187</v>
      </c>
      <c r="D41" s="71" t="s">
        <v>367</v>
      </c>
      <c r="E41" s="71" t="s">
        <v>396</v>
      </c>
      <c r="F41" s="71" t="s">
        <v>395</v>
      </c>
      <c r="G41" s="71" t="s">
        <v>397</v>
      </c>
      <c r="H41" s="203" t="s">
        <v>397</v>
      </c>
      <c r="I41" s="203" t="s">
        <v>560</v>
      </c>
      <c r="J41" s="203" t="s">
        <v>571</v>
      </c>
    </row>
    <row r="42" spans="1:10" x14ac:dyDescent="0.2">
      <c r="A42" s="200" t="s">
        <v>400</v>
      </c>
      <c r="B42" s="201" t="s">
        <v>398</v>
      </c>
      <c r="C42" s="71" t="s">
        <v>187</v>
      </c>
      <c r="D42" s="71" t="s">
        <v>367</v>
      </c>
      <c r="E42" s="71" t="s">
        <v>399</v>
      </c>
      <c r="F42" s="71" t="s">
        <v>398</v>
      </c>
      <c r="G42" s="71" t="s">
        <v>400</v>
      </c>
      <c r="H42" s="203" t="s">
        <v>400</v>
      </c>
      <c r="I42" s="203" t="s">
        <v>560</v>
      </c>
      <c r="J42" s="203" t="s">
        <v>572</v>
      </c>
    </row>
    <row r="43" spans="1:10" x14ac:dyDescent="0.2">
      <c r="A43" s="200" t="s">
        <v>519</v>
      </c>
      <c r="B43" s="201" t="s">
        <v>573</v>
      </c>
      <c r="C43" s="71" t="s">
        <v>187</v>
      </c>
      <c r="D43" s="71" t="s">
        <v>367</v>
      </c>
      <c r="H43" s="203" t="s">
        <v>519</v>
      </c>
      <c r="I43" s="203" t="s">
        <v>560</v>
      </c>
      <c r="J43" s="203" t="s">
        <v>574</v>
      </c>
    </row>
    <row r="44" spans="1:10" x14ac:dyDescent="0.2">
      <c r="A44" s="200" t="s">
        <v>404</v>
      </c>
      <c r="B44" s="201" t="s">
        <v>401</v>
      </c>
      <c r="C44" s="71" t="s">
        <v>439</v>
      </c>
      <c r="D44" s="71" t="s">
        <v>403</v>
      </c>
      <c r="E44" s="71" t="s">
        <v>402</v>
      </c>
      <c r="F44" s="71" t="s">
        <v>401</v>
      </c>
      <c r="G44" s="71" t="s">
        <v>404</v>
      </c>
      <c r="H44" s="203" t="s">
        <v>404</v>
      </c>
      <c r="I44" s="203" t="s">
        <v>575</v>
      </c>
      <c r="J44" s="203" t="s">
        <v>576</v>
      </c>
    </row>
    <row r="45" spans="1:10" x14ac:dyDescent="0.2">
      <c r="A45" s="200" t="s">
        <v>407</v>
      </c>
      <c r="B45" s="201" t="s">
        <v>405</v>
      </c>
      <c r="C45" s="71" t="s">
        <v>439</v>
      </c>
      <c r="D45" s="71" t="s">
        <v>403</v>
      </c>
      <c r="E45" s="71" t="s">
        <v>406</v>
      </c>
      <c r="F45" s="71" t="s">
        <v>405</v>
      </c>
      <c r="G45" s="71" t="s">
        <v>407</v>
      </c>
      <c r="H45" s="203" t="s">
        <v>407</v>
      </c>
      <c r="I45" s="203" t="s">
        <v>575</v>
      </c>
      <c r="J45" s="203" t="s">
        <v>577</v>
      </c>
    </row>
    <row r="46" spans="1:10" x14ac:dyDescent="0.2">
      <c r="A46" s="200" t="s">
        <v>410</v>
      </c>
      <c r="B46" s="201" t="s">
        <v>578</v>
      </c>
      <c r="C46" s="71" t="s">
        <v>439</v>
      </c>
      <c r="D46" s="71" t="s">
        <v>403</v>
      </c>
      <c r="E46" s="279" t="s">
        <v>431</v>
      </c>
      <c r="F46" s="279" t="s">
        <v>430</v>
      </c>
      <c r="G46" s="279" t="s">
        <v>432</v>
      </c>
      <c r="H46" s="203" t="s">
        <v>410</v>
      </c>
      <c r="I46" s="203" t="s">
        <v>575</v>
      </c>
      <c r="J46" s="203" t="s">
        <v>579</v>
      </c>
    </row>
    <row r="47" spans="1:10" x14ac:dyDescent="0.2">
      <c r="A47" s="200" t="s">
        <v>413</v>
      </c>
      <c r="B47" s="201" t="s">
        <v>580</v>
      </c>
      <c r="C47" s="71" t="s">
        <v>439</v>
      </c>
      <c r="D47" s="71" t="s">
        <v>403</v>
      </c>
      <c r="E47" s="71" t="s">
        <v>409</v>
      </c>
      <c r="F47" s="71" t="s">
        <v>408</v>
      </c>
      <c r="G47" s="279" t="s">
        <v>410</v>
      </c>
      <c r="H47" s="203" t="s">
        <v>413</v>
      </c>
      <c r="I47" s="203" t="s">
        <v>575</v>
      </c>
      <c r="J47" s="203" t="s">
        <v>581</v>
      </c>
    </row>
    <row r="48" spans="1:10" x14ac:dyDescent="0.2">
      <c r="A48" s="200" t="s">
        <v>417</v>
      </c>
      <c r="B48" s="201" t="s">
        <v>582</v>
      </c>
      <c r="C48" s="71" t="s">
        <v>439</v>
      </c>
      <c r="D48" s="71" t="s">
        <v>403</v>
      </c>
      <c r="E48" s="71" t="s">
        <v>412</v>
      </c>
      <c r="F48" s="279" t="s">
        <v>411</v>
      </c>
      <c r="G48" s="279" t="s">
        <v>413</v>
      </c>
      <c r="H48" s="203" t="s">
        <v>417</v>
      </c>
      <c r="I48" s="203" t="s">
        <v>575</v>
      </c>
      <c r="J48" s="203" t="s">
        <v>583</v>
      </c>
    </row>
    <row r="49" spans="1:10" x14ac:dyDescent="0.2">
      <c r="A49" s="200" t="s">
        <v>420</v>
      </c>
      <c r="B49" s="201" t="s">
        <v>416</v>
      </c>
      <c r="C49" s="71" t="s">
        <v>439</v>
      </c>
      <c r="D49" s="71" t="s">
        <v>403</v>
      </c>
      <c r="E49" s="71" t="s">
        <v>415</v>
      </c>
      <c r="F49" s="279" t="s">
        <v>414</v>
      </c>
      <c r="G49" s="279" t="s">
        <v>417</v>
      </c>
      <c r="H49" s="203" t="s">
        <v>420</v>
      </c>
      <c r="I49" s="203" t="s">
        <v>575</v>
      </c>
      <c r="J49" s="203" t="s">
        <v>584</v>
      </c>
    </row>
    <row r="50" spans="1:10" x14ac:dyDescent="0.2">
      <c r="A50" s="200" t="s">
        <v>423</v>
      </c>
      <c r="B50" s="201" t="s">
        <v>418</v>
      </c>
      <c r="C50" s="71" t="s">
        <v>439</v>
      </c>
      <c r="D50" s="71" t="s">
        <v>403</v>
      </c>
      <c r="E50" s="71" t="s">
        <v>419</v>
      </c>
      <c r="F50" s="71" t="s">
        <v>418</v>
      </c>
      <c r="G50" s="279" t="s">
        <v>420</v>
      </c>
      <c r="H50" s="203" t="s">
        <v>423</v>
      </c>
      <c r="I50" s="203" t="s">
        <v>575</v>
      </c>
      <c r="J50" s="203" t="s">
        <v>585</v>
      </c>
    </row>
    <row r="51" spans="1:10" x14ac:dyDescent="0.2">
      <c r="A51" s="200" t="s">
        <v>426</v>
      </c>
      <c r="B51" s="201" t="s">
        <v>421</v>
      </c>
      <c r="C51" s="71" t="s">
        <v>439</v>
      </c>
      <c r="D51" s="71" t="s">
        <v>403</v>
      </c>
      <c r="E51" s="71" t="s">
        <v>422</v>
      </c>
      <c r="F51" s="71" t="s">
        <v>421</v>
      </c>
      <c r="G51" s="279" t="s">
        <v>423</v>
      </c>
      <c r="H51" s="203" t="s">
        <v>426</v>
      </c>
      <c r="I51" s="203" t="s">
        <v>575</v>
      </c>
      <c r="J51" s="203" t="s">
        <v>586</v>
      </c>
    </row>
    <row r="52" spans="1:10" x14ac:dyDescent="0.2">
      <c r="A52" s="200" t="s">
        <v>429</v>
      </c>
      <c r="B52" s="201" t="s">
        <v>424</v>
      </c>
      <c r="C52" s="71" t="s">
        <v>439</v>
      </c>
      <c r="D52" s="71" t="s">
        <v>403</v>
      </c>
      <c r="E52" s="71" t="s">
        <v>425</v>
      </c>
      <c r="F52" s="71" t="s">
        <v>424</v>
      </c>
      <c r="G52" s="279" t="s">
        <v>426</v>
      </c>
      <c r="H52" s="203" t="s">
        <v>429</v>
      </c>
      <c r="I52" s="203" t="s">
        <v>575</v>
      </c>
      <c r="J52" s="203" t="s">
        <v>587</v>
      </c>
    </row>
    <row r="53" spans="1:10" x14ac:dyDescent="0.2">
      <c r="A53" s="200" t="s">
        <v>432</v>
      </c>
      <c r="B53" s="201" t="s">
        <v>427</v>
      </c>
      <c r="C53" s="71" t="s">
        <v>439</v>
      </c>
      <c r="D53" s="71" t="s">
        <v>403</v>
      </c>
      <c r="E53" s="71" t="s">
        <v>428</v>
      </c>
      <c r="F53" s="71" t="s">
        <v>427</v>
      </c>
      <c r="G53" s="279" t="s">
        <v>429</v>
      </c>
      <c r="H53" s="203" t="s">
        <v>432</v>
      </c>
      <c r="I53" s="203" t="s">
        <v>575</v>
      </c>
      <c r="J53" s="203" t="s">
        <v>588</v>
      </c>
    </row>
    <row r="54" spans="1:10" x14ac:dyDescent="0.2">
      <c r="A54" s="200" t="s">
        <v>436</v>
      </c>
      <c r="B54" s="201" t="s">
        <v>435</v>
      </c>
      <c r="C54" s="71" t="s">
        <v>439</v>
      </c>
      <c r="D54" s="71" t="s">
        <v>403</v>
      </c>
      <c r="E54" s="71" t="s">
        <v>434</v>
      </c>
      <c r="F54" s="279" t="s">
        <v>433</v>
      </c>
      <c r="G54" s="71" t="s">
        <v>436</v>
      </c>
      <c r="H54" s="203" t="s">
        <v>436</v>
      </c>
      <c r="I54" s="203" t="s">
        <v>575</v>
      </c>
      <c r="J54" s="203" t="s">
        <v>589</v>
      </c>
    </row>
    <row r="55" spans="1:10" x14ac:dyDescent="0.2">
      <c r="A55" s="200" t="s">
        <v>440</v>
      </c>
      <c r="B55" s="201" t="s">
        <v>439</v>
      </c>
      <c r="C55" s="71" t="s">
        <v>439</v>
      </c>
      <c r="D55" s="71" t="s">
        <v>403</v>
      </c>
      <c r="E55" s="71" t="s">
        <v>438</v>
      </c>
      <c r="F55" s="279" t="s">
        <v>437</v>
      </c>
      <c r="G55" s="71" t="s">
        <v>440</v>
      </c>
      <c r="H55" s="203" t="s">
        <v>440</v>
      </c>
      <c r="I55" s="203" t="s">
        <v>575</v>
      </c>
      <c r="J55" s="203" t="s">
        <v>575</v>
      </c>
    </row>
    <row r="56" spans="1:10" x14ac:dyDescent="0.2">
      <c r="A56" s="200" t="s">
        <v>443</v>
      </c>
      <c r="B56" s="201" t="s">
        <v>441</v>
      </c>
      <c r="C56" s="71" t="s">
        <v>439</v>
      </c>
      <c r="D56" s="71" t="s">
        <v>403</v>
      </c>
      <c r="E56" s="71" t="s">
        <v>442</v>
      </c>
      <c r="F56" s="71" t="s">
        <v>441</v>
      </c>
      <c r="G56" s="71" t="s">
        <v>443</v>
      </c>
      <c r="H56" s="203" t="s">
        <v>443</v>
      </c>
      <c r="I56" s="203" t="s">
        <v>575</v>
      </c>
      <c r="J56" s="203" t="s">
        <v>590</v>
      </c>
    </row>
    <row r="57" spans="1:10" x14ac:dyDescent="0.2">
      <c r="A57" s="200" t="s">
        <v>450</v>
      </c>
      <c r="B57" s="201" t="s">
        <v>591</v>
      </c>
      <c r="C57" s="71" t="s">
        <v>188</v>
      </c>
      <c r="D57" s="71" t="s">
        <v>446</v>
      </c>
      <c r="E57" s="279" t="s">
        <v>445</v>
      </c>
      <c r="F57" s="279" t="s">
        <v>444</v>
      </c>
      <c r="G57" s="279" t="s">
        <v>447</v>
      </c>
      <c r="H57" s="203" t="s">
        <v>450</v>
      </c>
      <c r="I57" s="203" t="s">
        <v>592</v>
      </c>
      <c r="J57" s="203" t="s">
        <v>593</v>
      </c>
    </row>
    <row r="58" spans="1:10" x14ac:dyDescent="0.2">
      <c r="A58" s="200" t="s">
        <v>453</v>
      </c>
      <c r="B58" s="201" t="s">
        <v>448</v>
      </c>
      <c r="C58" s="71" t="s">
        <v>188</v>
      </c>
      <c r="D58" s="71" t="s">
        <v>446</v>
      </c>
      <c r="E58" s="71" t="s">
        <v>449</v>
      </c>
      <c r="F58" s="71" t="s">
        <v>448</v>
      </c>
      <c r="G58" s="279" t="s">
        <v>450</v>
      </c>
      <c r="H58" s="203" t="s">
        <v>453</v>
      </c>
      <c r="I58" s="203" t="s">
        <v>592</v>
      </c>
      <c r="J58" s="203" t="s">
        <v>594</v>
      </c>
    </row>
    <row r="59" spans="1:10" x14ac:dyDescent="0.2">
      <c r="A59" s="200" t="s">
        <v>457</v>
      </c>
      <c r="B59" s="201" t="s">
        <v>451</v>
      </c>
      <c r="C59" s="71" t="s">
        <v>188</v>
      </c>
      <c r="D59" s="71" t="s">
        <v>446</v>
      </c>
      <c r="E59" s="71" t="s">
        <v>452</v>
      </c>
      <c r="F59" s="71" t="s">
        <v>451</v>
      </c>
      <c r="G59" s="279" t="s">
        <v>453</v>
      </c>
      <c r="H59" s="203" t="s">
        <v>457</v>
      </c>
      <c r="I59" s="203" t="s">
        <v>592</v>
      </c>
      <c r="J59" s="203" t="s">
        <v>595</v>
      </c>
    </row>
    <row r="60" spans="1:10" x14ac:dyDescent="0.2">
      <c r="A60" s="200" t="s">
        <v>460</v>
      </c>
      <c r="B60" s="201" t="s">
        <v>456</v>
      </c>
      <c r="C60" s="71" t="s">
        <v>188</v>
      </c>
      <c r="D60" s="71" t="s">
        <v>446</v>
      </c>
      <c r="E60" s="71" t="s">
        <v>455</v>
      </c>
      <c r="F60" s="279" t="s">
        <v>454</v>
      </c>
      <c r="G60" s="279" t="s">
        <v>457</v>
      </c>
      <c r="H60" s="203" t="s">
        <v>460</v>
      </c>
      <c r="I60" s="203" t="s">
        <v>592</v>
      </c>
      <c r="J60" s="203" t="s">
        <v>596</v>
      </c>
    </row>
    <row r="61" spans="1:10" x14ac:dyDescent="0.2">
      <c r="A61" s="200" t="s">
        <v>463</v>
      </c>
      <c r="B61" s="201" t="s">
        <v>597</v>
      </c>
      <c r="C61" s="71" t="s">
        <v>188</v>
      </c>
      <c r="D61" s="71" t="s">
        <v>446</v>
      </c>
      <c r="E61" s="279" t="s">
        <v>462</v>
      </c>
      <c r="F61" s="279" t="s">
        <v>461</v>
      </c>
      <c r="G61" s="279" t="s">
        <v>463</v>
      </c>
      <c r="H61" s="203" t="s">
        <v>463</v>
      </c>
      <c r="I61" s="203" t="s">
        <v>592</v>
      </c>
      <c r="J61" s="203" t="s">
        <v>598</v>
      </c>
    </row>
    <row r="62" spans="1:10" x14ac:dyDescent="0.2">
      <c r="A62" s="200" t="s">
        <v>466</v>
      </c>
      <c r="B62" s="201" t="s">
        <v>458</v>
      </c>
      <c r="C62" s="71" t="s">
        <v>188</v>
      </c>
      <c r="D62" s="71" t="s">
        <v>446</v>
      </c>
      <c r="E62" s="71" t="s">
        <v>459</v>
      </c>
      <c r="F62" s="71" t="s">
        <v>458</v>
      </c>
      <c r="G62" s="71" t="s">
        <v>460</v>
      </c>
      <c r="H62" s="203" t="s">
        <v>466</v>
      </c>
      <c r="I62" s="203" t="s">
        <v>592</v>
      </c>
      <c r="J62" s="203" t="s">
        <v>599</v>
      </c>
    </row>
    <row r="63" spans="1:10" x14ac:dyDescent="0.2">
      <c r="A63" s="200" t="s">
        <v>469</v>
      </c>
      <c r="B63" s="201" t="s">
        <v>464</v>
      </c>
      <c r="C63" s="71" t="s">
        <v>188</v>
      </c>
      <c r="D63" s="71" t="s">
        <v>446</v>
      </c>
      <c r="E63" s="71" t="s">
        <v>465</v>
      </c>
      <c r="F63" s="71" t="s">
        <v>464</v>
      </c>
      <c r="G63" s="71" t="s">
        <v>466</v>
      </c>
      <c r="H63" s="203" t="s">
        <v>469</v>
      </c>
      <c r="I63" s="203" t="s">
        <v>592</v>
      </c>
      <c r="J63" s="203" t="s">
        <v>600</v>
      </c>
    </row>
    <row r="64" spans="1:10" x14ac:dyDescent="0.2">
      <c r="A64" s="200" t="s">
        <v>472</v>
      </c>
      <c r="B64" s="201" t="s">
        <v>601</v>
      </c>
      <c r="C64" s="71" t="s">
        <v>188</v>
      </c>
      <c r="D64" s="71" t="s">
        <v>446</v>
      </c>
      <c r="E64" s="71" t="s">
        <v>468</v>
      </c>
      <c r="F64" s="279" t="s">
        <v>467</v>
      </c>
      <c r="G64" s="71" t="s">
        <v>469</v>
      </c>
      <c r="H64" s="203" t="s">
        <v>472</v>
      </c>
      <c r="I64" s="203" t="s">
        <v>592</v>
      </c>
      <c r="J64" s="203" t="s">
        <v>602</v>
      </c>
    </row>
    <row r="65" spans="1:10" x14ac:dyDescent="0.2">
      <c r="A65" s="200" t="s">
        <v>447</v>
      </c>
      <c r="B65" s="201" t="s">
        <v>470</v>
      </c>
      <c r="C65" s="71" t="s">
        <v>188</v>
      </c>
      <c r="D65" s="71" t="s">
        <v>446</v>
      </c>
      <c r="E65" s="71" t="s">
        <v>471</v>
      </c>
      <c r="F65" s="71" t="s">
        <v>470</v>
      </c>
      <c r="G65" s="71" t="s">
        <v>472</v>
      </c>
      <c r="H65" s="203" t="s">
        <v>447</v>
      </c>
      <c r="I65" s="203" t="s">
        <v>592</v>
      </c>
      <c r="J65" s="203" t="s">
        <v>603</v>
      </c>
    </row>
    <row r="66" spans="1:10" x14ac:dyDescent="0.2">
      <c r="A66" s="200" t="s">
        <v>475</v>
      </c>
      <c r="B66" s="201" t="s">
        <v>604</v>
      </c>
      <c r="C66" s="71" t="s">
        <v>188</v>
      </c>
      <c r="D66" s="71" t="s">
        <v>446</v>
      </c>
      <c r="E66" s="71" t="s">
        <v>474</v>
      </c>
      <c r="F66" s="279" t="s">
        <v>473</v>
      </c>
      <c r="G66" s="71" t="s">
        <v>475</v>
      </c>
      <c r="H66" s="203" t="s">
        <v>475</v>
      </c>
      <c r="I66" s="203" t="s">
        <v>592</v>
      </c>
      <c r="J66" s="203" t="s">
        <v>605</v>
      </c>
    </row>
    <row r="67" spans="1:10" x14ac:dyDescent="0.2">
      <c r="A67" s="200" t="s">
        <v>520</v>
      </c>
      <c r="B67" s="201" t="s">
        <v>606</v>
      </c>
      <c r="C67" s="71" t="s">
        <v>188</v>
      </c>
      <c r="D67" s="71" t="s">
        <v>446</v>
      </c>
      <c r="H67" s="203" t="s">
        <v>520</v>
      </c>
      <c r="I67" s="203" t="s">
        <v>592</v>
      </c>
      <c r="J67" s="203" t="s">
        <v>607</v>
      </c>
    </row>
    <row r="68" spans="1:10" x14ac:dyDescent="0.2">
      <c r="A68" s="200" t="s">
        <v>478</v>
      </c>
      <c r="B68" s="201" t="s">
        <v>608</v>
      </c>
      <c r="C68" s="71" t="s">
        <v>189</v>
      </c>
      <c r="D68" s="71" t="s">
        <v>477</v>
      </c>
      <c r="E68" s="71" t="s">
        <v>476</v>
      </c>
      <c r="F68" s="279" t="s">
        <v>189</v>
      </c>
      <c r="G68" s="71" t="s">
        <v>478</v>
      </c>
      <c r="H68" s="203" t="s">
        <v>478</v>
      </c>
      <c r="I68" s="203" t="s">
        <v>609</v>
      </c>
      <c r="J68" s="203" t="s">
        <v>610</v>
      </c>
    </row>
    <row r="69" spans="1:10" s="201" customFormat="1" x14ac:dyDescent="0.2"/>
    <row r="70" spans="1:10" s="201" customFormat="1" x14ac:dyDescent="0.2">
      <c r="A70" s="200"/>
    </row>
    <row r="71" spans="1:10" s="201" customFormat="1" x14ac:dyDescent="0.2"/>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7"/>
  <sheetViews>
    <sheetView showGridLines="0" workbookViewId="0">
      <pane xSplit="4" ySplit="5" topLeftCell="E6" activePane="bottomRight" state="frozen"/>
      <selection activeCell="AZ4" sqref="AZ4"/>
      <selection pane="topRight" activeCell="AZ4" sqref="AZ4"/>
      <selection pane="bottomLeft" activeCell="AZ4" sqref="AZ4"/>
      <selection pane="bottomRight" activeCell="AZ4" sqref="AZ4"/>
    </sheetView>
  </sheetViews>
  <sheetFormatPr defaultColWidth="9.140625" defaultRowHeight="15" x14ac:dyDescent="0.25"/>
  <cols>
    <col min="1" max="1" width="9.140625" style="110"/>
    <col min="2" max="2" width="49.42578125" style="166" bestFit="1" customWidth="1"/>
    <col min="3" max="4" width="13.5703125" style="166" customWidth="1"/>
    <col min="5" max="17" width="11.42578125" style="166" customWidth="1"/>
    <col min="18" max="19" width="11.42578125" style="135" customWidth="1"/>
    <col min="20" max="39" width="11.42578125" style="110" customWidth="1"/>
    <col min="40" max="42" width="11.42578125" style="135" customWidth="1"/>
    <col min="43" max="51" width="11.42578125" style="110" customWidth="1"/>
    <col min="52" max="16384" width="9.140625" style="110"/>
  </cols>
  <sheetData>
    <row r="1" spans="1:52"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row>
    <row r="2" spans="1:52"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269</v>
      </c>
      <c r="AZ2" s="218" t="s">
        <v>646</v>
      </c>
    </row>
    <row r="3" spans="1:52" s="166" customFormat="1" ht="15.75" thickTop="1" x14ac:dyDescent="0.25">
      <c r="A3" s="162" t="s">
        <v>67</v>
      </c>
      <c r="B3" s="161"/>
      <c r="C3" s="161"/>
      <c r="D3" s="161"/>
      <c r="E3" s="217" t="s">
        <v>511</v>
      </c>
      <c r="F3" s="217">
        <v>2011</v>
      </c>
      <c r="G3" s="217">
        <v>2011</v>
      </c>
      <c r="H3" s="217">
        <v>2015</v>
      </c>
      <c r="I3" s="219" t="s">
        <v>265</v>
      </c>
      <c r="J3" s="217">
        <v>2017</v>
      </c>
      <c r="K3" s="219">
        <v>2016</v>
      </c>
      <c r="L3" s="163">
        <v>2015</v>
      </c>
      <c r="M3" s="163">
        <v>2016</v>
      </c>
      <c r="N3" s="163">
        <v>2017</v>
      </c>
      <c r="O3" s="163">
        <v>2018</v>
      </c>
      <c r="P3" s="163">
        <v>2018</v>
      </c>
      <c r="Q3" s="219" t="s">
        <v>247</v>
      </c>
      <c r="R3" s="219" t="s">
        <v>266</v>
      </c>
      <c r="S3" s="219">
        <v>2016</v>
      </c>
      <c r="T3" s="219" t="s">
        <v>264</v>
      </c>
      <c r="U3" s="219" t="s">
        <v>264</v>
      </c>
      <c r="V3" s="219" t="s">
        <v>264</v>
      </c>
      <c r="W3" s="219">
        <v>2015</v>
      </c>
      <c r="X3" s="219">
        <v>2014</v>
      </c>
      <c r="Y3" s="219">
        <v>2014</v>
      </c>
      <c r="Z3" s="219">
        <v>2015</v>
      </c>
      <c r="AA3" s="219" t="s">
        <v>270</v>
      </c>
      <c r="AB3" s="163">
        <v>2017</v>
      </c>
      <c r="AC3" s="163">
        <v>2017</v>
      </c>
      <c r="AD3" s="163">
        <v>2017</v>
      </c>
      <c r="AE3" s="163">
        <v>2017</v>
      </c>
      <c r="AF3" s="163">
        <v>2018</v>
      </c>
      <c r="AG3" s="163">
        <v>2017</v>
      </c>
      <c r="AH3" s="163">
        <v>2017</v>
      </c>
      <c r="AI3" s="163">
        <v>2017</v>
      </c>
      <c r="AJ3" s="163">
        <v>2017</v>
      </c>
      <c r="AK3" s="163">
        <v>2017</v>
      </c>
      <c r="AL3" s="163">
        <v>2017</v>
      </c>
      <c r="AM3" s="163">
        <v>2017</v>
      </c>
      <c r="AN3" s="219">
        <v>2016</v>
      </c>
      <c r="AO3" s="219">
        <v>2016</v>
      </c>
      <c r="AP3" s="221">
        <v>2014</v>
      </c>
      <c r="AQ3" s="221" t="s">
        <v>267</v>
      </c>
      <c r="AR3" s="221" t="s">
        <v>263</v>
      </c>
      <c r="AS3" s="221">
        <v>2015</v>
      </c>
      <c r="AT3" s="221">
        <v>2015</v>
      </c>
      <c r="AU3" s="219" t="s">
        <v>268</v>
      </c>
      <c r="AV3" s="219" t="s">
        <v>268</v>
      </c>
      <c r="AW3" s="226">
        <v>2017</v>
      </c>
      <c r="AX3" s="226">
        <v>2015</v>
      </c>
      <c r="AY3" s="221">
        <v>2017</v>
      </c>
      <c r="AZ3" s="219">
        <v>2017</v>
      </c>
    </row>
    <row r="4" spans="1:52" s="166" customFormat="1" x14ac:dyDescent="0.25">
      <c r="A4" s="162" t="s">
        <v>670</v>
      </c>
      <c r="B4" s="161"/>
      <c r="C4" s="161"/>
      <c r="D4" s="161"/>
      <c r="E4" s="217">
        <v>2018</v>
      </c>
      <c r="F4" s="217">
        <v>2017</v>
      </c>
      <c r="G4" s="217">
        <v>2017</v>
      </c>
      <c r="H4" s="217">
        <v>2015</v>
      </c>
      <c r="I4" s="219">
        <v>2017</v>
      </c>
      <c r="J4" s="217">
        <v>2017</v>
      </c>
      <c r="K4" s="219">
        <v>2017</v>
      </c>
      <c r="L4" s="163">
        <v>2015</v>
      </c>
      <c r="M4" s="163">
        <v>2016</v>
      </c>
      <c r="N4" s="163">
        <v>2017</v>
      </c>
      <c r="O4" s="163">
        <v>2018</v>
      </c>
      <c r="P4" s="163">
        <v>2018</v>
      </c>
      <c r="Q4" s="219">
        <v>2017</v>
      </c>
      <c r="R4" s="219">
        <v>2017</v>
      </c>
      <c r="S4" s="219">
        <v>2017</v>
      </c>
      <c r="T4" s="219">
        <v>2017</v>
      </c>
      <c r="U4" s="219">
        <v>2017</v>
      </c>
      <c r="V4" s="219">
        <v>2017</v>
      </c>
      <c r="W4" s="219">
        <v>2018</v>
      </c>
      <c r="X4" s="219">
        <v>2018</v>
      </c>
      <c r="Y4" s="219">
        <v>2014</v>
      </c>
      <c r="Z4" s="219">
        <v>2015</v>
      </c>
      <c r="AA4" s="219">
        <v>2017</v>
      </c>
      <c r="AB4" s="163">
        <v>2017</v>
      </c>
      <c r="AC4" s="163">
        <v>2017</v>
      </c>
      <c r="AD4" s="163">
        <v>2018</v>
      </c>
      <c r="AE4" s="163">
        <v>2018</v>
      </c>
      <c r="AF4" s="163">
        <v>2018</v>
      </c>
      <c r="AG4" s="163">
        <v>2018</v>
      </c>
      <c r="AH4" s="163">
        <v>2018</v>
      </c>
      <c r="AI4" s="163">
        <v>2018</v>
      </c>
      <c r="AJ4" s="163">
        <v>2018</v>
      </c>
      <c r="AK4" s="163">
        <v>2018</v>
      </c>
      <c r="AL4" s="163">
        <v>2018</v>
      </c>
      <c r="AM4" s="163">
        <v>2018</v>
      </c>
      <c r="AN4" s="219">
        <v>2017</v>
      </c>
      <c r="AO4" s="219">
        <v>2017</v>
      </c>
      <c r="AP4" s="164">
        <v>2017</v>
      </c>
      <c r="AQ4" s="221">
        <v>2017</v>
      </c>
      <c r="AR4" s="221">
        <v>2017</v>
      </c>
      <c r="AS4" s="221">
        <v>2017</v>
      </c>
      <c r="AT4" s="221">
        <v>2017</v>
      </c>
      <c r="AU4" s="219">
        <v>2017</v>
      </c>
      <c r="AV4" s="219">
        <v>2017</v>
      </c>
      <c r="AW4" s="226">
        <v>2017</v>
      </c>
      <c r="AX4" s="226">
        <v>2017</v>
      </c>
      <c r="AY4" s="221">
        <v>2017</v>
      </c>
      <c r="AZ4" s="219">
        <v>2017</v>
      </c>
    </row>
    <row r="5" spans="1:52" s="166" customFormat="1" ht="24" x14ac:dyDescent="0.25">
      <c r="A5" s="159" t="s">
        <v>42</v>
      </c>
      <c r="B5" s="161"/>
      <c r="C5" s="161"/>
      <c r="D5" s="161"/>
      <c r="E5" s="164" t="s">
        <v>43</v>
      </c>
      <c r="F5" s="164" t="s">
        <v>5</v>
      </c>
      <c r="G5" s="164" t="s">
        <v>5</v>
      </c>
      <c r="H5" s="164" t="s">
        <v>43</v>
      </c>
      <c r="I5" s="164" t="s">
        <v>43</v>
      </c>
      <c r="J5" s="164" t="s">
        <v>44</v>
      </c>
      <c r="K5" s="164" t="s">
        <v>44</v>
      </c>
      <c r="L5" s="164" t="s">
        <v>43</v>
      </c>
      <c r="M5" s="164" t="s">
        <v>43</v>
      </c>
      <c r="N5" s="164" t="s">
        <v>43</v>
      </c>
      <c r="O5" s="164" t="s">
        <v>43</v>
      </c>
      <c r="P5" s="164" t="s">
        <v>43</v>
      </c>
      <c r="Q5" s="164" t="s">
        <v>44</v>
      </c>
      <c r="R5" s="164" t="s">
        <v>59</v>
      </c>
      <c r="S5" s="164" t="s">
        <v>58</v>
      </c>
      <c r="T5" s="164" t="s">
        <v>58</v>
      </c>
      <c r="U5" s="164" t="s">
        <v>58</v>
      </c>
      <c r="V5" s="164" t="s">
        <v>58</v>
      </c>
      <c r="W5" s="164" t="s">
        <v>43</v>
      </c>
      <c r="X5" s="164" t="s">
        <v>43</v>
      </c>
      <c r="Y5" s="164" t="s">
        <v>43</v>
      </c>
      <c r="Z5" s="164" t="s">
        <v>43</v>
      </c>
      <c r="AA5" s="164" t="s">
        <v>43</v>
      </c>
      <c r="AB5" s="164" t="s">
        <v>43</v>
      </c>
      <c r="AC5" s="164" t="s">
        <v>58</v>
      </c>
      <c r="AD5" s="164" t="s">
        <v>43</v>
      </c>
      <c r="AE5" s="164" t="s">
        <v>43</v>
      </c>
      <c r="AF5" s="164" t="s">
        <v>43</v>
      </c>
      <c r="AG5" s="164" t="s">
        <v>43</v>
      </c>
      <c r="AH5" s="164" t="s">
        <v>43</v>
      </c>
      <c r="AI5" s="164" t="s">
        <v>43</v>
      </c>
      <c r="AJ5" s="164" t="s">
        <v>43</v>
      </c>
      <c r="AK5" s="164" t="s">
        <v>43</v>
      </c>
      <c r="AL5" s="164" t="s">
        <v>43</v>
      </c>
      <c r="AM5" s="164" t="s">
        <v>43</v>
      </c>
      <c r="AN5" s="164" t="s">
        <v>58</v>
      </c>
      <c r="AO5" s="164" t="s">
        <v>58</v>
      </c>
      <c r="AP5" s="164" t="s">
        <v>44</v>
      </c>
      <c r="AQ5" s="164" t="s">
        <v>58</v>
      </c>
      <c r="AR5" s="164" t="s">
        <v>58</v>
      </c>
      <c r="AS5" s="164" t="s">
        <v>58</v>
      </c>
      <c r="AT5" s="164" t="s">
        <v>58</v>
      </c>
      <c r="AU5" s="164" t="s">
        <v>58</v>
      </c>
      <c r="AV5" s="164" t="s">
        <v>58</v>
      </c>
      <c r="AW5" s="164" t="s">
        <v>43</v>
      </c>
      <c r="AX5" s="164" t="s">
        <v>43</v>
      </c>
      <c r="AY5" s="164" t="s">
        <v>43</v>
      </c>
      <c r="AZ5" s="164" t="s">
        <v>43</v>
      </c>
    </row>
    <row r="6" spans="1:52" s="166" customFormat="1" x14ac:dyDescent="0.25">
      <c r="A6" s="165" t="s">
        <v>183</v>
      </c>
      <c r="B6" s="165" t="s">
        <v>275</v>
      </c>
      <c r="C6" s="165" t="s">
        <v>277</v>
      </c>
      <c r="D6" s="195" t="s">
        <v>278</v>
      </c>
      <c r="E6" s="180">
        <v>2018</v>
      </c>
      <c r="F6" s="180">
        <v>2011</v>
      </c>
      <c r="G6" s="180">
        <v>2011</v>
      </c>
      <c r="H6" s="180">
        <v>2015</v>
      </c>
      <c r="I6" s="180" t="s">
        <v>669</v>
      </c>
      <c r="J6" s="180">
        <v>2017</v>
      </c>
      <c r="K6" s="180">
        <v>2016</v>
      </c>
      <c r="L6" s="180">
        <v>2015</v>
      </c>
      <c r="M6" s="180">
        <v>2016</v>
      </c>
      <c r="N6" s="180">
        <v>2017</v>
      </c>
      <c r="O6" s="180">
        <v>2018</v>
      </c>
      <c r="P6" s="180">
        <v>2018</v>
      </c>
      <c r="Q6" s="180">
        <v>2014</v>
      </c>
      <c r="R6" s="180">
        <v>2016</v>
      </c>
      <c r="S6" s="180">
        <v>2016</v>
      </c>
      <c r="T6" s="180">
        <v>2015</v>
      </c>
      <c r="U6" s="180">
        <v>2015</v>
      </c>
      <c r="V6" s="180">
        <v>2015</v>
      </c>
      <c r="W6" s="180">
        <v>2015</v>
      </c>
      <c r="X6" s="180">
        <v>2014</v>
      </c>
      <c r="Y6" s="180">
        <v>2014</v>
      </c>
      <c r="Z6" s="180">
        <v>2015</v>
      </c>
      <c r="AA6" s="180">
        <v>2017</v>
      </c>
      <c r="AB6" s="180">
        <v>2017</v>
      </c>
      <c r="AC6" s="180">
        <v>2017</v>
      </c>
      <c r="AD6" s="180">
        <v>2017</v>
      </c>
      <c r="AE6" s="180">
        <v>2017</v>
      </c>
      <c r="AF6" s="180">
        <v>2018</v>
      </c>
      <c r="AG6" s="180">
        <v>2017</v>
      </c>
      <c r="AH6" s="180">
        <v>2017</v>
      </c>
      <c r="AI6" s="180">
        <v>2017</v>
      </c>
      <c r="AJ6" s="180">
        <v>2017</v>
      </c>
      <c r="AK6" s="180">
        <v>2017</v>
      </c>
      <c r="AL6" s="180">
        <v>2017</v>
      </c>
      <c r="AM6" s="180">
        <v>2017</v>
      </c>
      <c r="AN6" s="180">
        <v>2016</v>
      </c>
      <c r="AO6" s="180">
        <v>2016</v>
      </c>
      <c r="AP6" s="180">
        <v>2014</v>
      </c>
      <c r="AQ6" s="180">
        <v>2016</v>
      </c>
      <c r="AR6" s="180">
        <v>2016</v>
      </c>
      <c r="AS6" s="180">
        <v>2015</v>
      </c>
      <c r="AT6" s="180">
        <v>2015</v>
      </c>
      <c r="AU6" s="180">
        <v>2016</v>
      </c>
      <c r="AV6" s="180">
        <v>2016</v>
      </c>
      <c r="AW6" s="180">
        <v>2017</v>
      </c>
      <c r="AX6" s="180">
        <v>2015</v>
      </c>
      <c r="AY6" s="180">
        <v>2017</v>
      </c>
      <c r="AZ6" s="180">
        <v>2017</v>
      </c>
    </row>
    <row r="7" spans="1:52" s="166" customFormat="1" x14ac:dyDescent="0.25">
      <c r="A7" s="165" t="s">
        <v>183</v>
      </c>
      <c r="B7" s="165" t="s">
        <v>279</v>
      </c>
      <c r="C7" s="165" t="s">
        <v>277</v>
      </c>
      <c r="D7" s="195" t="s">
        <v>281</v>
      </c>
      <c r="E7" s="180">
        <v>2018</v>
      </c>
      <c r="F7" s="180">
        <v>2011</v>
      </c>
      <c r="G7" s="180">
        <v>2011</v>
      </c>
      <c r="H7" s="180">
        <v>2015</v>
      </c>
      <c r="I7" s="180" t="s">
        <v>669</v>
      </c>
      <c r="J7" s="180">
        <v>2017</v>
      </c>
      <c r="K7" s="180">
        <v>2016</v>
      </c>
      <c r="L7" s="180">
        <v>2015</v>
      </c>
      <c r="M7" s="180">
        <v>2016</v>
      </c>
      <c r="N7" s="180">
        <v>2017</v>
      </c>
      <c r="O7" s="180">
        <v>2018</v>
      </c>
      <c r="P7" s="180">
        <v>2018</v>
      </c>
      <c r="Q7" s="180">
        <v>2014</v>
      </c>
      <c r="R7" s="180">
        <v>2016</v>
      </c>
      <c r="S7" s="180">
        <v>2016</v>
      </c>
      <c r="T7" s="180">
        <v>2015</v>
      </c>
      <c r="U7" s="180">
        <v>2015</v>
      </c>
      <c r="V7" s="180">
        <v>2015</v>
      </c>
      <c r="W7" s="180">
        <v>2015</v>
      </c>
      <c r="X7" s="180">
        <v>2014</v>
      </c>
      <c r="Y7" s="180">
        <v>2014</v>
      </c>
      <c r="Z7" s="180">
        <v>2015</v>
      </c>
      <c r="AA7" s="180">
        <v>2017</v>
      </c>
      <c r="AB7" s="180">
        <v>2017</v>
      </c>
      <c r="AC7" s="180">
        <v>2017</v>
      </c>
      <c r="AD7" s="180">
        <v>2017</v>
      </c>
      <c r="AE7" s="180">
        <v>2017</v>
      </c>
      <c r="AF7" s="180">
        <v>2018</v>
      </c>
      <c r="AG7" s="180">
        <v>2017</v>
      </c>
      <c r="AH7" s="180">
        <v>2017</v>
      </c>
      <c r="AI7" s="180">
        <v>2017</v>
      </c>
      <c r="AJ7" s="180">
        <v>2017</v>
      </c>
      <c r="AK7" s="180">
        <v>2017</v>
      </c>
      <c r="AL7" s="180">
        <v>2017</v>
      </c>
      <c r="AM7" s="180">
        <v>2017</v>
      </c>
      <c r="AN7" s="180">
        <v>2016</v>
      </c>
      <c r="AO7" s="180">
        <v>2016</v>
      </c>
      <c r="AP7" s="180">
        <v>2014</v>
      </c>
      <c r="AQ7" s="180">
        <v>2016</v>
      </c>
      <c r="AR7" s="180">
        <v>2016</v>
      </c>
      <c r="AS7" s="180">
        <v>2015</v>
      </c>
      <c r="AT7" s="180">
        <v>2015</v>
      </c>
      <c r="AU7" s="180">
        <v>2016</v>
      </c>
      <c r="AV7" s="180">
        <v>2016</v>
      </c>
      <c r="AW7" s="180">
        <v>2017</v>
      </c>
      <c r="AX7" s="180">
        <v>2015</v>
      </c>
      <c r="AY7" s="180">
        <v>2017</v>
      </c>
      <c r="AZ7" s="180">
        <v>2017</v>
      </c>
    </row>
    <row r="8" spans="1:52" s="166" customFormat="1" x14ac:dyDescent="0.25">
      <c r="A8" s="165" t="s">
        <v>183</v>
      </c>
      <c r="B8" s="165" t="s">
        <v>282</v>
      </c>
      <c r="C8" s="165" t="s">
        <v>277</v>
      </c>
      <c r="D8" s="195" t="s">
        <v>284</v>
      </c>
      <c r="E8" s="180">
        <v>2018</v>
      </c>
      <c r="F8" s="180" t="s">
        <v>669</v>
      </c>
      <c r="G8" s="180" t="s">
        <v>669</v>
      </c>
      <c r="H8" s="180" t="s">
        <v>669</v>
      </c>
      <c r="I8" s="180" t="s">
        <v>669</v>
      </c>
      <c r="J8" s="180">
        <v>2017</v>
      </c>
      <c r="K8" s="180">
        <v>2016</v>
      </c>
      <c r="L8" s="180">
        <v>2015</v>
      </c>
      <c r="M8" s="180">
        <v>2016</v>
      </c>
      <c r="N8" s="180">
        <v>2017</v>
      </c>
      <c r="O8" s="180">
        <v>2018</v>
      </c>
      <c r="P8" s="180">
        <v>2018</v>
      </c>
      <c r="Q8" s="180">
        <v>2014</v>
      </c>
      <c r="R8" s="180">
        <v>2016</v>
      </c>
      <c r="S8" s="180">
        <v>2016</v>
      </c>
      <c r="T8" s="180">
        <v>2015</v>
      </c>
      <c r="U8" s="180">
        <v>2015</v>
      </c>
      <c r="V8" s="180">
        <v>2015</v>
      </c>
      <c r="W8" s="180">
        <v>2015</v>
      </c>
      <c r="X8" s="180">
        <v>2014</v>
      </c>
      <c r="Y8" s="180">
        <v>2014</v>
      </c>
      <c r="Z8" s="180">
        <v>2015</v>
      </c>
      <c r="AA8" s="180">
        <v>2017</v>
      </c>
      <c r="AB8" s="180">
        <v>2017</v>
      </c>
      <c r="AC8" s="180">
        <v>2017</v>
      </c>
      <c r="AD8" s="180">
        <v>2017</v>
      </c>
      <c r="AE8" s="180">
        <v>2017</v>
      </c>
      <c r="AF8" s="180">
        <v>2018</v>
      </c>
      <c r="AG8" s="180">
        <v>2017</v>
      </c>
      <c r="AH8" s="180">
        <v>2017</v>
      </c>
      <c r="AI8" s="180">
        <v>2017</v>
      </c>
      <c r="AJ8" s="180">
        <v>2017</v>
      </c>
      <c r="AK8" s="180">
        <v>2017</v>
      </c>
      <c r="AL8" s="180">
        <v>2017</v>
      </c>
      <c r="AM8" s="180">
        <v>2017</v>
      </c>
      <c r="AN8" s="180">
        <v>2016</v>
      </c>
      <c r="AO8" s="180">
        <v>2016</v>
      </c>
      <c r="AP8" s="180">
        <v>2014</v>
      </c>
      <c r="AQ8" s="180">
        <v>2016</v>
      </c>
      <c r="AR8" s="180">
        <v>2016</v>
      </c>
      <c r="AS8" s="180">
        <v>2015</v>
      </c>
      <c r="AT8" s="180">
        <v>2015</v>
      </c>
      <c r="AU8" s="180">
        <v>2016</v>
      </c>
      <c r="AV8" s="180">
        <v>2016</v>
      </c>
      <c r="AW8" s="180">
        <v>2017</v>
      </c>
      <c r="AX8" s="180">
        <v>2015</v>
      </c>
      <c r="AY8" s="180">
        <v>2017</v>
      </c>
      <c r="AZ8" s="180">
        <v>2017</v>
      </c>
    </row>
    <row r="9" spans="1:52" s="166" customFormat="1" x14ac:dyDescent="0.25">
      <c r="A9" s="165" t="s">
        <v>183</v>
      </c>
      <c r="B9" s="165" t="s">
        <v>285</v>
      </c>
      <c r="C9" s="165" t="s">
        <v>277</v>
      </c>
      <c r="D9" s="195" t="s">
        <v>287</v>
      </c>
      <c r="E9" s="180">
        <v>2018</v>
      </c>
      <c r="F9" s="180">
        <v>2011</v>
      </c>
      <c r="G9" s="180">
        <v>2011</v>
      </c>
      <c r="H9" s="180">
        <v>2015</v>
      </c>
      <c r="I9" s="180" t="s">
        <v>669</v>
      </c>
      <c r="J9" s="180">
        <v>2017</v>
      </c>
      <c r="K9" s="180">
        <v>2016</v>
      </c>
      <c r="L9" s="180">
        <v>2015</v>
      </c>
      <c r="M9" s="180">
        <v>2016</v>
      </c>
      <c r="N9" s="180">
        <v>2017</v>
      </c>
      <c r="O9" s="180">
        <v>2018</v>
      </c>
      <c r="P9" s="180">
        <v>2018</v>
      </c>
      <c r="Q9" s="180">
        <v>2014</v>
      </c>
      <c r="R9" s="180">
        <v>2016</v>
      </c>
      <c r="S9" s="180">
        <v>2016</v>
      </c>
      <c r="T9" s="180">
        <v>2015</v>
      </c>
      <c r="U9" s="180">
        <v>2015</v>
      </c>
      <c r="V9" s="180">
        <v>2015</v>
      </c>
      <c r="W9" s="180">
        <v>2015</v>
      </c>
      <c r="X9" s="180">
        <v>2014</v>
      </c>
      <c r="Y9" s="180">
        <v>2014</v>
      </c>
      <c r="Z9" s="180">
        <v>2015</v>
      </c>
      <c r="AA9" s="180">
        <v>2017</v>
      </c>
      <c r="AB9" s="180">
        <v>2017</v>
      </c>
      <c r="AC9" s="180">
        <v>2017</v>
      </c>
      <c r="AD9" s="180">
        <v>2017</v>
      </c>
      <c r="AE9" s="180">
        <v>2017</v>
      </c>
      <c r="AF9" s="180">
        <v>2018</v>
      </c>
      <c r="AG9" s="180">
        <v>2017</v>
      </c>
      <c r="AH9" s="180">
        <v>2017</v>
      </c>
      <c r="AI9" s="180">
        <v>2017</v>
      </c>
      <c r="AJ9" s="180">
        <v>2017</v>
      </c>
      <c r="AK9" s="180">
        <v>2017</v>
      </c>
      <c r="AL9" s="180">
        <v>2017</v>
      </c>
      <c r="AM9" s="180">
        <v>2017</v>
      </c>
      <c r="AN9" s="180">
        <v>2016</v>
      </c>
      <c r="AO9" s="180">
        <v>2016</v>
      </c>
      <c r="AP9" s="180">
        <v>2014</v>
      </c>
      <c r="AQ9" s="180">
        <v>2016</v>
      </c>
      <c r="AR9" s="180">
        <v>2016</v>
      </c>
      <c r="AS9" s="180">
        <v>2015</v>
      </c>
      <c r="AT9" s="180">
        <v>2015</v>
      </c>
      <c r="AU9" s="180">
        <v>2016</v>
      </c>
      <c r="AV9" s="180">
        <v>2016</v>
      </c>
      <c r="AW9" s="180">
        <v>2017</v>
      </c>
      <c r="AX9" s="180">
        <v>2015</v>
      </c>
      <c r="AY9" s="180">
        <v>2017</v>
      </c>
      <c r="AZ9" s="180">
        <v>2017</v>
      </c>
    </row>
    <row r="10" spans="1:52" s="166" customFormat="1" x14ac:dyDescent="0.25">
      <c r="A10" s="165" t="s">
        <v>183</v>
      </c>
      <c r="B10" s="165" t="s">
        <v>529</v>
      </c>
      <c r="C10" s="165" t="s">
        <v>277</v>
      </c>
      <c r="D10" s="195" t="s">
        <v>290</v>
      </c>
      <c r="E10" s="180">
        <v>2018</v>
      </c>
      <c r="F10" s="180">
        <v>2011</v>
      </c>
      <c r="G10" s="180">
        <v>2011</v>
      </c>
      <c r="H10" s="180">
        <v>2015</v>
      </c>
      <c r="I10" s="180" t="s">
        <v>669</v>
      </c>
      <c r="J10" s="180">
        <v>2017</v>
      </c>
      <c r="K10" s="180">
        <v>2016</v>
      </c>
      <c r="L10" s="180">
        <v>2015</v>
      </c>
      <c r="M10" s="180">
        <v>2016</v>
      </c>
      <c r="N10" s="180">
        <v>2017</v>
      </c>
      <c r="O10" s="180">
        <v>2018</v>
      </c>
      <c r="P10" s="180">
        <v>2018</v>
      </c>
      <c r="Q10" s="180">
        <v>2014</v>
      </c>
      <c r="R10" s="180">
        <v>2016</v>
      </c>
      <c r="S10" s="180">
        <v>2016</v>
      </c>
      <c r="T10" s="180">
        <v>2015</v>
      </c>
      <c r="U10" s="180">
        <v>2015</v>
      </c>
      <c r="V10" s="180">
        <v>2015</v>
      </c>
      <c r="W10" s="180">
        <v>2015</v>
      </c>
      <c r="X10" s="180">
        <v>2014</v>
      </c>
      <c r="Y10" s="180">
        <v>2014</v>
      </c>
      <c r="Z10" s="180">
        <v>2015</v>
      </c>
      <c r="AA10" s="180">
        <v>2017</v>
      </c>
      <c r="AB10" s="180">
        <v>2017</v>
      </c>
      <c r="AC10" s="180">
        <v>2017</v>
      </c>
      <c r="AD10" s="180">
        <v>2017</v>
      </c>
      <c r="AE10" s="180">
        <v>2017</v>
      </c>
      <c r="AF10" s="180">
        <v>2018</v>
      </c>
      <c r="AG10" s="180">
        <v>2017</v>
      </c>
      <c r="AH10" s="180">
        <v>2017</v>
      </c>
      <c r="AI10" s="180">
        <v>2017</v>
      </c>
      <c r="AJ10" s="180">
        <v>2017</v>
      </c>
      <c r="AK10" s="180">
        <v>2017</v>
      </c>
      <c r="AL10" s="180">
        <v>2017</v>
      </c>
      <c r="AM10" s="180">
        <v>2017</v>
      </c>
      <c r="AN10" s="180">
        <v>2016</v>
      </c>
      <c r="AO10" s="180">
        <v>2016</v>
      </c>
      <c r="AP10" s="180">
        <v>2014</v>
      </c>
      <c r="AQ10" s="180">
        <v>2016</v>
      </c>
      <c r="AR10" s="180">
        <v>2016</v>
      </c>
      <c r="AS10" s="180">
        <v>2015</v>
      </c>
      <c r="AT10" s="180">
        <v>2015</v>
      </c>
      <c r="AU10" s="180">
        <v>2016</v>
      </c>
      <c r="AV10" s="180">
        <v>2016</v>
      </c>
      <c r="AW10" s="180">
        <v>2017</v>
      </c>
      <c r="AX10" s="180">
        <v>2015</v>
      </c>
      <c r="AY10" s="180">
        <v>2017</v>
      </c>
      <c r="AZ10" s="180">
        <v>2017</v>
      </c>
    </row>
    <row r="11" spans="1:52" s="166" customFormat="1" x14ac:dyDescent="0.25">
      <c r="A11" s="165" t="s">
        <v>183</v>
      </c>
      <c r="B11" s="165" t="s">
        <v>293</v>
      </c>
      <c r="C11" s="165" t="s">
        <v>277</v>
      </c>
      <c r="D11" s="195" t="s">
        <v>294</v>
      </c>
      <c r="E11" s="180">
        <v>2018</v>
      </c>
      <c r="F11" s="180">
        <v>2011</v>
      </c>
      <c r="G11" s="180">
        <v>2011</v>
      </c>
      <c r="H11" s="180">
        <v>2015</v>
      </c>
      <c r="I11" s="180" t="s">
        <v>669</v>
      </c>
      <c r="J11" s="180">
        <v>2017</v>
      </c>
      <c r="K11" s="180">
        <v>2016</v>
      </c>
      <c r="L11" s="180">
        <v>2015</v>
      </c>
      <c r="M11" s="180">
        <v>2016</v>
      </c>
      <c r="N11" s="180">
        <v>2017</v>
      </c>
      <c r="O11" s="180">
        <v>2018</v>
      </c>
      <c r="P11" s="180">
        <v>2018</v>
      </c>
      <c r="Q11" s="180">
        <v>2014</v>
      </c>
      <c r="R11" s="180">
        <v>2016</v>
      </c>
      <c r="S11" s="180">
        <v>2016</v>
      </c>
      <c r="T11" s="180">
        <v>2015</v>
      </c>
      <c r="U11" s="180">
        <v>2015</v>
      </c>
      <c r="V11" s="180">
        <v>2015</v>
      </c>
      <c r="W11" s="180">
        <v>2015</v>
      </c>
      <c r="X11" s="180">
        <v>2014</v>
      </c>
      <c r="Y11" s="180">
        <v>2014</v>
      </c>
      <c r="Z11" s="180">
        <v>2015</v>
      </c>
      <c r="AA11" s="180">
        <v>2017</v>
      </c>
      <c r="AB11" s="180">
        <v>2017</v>
      </c>
      <c r="AC11" s="180">
        <v>2017</v>
      </c>
      <c r="AD11" s="180">
        <v>2017</v>
      </c>
      <c r="AE11" s="180">
        <v>2017</v>
      </c>
      <c r="AF11" s="180">
        <v>2018</v>
      </c>
      <c r="AG11" s="180">
        <v>2017</v>
      </c>
      <c r="AH11" s="180">
        <v>2017</v>
      </c>
      <c r="AI11" s="180">
        <v>2017</v>
      </c>
      <c r="AJ11" s="180">
        <v>2017</v>
      </c>
      <c r="AK11" s="180">
        <v>2017</v>
      </c>
      <c r="AL11" s="180">
        <v>2017</v>
      </c>
      <c r="AM11" s="180">
        <v>2017</v>
      </c>
      <c r="AN11" s="180">
        <v>2016</v>
      </c>
      <c r="AO11" s="180">
        <v>2016</v>
      </c>
      <c r="AP11" s="180">
        <v>2014</v>
      </c>
      <c r="AQ11" s="180">
        <v>2016</v>
      </c>
      <c r="AR11" s="180">
        <v>2016</v>
      </c>
      <c r="AS11" s="180">
        <v>2015</v>
      </c>
      <c r="AT11" s="180">
        <v>2015</v>
      </c>
      <c r="AU11" s="180">
        <v>2016</v>
      </c>
      <c r="AV11" s="180">
        <v>2016</v>
      </c>
      <c r="AW11" s="180">
        <v>2017</v>
      </c>
      <c r="AX11" s="180">
        <v>2015</v>
      </c>
      <c r="AY11" s="180">
        <v>2017</v>
      </c>
      <c r="AZ11" s="180">
        <v>2017</v>
      </c>
    </row>
    <row r="12" spans="1:52" s="166" customFormat="1" x14ac:dyDescent="0.25">
      <c r="A12" s="165" t="s">
        <v>184</v>
      </c>
      <c r="B12" s="165" t="s">
        <v>295</v>
      </c>
      <c r="C12" s="165" t="s">
        <v>297</v>
      </c>
      <c r="D12" s="195" t="s">
        <v>298</v>
      </c>
      <c r="E12" s="180">
        <v>2018</v>
      </c>
      <c r="F12" s="180">
        <v>2011</v>
      </c>
      <c r="G12" s="180">
        <v>2011</v>
      </c>
      <c r="H12" s="180">
        <v>2015</v>
      </c>
      <c r="I12" s="180">
        <v>2015</v>
      </c>
      <c r="J12" s="180">
        <v>2017</v>
      </c>
      <c r="K12" s="180">
        <v>2016</v>
      </c>
      <c r="L12" s="180">
        <v>2015</v>
      </c>
      <c r="M12" s="180">
        <v>2016</v>
      </c>
      <c r="N12" s="180">
        <v>2017</v>
      </c>
      <c r="O12" s="180">
        <v>2018</v>
      </c>
      <c r="P12" s="180">
        <v>2018</v>
      </c>
      <c r="Q12" s="180">
        <v>2014</v>
      </c>
      <c r="R12" s="180">
        <v>2016</v>
      </c>
      <c r="S12" s="180">
        <v>2016</v>
      </c>
      <c r="T12" s="180">
        <v>2015</v>
      </c>
      <c r="U12" s="180">
        <v>2015</v>
      </c>
      <c r="V12" s="180">
        <v>2015</v>
      </c>
      <c r="W12" s="180">
        <v>2015</v>
      </c>
      <c r="X12" s="180">
        <v>2014</v>
      </c>
      <c r="Y12" s="180">
        <v>2014</v>
      </c>
      <c r="Z12" s="180">
        <v>2015</v>
      </c>
      <c r="AA12" s="180">
        <v>2017</v>
      </c>
      <c r="AB12" s="180">
        <v>2017</v>
      </c>
      <c r="AC12" s="180">
        <v>2017</v>
      </c>
      <c r="AD12" s="180">
        <v>2017</v>
      </c>
      <c r="AE12" s="180">
        <v>2017</v>
      </c>
      <c r="AF12" s="180">
        <v>2018</v>
      </c>
      <c r="AG12" s="180">
        <v>2017</v>
      </c>
      <c r="AH12" s="180">
        <v>2017</v>
      </c>
      <c r="AI12" s="180">
        <v>2017</v>
      </c>
      <c r="AJ12" s="180">
        <v>2017</v>
      </c>
      <c r="AK12" s="180">
        <v>2017</v>
      </c>
      <c r="AL12" s="180">
        <v>2017</v>
      </c>
      <c r="AM12" s="180">
        <v>2017</v>
      </c>
      <c r="AN12" s="180">
        <v>2016</v>
      </c>
      <c r="AO12" s="180">
        <v>2016</v>
      </c>
      <c r="AP12" s="180">
        <v>2014</v>
      </c>
      <c r="AQ12" s="180">
        <v>2016</v>
      </c>
      <c r="AR12" s="180">
        <v>2016</v>
      </c>
      <c r="AS12" s="180">
        <v>2015</v>
      </c>
      <c r="AT12" s="180">
        <v>2015</v>
      </c>
      <c r="AU12" s="180">
        <v>2016</v>
      </c>
      <c r="AV12" s="180">
        <v>2016</v>
      </c>
      <c r="AW12" s="180">
        <v>2017</v>
      </c>
      <c r="AX12" s="180">
        <v>2015</v>
      </c>
      <c r="AY12" s="180">
        <v>2017</v>
      </c>
      <c r="AZ12" s="180">
        <v>2017</v>
      </c>
    </row>
    <row r="13" spans="1:52" s="166" customFormat="1" x14ac:dyDescent="0.25">
      <c r="A13" s="165" t="s">
        <v>184</v>
      </c>
      <c r="B13" s="165" t="s">
        <v>184</v>
      </c>
      <c r="C13" s="165" t="s">
        <v>297</v>
      </c>
      <c r="D13" s="195" t="s">
        <v>300</v>
      </c>
      <c r="E13" s="180">
        <v>2018</v>
      </c>
      <c r="F13" s="180">
        <v>2011</v>
      </c>
      <c r="G13" s="180">
        <v>2011</v>
      </c>
      <c r="H13" s="180">
        <v>2015</v>
      </c>
      <c r="I13" s="180">
        <v>2015</v>
      </c>
      <c r="J13" s="180">
        <v>2017</v>
      </c>
      <c r="K13" s="180">
        <v>2016</v>
      </c>
      <c r="L13" s="180">
        <v>2015</v>
      </c>
      <c r="M13" s="180">
        <v>2016</v>
      </c>
      <c r="N13" s="180">
        <v>2017</v>
      </c>
      <c r="O13" s="180">
        <v>2018</v>
      </c>
      <c r="P13" s="180">
        <v>2018</v>
      </c>
      <c r="Q13" s="180">
        <v>2014</v>
      </c>
      <c r="R13" s="180">
        <v>2016</v>
      </c>
      <c r="S13" s="180">
        <v>2016</v>
      </c>
      <c r="T13" s="180">
        <v>2015</v>
      </c>
      <c r="U13" s="180">
        <v>2015</v>
      </c>
      <c r="V13" s="180">
        <v>2015</v>
      </c>
      <c r="W13" s="180">
        <v>2015</v>
      </c>
      <c r="X13" s="180">
        <v>2014</v>
      </c>
      <c r="Y13" s="180">
        <v>2014</v>
      </c>
      <c r="Z13" s="180">
        <v>2015</v>
      </c>
      <c r="AA13" s="180">
        <v>2017</v>
      </c>
      <c r="AB13" s="180">
        <v>2017</v>
      </c>
      <c r="AC13" s="180">
        <v>2017</v>
      </c>
      <c r="AD13" s="180">
        <v>2017</v>
      </c>
      <c r="AE13" s="180">
        <v>2017</v>
      </c>
      <c r="AF13" s="180">
        <v>2018</v>
      </c>
      <c r="AG13" s="180">
        <v>2017</v>
      </c>
      <c r="AH13" s="180">
        <v>2017</v>
      </c>
      <c r="AI13" s="180">
        <v>2017</v>
      </c>
      <c r="AJ13" s="180">
        <v>2017</v>
      </c>
      <c r="AK13" s="180">
        <v>2017</v>
      </c>
      <c r="AL13" s="180">
        <v>2017</v>
      </c>
      <c r="AM13" s="180">
        <v>2017</v>
      </c>
      <c r="AN13" s="180">
        <v>2016</v>
      </c>
      <c r="AO13" s="180">
        <v>2016</v>
      </c>
      <c r="AP13" s="180">
        <v>2014</v>
      </c>
      <c r="AQ13" s="180">
        <v>2016</v>
      </c>
      <c r="AR13" s="180">
        <v>2016</v>
      </c>
      <c r="AS13" s="180">
        <v>2015</v>
      </c>
      <c r="AT13" s="180">
        <v>2015</v>
      </c>
      <c r="AU13" s="180">
        <v>2016</v>
      </c>
      <c r="AV13" s="180">
        <v>2016</v>
      </c>
      <c r="AW13" s="180">
        <v>2017</v>
      </c>
      <c r="AX13" s="180">
        <v>2015</v>
      </c>
      <c r="AY13" s="180">
        <v>2017</v>
      </c>
      <c r="AZ13" s="180">
        <v>2017</v>
      </c>
    </row>
    <row r="14" spans="1:52" s="166" customFormat="1" x14ac:dyDescent="0.25">
      <c r="A14" s="165" t="s">
        <v>184</v>
      </c>
      <c r="B14" s="165" t="s">
        <v>301</v>
      </c>
      <c r="C14" s="165" t="s">
        <v>297</v>
      </c>
      <c r="D14" s="195" t="s">
        <v>303</v>
      </c>
      <c r="E14" s="180">
        <v>2018</v>
      </c>
      <c r="F14" s="180">
        <v>2011</v>
      </c>
      <c r="G14" s="180">
        <v>2011</v>
      </c>
      <c r="H14" s="180">
        <v>2015</v>
      </c>
      <c r="I14" s="180">
        <v>2015</v>
      </c>
      <c r="J14" s="180">
        <v>2017</v>
      </c>
      <c r="K14" s="180">
        <v>2016</v>
      </c>
      <c r="L14" s="180">
        <v>2015</v>
      </c>
      <c r="M14" s="180">
        <v>2016</v>
      </c>
      <c r="N14" s="180">
        <v>2017</v>
      </c>
      <c r="O14" s="180">
        <v>2018</v>
      </c>
      <c r="P14" s="180">
        <v>2018</v>
      </c>
      <c r="Q14" s="180">
        <v>2014</v>
      </c>
      <c r="R14" s="180">
        <v>2016</v>
      </c>
      <c r="S14" s="180">
        <v>2016</v>
      </c>
      <c r="T14" s="180">
        <v>2015</v>
      </c>
      <c r="U14" s="180">
        <v>2015</v>
      </c>
      <c r="V14" s="180">
        <v>2015</v>
      </c>
      <c r="W14" s="180">
        <v>2015</v>
      </c>
      <c r="X14" s="180">
        <v>2014</v>
      </c>
      <c r="Y14" s="180">
        <v>2014</v>
      </c>
      <c r="Z14" s="180">
        <v>2015</v>
      </c>
      <c r="AA14" s="180">
        <v>2017</v>
      </c>
      <c r="AB14" s="180">
        <v>2017</v>
      </c>
      <c r="AC14" s="180">
        <v>2017</v>
      </c>
      <c r="AD14" s="180">
        <v>2017</v>
      </c>
      <c r="AE14" s="180">
        <v>2017</v>
      </c>
      <c r="AF14" s="180">
        <v>2018</v>
      </c>
      <c r="AG14" s="180">
        <v>2017</v>
      </c>
      <c r="AH14" s="180">
        <v>2017</v>
      </c>
      <c r="AI14" s="180">
        <v>2017</v>
      </c>
      <c r="AJ14" s="180">
        <v>2017</v>
      </c>
      <c r="AK14" s="180">
        <v>2017</v>
      </c>
      <c r="AL14" s="180">
        <v>2017</v>
      </c>
      <c r="AM14" s="180">
        <v>2017</v>
      </c>
      <c r="AN14" s="180">
        <v>2016</v>
      </c>
      <c r="AO14" s="180">
        <v>2016</v>
      </c>
      <c r="AP14" s="180">
        <v>2014</v>
      </c>
      <c r="AQ14" s="180">
        <v>2016</v>
      </c>
      <c r="AR14" s="180">
        <v>2016</v>
      </c>
      <c r="AS14" s="180">
        <v>2015</v>
      </c>
      <c r="AT14" s="180">
        <v>2015</v>
      </c>
      <c r="AU14" s="180">
        <v>2016</v>
      </c>
      <c r="AV14" s="180">
        <v>2016</v>
      </c>
      <c r="AW14" s="180">
        <v>2017</v>
      </c>
      <c r="AX14" s="180">
        <v>2015</v>
      </c>
      <c r="AY14" s="180">
        <v>2017</v>
      </c>
      <c r="AZ14" s="180">
        <v>2017</v>
      </c>
    </row>
    <row r="15" spans="1:52" s="166" customFormat="1" x14ac:dyDescent="0.25">
      <c r="A15" s="165" t="s">
        <v>184</v>
      </c>
      <c r="B15" s="165" t="s">
        <v>306</v>
      </c>
      <c r="C15" s="165" t="s">
        <v>297</v>
      </c>
      <c r="D15" s="195" t="s">
        <v>307</v>
      </c>
      <c r="E15" s="180">
        <v>2018</v>
      </c>
      <c r="F15" s="180">
        <v>2011</v>
      </c>
      <c r="G15" s="180">
        <v>2011</v>
      </c>
      <c r="H15" s="180">
        <v>2015</v>
      </c>
      <c r="I15" s="180">
        <v>2015</v>
      </c>
      <c r="J15" s="180">
        <v>2017</v>
      </c>
      <c r="K15" s="180">
        <v>2016</v>
      </c>
      <c r="L15" s="180">
        <v>2015</v>
      </c>
      <c r="M15" s="180">
        <v>2016</v>
      </c>
      <c r="N15" s="180">
        <v>2017</v>
      </c>
      <c r="O15" s="180">
        <v>2018</v>
      </c>
      <c r="P15" s="180">
        <v>2018</v>
      </c>
      <c r="Q15" s="180">
        <v>2014</v>
      </c>
      <c r="R15" s="180">
        <v>2016</v>
      </c>
      <c r="S15" s="180">
        <v>2016</v>
      </c>
      <c r="T15" s="180">
        <v>2015</v>
      </c>
      <c r="U15" s="180">
        <v>2015</v>
      </c>
      <c r="V15" s="180">
        <v>2015</v>
      </c>
      <c r="W15" s="180">
        <v>2015</v>
      </c>
      <c r="X15" s="180">
        <v>2014</v>
      </c>
      <c r="Y15" s="180">
        <v>2014</v>
      </c>
      <c r="Z15" s="180">
        <v>2015</v>
      </c>
      <c r="AA15" s="180">
        <v>2017</v>
      </c>
      <c r="AB15" s="180">
        <v>2017</v>
      </c>
      <c r="AC15" s="180">
        <v>2017</v>
      </c>
      <c r="AD15" s="180">
        <v>2017</v>
      </c>
      <c r="AE15" s="180">
        <v>2017</v>
      </c>
      <c r="AF15" s="180">
        <v>2018</v>
      </c>
      <c r="AG15" s="180">
        <v>2017</v>
      </c>
      <c r="AH15" s="180">
        <v>2017</v>
      </c>
      <c r="AI15" s="180">
        <v>2017</v>
      </c>
      <c r="AJ15" s="180">
        <v>2017</v>
      </c>
      <c r="AK15" s="180">
        <v>2017</v>
      </c>
      <c r="AL15" s="180">
        <v>2017</v>
      </c>
      <c r="AM15" s="180">
        <v>2017</v>
      </c>
      <c r="AN15" s="180">
        <v>2016</v>
      </c>
      <c r="AO15" s="180">
        <v>2016</v>
      </c>
      <c r="AP15" s="180">
        <v>2014</v>
      </c>
      <c r="AQ15" s="180">
        <v>2016</v>
      </c>
      <c r="AR15" s="180">
        <v>2016</v>
      </c>
      <c r="AS15" s="180">
        <v>2015</v>
      </c>
      <c r="AT15" s="180">
        <v>2015</v>
      </c>
      <c r="AU15" s="180">
        <v>2016</v>
      </c>
      <c r="AV15" s="180">
        <v>2016</v>
      </c>
      <c r="AW15" s="180">
        <v>2017</v>
      </c>
      <c r="AX15" s="180">
        <v>2015</v>
      </c>
      <c r="AY15" s="180">
        <v>2017</v>
      </c>
      <c r="AZ15" s="180">
        <v>2017</v>
      </c>
    </row>
    <row r="16" spans="1:52" s="166" customFormat="1" x14ac:dyDescent="0.25">
      <c r="A16" s="165" t="s">
        <v>184</v>
      </c>
      <c r="B16" s="165" t="s">
        <v>308</v>
      </c>
      <c r="C16" s="165" t="s">
        <v>297</v>
      </c>
      <c r="D16" s="195" t="s">
        <v>310</v>
      </c>
      <c r="E16" s="180">
        <v>2018</v>
      </c>
      <c r="F16" s="180">
        <v>2011</v>
      </c>
      <c r="G16" s="180">
        <v>2011</v>
      </c>
      <c r="H16" s="180">
        <v>2015</v>
      </c>
      <c r="I16" s="180">
        <v>2015</v>
      </c>
      <c r="J16" s="180">
        <v>2017</v>
      </c>
      <c r="K16" s="180">
        <v>2016</v>
      </c>
      <c r="L16" s="180">
        <v>2015</v>
      </c>
      <c r="M16" s="180">
        <v>2016</v>
      </c>
      <c r="N16" s="180">
        <v>2017</v>
      </c>
      <c r="O16" s="180">
        <v>2018</v>
      </c>
      <c r="P16" s="180">
        <v>2018</v>
      </c>
      <c r="Q16" s="180">
        <v>2014</v>
      </c>
      <c r="R16" s="180">
        <v>2016</v>
      </c>
      <c r="S16" s="180">
        <v>2016</v>
      </c>
      <c r="T16" s="180">
        <v>2015</v>
      </c>
      <c r="U16" s="180">
        <v>2015</v>
      </c>
      <c r="V16" s="180">
        <v>2015</v>
      </c>
      <c r="W16" s="180">
        <v>2015</v>
      </c>
      <c r="X16" s="180">
        <v>2014</v>
      </c>
      <c r="Y16" s="180">
        <v>2014</v>
      </c>
      <c r="Z16" s="180">
        <v>2015</v>
      </c>
      <c r="AA16" s="180">
        <v>2017</v>
      </c>
      <c r="AB16" s="180">
        <v>2017</v>
      </c>
      <c r="AC16" s="180">
        <v>2017</v>
      </c>
      <c r="AD16" s="180">
        <v>2017</v>
      </c>
      <c r="AE16" s="180">
        <v>2017</v>
      </c>
      <c r="AF16" s="180">
        <v>2018</v>
      </c>
      <c r="AG16" s="180">
        <v>2017</v>
      </c>
      <c r="AH16" s="180">
        <v>2017</v>
      </c>
      <c r="AI16" s="180">
        <v>2017</v>
      </c>
      <c r="AJ16" s="180">
        <v>2017</v>
      </c>
      <c r="AK16" s="180">
        <v>2017</v>
      </c>
      <c r="AL16" s="180">
        <v>2017</v>
      </c>
      <c r="AM16" s="180">
        <v>2017</v>
      </c>
      <c r="AN16" s="180">
        <v>2016</v>
      </c>
      <c r="AO16" s="180">
        <v>2016</v>
      </c>
      <c r="AP16" s="180">
        <v>2014</v>
      </c>
      <c r="AQ16" s="180">
        <v>2016</v>
      </c>
      <c r="AR16" s="180">
        <v>2016</v>
      </c>
      <c r="AS16" s="180">
        <v>2015</v>
      </c>
      <c r="AT16" s="180">
        <v>2015</v>
      </c>
      <c r="AU16" s="180">
        <v>2016</v>
      </c>
      <c r="AV16" s="180">
        <v>2016</v>
      </c>
      <c r="AW16" s="180">
        <v>2017</v>
      </c>
      <c r="AX16" s="180">
        <v>2015</v>
      </c>
      <c r="AY16" s="180">
        <v>2017</v>
      </c>
      <c r="AZ16" s="180">
        <v>2017</v>
      </c>
    </row>
    <row r="17" spans="1:52" s="166" customFormat="1" x14ac:dyDescent="0.25">
      <c r="A17" s="165" t="s">
        <v>184</v>
      </c>
      <c r="B17" s="165" t="s">
        <v>313</v>
      </c>
      <c r="C17" s="165" t="s">
        <v>297</v>
      </c>
      <c r="D17" s="195" t="s">
        <v>314</v>
      </c>
      <c r="E17" s="180">
        <v>2018</v>
      </c>
      <c r="F17" s="180">
        <v>2011</v>
      </c>
      <c r="G17" s="180">
        <v>2011</v>
      </c>
      <c r="H17" s="180">
        <v>2015</v>
      </c>
      <c r="I17" s="180">
        <v>2015</v>
      </c>
      <c r="J17" s="180">
        <v>2017</v>
      </c>
      <c r="K17" s="180">
        <v>2016</v>
      </c>
      <c r="L17" s="180">
        <v>2015</v>
      </c>
      <c r="M17" s="180">
        <v>2016</v>
      </c>
      <c r="N17" s="180">
        <v>2017</v>
      </c>
      <c r="O17" s="180">
        <v>2018</v>
      </c>
      <c r="P17" s="180">
        <v>2018</v>
      </c>
      <c r="Q17" s="180">
        <v>2014</v>
      </c>
      <c r="R17" s="180">
        <v>2016</v>
      </c>
      <c r="S17" s="180">
        <v>2016</v>
      </c>
      <c r="T17" s="180">
        <v>2015</v>
      </c>
      <c r="U17" s="180">
        <v>2015</v>
      </c>
      <c r="V17" s="180">
        <v>2015</v>
      </c>
      <c r="W17" s="180">
        <v>2015</v>
      </c>
      <c r="X17" s="180">
        <v>2014</v>
      </c>
      <c r="Y17" s="180">
        <v>2014</v>
      </c>
      <c r="Z17" s="180">
        <v>2015</v>
      </c>
      <c r="AA17" s="180">
        <v>2017</v>
      </c>
      <c r="AB17" s="180">
        <v>2017</v>
      </c>
      <c r="AC17" s="180">
        <v>2017</v>
      </c>
      <c r="AD17" s="180">
        <v>2017</v>
      </c>
      <c r="AE17" s="180">
        <v>2017</v>
      </c>
      <c r="AF17" s="180">
        <v>2018</v>
      </c>
      <c r="AG17" s="180">
        <v>2017</v>
      </c>
      <c r="AH17" s="180">
        <v>2017</v>
      </c>
      <c r="AI17" s="180">
        <v>2017</v>
      </c>
      <c r="AJ17" s="180">
        <v>2017</v>
      </c>
      <c r="AK17" s="180">
        <v>2017</v>
      </c>
      <c r="AL17" s="180">
        <v>2017</v>
      </c>
      <c r="AM17" s="180">
        <v>2017</v>
      </c>
      <c r="AN17" s="180">
        <v>2016</v>
      </c>
      <c r="AO17" s="180">
        <v>2016</v>
      </c>
      <c r="AP17" s="180">
        <v>2014</v>
      </c>
      <c r="AQ17" s="180">
        <v>2016</v>
      </c>
      <c r="AR17" s="180">
        <v>2016</v>
      </c>
      <c r="AS17" s="180">
        <v>2015</v>
      </c>
      <c r="AT17" s="180">
        <v>2015</v>
      </c>
      <c r="AU17" s="180">
        <v>2016</v>
      </c>
      <c r="AV17" s="180">
        <v>2016</v>
      </c>
      <c r="AW17" s="180">
        <v>2017</v>
      </c>
      <c r="AX17" s="180">
        <v>2015</v>
      </c>
      <c r="AY17" s="180">
        <v>2017</v>
      </c>
      <c r="AZ17" s="180">
        <v>2017</v>
      </c>
    </row>
    <row r="18" spans="1:52" s="166" customFormat="1" x14ac:dyDescent="0.25">
      <c r="A18" s="165" t="s">
        <v>185</v>
      </c>
      <c r="B18" s="165" t="s">
        <v>315</v>
      </c>
      <c r="C18" s="165" t="s">
        <v>317</v>
      </c>
      <c r="D18" s="195" t="s">
        <v>318</v>
      </c>
      <c r="E18" s="180">
        <v>2018</v>
      </c>
      <c r="F18" s="180">
        <v>2011</v>
      </c>
      <c r="G18" s="180">
        <v>2011</v>
      </c>
      <c r="H18" s="180">
        <v>2015</v>
      </c>
      <c r="I18" s="180">
        <v>2015</v>
      </c>
      <c r="J18" s="180">
        <v>2017</v>
      </c>
      <c r="K18" s="180">
        <v>2016</v>
      </c>
      <c r="L18" s="180">
        <v>2015</v>
      </c>
      <c r="M18" s="180">
        <v>2016</v>
      </c>
      <c r="N18" s="180">
        <v>2017</v>
      </c>
      <c r="O18" s="180">
        <v>2018</v>
      </c>
      <c r="P18" s="180">
        <v>2018</v>
      </c>
      <c r="Q18" s="180">
        <v>2014</v>
      </c>
      <c r="R18" s="180">
        <v>2016</v>
      </c>
      <c r="S18" s="180">
        <v>2016</v>
      </c>
      <c r="T18" s="180">
        <v>2015</v>
      </c>
      <c r="U18" s="180">
        <v>2015</v>
      </c>
      <c r="V18" s="180">
        <v>2015</v>
      </c>
      <c r="W18" s="180">
        <v>2015</v>
      </c>
      <c r="X18" s="180">
        <v>2014</v>
      </c>
      <c r="Y18" s="180">
        <v>2014</v>
      </c>
      <c r="Z18" s="180">
        <v>2015</v>
      </c>
      <c r="AA18" s="180">
        <v>2017</v>
      </c>
      <c r="AB18" s="180">
        <v>2017</v>
      </c>
      <c r="AC18" s="180">
        <v>2017</v>
      </c>
      <c r="AD18" s="180">
        <v>2017</v>
      </c>
      <c r="AE18" s="180">
        <v>2017</v>
      </c>
      <c r="AF18" s="180">
        <v>2018</v>
      </c>
      <c r="AG18" s="180">
        <v>2017</v>
      </c>
      <c r="AH18" s="180">
        <v>2017</v>
      </c>
      <c r="AI18" s="180">
        <v>2017</v>
      </c>
      <c r="AJ18" s="180">
        <v>2017</v>
      </c>
      <c r="AK18" s="180">
        <v>2017</v>
      </c>
      <c r="AL18" s="180">
        <v>2017</v>
      </c>
      <c r="AM18" s="180">
        <v>2017</v>
      </c>
      <c r="AN18" s="180">
        <v>2016</v>
      </c>
      <c r="AO18" s="180">
        <v>2016</v>
      </c>
      <c r="AP18" s="180">
        <v>2014</v>
      </c>
      <c r="AQ18" s="180">
        <v>2016</v>
      </c>
      <c r="AR18" s="180">
        <v>2016</v>
      </c>
      <c r="AS18" s="180">
        <v>2015</v>
      </c>
      <c r="AT18" s="180">
        <v>2015</v>
      </c>
      <c r="AU18" s="180">
        <v>2016</v>
      </c>
      <c r="AV18" s="180">
        <v>2016</v>
      </c>
      <c r="AW18" s="180">
        <v>2017</v>
      </c>
      <c r="AX18" s="180">
        <v>2015</v>
      </c>
      <c r="AY18" s="180">
        <v>2017</v>
      </c>
      <c r="AZ18" s="180">
        <v>2017</v>
      </c>
    </row>
    <row r="19" spans="1:52" s="166" customFormat="1" x14ac:dyDescent="0.25">
      <c r="A19" s="165" t="s">
        <v>185</v>
      </c>
      <c r="B19" s="165" t="s">
        <v>540</v>
      </c>
      <c r="C19" s="165" t="s">
        <v>317</v>
      </c>
      <c r="D19" s="195" t="s">
        <v>321</v>
      </c>
      <c r="E19" s="180">
        <v>2018</v>
      </c>
      <c r="F19" s="180">
        <v>2011</v>
      </c>
      <c r="G19" s="180">
        <v>2011</v>
      </c>
      <c r="H19" s="180">
        <v>2015</v>
      </c>
      <c r="I19" s="180">
        <v>2015</v>
      </c>
      <c r="J19" s="180">
        <v>2017</v>
      </c>
      <c r="K19" s="180">
        <v>2016</v>
      </c>
      <c r="L19" s="180">
        <v>2015</v>
      </c>
      <c r="M19" s="180">
        <v>2016</v>
      </c>
      <c r="N19" s="180">
        <v>2017</v>
      </c>
      <c r="O19" s="180">
        <v>2018</v>
      </c>
      <c r="P19" s="180">
        <v>2018</v>
      </c>
      <c r="Q19" s="180">
        <v>2014</v>
      </c>
      <c r="R19" s="180">
        <v>2016</v>
      </c>
      <c r="S19" s="180">
        <v>2016</v>
      </c>
      <c r="T19" s="180">
        <v>2015</v>
      </c>
      <c r="U19" s="180">
        <v>2015</v>
      </c>
      <c r="V19" s="180">
        <v>2015</v>
      </c>
      <c r="W19" s="180">
        <v>2015</v>
      </c>
      <c r="X19" s="180">
        <v>2014</v>
      </c>
      <c r="Y19" s="180">
        <v>2014</v>
      </c>
      <c r="Z19" s="180">
        <v>2015</v>
      </c>
      <c r="AA19" s="180">
        <v>2017</v>
      </c>
      <c r="AB19" s="180">
        <v>2017</v>
      </c>
      <c r="AC19" s="180">
        <v>2017</v>
      </c>
      <c r="AD19" s="180">
        <v>2017</v>
      </c>
      <c r="AE19" s="180">
        <v>2017</v>
      </c>
      <c r="AF19" s="180">
        <v>2018</v>
      </c>
      <c r="AG19" s="180">
        <v>2017</v>
      </c>
      <c r="AH19" s="180">
        <v>2017</v>
      </c>
      <c r="AI19" s="180">
        <v>2017</v>
      </c>
      <c r="AJ19" s="180">
        <v>2017</v>
      </c>
      <c r="AK19" s="180">
        <v>2017</v>
      </c>
      <c r="AL19" s="180">
        <v>2017</v>
      </c>
      <c r="AM19" s="180">
        <v>2017</v>
      </c>
      <c r="AN19" s="180">
        <v>2016</v>
      </c>
      <c r="AO19" s="180">
        <v>2016</v>
      </c>
      <c r="AP19" s="180">
        <v>2014</v>
      </c>
      <c r="AQ19" s="180">
        <v>2016</v>
      </c>
      <c r="AR19" s="180">
        <v>2016</v>
      </c>
      <c r="AS19" s="180">
        <v>2015</v>
      </c>
      <c r="AT19" s="180">
        <v>2015</v>
      </c>
      <c r="AU19" s="180">
        <v>2016</v>
      </c>
      <c r="AV19" s="180">
        <v>2016</v>
      </c>
      <c r="AW19" s="180">
        <v>2017</v>
      </c>
      <c r="AX19" s="180">
        <v>2015</v>
      </c>
      <c r="AY19" s="180">
        <v>2017</v>
      </c>
      <c r="AZ19" s="180">
        <v>2017</v>
      </c>
    </row>
    <row r="20" spans="1:52" s="166" customFormat="1" x14ac:dyDescent="0.25">
      <c r="A20" s="165" t="s">
        <v>185</v>
      </c>
      <c r="B20" s="165" t="s">
        <v>542</v>
      </c>
      <c r="C20" s="165" t="s">
        <v>317</v>
      </c>
      <c r="D20" s="195" t="s">
        <v>324</v>
      </c>
      <c r="E20" s="180">
        <v>2018</v>
      </c>
      <c r="F20" s="180">
        <v>2011</v>
      </c>
      <c r="G20" s="180">
        <v>2011</v>
      </c>
      <c r="H20" s="180">
        <v>2015</v>
      </c>
      <c r="I20" s="180">
        <v>2015</v>
      </c>
      <c r="J20" s="180">
        <v>2017</v>
      </c>
      <c r="K20" s="180">
        <v>2016</v>
      </c>
      <c r="L20" s="180">
        <v>2015</v>
      </c>
      <c r="M20" s="180">
        <v>2016</v>
      </c>
      <c r="N20" s="180">
        <v>2017</v>
      </c>
      <c r="O20" s="180">
        <v>2018</v>
      </c>
      <c r="P20" s="180">
        <v>2018</v>
      </c>
      <c r="Q20" s="180">
        <v>2014</v>
      </c>
      <c r="R20" s="180">
        <v>2016</v>
      </c>
      <c r="S20" s="180">
        <v>2016</v>
      </c>
      <c r="T20" s="180">
        <v>2015</v>
      </c>
      <c r="U20" s="180">
        <v>2015</v>
      </c>
      <c r="V20" s="180">
        <v>2015</v>
      </c>
      <c r="W20" s="180">
        <v>2015</v>
      </c>
      <c r="X20" s="180">
        <v>2014</v>
      </c>
      <c r="Y20" s="180">
        <v>2014</v>
      </c>
      <c r="Z20" s="180">
        <v>2015</v>
      </c>
      <c r="AA20" s="180">
        <v>2017</v>
      </c>
      <c r="AB20" s="180">
        <v>2017</v>
      </c>
      <c r="AC20" s="180">
        <v>2017</v>
      </c>
      <c r="AD20" s="180">
        <v>2017</v>
      </c>
      <c r="AE20" s="180">
        <v>2017</v>
      </c>
      <c r="AF20" s="180">
        <v>2018</v>
      </c>
      <c r="AG20" s="180">
        <v>2017</v>
      </c>
      <c r="AH20" s="180">
        <v>2017</v>
      </c>
      <c r="AI20" s="180">
        <v>2017</v>
      </c>
      <c r="AJ20" s="180">
        <v>2017</v>
      </c>
      <c r="AK20" s="180">
        <v>2017</v>
      </c>
      <c r="AL20" s="180">
        <v>2017</v>
      </c>
      <c r="AM20" s="180">
        <v>2017</v>
      </c>
      <c r="AN20" s="180">
        <v>2016</v>
      </c>
      <c r="AO20" s="180">
        <v>2016</v>
      </c>
      <c r="AP20" s="180">
        <v>2014</v>
      </c>
      <c r="AQ20" s="180">
        <v>2016</v>
      </c>
      <c r="AR20" s="180">
        <v>2016</v>
      </c>
      <c r="AS20" s="180">
        <v>2015</v>
      </c>
      <c r="AT20" s="180">
        <v>2015</v>
      </c>
      <c r="AU20" s="180">
        <v>2016</v>
      </c>
      <c r="AV20" s="180">
        <v>2016</v>
      </c>
      <c r="AW20" s="180">
        <v>2017</v>
      </c>
      <c r="AX20" s="180">
        <v>2015</v>
      </c>
      <c r="AY20" s="180">
        <v>2017</v>
      </c>
      <c r="AZ20" s="180">
        <v>2017</v>
      </c>
    </row>
    <row r="21" spans="1:52" s="166" customFormat="1" x14ac:dyDescent="0.25">
      <c r="A21" s="165" t="s">
        <v>185</v>
      </c>
      <c r="B21" s="165" t="s">
        <v>185</v>
      </c>
      <c r="C21" s="165" t="s">
        <v>317</v>
      </c>
      <c r="D21" s="195" t="s">
        <v>326</v>
      </c>
      <c r="E21" s="180">
        <v>2018</v>
      </c>
      <c r="F21" s="180">
        <v>2011</v>
      </c>
      <c r="G21" s="180">
        <v>2011</v>
      </c>
      <c r="H21" s="180">
        <v>2015</v>
      </c>
      <c r="I21" s="180">
        <v>2015</v>
      </c>
      <c r="J21" s="180">
        <v>2017</v>
      </c>
      <c r="K21" s="180">
        <v>2016</v>
      </c>
      <c r="L21" s="180">
        <v>2015</v>
      </c>
      <c r="M21" s="180">
        <v>2016</v>
      </c>
      <c r="N21" s="180">
        <v>2017</v>
      </c>
      <c r="O21" s="180">
        <v>2018</v>
      </c>
      <c r="P21" s="180">
        <v>2018</v>
      </c>
      <c r="Q21" s="180">
        <v>2014</v>
      </c>
      <c r="R21" s="180">
        <v>2016</v>
      </c>
      <c r="S21" s="180">
        <v>2016</v>
      </c>
      <c r="T21" s="180">
        <v>2015</v>
      </c>
      <c r="U21" s="180">
        <v>2015</v>
      </c>
      <c r="V21" s="180">
        <v>2015</v>
      </c>
      <c r="W21" s="180">
        <v>2015</v>
      </c>
      <c r="X21" s="180">
        <v>2014</v>
      </c>
      <c r="Y21" s="180">
        <v>2014</v>
      </c>
      <c r="Z21" s="180">
        <v>2015</v>
      </c>
      <c r="AA21" s="180">
        <v>2017</v>
      </c>
      <c r="AB21" s="180">
        <v>2017</v>
      </c>
      <c r="AC21" s="180">
        <v>2017</v>
      </c>
      <c r="AD21" s="180">
        <v>2017</v>
      </c>
      <c r="AE21" s="180">
        <v>2017</v>
      </c>
      <c r="AF21" s="180">
        <v>2018</v>
      </c>
      <c r="AG21" s="180">
        <v>2017</v>
      </c>
      <c r="AH21" s="180">
        <v>2017</v>
      </c>
      <c r="AI21" s="180">
        <v>2017</v>
      </c>
      <c r="AJ21" s="180">
        <v>2017</v>
      </c>
      <c r="AK21" s="180">
        <v>2017</v>
      </c>
      <c r="AL21" s="180">
        <v>2017</v>
      </c>
      <c r="AM21" s="180">
        <v>2017</v>
      </c>
      <c r="AN21" s="180">
        <v>2016</v>
      </c>
      <c r="AO21" s="180">
        <v>2016</v>
      </c>
      <c r="AP21" s="180">
        <v>2014</v>
      </c>
      <c r="AQ21" s="180">
        <v>2016</v>
      </c>
      <c r="AR21" s="180">
        <v>2016</v>
      </c>
      <c r="AS21" s="180">
        <v>2015</v>
      </c>
      <c r="AT21" s="180">
        <v>2015</v>
      </c>
      <c r="AU21" s="180">
        <v>2016</v>
      </c>
      <c r="AV21" s="180">
        <v>2016</v>
      </c>
      <c r="AW21" s="180">
        <v>2017</v>
      </c>
      <c r="AX21" s="180">
        <v>2015</v>
      </c>
      <c r="AY21" s="180">
        <v>2017</v>
      </c>
      <c r="AZ21" s="180">
        <v>2017</v>
      </c>
    </row>
    <row r="22" spans="1:52" s="166" customFormat="1" x14ac:dyDescent="0.25">
      <c r="A22" s="165" t="s">
        <v>185</v>
      </c>
      <c r="B22" s="165" t="s">
        <v>327</v>
      </c>
      <c r="C22" s="165" t="s">
        <v>317</v>
      </c>
      <c r="D22" s="195" t="s">
        <v>329</v>
      </c>
      <c r="E22" s="180">
        <v>2018</v>
      </c>
      <c r="F22" s="180">
        <v>2011</v>
      </c>
      <c r="G22" s="180">
        <v>2011</v>
      </c>
      <c r="H22" s="180">
        <v>2015</v>
      </c>
      <c r="I22" s="180">
        <v>2015</v>
      </c>
      <c r="J22" s="180">
        <v>2017</v>
      </c>
      <c r="K22" s="180">
        <v>2016</v>
      </c>
      <c r="L22" s="180">
        <v>2015</v>
      </c>
      <c r="M22" s="180">
        <v>2016</v>
      </c>
      <c r="N22" s="180">
        <v>2017</v>
      </c>
      <c r="O22" s="180">
        <v>2018</v>
      </c>
      <c r="P22" s="180">
        <v>2018</v>
      </c>
      <c r="Q22" s="180">
        <v>2014</v>
      </c>
      <c r="R22" s="180">
        <v>2016</v>
      </c>
      <c r="S22" s="180">
        <v>2016</v>
      </c>
      <c r="T22" s="180">
        <v>2015</v>
      </c>
      <c r="U22" s="180">
        <v>2015</v>
      </c>
      <c r="V22" s="180">
        <v>2015</v>
      </c>
      <c r="W22" s="180">
        <v>2015</v>
      </c>
      <c r="X22" s="180">
        <v>2014</v>
      </c>
      <c r="Y22" s="180">
        <v>2014</v>
      </c>
      <c r="Z22" s="180">
        <v>2015</v>
      </c>
      <c r="AA22" s="180">
        <v>2017</v>
      </c>
      <c r="AB22" s="180">
        <v>2017</v>
      </c>
      <c r="AC22" s="180">
        <v>2017</v>
      </c>
      <c r="AD22" s="180">
        <v>2017</v>
      </c>
      <c r="AE22" s="180">
        <v>2017</v>
      </c>
      <c r="AF22" s="180">
        <v>2018</v>
      </c>
      <c r="AG22" s="180">
        <v>2017</v>
      </c>
      <c r="AH22" s="180">
        <v>2017</v>
      </c>
      <c r="AI22" s="180">
        <v>2017</v>
      </c>
      <c r="AJ22" s="180">
        <v>2017</v>
      </c>
      <c r="AK22" s="180">
        <v>2017</v>
      </c>
      <c r="AL22" s="180">
        <v>2017</v>
      </c>
      <c r="AM22" s="180">
        <v>2017</v>
      </c>
      <c r="AN22" s="180">
        <v>2016</v>
      </c>
      <c r="AO22" s="180">
        <v>2016</v>
      </c>
      <c r="AP22" s="180">
        <v>2014</v>
      </c>
      <c r="AQ22" s="180">
        <v>2016</v>
      </c>
      <c r="AR22" s="180">
        <v>2016</v>
      </c>
      <c r="AS22" s="180">
        <v>2015</v>
      </c>
      <c r="AT22" s="180">
        <v>2015</v>
      </c>
      <c r="AU22" s="180">
        <v>2016</v>
      </c>
      <c r="AV22" s="180">
        <v>2016</v>
      </c>
      <c r="AW22" s="180">
        <v>2017</v>
      </c>
      <c r="AX22" s="180">
        <v>2015</v>
      </c>
      <c r="AY22" s="180">
        <v>2017</v>
      </c>
      <c r="AZ22" s="180">
        <v>2017</v>
      </c>
    </row>
    <row r="23" spans="1:52" s="166" customFormat="1" x14ac:dyDescent="0.25">
      <c r="A23" s="165" t="s">
        <v>185</v>
      </c>
      <c r="B23" s="165" t="s">
        <v>330</v>
      </c>
      <c r="C23" s="165" t="s">
        <v>317</v>
      </c>
      <c r="D23" s="195" t="s">
        <v>332</v>
      </c>
      <c r="E23" s="180">
        <v>2018</v>
      </c>
      <c r="F23" s="180">
        <v>2011</v>
      </c>
      <c r="G23" s="180">
        <v>2011</v>
      </c>
      <c r="H23" s="180">
        <v>2015</v>
      </c>
      <c r="I23" s="180">
        <v>2015</v>
      </c>
      <c r="J23" s="180">
        <v>2017</v>
      </c>
      <c r="K23" s="180">
        <v>2016</v>
      </c>
      <c r="L23" s="180">
        <v>2015</v>
      </c>
      <c r="M23" s="180">
        <v>2016</v>
      </c>
      <c r="N23" s="180">
        <v>2017</v>
      </c>
      <c r="O23" s="180">
        <v>2018</v>
      </c>
      <c r="P23" s="180">
        <v>2018</v>
      </c>
      <c r="Q23" s="180">
        <v>2014</v>
      </c>
      <c r="R23" s="180">
        <v>2016</v>
      </c>
      <c r="S23" s="180">
        <v>2016</v>
      </c>
      <c r="T23" s="180">
        <v>2015</v>
      </c>
      <c r="U23" s="180">
        <v>2015</v>
      </c>
      <c r="V23" s="180">
        <v>2015</v>
      </c>
      <c r="W23" s="180">
        <v>2015</v>
      </c>
      <c r="X23" s="180">
        <v>2014</v>
      </c>
      <c r="Y23" s="180">
        <v>2014</v>
      </c>
      <c r="Z23" s="180">
        <v>2015</v>
      </c>
      <c r="AA23" s="180">
        <v>2017</v>
      </c>
      <c r="AB23" s="180">
        <v>2017</v>
      </c>
      <c r="AC23" s="180">
        <v>2017</v>
      </c>
      <c r="AD23" s="180">
        <v>2017</v>
      </c>
      <c r="AE23" s="180">
        <v>2017</v>
      </c>
      <c r="AF23" s="180">
        <v>2018</v>
      </c>
      <c r="AG23" s="180">
        <v>2017</v>
      </c>
      <c r="AH23" s="180">
        <v>2017</v>
      </c>
      <c r="AI23" s="180">
        <v>2017</v>
      </c>
      <c r="AJ23" s="180">
        <v>2017</v>
      </c>
      <c r="AK23" s="180">
        <v>2017</v>
      </c>
      <c r="AL23" s="180">
        <v>2017</v>
      </c>
      <c r="AM23" s="180">
        <v>2017</v>
      </c>
      <c r="AN23" s="180">
        <v>2016</v>
      </c>
      <c r="AO23" s="180">
        <v>2016</v>
      </c>
      <c r="AP23" s="180">
        <v>2014</v>
      </c>
      <c r="AQ23" s="180">
        <v>2016</v>
      </c>
      <c r="AR23" s="180">
        <v>2016</v>
      </c>
      <c r="AS23" s="180">
        <v>2015</v>
      </c>
      <c r="AT23" s="180">
        <v>2015</v>
      </c>
      <c r="AU23" s="180">
        <v>2016</v>
      </c>
      <c r="AV23" s="180">
        <v>2016</v>
      </c>
      <c r="AW23" s="180">
        <v>2017</v>
      </c>
      <c r="AX23" s="180">
        <v>2015</v>
      </c>
      <c r="AY23" s="180">
        <v>2017</v>
      </c>
      <c r="AZ23" s="180">
        <v>2017</v>
      </c>
    </row>
    <row r="24" spans="1:52" s="166" customFormat="1" x14ac:dyDescent="0.25">
      <c r="A24" s="165" t="s">
        <v>185</v>
      </c>
      <c r="B24" s="165" t="s">
        <v>333</v>
      </c>
      <c r="C24" s="165" t="s">
        <v>317</v>
      </c>
      <c r="D24" s="195" t="s">
        <v>335</v>
      </c>
      <c r="E24" s="180">
        <v>2018</v>
      </c>
      <c r="F24" s="180">
        <v>2011</v>
      </c>
      <c r="G24" s="180">
        <v>2011</v>
      </c>
      <c r="H24" s="180">
        <v>2015</v>
      </c>
      <c r="I24" s="180">
        <v>2015</v>
      </c>
      <c r="J24" s="180">
        <v>2017</v>
      </c>
      <c r="K24" s="180">
        <v>2016</v>
      </c>
      <c r="L24" s="180">
        <v>2015</v>
      </c>
      <c r="M24" s="180">
        <v>2016</v>
      </c>
      <c r="N24" s="180">
        <v>2017</v>
      </c>
      <c r="O24" s="180">
        <v>2018</v>
      </c>
      <c r="P24" s="180">
        <v>2018</v>
      </c>
      <c r="Q24" s="180">
        <v>2014</v>
      </c>
      <c r="R24" s="180">
        <v>2016</v>
      </c>
      <c r="S24" s="180">
        <v>2016</v>
      </c>
      <c r="T24" s="180">
        <v>2015</v>
      </c>
      <c r="U24" s="180">
        <v>2015</v>
      </c>
      <c r="V24" s="180">
        <v>2015</v>
      </c>
      <c r="W24" s="180">
        <v>2015</v>
      </c>
      <c r="X24" s="180">
        <v>2014</v>
      </c>
      <c r="Y24" s="180">
        <v>2014</v>
      </c>
      <c r="Z24" s="180">
        <v>2015</v>
      </c>
      <c r="AA24" s="180">
        <v>2017</v>
      </c>
      <c r="AB24" s="180">
        <v>2017</v>
      </c>
      <c r="AC24" s="180">
        <v>2017</v>
      </c>
      <c r="AD24" s="180">
        <v>2017</v>
      </c>
      <c r="AE24" s="180">
        <v>2017</v>
      </c>
      <c r="AF24" s="180">
        <v>2018</v>
      </c>
      <c r="AG24" s="180">
        <v>2017</v>
      </c>
      <c r="AH24" s="180">
        <v>2017</v>
      </c>
      <c r="AI24" s="180">
        <v>2017</v>
      </c>
      <c r="AJ24" s="180">
        <v>2017</v>
      </c>
      <c r="AK24" s="180">
        <v>2017</v>
      </c>
      <c r="AL24" s="180">
        <v>2017</v>
      </c>
      <c r="AM24" s="180">
        <v>2017</v>
      </c>
      <c r="AN24" s="180">
        <v>2016</v>
      </c>
      <c r="AO24" s="180">
        <v>2016</v>
      </c>
      <c r="AP24" s="180">
        <v>2014</v>
      </c>
      <c r="AQ24" s="180">
        <v>2016</v>
      </c>
      <c r="AR24" s="180">
        <v>2016</v>
      </c>
      <c r="AS24" s="180">
        <v>2015</v>
      </c>
      <c r="AT24" s="180">
        <v>2015</v>
      </c>
      <c r="AU24" s="180">
        <v>2016</v>
      </c>
      <c r="AV24" s="180">
        <v>2016</v>
      </c>
      <c r="AW24" s="180">
        <v>2017</v>
      </c>
      <c r="AX24" s="180">
        <v>2015</v>
      </c>
      <c r="AY24" s="180">
        <v>2017</v>
      </c>
      <c r="AZ24" s="180">
        <v>2017</v>
      </c>
    </row>
    <row r="25" spans="1:52" s="166" customFormat="1" x14ac:dyDescent="0.25">
      <c r="A25" s="165" t="s">
        <v>185</v>
      </c>
      <c r="B25" s="165" t="s">
        <v>336</v>
      </c>
      <c r="C25" s="165" t="s">
        <v>317</v>
      </c>
      <c r="D25" s="195" t="s">
        <v>338</v>
      </c>
      <c r="E25" s="180">
        <v>2018</v>
      </c>
      <c r="F25" s="180">
        <v>2011</v>
      </c>
      <c r="G25" s="180">
        <v>2011</v>
      </c>
      <c r="H25" s="180">
        <v>2015</v>
      </c>
      <c r="I25" s="180">
        <v>2015</v>
      </c>
      <c r="J25" s="180">
        <v>2017</v>
      </c>
      <c r="K25" s="180">
        <v>2016</v>
      </c>
      <c r="L25" s="180">
        <v>2015</v>
      </c>
      <c r="M25" s="180">
        <v>2016</v>
      </c>
      <c r="N25" s="180">
        <v>2017</v>
      </c>
      <c r="O25" s="180">
        <v>2018</v>
      </c>
      <c r="P25" s="180">
        <v>2018</v>
      </c>
      <c r="Q25" s="180">
        <v>2014</v>
      </c>
      <c r="R25" s="180">
        <v>2016</v>
      </c>
      <c r="S25" s="180">
        <v>2016</v>
      </c>
      <c r="T25" s="180">
        <v>2015</v>
      </c>
      <c r="U25" s="180">
        <v>2015</v>
      </c>
      <c r="V25" s="180">
        <v>2015</v>
      </c>
      <c r="W25" s="180">
        <v>2015</v>
      </c>
      <c r="X25" s="180">
        <v>2014</v>
      </c>
      <c r="Y25" s="180">
        <v>2014</v>
      </c>
      <c r="Z25" s="180">
        <v>2015</v>
      </c>
      <c r="AA25" s="180">
        <v>2017</v>
      </c>
      <c r="AB25" s="180">
        <v>2017</v>
      </c>
      <c r="AC25" s="180">
        <v>2017</v>
      </c>
      <c r="AD25" s="180">
        <v>2017</v>
      </c>
      <c r="AE25" s="180">
        <v>2017</v>
      </c>
      <c r="AF25" s="180">
        <v>2018</v>
      </c>
      <c r="AG25" s="180">
        <v>2017</v>
      </c>
      <c r="AH25" s="180">
        <v>2017</v>
      </c>
      <c r="AI25" s="180">
        <v>2017</v>
      </c>
      <c r="AJ25" s="180">
        <v>2017</v>
      </c>
      <c r="AK25" s="180">
        <v>2017</v>
      </c>
      <c r="AL25" s="180">
        <v>2017</v>
      </c>
      <c r="AM25" s="180">
        <v>2017</v>
      </c>
      <c r="AN25" s="180">
        <v>2016</v>
      </c>
      <c r="AO25" s="180">
        <v>2016</v>
      </c>
      <c r="AP25" s="180">
        <v>2014</v>
      </c>
      <c r="AQ25" s="180">
        <v>2016</v>
      </c>
      <c r="AR25" s="180">
        <v>2016</v>
      </c>
      <c r="AS25" s="180">
        <v>2015</v>
      </c>
      <c r="AT25" s="180">
        <v>2015</v>
      </c>
      <c r="AU25" s="180">
        <v>2016</v>
      </c>
      <c r="AV25" s="180">
        <v>2016</v>
      </c>
      <c r="AW25" s="180">
        <v>2017</v>
      </c>
      <c r="AX25" s="180">
        <v>2015</v>
      </c>
      <c r="AY25" s="180">
        <v>2017</v>
      </c>
      <c r="AZ25" s="180">
        <v>2017</v>
      </c>
    </row>
    <row r="26" spans="1:52" s="166" customFormat="1" x14ac:dyDescent="0.25">
      <c r="A26" s="165" t="s">
        <v>186</v>
      </c>
      <c r="B26" s="165" t="s">
        <v>341</v>
      </c>
      <c r="C26" s="165" t="s">
        <v>342</v>
      </c>
      <c r="D26" s="195" t="s">
        <v>343</v>
      </c>
      <c r="E26" s="180">
        <v>2018</v>
      </c>
      <c r="F26" s="180">
        <v>2011</v>
      </c>
      <c r="G26" s="180">
        <v>2011</v>
      </c>
      <c r="H26" s="180">
        <v>2015</v>
      </c>
      <c r="I26" s="180">
        <v>2015</v>
      </c>
      <c r="J26" s="180">
        <v>2017</v>
      </c>
      <c r="K26" s="180">
        <v>2016</v>
      </c>
      <c r="L26" s="180">
        <v>2015</v>
      </c>
      <c r="M26" s="180">
        <v>2016</v>
      </c>
      <c r="N26" s="180">
        <v>2017</v>
      </c>
      <c r="O26" s="180">
        <v>2018</v>
      </c>
      <c r="P26" s="180">
        <v>2018</v>
      </c>
      <c r="Q26" s="180">
        <v>2014</v>
      </c>
      <c r="R26" s="180">
        <v>2016</v>
      </c>
      <c r="S26" s="180">
        <v>2016</v>
      </c>
      <c r="T26" s="180">
        <v>2015</v>
      </c>
      <c r="U26" s="180">
        <v>2015</v>
      </c>
      <c r="V26" s="180">
        <v>2015</v>
      </c>
      <c r="W26" s="180">
        <v>2015</v>
      </c>
      <c r="X26" s="180">
        <v>2014</v>
      </c>
      <c r="Y26" s="180">
        <v>2014</v>
      </c>
      <c r="Z26" s="180">
        <v>2015</v>
      </c>
      <c r="AA26" s="180">
        <v>2017</v>
      </c>
      <c r="AB26" s="180">
        <v>2017</v>
      </c>
      <c r="AC26" s="180">
        <v>2017</v>
      </c>
      <c r="AD26" s="180">
        <v>2017</v>
      </c>
      <c r="AE26" s="180">
        <v>2017</v>
      </c>
      <c r="AF26" s="180">
        <v>2018</v>
      </c>
      <c r="AG26" s="180">
        <v>2017</v>
      </c>
      <c r="AH26" s="180">
        <v>2017</v>
      </c>
      <c r="AI26" s="180">
        <v>2017</v>
      </c>
      <c r="AJ26" s="180">
        <v>2017</v>
      </c>
      <c r="AK26" s="180">
        <v>2017</v>
      </c>
      <c r="AL26" s="180">
        <v>2017</v>
      </c>
      <c r="AM26" s="180">
        <v>2017</v>
      </c>
      <c r="AN26" s="180">
        <v>2016</v>
      </c>
      <c r="AO26" s="180">
        <v>2016</v>
      </c>
      <c r="AP26" s="180">
        <v>2014</v>
      </c>
      <c r="AQ26" s="180">
        <v>2016</v>
      </c>
      <c r="AR26" s="180">
        <v>2016</v>
      </c>
      <c r="AS26" s="180">
        <v>2015</v>
      </c>
      <c r="AT26" s="180">
        <v>2015</v>
      </c>
      <c r="AU26" s="180">
        <v>2016</v>
      </c>
      <c r="AV26" s="180">
        <v>2016</v>
      </c>
      <c r="AW26" s="180">
        <v>2017</v>
      </c>
      <c r="AX26" s="180">
        <v>2015</v>
      </c>
      <c r="AY26" s="180">
        <v>2017</v>
      </c>
      <c r="AZ26" s="180">
        <v>2017</v>
      </c>
    </row>
    <row r="27" spans="1:52" s="166" customFormat="1" x14ac:dyDescent="0.25">
      <c r="A27" s="165" t="s">
        <v>186</v>
      </c>
      <c r="B27" s="165" t="s">
        <v>344</v>
      </c>
      <c r="C27" s="165" t="s">
        <v>342</v>
      </c>
      <c r="D27" s="195" t="s">
        <v>346</v>
      </c>
      <c r="E27" s="180">
        <v>2018</v>
      </c>
      <c r="F27" s="180">
        <v>2011</v>
      </c>
      <c r="G27" s="180">
        <v>2011</v>
      </c>
      <c r="H27" s="180">
        <v>2015</v>
      </c>
      <c r="I27" s="180">
        <v>2015</v>
      </c>
      <c r="J27" s="180">
        <v>2017</v>
      </c>
      <c r="K27" s="180">
        <v>2016</v>
      </c>
      <c r="L27" s="180">
        <v>2015</v>
      </c>
      <c r="M27" s="180">
        <v>2016</v>
      </c>
      <c r="N27" s="180">
        <v>2017</v>
      </c>
      <c r="O27" s="180">
        <v>2018</v>
      </c>
      <c r="P27" s="180">
        <v>2018</v>
      </c>
      <c r="Q27" s="180">
        <v>2014</v>
      </c>
      <c r="R27" s="180">
        <v>2016</v>
      </c>
      <c r="S27" s="180">
        <v>2016</v>
      </c>
      <c r="T27" s="180">
        <v>2015</v>
      </c>
      <c r="U27" s="180">
        <v>2015</v>
      </c>
      <c r="V27" s="180">
        <v>2015</v>
      </c>
      <c r="W27" s="180">
        <v>2015</v>
      </c>
      <c r="X27" s="180">
        <v>2014</v>
      </c>
      <c r="Y27" s="180">
        <v>2014</v>
      </c>
      <c r="Z27" s="180">
        <v>2015</v>
      </c>
      <c r="AA27" s="180">
        <v>2017</v>
      </c>
      <c r="AB27" s="180">
        <v>2017</v>
      </c>
      <c r="AC27" s="180">
        <v>2017</v>
      </c>
      <c r="AD27" s="180">
        <v>2017</v>
      </c>
      <c r="AE27" s="180">
        <v>2017</v>
      </c>
      <c r="AF27" s="180">
        <v>2018</v>
      </c>
      <c r="AG27" s="180">
        <v>2017</v>
      </c>
      <c r="AH27" s="180">
        <v>2017</v>
      </c>
      <c r="AI27" s="180">
        <v>2017</v>
      </c>
      <c r="AJ27" s="180">
        <v>2017</v>
      </c>
      <c r="AK27" s="180">
        <v>2017</v>
      </c>
      <c r="AL27" s="180">
        <v>2017</v>
      </c>
      <c r="AM27" s="180">
        <v>2017</v>
      </c>
      <c r="AN27" s="180">
        <v>2016</v>
      </c>
      <c r="AO27" s="180">
        <v>2016</v>
      </c>
      <c r="AP27" s="180">
        <v>2014</v>
      </c>
      <c r="AQ27" s="180">
        <v>2016</v>
      </c>
      <c r="AR27" s="180">
        <v>2016</v>
      </c>
      <c r="AS27" s="180">
        <v>2015</v>
      </c>
      <c r="AT27" s="180">
        <v>2015</v>
      </c>
      <c r="AU27" s="180">
        <v>2016</v>
      </c>
      <c r="AV27" s="180">
        <v>2016</v>
      </c>
      <c r="AW27" s="180">
        <v>2017</v>
      </c>
      <c r="AX27" s="180">
        <v>2015</v>
      </c>
      <c r="AY27" s="180">
        <v>2017</v>
      </c>
      <c r="AZ27" s="180">
        <v>2017</v>
      </c>
    </row>
    <row r="28" spans="1:52" s="166" customFormat="1" x14ac:dyDescent="0.25">
      <c r="A28" s="165" t="s">
        <v>186</v>
      </c>
      <c r="B28" s="165" t="s">
        <v>347</v>
      </c>
      <c r="C28" s="165" t="s">
        <v>342</v>
      </c>
      <c r="D28" s="195" t="s">
        <v>349</v>
      </c>
      <c r="E28" s="180">
        <v>2018</v>
      </c>
      <c r="F28" s="180">
        <v>2011</v>
      </c>
      <c r="G28" s="180">
        <v>2011</v>
      </c>
      <c r="H28" s="180">
        <v>2015</v>
      </c>
      <c r="I28" s="180">
        <v>2015</v>
      </c>
      <c r="J28" s="180">
        <v>2017</v>
      </c>
      <c r="K28" s="180">
        <v>2016</v>
      </c>
      <c r="L28" s="180">
        <v>2015</v>
      </c>
      <c r="M28" s="180">
        <v>2016</v>
      </c>
      <c r="N28" s="180">
        <v>2017</v>
      </c>
      <c r="O28" s="180">
        <v>2018</v>
      </c>
      <c r="P28" s="180">
        <v>2018</v>
      </c>
      <c r="Q28" s="180">
        <v>2014</v>
      </c>
      <c r="R28" s="180">
        <v>2016</v>
      </c>
      <c r="S28" s="180">
        <v>2016</v>
      </c>
      <c r="T28" s="180">
        <v>2015</v>
      </c>
      <c r="U28" s="180">
        <v>2015</v>
      </c>
      <c r="V28" s="180">
        <v>2015</v>
      </c>
      <c r="W28" s="180">
        <v>2015</v>
      </c>
      <c r="X28" s="180">
        <v>2014</v>
      </c>
      <c r="Y28" s="180">
        <v>2014</v>
      </c>
      <c r="Z28" s="180">
        <v>2015</v>
      </c>
      <c r="AA28" s="180">
        <v>2017</v>
      </c>
      <c r="AB28" s="180">
        <v>2017</v>
      </c>
      <c r="AC28" s="180">
        <v>2017</v>
      </c>
      <c r="AD28" s="180">
        <v>2017</v>
      </c>
      <c r="AE28" s="180">
        <v>2017</v>
      </c>
      <c r="AF28" s="180">
        <v>2018</v>
      </c>
      <c r="AG28" s="180">
        <v>2017</v>
      </c>
      <c r="AH28" s="180">
        <v>2017</v>
      </c>
      <c r="AI28" s="180">
        <v>2017</v>
      </c>
      <c r="AJ28" s="180">
        <v>2017</v>
      </c>
      <c r="AK28" s="180">
        <v>2017</v>
      </c>
      <c r="AL28" s="180">
        <v>2017</v>
      </c>
      <c r="AM28" s="180">
        <v>2017</v>
      </c>
      <c r="AN28" s="180">
        <v>2016</v>
      </c>
      <c r="AO28" s="180">
        <v>2016</v>
      </c>
      <c r="AP28" s="180">
        <v>2014</v>
      </c>
      <c r="AQ28" s="180">
        <v>2016</v>
      </c>
      <c r="AR28" s="180">
        <v>2016</v>
      </c>
      <c r="AS28" s="180">
        <v>2015</v>
      </c>
      <c r="AT28" s="180">
        <v>2015</v>
      </c>
      <c r="AU28" s="180">
        <v>2016</v>
      </c>
      <c r="AV28" s="180">
        <v>2016</v>
      </c>
      <c r="AW28" s="180">
        <v>2017</v>
      </c>
      <c r="AX28" s="180">
        <v>2015</v>
      </c>
      <c r="AY28" s="180">
        <v>2017</v>
      </c>
      <c r="AZ28" s="180">
        <v>2017</v>
      </c>
    </row>
    <row r="29" spans="1:52" s="166" customFormat="1" x14ac:dyDescent="0.25">
      <c r="A29" s="165" t="s">
        <v>186</v>
      </c>
      <c r="B29" s="165" t="s">
        <v>350</v>
      </c>
      <c r="C29" s="165" t="s">
        <v>342</v>
      </c>
      <c r="D29" s="195" t="s">
        <v>352</v>
      </c>
      <c r="E29" s="180">
        <v>2018</v>
      </c>
      <c r="F29" s="180">
        <v>2011</v>
      </c>
      <c r="G29" s="180">
        <v>2011</v>
      </c>
      <c r="H29" s="180">
        <v>2015</v>
      </c>
      <c r="I29" s="180">
        <v>2015</v>
      </c>
      <c r="J29" s="180">
        <v>2017</v>
      </c>
      <c r="K29" s="180">
        <v>2016</v>
      </c>
      <c r="L29" s="180">
        <v>2015</v>
      </c>
      <c r="M29" s="180">
        <v>2016</v>
      </c>
      <c r="N29" s="180">
        <v>2017</v>
      </c>
      <c r="O29" s="180">
        <v>2018</v>
      </c>
      <c r="P29" s="180">
        <v>2018</v>
      </c>
      <c r="Q29" s="180">
        <v>2014</v>
      </c>
      <c r="R29" s="180">
        <v>2016</v>
      </c>
      <c r="S29" s="180">
        <v>2016</v>
      </c>
      <c r="T29" s="180">
        <v>2015</v>
      </c>
      <c r="U29" s="180">
        <v>2015</v>
      </c>
      <c r="V29" s="180">
        <v>2015</v>
      </c>
      <c r="W29" s="180">
        <v>2015</v>
      </c>
      <c r="X29" s="180">
        <v>2014</v>
      </c>
      <c r="Y29" s="180">
        <v>2014</v>
      </c>
      <c r="Z29" s="180">
        <v>2015</v>
      </c>
      <c r="AA29" s="180">
        <v>2017</v>
      </c>
      <c r="AB29" s="180">
        <v>2017</v>
      </c>
      <c r="AC29" s="180">
        <v>2017</v>
      </c>
      <c r="AD29" s="180">
        <v>2017</v>
      </c>
      <c r="AE29" s="180">
        <v>2017</v>
      </c>
      <c r="AF29" s="180">
        <v>2018</v>
      </c>
      <c r="AG29" s="180">
        <v>2017</v>
      </c>
      <c r="AH29" s="180">
        <v>2017</v>
      </c>
      <c r="AI29" s="180">
        <v>2017</v>
      </c>
      <c r="AJ29" s="180">
        <v>2017</v>
      </c>
      <c r="AK29" s="180">
        <v>2017</v>
      </c>
      <c r="AL29" s="180">
        <v>2017</v>
      </c>
      <c r="AM29" s="180">
        <v>2017</v>
      </c>
      <c r="AN29" s="180">
        <v>2016</v>
      </c>
      <c r="AO29" s="180">
        <v>2016</v>
      </c>
      <c r="AP29" s="180">
        <v>2014</v>
      </c>
      <c r="AQ29" s="180">
        <v>2016</v>
      </c>
      <c r="AR29" s="180">
        <v>2016</v>
      </c>
      <c r="AS29" s="180">
        <v>2015</v>
      </c>
      <c r="AT29" s="180">
        <v>2015</v>
      </c>
      <c r="AU29" s="180">
        <v>2016</v>
      </c>
      <c r="AV29" s="180">
        <v>2016</v>
      </c>
      <c r="AW29" s="180">
        <v>2017</v>
      </c>
      <c r="AX29" s="180">
        <v>2015</v>
      </c>
      <c r="AY29" s="180">
        <v>2017</v>
      </c>
      <c r="AZ29" s="180">
        <v>2017</v>
      </c>
    </row>
    <row r="30" spans="1:52" s="166" customFormat="1" x14ac:dyDescent="0.25">
      <c r="A30" s="165" t="s">
        <v>186</v>
      </c>
      <c r="B30" s="165" t="s">
        <v>553</v>
      </c>
      <c r="C30" s="165" t="s">
        <v>342</v>
      </c>
      <c r="D30" s="195" t="s">
        <v>355</v>
      </c>
      <c r="E30" s="180">
        <v>2018</v>
      </c>
      <c r="F30" s="180">
        <v>2011</v>
      </c>
      <c r="G30" s="180">
        <v>2011</v>
      </c>
      <c r="H30" s="180">
        <v>2015</v>
      </c>
      <c r="I30" s="180">
        <v>2015</v>
      </c>
      <c r="J30" s="180">
        <v>2017</v>
      </c>
      <c r="K30" s="180">
        <v>2016</v>
      </c>
      <c r="L30" s="180">
        <v>2015</v>
      </c>
      <c r="M30" s="180">
        <v>2016</v>
      </c>
      <c r="N30" s="180">
        <v>2017</v>
      </c>
      <c r="O30" s="180">
        <v>2018</v>
      </c>
      <c r="P30" s="180">
        <v>2018</v>
      </c>
      <c r="Q30" s="180">
        <v>2014</v>
      </c>
      <c r="R30" s="180">
        <v>2016</v>
      </c>
      <c r="S30" s="180">
        <v>2016</v>
      </c>
      <c r="T30" s="180">
        <v>2015</v>
      </c>
      <c r="U30" s="180">
        <v>2015</v>
      </c>
      <c r="V30" s="180">
        <v>2015</v>
      </c>
      <c r="W30" s="180">
        <v>2015</v>
      </c>
      <c r="X30" s="180">
        <v>2014</v>
      </c>
      <c r="Y30" s="180">
        <v>2014</v>
      </c>
      <c r="Z30" s="180">
        <v>2015</v>
      </c>
      <c r="AA30" s="180">
        <v>2017</v>
      </c>
      <c r="AB30" s="180">
        <v>2017</v>
      </c>
      <c r="AC30" s="180">
        <v>2017</v>
      </c>
      <c r="AD30" s="180">
        <v>2017</v>
      </c>
      <c r="AE30" s="180">
        <v>2017</v>
      </c>
      <c r="AF30" s="180">
        <v>2018</v>
      </c>
      <c r="AG30" s="180">
        <v>2017</v>
      </c>
      <c r="AH30" s="180">
        <v>2017</v>
      </c>
      <c r="AI30" s="180">
        <v>2017</v>
      </c>
      <c r="AJ30" s="180">
        <v>2017</v>
      </c>
      <c r="AK30" s="180">
        <v>2017</v>
      </c>
      <c r="AL30" s="180">
        <v>2017</v>
      </c>
      <c r="AM30" s="180">
        <v>2017</v>
      </c>
      <c r="AN30" s="180">
        <v>2016</v>
      </c>
      <c r="AO30" s="180">
        <v>2016</v>
      </c>
      <c r="AP30" s="180">
        <v>2014</v>
      </c>
      <c r="AQ30" s="180">
        <v>2016</v>
      </c>
      <c r="AR30" s="180">
        <v>2016</v>
      </c>
      <c r="AS30" s="180">
        <v>2015</v>
      </c>
      <c r="AT30" s="180">
        <v>2015</v>
      </c>
      <c r="AU30" s="180">
        <v>2016</v>
      </c>
      <c r="AV30" s="180">
        <v>2016</v>
      </c>
      <c r="AW30" s="180">
        <v>2017</v>
      </c>
      <c r="AX30" s="180">
        <v>2015</v>
      </c>
      <c r="AY30" s="180">
        <v>2017</v>
      </c>
      <c r="AZ30" s="180">
        <v>2017</v>
      </c>
    </row>
    <row r="31" spans="1:52" s="166" customFormat="1" x14ac:dyDescent="0.25">
      <c r="A31" s="165" t="s">
        <v>186</v>
      </c>
      <c r="B31" s="165" t="s">
        <v>356</v>
      </c>
      <c r="C31" s="165" t="s">
        <v>342</v>
      </c>
      <c r="D31" s="195" t="s">
        <v>358</v>
      </c>
      <c r="E31" s="180">
        <v>2018</v>
      </c>
      <c r="F31" s="180">
        <v>2011</v>
      </c>
      <c r="G31" s="180">
        <v>2011</v>
      </c>
      <c r="H31" s="180">
        <v>2015</v>
      </c>
      <c r="I31" s="180">
        <v>2015</v>
      </c>
      <c r="J31" s="180">
        <v>2017</v>
      </c>
      <c r="K31" s="180">
        <v>2016</v>
      </c>
      <c r="L31" s="180">
        <v>2015</v>
      </c>
      <c r="M31" s="180">
        <v>2016</v>
      </c>
      <c r="N31" s="180">
        <v>2017</v>
      </c>
      <c r="O31" s="180">
        <v>2018</v>
      </c>
      <c r="P31" s="180">
        <v>2018</v>
      </c>
      <c r="Q31" s="180">
        <v>2014</v>
      </c>
      <c r="R31" s="180">
        <v>2016</v>
      </c>
      <c r="S31" s="180">
        <v>2016</v>
      </c>
      <c r="T31" s="180">
        <v>2015</v>
      </c>
      <c r="U31" s="180">
        <v>2015</v>
      </c>
      <c r="V31" s="180">
        <v>2015</v>
      </c>
      <c r="W31" s="180">
        <v>2015</v>
      </c>
      <c r="X31" s="180">
        <v>2014</v>
      </c>
      <c r="Y31" s="180">
        <v>2014</v>
      </c>
      <c r="Z31" s="180">
        <v>2015</v>
      </c>
      <c r="AA31" s="180">
        <v>2017</v>
      </c>
      <c r="AB31" s="180">
        <v>2017</v>
      </c>
      <c r="AC31" s="180">
        <v>2017</v>
      </c>
      <c r="AD31" s="180">
        <v>2017</v>
      </c>
      <c r="AE31" s="180">
        <v>2017</v>
      </c>
      <c r="AF31" s="180">
        <v>2018</v>
      </c>
      <c r="AG31" s="180">
        <v>2017</v>
      </c>
      <c r="AH31" s="180">
        <v>2017</v>
      </c>
      <c r="AI31" s="180">
        <v>2017</v>
      </c>
      <c r="AJ31" s="180">
        <v>2017</v>
      </c>
      <c r="AK31" s="180">
        <v>2017</v>
      </c>
      <c r="AL31" s="180">
        <v>2017</v>
      </c>
      <c r="AM31" s="180">
        <v>2017</v>
      </c>
      <c r="AN31" s="180">
        <v>2016</v>
      </c>
      <c r="AO31" s="180">
        <v>2016</v>
      </c>
      <c r="AP31" s="180">
        <v>2014</v>
      </c>
      <c r="AQ31" s="180">
        <v>2016</v>
      </c>
      <c r="AR31" s="180">
        <v>2016</v>
      </c>
      <c r="AS31" s="180">
        <v>2015</v>
      </c>
      <c r="AT31" s="180">
        <v>2015</v>
      </c>
      <c r="AU31" s="180">
        <v>2016</v>
      </c>
      <c r="AV31" s="180">
        <v>2016</v>
      </c>
      <c r="AW31" s="180">
        <v>2017</v>
      </c>
      <c r="AX31" s="180">
        <v>2015</v>
      </c>
      <c r="AY31" s="180">
        <v>2017</v>
      </c>
      <c r="AZ31" s="180">
        <v>2017</v>
      </c>
    </row>
    <row r="32" spans="1:52" s="166" customFormat="1" x14ac:dyDescent="0.25">
      <c r="A32" s="165" t="s">
        <v>186</v>
      </c>
      <c r="B32" s="165" t="s">
        <v>556</v>
      </c>
      <c r="C32" s="165" t="s">
        <v>342</v>
      </c>
      <c r="D32" s="195" t="s">
        <v>361</v>
      </c>
      <c r="E32" s="180">
        <v>2018</v>
      </c>
      <c r="F32" s="180">
        <v>2011</v>
      </c>
      <c r="G32" s="180">
        <v>2011</v>
      </c>
      <c r="H32" s="180">
        <v>2015</v>
      </c>
      <c r="I32" s="180">
        <v>2015</v>
      </c>
      <c r="J32" s="180">
        <v>2017</v>
      </c>
      <c r="K32" s="180">
        <v>2016</v>
      </c>
      <c r="L32" s="180">
        <v>2015</v>
      </c>
      <c r="M32" s="180">
        <v>2016</v>
      </c>
      <c r="N32" s="180">
        <v>2017</v>
      </c>
      <c r="O32" s="180">
        <v>2018</v>
      </c>
      <c r="P32" s="180">
        <v>2018</v>
      </c>
      <c r="Q32" s="180">
        <v>2014</v>
      </c>
      <c r="R32" s="180">
        <v>2016</v>
      </c>
      <c r="S32" s="180">
        <v>2016</v>
      </c>
      <c r="T32" s="180">
        <v>2015</v>
      </c>
      <c r="U32" s="180">
        <v>2015</v>
      </c>
      <c r="V32" s="180">
        <v>2015</v>
      </c>
      <c r="W32" s="180">
        <v>2015</v>
      </c>
      <c r="X32" s="180">
        <v>2014</v>
      </c>
      <c r="Y32" s="180">
        <v>2014</v>
      </c>
      <c r="Z32" s="180">
        <v>2015</v>
      </c>
      <c r="AA32" s="180">
        <v>2017</v>
      </c>
      <c r="AB32" s="180" t="s">
        <v>669</v>
      </c>
      <c r="AC32" s="180" t="s">
        <v>669</v>
      </c>
      <c r="AD32" s="180">
        <v>2017</v>
      </c>
      <c r="AE32" s="180">
        <v>2017</v>
      </c>
      <c r="AF32" s="180">
        <v>2018</v>
      </c>
      <c r="AG32" s="180">
        <v>2017</v>
      </c>
      <c r="AH32" s="180" t="s">
        <v>669</v>
      </c>
      <c r="AI32" s="180" t="s">
        <v>669</v>
      </c>
      <c r="AJ32" s="180" t="s">
        <v>669</v>
      </c>
      <c r="AK32" s="180">
        <v>2017</v>
      </c>
      <c r="AL32" s="180" t="s">
        <v>669</v>
      </c>
      <c r="AM32" s="180" t="s">
        <v>669</v>
      </c>
      <c r="AN32" s="180">
        <v>2016</v>
      </c>
      <c r="AO32" s="180">
        <v>2016</v>
      </c>
      <c r="AP32" s="180">
        <v>2014</v>
      </c>
      <c r="AQ32" s="180">
        <v>2016</v>
      </c>
      <c r="AR32" s="180">
        <v>2016</v>
      </c>
      <c r="AS32" s="180">
        <v>2015</v>
      </c>
      <c r="AT32" s="180">
        <v>2015</v>
      </c>
      <c r="AU32" s="180">
        <v>2016</v>
      </c>
      <c r="AV32" s="180">
        <v>2016</v>
      </c>
      <c r="AW32" s="180">
        <v>2017</v>
      </c>
      <c r="AX32" s="180">
        <v>2015</v>
      </c>
      <c r="AY32" s="180">
        <v>2017</v>
      </c>
      <c r="AZ32" s="180">
        <v>2017</v>
      </c>
    </row>
    <row r="33" spans="1:52" s="166" customFormat="1" x14ac:dyDescent="0.25">
      <c r="A33" s="165" t="s">
        <v>186</v>
      </c>
      <c r="B33" s="165" t="s">
        <v>359</v>
      </c>
      <c r="C33" s="165" t="s">
        <v>342</v>
      </c>
      <c r="D33" s="195" t="s">
        <v>364</v>
      </c>
      <c r="E33" s="180">
        <v>2018</v>
      </c>
      <c r="F33" s="180">
        <v>2011</v>
      </c>
      <c r="G33" s="180">
        <v>2011</v>
      </c>
      <c r="H33" s="180">
        <v>2015</v>
      </c>
      <c r="I33" s="180">
        <v>2015</v>
      </c>
      <c r="J33" s="180">
        <v>2017</v>
      </c>
      <c r="K33" s="180">
        <v>2016</v>
      </c>
      <c r="L33" s="180">
        <v>2015</v>
      </c>
      <c r="M33" s="180">
        <v>2016</v>
      </c>
      <c r="N33" s="180">
        <v>2017</v>
      </c>
      <c r="O33" s="180">
        <v>2018</v>
      </c>
      <c r="P33" s="180">
        <v>2018</v>
      </c>
      <c r="Q33" s="180">
        <v>2014</v>
      </c>
      <c r="R33" s="180">
        <v>2016</v>
      </c>
      <c r="S33" s="180">
        <v>2016</v>
      </c>
      <c r="T33" s="180">
        <v>2015</v>
      </c>
      <c r="U33" s="180">
        <v>2015</v>
      </c>
      <c r="V33" s="180">
        <v>2015</v>
      </c>
      <c r="W33" s="180">
        <v>2015</v>
      </c>
      <c r="X33" s="180">
        <v>2014</v>
      </c>
      <c r="Y33" s="180">
        <v>2014</v>
      </c>
      <c r="Z33" s="180">
        <v>2015</v>
      </c>
      <c r="AA33" s="180">
        <v>2017</v>
      </c>
      <c r="AB33" s="180">
        <v>2017</v>
      </c>
      <c r="AC33" s="180">
        <v>2017</v>
      </c>
      <c r="AD33" s="180">
        <v>2017</v>
      </c>
      <c r="AE33" s="180">
        <v>2017</v>
      </c>
      <c r="AF33" s="180">
        <v>2018</v>
      </c>
      <c r="AG33" s="180">
        <v>2017</v>
      </c>
      <c r="AH33" s="180">
        <v>2017</v>
      </c>
      <c r="AI33" s="180">
        <v>2017</v>
      </c>
      <c r="AJ33" s="180">
        <v>2017</v>
      </c>
      <c r="AK33" s="180">
        <v>2017</v>
      </c>
      <c r="AL33" s="180">
        <v>2017</v>
      </c>
      <c r="AM33" s="180">
        <v>2017</v>
      </c>
      <c r="AN33" s="180">
        <v>2016</v>
      </c>
      <c r="AO33" s="180">
        <v>2016</v>
      </c>
      <c r="AP33" s="180">
        <v>2014</v>
      </c>
      <c r="AQ33" s="180">
        <v>2016</v>
      </c>
      <c r="AR33" s="180">
        <v>2016</v>
      </c>
      <c r="AS33" s="180">
        <v>2015</v>
      </c>
      <c r="AT33" s="180">
        <v>2015</v>
      </c>
      <c r="AU33" s="180">
        <v>2016</v>
      </c>
      <c r="AV33" s="180">
        <v>2016</v>
      </c>
      <c r="AW33" s="180">
        <v>2017</v>
      </c>
      <c r="AX33" s="180">
        <v>2015</v>
      </c>
      <c r="AY33" s="180">
        <v>2017</v>
      </c>
      <c r="AZ33" s="180">
        <v>2017</v>
      </c>
    </row>
    <row r="34" spans="1:52" s="166" customFormat="1" x14ac:dyDescent="0.25">
      <c r="A34" s="165" t="s">
        <v>186</v>
      </c>
      <c r="B34" s="165" t="s">
        <v>362</v>
      </c>
      <c r="C34" s="165" t="s">
        <v>342</v>
      </c>
      <c r="D34" s="195" t="s">
        <v>518</v>
      </c>
      <c r="E34" s="180">
        <v>2018</v>
      </c>
      <c r="F34" s="180">
        <v>2011</v>
      </c>
      <c r="G34" s="180">
        <v>2011</v>
      </c>
      <c r="H34" s="180">
        <v>2015</v>
      </c>
      <c r="I34" s="180">
        <v>2015</v>
      </c>
      <c r="J34" s="180">
        <v>2017</v>
      </c>
      <c r="K34" s="180">
        <v>2016</v>
      </c>
      <c r="L34" s="180">
        <v>2015</v>
      </c>
      <c r="M34" s="180">
        <v>2016</v>
      </c>
      <c r="N34" s="180">
        <v>2017</v>
      </c>
      <c r="O34" s="180">
        <v>2018</v>
      </c>
      <c r="P34" s="180">
        <v>2018</v>
      </c>
      <c r="Q34" s="180">
        <v>2014</v>
      </c>
      <c r="R34" s="180">
        <v>2016</v>
      </c>
      <c r="S34" s="180">
        <v>2016</v>
      </c>
      <c r="T34" s="180">
        <v>2015</v>
      </c>
      <c r="U34" s="180">
        <v>2015</v>
      </c>
      <c r="V34" s="180">
        <v>2015</v>
      </c>
      <c r="W34" s="180">
        <v>2015</v>
      </c>
      <c r="X34" s="180">
        <v>2014</v>
      </c>
      <c r="Y34" s="180">
        <v>2014</v>
      </c>
      <c r="Z34" s="180">
        <v>2015</v>
      </c>
      <c r="AA34" s="180">
        <v>2017</v>
      </c>
      <c r="AB34" s="180">
        <v>2017</v>
      </c>
      <c r="AC34" s="180">
        <v>2017</v>
      </c>
      <c r="AD34" s="180">
        <v>2017</v>
      </c>
      <c r="AE34" s="180">
        <v>2017</v>
      </c>
      <c r="AF34" s="180">
        <v>2018</v>
      </c>
      <c r="AG34" s="180">
        <v>2017</v>
      </c>
      <c r="AH34" s="180">
        <v>2017</v>
      </c>
      <c r="AI34" s="180">
        <v>2017</v>
      </c>
      <c r="AJ34" s="180">
        <v>2017</v>
      </c>
      <c r="AK34" s="180">
        <v>2017</v>
      </c>
      <c r="AL34" s="180">
        <v>2017</v>
      </c>
      <c r="AM34" s="180">
        <v>2017</v>
      </c>
      <c r="AN34" s="180">
        <v>2016</v>
      </c>
      <c r="AO34" s="180">
        <v>2016</v>
      </c>
      <c r="AP34" s="180">
        <v>2014</v>
      </c>
      <c r="AQ34" s="180">
        <v>2016</v>
      </c>
      <c r="AR34" s="180">
        <v>2016</v>
      </c>
      <c r="AS34" s="180">
        <v>2015</v>
      </c>
      <c r="AT34" s="180">
        <v>2015</v>
      </c>
      <c r="AU34" s="180">
        <v>2016</v>
      </c>
      <c r="AV34" s="180">
        <v>2016</v>
      </c>
      <c r="AW34" s="180">
        <v>2017</v>
      </c>
      <c r="AX34" s="180">
        <v>2015</v>
      </c>
      <c r="AY34" s="180">
        <v>2017</v>
      </c>
      <c r="AZ34" s="180">
        <v>2017</v>
      </c>
    </row>
    <row r="35" spans="1:52" s="166" customFormat="1" x14ac:dyDescent="0.25">
      <c r="A35" s="165" t="s">
        <v>187</v>
      </c>
      <c r="B35" s="165" t="s">
        <v>365</v>
      </c>
      <c r="C35" s="165" t="s">
        <v>367</v>
      </c>
      <c r="D35" s="195" t="s">
        <v>368</v>
      </c>
      <c r="E35" s="180">
        <v>2018</v>
      </c>
      <c r="F35" s="180">
        <v>2011</v>
      </c>
      <c r="G35" s="180">
        <v>2011</v>
      </c>
      <c r="H35" s="180">
        <v>2015</v>
      </c>
      <c r="I35" s="180">
        <v>2015</v>
      </c>
      <c r="J35" s="180">
        <v>2017</v>
      </c>
      <c r="K35" s="180">
        <v>2016</v>
      </c>
      <c r="L35" s="180">
        <v>2015</v>
      </c>
      <c r="M35" s="180">
        <v>2016</v>
      </c>
      <c r="N35" s="180">
        <v>2017</v>
      </c>
      <c r="O35" s="180">
        <v>2018</v>
      </c>
      <c r="P35" s="180">
        <v>2018</v>
      </c>
      <c r="Q35" s="180">
        <v>2014</v>
      </c>
      <c r="R35" s="180">
        <v>2016</v>
      </c>
      <c r="S35" s="180">
        <v>2016</v>
      </c>
      <c r="T35" s="180">
        <v>2015</v>
      </c>
      <c r="U35" s="180">
        <v>2015</v>
      </c>
      <c r="V35" s="180">
        <v>2015</v>
      </c>
      <c r="W35" s="180">
        <v>2015</v>
      </c>
      <c r="X35" s="180">
        <v>2014</v>
      </c>
      <c r="Y35" s="180">
        <v>2014</v>
      </c>
      <c r="Z35" s="180">
        <v>2015</v>
      </c>
      <c r="AA35" s="180">
        <v>2017</v>
      </c>
      <c r="AB35" s="180">
        <v>2017</v>
      </c>
      <c r="AC35" s="180">
        <v>2017</v>
      </c>
      <c r="AD35" s="180">
        <v>2017</v>
      </c>
      <c r="AE35" s="180">
        <v>2017</v>
      </c>
      <c r="AF35" s="180">
        <v>2018</v>
      </c>
      <c r="AG35" s="180">
        <v>2017</v>
      </c>
      <c r="AH35" s="180">
        <v>2017</v>
      </c>
      <c r="AI35" s="180">
        <v>2017</v>
      </c>
      <c r="AJ35" s="180">
        <v>2017</v>
      </c>
      <c r="AK35" s="180">
        <v>2017</v>
      </c>
      <c r="AL35" s="180">
        <v>2017</v>
      </c>
      <c r="AM35" s="180">
        <v>2017</v>
      </c>
      <c r="AN35" s="180">
        <v>2016</v>
      </c>
      <c r="AO35" s="180">
        <v>2016</v>
      </c>
      <c r="AP35" s="180">
        <v>2014</v>
      </c>
      <c r="AQ35" s="180">
        <v>2016</v>
      </c>
      <c r="AR35" s="180">
        <v>2016</v>
      </c>
      <c r="AS35" s="180">
        <v>2015</v>
      </c>
      <c r="AT35" s="180">
        <v>2015</v>
      </c>
      <c r="AU35" s="180">
        <v>2016</v>
      </c>
      <c r="AV35" s="180">
        <v>2016</v>
      </c>
      <c r="AW35" s="180">
        <v>2017</v>
      </c>
      <c r="AX35" s="180">
        <v>2015</v>
      </c>
      <c r="AY35" s="180">
        <v>2017</v>
      </c>
      <c r="AZ35" s="180">
        <v>2017</v>
      </c>
    </row>
    <row r="36" spans="1:52" s="166" customFormat="1" x14ac:dyDescent="0.25">
      <c r="A36" s="165" t="s">
        <v>187</v>
      </c>
      <c r="B36" s="165" t="s">
        <v>369</v>
      </c>
      <c r="C36" s="165" t="s">
        <v>367</v>
      </c>
      <c r="D36" s="195" t="s">
        <v>371</v>
      </c>
      <c r="E36" s="180">
        <v>2018</v>
      </c>
      <c r="F36" s="180">
        <v>2011</v>
      </c>
      <c r="G36" s="180">
        <v>2011</v>
      </c>
      <c r="H36" s="180">
        <v>2015</v>
      </c>
      <c r="I36" s="180">
        <v>2015</v>
      </c>
      <c r="J36" s="180">
        <v>2017</v>
      </c>
      <c r="K36" s="180">
        <v>2016</v>
      </c>
      <c r="L36" s="180">
        <v>2015</v>
      </c>
      <c r="M36" s="180">
        <v>2016</v>
      </c>
      <c r="N36" s="180">
        <v>2017</v>
      </c>
      <c r="O36" s="180">
        <v>2018</v>
      </c>
      <c r="P36" s="180">
        <v>2018</v>
      </c>
      <c r="Q36" s="180">
        <v>2014</v>
      </c>
      <c r="R36" s="180">
        <v>2016</v>
      </c>
      <c r="S36" s="180">
        <v>2016</v>
      </c>
      <c r="T36" s="180">
        <v>2015</v>
      </c>
      <c r="U36" s="180">
        <v>2015</v>
      </c>
      <c r="V36" s="180">
        <v>2015</v>
      </c>
      <c r="W36" s="180">
        <v>2015</v>
      </c>
      <c r="X36" s="180">
        <v>2014</v>
      </c>
      <c r="Y36" s="180">
        <v>2014</v>
      </c>
      <c r="Z36" s="180">
        <v>2015</v>
      </c>
      <c r="AA36" s="180">
        <v>2017</v>
      </c>
      <c r="AB36" s="180">
        <v>2017</v>
      </c>
      <c r="AC36" s="180">
        <v>2017</v>
      </c>
      <c r="AD36" s="180">
        <v>2017</v>
      </c>
      <c r="AE36" s="180">
        <v>2017</v>
      </c>
      <c r="AF36" s="180">
        <v>2018</v>
      </c>
      <c r="AG36" s="180">
        <v>2017</v>
      </c>
      <c r="AH36" s="180">
        <v>2017</v>
      </c>
      <c r="AI36" s="180">
        <v>2017</v>
      </c>
      <c r="AJ36" s="180">
        <v>2017</v>
      </c>
      <c r="AK36" s="180">
        <v>2017</v>
      </c>
      <c r="AL36" s="180">
        <v>2017</v>
      </c>
      <c r="AM36" s="180">
        <v>2017</v>
      </c>
      <c r="AN36" s="180">
        <v>2016</v>
      </c>
      <c r="AO36" s="180">
        <v>2016</v>
      </c>
      <c r="AP36" s="180">
        <v>2014</v>
      </c>
      <c r="AQ36" s="180">
        <v>2016</v>
      </c>
      <c r="AR36" s="180">
        <v>2016</v>
      </c>
      <c r="AS36" s="180">
        <v>2015</v>
      </c>
      <c r="AT36" s="180">
        <v>2015</v>
      </c>
      <c r="AU36" s="180">
        <v>2016</v>
      </c>
      <c r="AV36" s="180">
        <v>2016</v>
      </c>
      <c r="AW36" s="180">
        <v>2017</v>
      </c>
      <c r="AX36" s="180">
        <v>2015</v>
      </c>
      <c r="AY36" s="180">
        <v>2017</v>
      </c>
      <c r="AZ36" s="180">
        <v>2017</v>
      </c>
    </row>
    <row r="37" spans="1:52" s="166" customFormat="1" x14ac:dyDescent="0.25">
      <c r="A37" s="165" t="s">
        <v>187</v>
      </c>
      <c r="B37" s="165" t="s">
        <v>563</v>
      </c>
      <c r="C37" s="165" t="s">
        <v>367</v>
      </c>
      <c r="D37" s="195" t="s">
        <v>374</v>
      </c>
      <c r="E37" s="180">
        <v>2018</v>
      </c>
      <c r="F37" s="180">
        <v>2011</v>
      </c>
      <c r="G37" s="180">
        <v>2011</v>
      </c>
      <c r="H37" s="180">
        <v>2015</v>
      </c>
      <c r="I37" s="180">
        <v>2015</v>
      </c>
      <c r="J37" s="180">
        <v>2017</v>
      </c>
      <c r="K37" s="180">
        <v>2016</v>
      </c>
      <c r="L37" s="180">
        <v>2015</v>
      </c>
      <c r="M37" s="180">
        <v>2016</v>
      </c>
      <c r="N37" s="180">
        <v>2017</v>
      </c>
      <c r="O37" s="180">
        <v>2018</v>
      </c>
      <c r="P37" s="180">
        <v>2018</v>
      </c>
      <c r="Q37" s="180">
        <v>2014</v>
      </c>
      <c r="R37" s="180">
        <v>2016</v>
      </c>
      <c r="S37" s="180">
        <v>2016</v>
      </c>
      <c r="T37" s="180">
        <v>2015</v>
      </c>
      <c r="U37" s="180">
        <v>2015</v>
      </c>
      <c r="V37" s="180">
        <v>2015</v>
      </c>
      <c r="W37" s="180">
        <v>2015</v>
      </c>
      <c r="X37" s="180">
        <v>2014</v>
      </c>
      <c r="Y37" s="180">
        <v>2014</v>
      </c>
      <c r="Z37" s="180">
        <v>2015</v>
      </c>
      <c r="AA37" s="180">
        <v>2017</v>
      </c>
      <c r="AB37" s="180">
        <v>2017</v>
      </c>
      <c r="AC37" s="180">
        <v>2017</v>
      </c>
      <c r="AD37" s="180">
        <v>2017</v>
      </c>
      <c r="AE37" s="180">
        <v>2017</v>
      </c>
      <c r="AF37" s="180">
        <v>2018</v>
      </c>
      <c r="AG37" s="180">
        <v>2017</v>
      </c>
      <c r="AH37" s="180">
        <v>2017</v>
      </c>
      <c r="AI37" s="180">
        <v>2017</v>
      </c>
      <c r="AJ37" s="180">
        <v>2017</v>
      </c>
      <c r="AK37" s="180">
        <v>2017</v>
      </c>
      <c r="AL37" s="180">
        <v>2017</v>
      </c>
      <c r="AM37" s="180">
        <v>2017</v>
      </c>
      <c r="AN37" s="180">
        <v>2016</v>
      </c>
      <c r="AO37" s="180">
        <v>2016</v>
      </c>
      <c r="AP37" s="180">
        <v>2014</v>
      </c>
      <c r="AQ37" s="180">
        <v>2016</v>
      </c>
      <c r="AR37" s="180">
        <v>2016</v>
      </c>
      <c r="AS37" s="180">
        <v>2015</v>
      </c>
      <c r="AT37" s="180">
        <v>2015</v>
      </c>
      <c r="AU37" s="180">
        <v>2016</v>
      </c>
      <c r="AV37" s="180">
        <v>2016</v>
      </c>
      <c r="AW37" s="180">
        <v>2017</v>
      </c>
      <c r="AX37" s="180">
        <v>2015</v>
      </c>
      <c r="AY37" s="180">
        <v>2017</v>
      </c>
      <c r="AZ37" s="180">
        <v>2017</v>
      </c>
    </row>
    <row r="38" spans="1:52" s="166" customFormat="1" x14ac:dyDescent="0.25">
      <c r="A38" s="165" t="s">
        <v>187</v>
      </c>
      <c r="B38" s="165" t="s">
        <v>375</v>
      </c>
      <c r="C38" s="165" t="s">
        <v>367</v>
      </c>
      <c r="D38" s="195" t="s">
        <v>377</v>
      </c>
      <c r="E38" s="180">
        <v>2018</v>
      </c>
      <c r="F38" s="180">
        <v>2011</v>
      </c>
      <c r="G38" s="180">
        <v>2011</v>
      </c>
      <c r="H38" s="180">
        <v>2015</v>
      </c>
      <c r="I38" s="180">
        <v>2015</v>
      </c>
      <c r="J38" s="180">
        <v>2017</v>
      </c>
      <c r="K38" s="180">
        <v>2016</v>
      </c>
      <c r="L38" s="180">
        <v>2015</v>
      </c>
      <c r="M38" s="180">
        <v>2016</v>
      </c>
      <c r="N38" s="180">
        <v>2017</v>
      </c>
      <c r="O38" s="180">
        <v>2018</v>
      </c>
      <c r="P38" s="180">
        <v>2018</v>
      </c>
      <c r="Q38" s="180">
        <v>2014</v>
      </c>
      <c r="R38" s="180">
        <v>2016</v>
      </c>
      <c r="S38" s="180">
        <v>2016</v>
      </c>
      <c r="T38" s="180">
        <v>2015</v>
      </c>
      <c r="U38" s="180">
        <v>2015</v>
      </c>
      <c r="V38" s="180">
        <v>2015</v>
      </c>
      <c r="W38" s="180">
        <v>2015</v>
      </c>
      <c r="X38" s="180">
        <v>2014</v>
      </c>
      <c r="Y38" s="180">
        <v>2014</v>
      </c>
      <c r="Z38" s="180">
        <v>2015</v>
      </c>
      <c r="AA38" s="180">
        <v>2017</v>
      </c>
      <c r="AB38" s="180">
        <v>2017</v>
      </c>
      <c r="AC38" s="180">
        <v>2017</v>
      </c>
      <c r="AD38" s="180">
        <v>2017</v>
      </c>
      <c r="AE38" s="180">
        <v>2017</v>
      </c>
      <c r="AF38" s="180">
        <v>2018</v>
      </c>
      <c r="AG38" s="180">
        <v>2017</v>
      </c>
      <c r="AH38" s="180">
        <v>2017</v>
      </c>
      <c r="AI38" s="180">
        <v>2017</v>
      </c>
      <c r="AJ38" s="180">
        <v>2017</v>
      </c>
      <c r="AK38" s="180">
        <v>2017</v>
      </c>
      <c r="AL38" s="180">
        <v>2017</v>
      </c>
      <c r="AM38" s="180">
        <v>2017</v>
      </c>
      <c r="AN38" s="180">
        <v>2016</v>
      </c>
      <c r="AO38" s="180">
        <v>2016</v>
      </c>
      <c r="AP38" s="180">
        <v>2014</v>
      </c>
      <c r="AQ38" s="180">
        <v>2016</v>
      </c>
      <c r="AR38" s="180">
        <v>2016</v>
      </c>
      <c r="AS38" s="180">
        <v>2015</v>
      </c>
      <c r="AT38" s="180">
        <v>2015</v>
      </c>
      <c r="AU38" s="180">
        <v>2016</v>
      </c>
      <c r="AV38" s="180">
        <v>2016</v>
      </c>
      <c r="AW38" s="180">
        <v>2017</v>
      </c>
      <c r="AX38" s="180">
        <v>2015</v>
      </c>
      <c r="AY38" s="180">
        <v>2017</v>
      </c>
      <c r="AZ38" s="180">
        <v>2017</v>
      </c>
    </row>
    <row r="39" spans="1:52" s="166" customFormat="1" x14ac:dyDescent="0.25">
      <c r="A39" s="165" t="s">
        <v>187</v>
      </c>
      <c r="B39" s="165" t="s">
        <v>378</v>
      </c>
      <c r="C39" s="165" t="s">
        <v>367</v>
      </c>
      <c r="D39" s="195" t="s">
        <v>380</v>
      </c>
      <c r="E39" s="180">
        <v>2018</v>
      </c>
      <c r="F39" s="180">
        <v>2011</v>
      </c>
      <c r="G39" s="180">
        <v>2011</v>
      </c>
      <c r="H39" s="180">
        <v>2015</v>
      </c>
      <c r="I39" s="180">
        <v>2015</v>
      </c>
      <c r="J39" s="180">
        <v>2017</v>
      </c>
      <c r="K39" s="180">
        <v>2016</v>
      </c>
      <c r="L39" s="180">
        <v>2015</v>
      </c>
      <c r="M39" s="180">
        <v>2016</v>
      </c>
      <c r="N39" s="180">
        <v>2017</v>
      </c>
      <c r="O39" s="180">
        <v>2018</v>
      </c>
      <c r="P39" s="180">
        <v>2018</v>
      </c>
      <c r="Q39" s="180">
        <v>2014</v>
      </c>
      <c r="R39" s="180">
        <v>2016</v>
      </c>
      <c r="S39" s="180">
        <v>2016</v>
      </c>
      <c r="T39" s="180">
        <v>2015</v>
      </c>
      <c r="U39" s="180">
        <v>2015</v>
      </c>
      <c r="V39" s="180">
        <v>2015</v>
      </c>
      <c r="W39" s="180">
        <v>2015</v>
      </c>
      <c r="X39" s="180">
        <v>2014</v>
      </c>
      <c r="Y39" s="180">
        <v>2014</v>
      </c>
      <c r="Z39" s="180">
        <v>2015</v>
      </c>
      <c r="AA39" s="180">
        <v>2017</v>
      </c>
      <c r="AB39" s="180">
        <v>2017</v>
      </c>
      <c r="AC39" s="180">
        <v>2017</v>
      </c>
      <c r="AD39" s="180">
        <v>2017</v>
      </c>
      <c r="AE39" s="180">
        <v>2017</v>
      </c>
      <c r="AF39" s="180">
        <v>2018</v>
      </c>
      <c r="AG39" s="180">
        <v>2017</v>
      </c>
      <c r="AH39" s="180">
        <v>2017</v>
      </c>
      <c r="AI39" s="180">
        <v>2017</v>
      </c>
      <c r="AJ39" s="180">
        <v>2017</v>
      </c>
      <c r="AK39" s="180">
        <v>2017</v>
      </c>
      <c r="AL39" s="180">
        <v>2017</v>
      </c>
      <c r="AM39" s="180">
        <v>2017</v>
      </c>
      <c r="AN39" s="180">
        <v>2016</v>
      </c>
      <c r="AO39" s="180">
        <v>2016</v>
      </c>
      <c r="AP39" s="180">
        <v>2014</v>
      </c>
      <c r="AQ39" s="180">
        <v>2016</v>
      </c>
      <c r="AR39" s="180">
        <v>2016</v>
      </c>
      <c r="AS39" s="180">
        <v>2015</v>
      </c>
      <c r="AT39" s="180">
        <v>2015</v>
      </c>
      <c r="AU39" s="180">
        <v>2016</v>
      </c>
      <c r="AV39" s="180">
        <v>2016</v>
      </c>
      <c r="AW39" s="180">
        <v>2017</v>
      </c>
      <c r="AX39" s="180">
        <v>2015</v>
      </c>
      <c r="AY39" s="180">
        <v>2017</v>
      </c>
      <c r="AZ39" s="180">
        <v>2017</v>
      </c>
    </row>
    <row r="40" spans="1:52" s="166" customFormat="1" x14ac:dyDescent="0.25">
      <c r="A40" s="165" t="s">
        <v>187</v>
      </c>
      <c r="B40" s="165" t="s">
        <v>381</v>
      </c>
      <c r="C40" s="165" t="s">
        <v>367</v>
      </c>
      <c r="D40" s="195" t="s">
        <v>383</v>
      </c>
      <c r="E40" s="180">
        <v>2018</v>
      </c>
      <c r="F40" s="180">
        <v>2011</v>
      </c>
      <c r="G40" s="180">
        <v>2011</v>
      </c>
      <c r="H40" s="180">
        <v>2015</v>
      </c>
      <c r="I40" s="180">
        <v>2015</v>
      </c>
      <c r="J40" s="180">
        <v>2017</v>
      </c>
      <c r="K40" s="180">
        <v>2016</v>
      </c>
      <c r="L40" s="180">
        <v>2015</v>
      </c>
      <c r="M40" s="180">
        <v>2016</v>
      </c>
      <c r="N40" s="180">
        <v>2017</v>
      </c>
      <c r="O40" s="180">
        <v>2018</v>
      </c>
      <c r="P40" s="180">
        <v>2018</v>
      </c>
      <c r="Q40" s="180">
        <v>2014</v>
      </c>
      <c r="R40" s="180">
        <v>2016</v>
      </c>
      <c r="S40" s="180">
        <v>2016</v>
      </c>
      <c r="T40" s="180">
        <v>2015</v>
      </c>
      <c r="U40" s="180">
        <v>2015</v>
      </c>
      <c r="V40" s="180">
        <v>2015</v>
      </c>
      <c r="W40" s="180">
        <v>2015</v>
      </c>
      <c r="X40" s="180">
        <v>2014</v>
      </c>
      <c r="Y40" s="180">
        <v>2014</v>
      </c>
      <c r="Z40" s="180">
        <v>2015</v>
      </c>
      <c r="AA40" s="180">
        <v>2017</v>
      </c>
      <c r="AB40" s="180">
        <v>2017</v>
      </c>
      <c r="AC40" s="180">
        <v>2017</v>
      </c>
      <c r="AD40" s="180">
        <v>2017</v>
      </c>
      <c r="AE40" s="180">
        <v>2017</v>
      </c>
      <c r="AF40" s="180">
        <v>2018</v>
      </c>
      <c r="AG40" s="180">
        <v>2017</v>
      </c>
      <c r="AH40" s="180">
        <v>2017</v>
      </c>
      <c r="AI40" s="180">
        <v>2017</v>
      </c>
      <c r="AJ40" s="180">
        <v>2017</v>
      </c>
      <c r="AK40" s="180">
        <v>2017</v>
      </c>
      <c r="AL40" s="180">
        <v>2017</v>
      </c>
      <c r="AM40" s="180">
        <v>2017</v>
      </c>
      <c r="AN40" s="180">
        <v>2016</v>
      </c>
      <c r="AO40" s="180">
        <v>2016</v>
      </c>
      <c r="AP40" s="180">
        <v>2014</v>
      </c>
      <c r="AQ40" s="180">
        <v>2016</v>
      </c>
      <c r="AR40" s="180">
        <v>2016</v>
      </c>
      <c r="AS40" s="180">
        <v>2015</v>
      </c>
      <c r="AT40" s="180">
        <v>2015</v>
      </c>
      <c r="AU40" s="180">
        <v>2016</v>
      </c>
      <c r="AV40" s="180">
        <v>2016</v>
      </c>
      <c r="AW40" s="180">
        <v>2017</v>
      </c>
      <c r="AX40" s="180">
        <v>2015</v>
      </c>
      <c r="AY40" s="180">
        <v>2017</v>
      </c>
      <c r="AZ40" s="180">
        <v>2017</v>
      </c>
    </row>
    <row r="41" spans="1:52" s="166" customFormat="1" x14ac:dyDescent="0.25">
      <c r="A41" s="165" t="s">
        <v>187</v>
      </c>
      <c r="B41" s="165" t="s">
        <v>384</v>
      </c>
      <c r="C41" s="165" t="s">
        <v>367</v>
      </c>
      <c r="D41" s="195" t="s">
        <v>386</v>
      </c>
      <c r="E41" s="180">
        <v>2018</v>
      </c>
      <c r="F41" s="180">
        <v>2011</v>
      </c>
      <c r="G41" s="180">
        <v>2011</v>
      </c>
      <c r="H41" s="180">
        <v>2015</v>
      </c>
      <c r="I41" s="180">
        <v>2015</v>
      </c>
      <c r="J41" s="180">
        <v>2017</v>
      </c>
      <c r="K41" s="180">
        <v>2016</v>
      </c>
      <c r="L41" s="180">
        <v>2015</v>
      </c>
      <c r="M41" s="180">
        <v>2016</v>
      </c>
      <c r="N41" s="180">
        <v>2017</v>
      </c>
      <c r="O41" s="180">
        <v>2018</v>
      </c>
      <c r="P41" s="180">
        <v>2018</v>
      </c>
      <c r="Q41" s="180">
        <v>2014</v>
      </c>
      <c r="R41" s="180">
        <v>2016</v>
      </c>
      <c r="S41" s="180">
        <v>2016</v>
      </c>
      <c r="T41" s="180">
        <v>2015</v>
      </c>
      <c r="U41" s="180">
        <v>2015</v>
      </c>
      <c r="V41" s="180">
        <v>2015</v>
      </c>
      <c r="W41" s="180">
        <v>2015</v>
      </c>
      <c r="X41" s="180">
        <v>2014</v>
      </c>
      <c r="Y41" s="180">
        <v>2014</v>
      </c>
      <c r="Z41" s="180">
        <v>2015</v>
      </c>
      <c r="AA41" s="180">
        <v>2017</v>
      </c>
      <c r="AB41" s="180">
        <v>2017</v>
      </c>
      <c r="AC41" s="180">
        <v>2017</v>
      </c>
      <c r="AD41" s="180">
        <v>2017</v>
      </c>
      <c r="AE41" s="180">
        <v>2017</v>
      </c>
      <c r="AF41" s="180">
        <v>2018</v>
      </c>
      <c r="AG41" s="180">
        <v>2017</v>
      </c>
      <c r="AH41" s="180">
        <v>2017</v>
      </c>
      <c r="AI41" s="180">
        <v>2017</v>
      </c>
      <c r="AJ41" s="180">
        <v>2017</v>
      </c>
      <c r="AK41" s="180">
        <v>2017</v>
      </c>
      <c r="AL41" s="180">
        <v>2017</v>
      </c>
      <c r="AM41" s="180">
        <v>2017</v>
      </c>
      <c r="AN41" s="180">
        <v>2016</v>
      </c>
      <c r="AO41" s="180">
        <v>2016</v>
      </c>
      <c r="AP41" s="180">
        <v>2014</v>
      </c>
      <c r="AQ41" s="180">
        <v>2016</v>
      </c>
      <c r="AR41" s="180">
        <v>2016</v>
      </c>
      <c r="AS41" s="180">
        <v>2015</v>
      </c>
      <c r="AT41" s="180">
        <v>2015</v>
      </c>
      <c r="AU41" s="180">
        <v>2016</v>
      </c>
      <c r="AV41" s="180">
        <v>2016</v>
      </c>
      <c r="AW41" s="180">
        <v>2017</v>
      </c>
      <c r="AX41" s="180">
        <v>2015</v>
      </c>
      <c r="AY41" s="180">
        <v>2017</v>
      </c>
      <c r="AZ41" s="180">
        <v>2017</v>
      </c>
    </row>
    <row r="42" spans="1:52" s="166" customFormat="1" x14ac:dyDescent="0.25">
      <c r="A42" s="165" t="s">
        <v>187</v>
      </c>
      <c r="B42" s="165" t="s">
        <v>387</v>
      </c>
      <c r="C42" s="165" t="s">
        <v>367</v>
      </c>
      <c r="D42" s="195" t="s">
        <v>389</v>
      </c>
      <c r="E42" s="180">
        <v>2018</v>
      </c>
      <c r="F42" s="180">
        <v>2011</v>
      </c>
      <c r="G42" s="180">
        <v>2011</v>
      </c>
      <c r="H42" s="180">
        <v>2015</v>
      </c>
      <c r="I42" s="180">
        <v>2015</v>
      </c>
      <c r="J42" s="180">
        <v>2017</v>
      </c>
      <c r="K42" s="180">
        <v>2016</v>
      </c>
      <c r="L42" s="180">
        <v>2015</v>
      </c>
      <c r="M42" s="180">
        <v>2016</v>
      </c>
      <c r="N42" s="180">
        <v>2017</v>
      </c>
      <c r="O42" s="180">
        <v>2018</v>
      </c>
      <c r="P42" s="180">
        <v>2018</v>
      </c>
      <c r="Q42" s="180">
        <v>2014</v>
      </c>
      <c r="R42" s="180">
        <v>2016</v>
      </c>
      <c r="S42" s="180">
        <v>2016</v>
      </c>
      <c r="T42" s="180">
        <v>2015</v>
      </c>
      <c r="U42" s="180">
        <v>2015</v>
      </c>
      <c r="V42" s="180">
        <v>2015</v>
      </c>
      <c r="W42" s="180">
        <v>2015</v>
      </c>
      <c r="X42" s="180">
        <v>2014</v>
      </c>
      <c r="Y42" s="180">
        <v>2014</v>
      </c>
      <c r="Z42" s="180">
        <v>2015</v>
      </c>
      <c r="AA42" s="180">
        <v>2017</v>
      </c>
      <c r="AB42" s="180">
        <v>2017</v>
      </c>
      <c r="AC42" s="180">
        <v>2017</v>
      </c>
      <c r="AD42" s="180">
        <v>2017</v>
      </c>
      <c r="AE42" s="180">
        <v>2017</v>
      </c>
      <c r="AF42" s="180">
        <v>2018</v>
      </c>
      <c r="AG42" s="180">
        <v>2017</v>
      </c>
      <c r="AH42" s="180">
        <v>2017</v>
      </c>
      <c r="AI42" s="180">
        <v>2017</v>
      </c>
      <c r="AJ42" s="180">
        <v>2017</v>
      </c>
      <c r="AK42" s="180">
        <v>2017</v>
      </c>
      <c r="AL42" s="180">
        <v>2017</v>
      </c>
      <c r="AM42" s="180">
        <v>2017</v>
      </c>
      <c r="AN42" s="180">
        <v>2016</v>
      </c>
      <c r="AO42" s="180">
        <v>2016</v>
      </c>
      <c r="AP42" s="180">
        <v>2014</v>
      </c>
      <c r="AQ42" s="180">
        <v>2016</v>
      </c>
      <c r="AR42" s="180">
        <v>2016</v>
      </c>
      <c r="AS42" s="180">
        <v>2015</v>
      </c>
      <c r="AT42" s="180">
        <v>2015</v>
      </c>
      <c r="AU42" s="180">
        <v>2016</v>
      </c>
      <c r="AV42" s="180">
        <v>2016</v>
      </c>
      <c r="AW42" s="180">
        <v>2017</v>
      </c>
      <c r="AX42" s="180">
        <v>2015</v>
      </c>
      <c r="AY42" s="180">
        <v>2017</v>
      </c>
      <c r="AZ42" s="180">
        <v>2017</v>
      </c>
    </row>
    <row r="43" spans="1:52" s="166" customFormat="1" x14ac:dyDescent="0.25">
      <c r="A43" s="165" t="s">
        <v>187</v>
      </c>
      <c r="B43" s="165" t="s">
        <v>187</v>
      </c>
      <c r="C43" s="165" t="s">
        <v>367</v>
      </c>
      <c r="D43" s="195" t="s">
        <v>391</v>
      </c>
      <c r="E43" s="180">
        <v>2018</v>
      </c>
      <c r="F43" s="180">
        <v>2011</v>
      </c>
      <c r="G43" s="180">
        <v>2011</v>
      </c>
      <c r="H43" s="180">
        <v>2015</v>
      </c>
      <c r="I43" s="180">
        <v>2015</v>
      </c>
      <c r="J43" s="180">
        <v>2017</v>
      </c>
      <c r="K43" s="180">
        <v>2016</v>
      </c>
      <c r="L43" s="180">
        <v>2015</v>
      </c>
      <c r="M43" s="180">
        <v>2016</v>
      </c>
      <c r="N43" s="180">
        <v>2017</v>
      </c>
      <c r="O43" s="180">
        <v>2018</v>
      </c>
      <c r="P43" s="180">
        <v>2018</v>
      </c>
      <c r="Q43" s="180">
        <v>2014</v>
      </c>
      <c r="R43" s="180">
        <v>2016</v>
      </c>
      <c r="S43" s="180">
        <v>2016</v>
      </c>
      <c r="T43" s="180">
        <v>2015</v>
      </c>
      <c r="U43" s="180">
        <v>2015</v>
      </c>
      <c r="V43" s="180">
        <v>2015</v>
      </c>
      <c r="W43" s="180">
        <v>2015</v>
      </c>
      <c r="X43" s="180">
        <v>2014</v>
      </c>
      <c r="Y43" s="180">
        <v>2014</v>
      </c>
      <c r="Z43" s="180">
        <v>2015</v>
      </c>
      <c r="AA43" s="180">
        <v>2017</v>
      </c>
      <c r="AB43" s="180">
        <v>2017</v>
      </c>
      <c r="AC43" s="180">
        <v>2017</v>
      </c>
      <c r="AD43" s="180">
        <v>2017</v>
      </c>
      <c r="AE43" s="180">
        <v>2017</v>
      </c>
      <c r="AF43" s="180">
        <v>2018</v>
      </c>
      <c r="AG43" s="180">
        <v>2017</v>
      </c>
      <c r="AH43" s="180">
        <v>2017</v>
      </c>
      <c r="AI43" s="180">
        <v>2017</v>
      </c>
      <c r="AJ43" s="180">
        <v>2017</v>
      </c>
      <c r="AK43" s="180">
        <v>2017</v>
      </c>
      <c r="AL43" s="180">
        <v>2017</v>
      </c>
      <c r="AM43" s="180">
        <v>2017</v>
      </c>
      <c r="AN43" s="180">
        <v>2016</v>
      </c>
      <c r="AO43" s="180">
        <v>2016</v>
      </c>
      <c r="AP43" s="180">
        <v>2014</v>
      </c>
      <c r="AQ43" s="180">
        <v>2016</v>
      </c>
      <c r="AR43" s="180">
        <v>2016</v>
      </c>
      <c r="AS43" s="180">
        <v>2015</v>
      </c>
      <c r="AT43" s="180">
        <v>2015</v>
      </c>
      <c r="AU43" s="180">
        <v>2016</v>
      </c>
      <c r="AV43" s="180">
        <v>2016</v>
      </c>
      <c r="AW43" s="180">
        <v>2017</v>
      </c>
      <c r="AX43" s="180">
        <v>2015</v>
      </c>
      <c r="AY43" s="180">
        <v>2017</v>
      </c>
      <c r="AZ43" s="180">
        <v>2017</v>
      </c>
    </row>
    <row r="44" spans="1:52" s="166" customFormat="1" x14ac:dyDescent="0.25">
      <c r="A44" s="165" t="s">
        <v>187</v>
      </c>
      <c r="B44" s="165" t="s">
        <v>392</v>
      </c>
      <c r="C44" s="165" t="s">
        <v>367</v>
      </c>
      <c r="D44" s="195" t="s">
        <v>394</v>
      </c>
      <c r="E44" s="180">
        <v>2018</v>
      </c>
      <c r="F44" s="180">
        <v>2011</v>
      </c>
      <c r="G44" s="180">
        <v>2011</v>
      </c>
      <c r="H44" s="180">
        <v>2015</v>
      </c>
      <c r="I44" s="180">
        <v>2015</v>
      </c>
      <c r="J44" s="180">
        <v>2017</v>
      </c>
      <c r="K44" s="180">
        <v>2016</v>
      </c>
      <c r="L44" s="180">
        <v>2015</v>
      </c>
      <c r="M44" s="180">
        <v>2016</v>
      </c>
      <c r="N44" s="180">
        <v>2017</v>
      </c>
      <c r="O44" s="180">
        <v>2018</v>
      </c>
      <c r="P44" s="180">
        <v>2018</v>
      </c>
      <c r="Q44" s="180">
        <v>2014</v>
      </c>
      <c r="R44" s="180">
        <v>2016</v>
      </c>
      <c r="S44" s="180">
        <v>2016</v>
      </c>
      <c r="T44" s="180">
        <v>2015</v>
      </c>
      <c r="U44" s="180">
        <v>2015</v>
      </c>
      <c r="V44" s="180">
        <v>2015</v>
      </c>
      <c r="W44" s="180">
        <v>2015</v>
      </c>
      <c r="X44" s="180">
        <v>2014</v>
      </c>
      <c r="Y44" s="180">
        <v>2014</v>
      </c>
      <c r="Z44" s="180">
        <v>2015</v>
      </c>
      <c r="AA44" s="180">
        <v>2017</v>
      </c>
      <c r="AB44" s="180">
        <v>2017</v>
      </c>
      <c r="AC44" s="180">
        <v>2017</v>
      </c>
      <c r="AD44" s="180">
        <v>2017</v>
      </c>
      <c r="AE44" s="180">
        <v>2017</v>
      </c>
      <c r="AF44" s="180">
        <v>2018</v>
      </c>
      <c r="AG44" s="180">
        <v>2017</v>
      </c>
      <c r="AH44" s="180">
        <v>2017</v>
      </c>
      <c r="AI44" s="180">
        <v>2017</v>
      </c>
      <c r="AJ44" s="180">
        <v>2017</v>
      </c>
      <c r="AK44" s="180">
        <v>2017</v>
      </c>
      <c r="AL44" s="180">
        <v>2017</v>
      </c>
      <c r="AM44" s="180">
        <v>2017</v>
      </c>
      <c r="AN44" s="180">
        <v>2016</v>
      </c>
      <c r="AO44" s="180">
        <v>2016</v>
      </c>
      <c r="AP44" s="180">
        <v>2014</v>
      </c>
      <c r="AQ44" s="180">
        <v>2016</v>
      </c>
      <c r="AR44" s="180">
        <v>2016</v>
      </c>
      <c r="AS44" s="180">
        <v>2015</v>
      </c>
      <c r="AT44" s="180">
        <v>2015</v>
      </c>
      <c r="AU44" s="180">
        <v>2016</v>
      </c>
      <c r="AV44" s="180">
        <v>2016</v>
      </c>
      <c r="AW44" s="180">
        <v>2017</v>
      </c>
      <c r="AX44" s="180">
        <v>2015</v>
      </c>
      <c r="AY44" s="180">
        <v>2017</v>
      </c>
      <c r="AZ44" s="180">
        <v>2017</v>
      </c>
    </row>
    <row r="45" spans="1:52" s="166" customFormat="1" x14ac:dyDescent="0.25">
      <c r="A45" s="165" t="s">
        <v>187</v>
      </c>
      <c r="B45" s="165" t="s">
        <v>395</v>
      </c>
      <c r="C45" s="165" t="s">
        <v>367</v>
      </c>
      <c r="D45" s="195" t="s">
        <v>397</v>
      </c>
      <c r="E45" s="180">
        <v>2018</v>
      </c>
      <c r="F45" s="180">
        <v>2011</v>
      </c>
      <c r="G45" s="180">
        <v>2011</v>
      </c>
      <c r="H45" s="180">
        <v>2015</v>
      </c>
      <c r="I45" s="180">
        <v>2015</v>
      </c>
      <c r="J45" s="180">
        <v>2017</v>
      </c>
      <c r="K45" s="180">
        <v>2016</v>
      </c>
      <c r="L45" s="180">
        <v>2015</v>
      </c>
      <c r="M45" s="180">
        <v>2016</v>
      </c>
      <c r="N45" s="180">
        <v>2017</v>
      </c>
      <c r="O45" s="180">
        <v>2018</v>
      </c>
      <c r="P45" s="180">
        <v>2018</v>
      </c>
      <c r="Q45" s="180">
        <v>2014</v>
      </c>
      <c r="R45" s="180">
        <v>2016</v>
      </c>
      <c r="S45" s="180">
        <v>2016</v>
      </c>
      <c r="T45" s="180">
        <v>2015</v>
      </c>
      <c r="U45" s="180">
        <v>2015</v>
      </c>
      <c r="V45" s="180">
        <v>2015</v>
      </c>
      <c r="W45" s="180">
        <v>2015</v>
      </c>
      <c r="X45" s="180">
        <v>2014</v>
      </c>
      <c r="Y45" s="180">
        <v>2014</v>
      </c>
      <c r="Z45" s="180">
        <v>2015</v>
      </c>
      <c r="AA45" s="180">
        <v>2017</v>
      </c>
      <c r="AB45" s="180">
        <v>2017</v>
      </c>
      <c r="AC45" s="180">
        <v>2017</v>
      </c>
      <c r="AD45" s="180">
        <v>2017</v>
      </c>
      <c r="AE45" s="180">
        <v>2017</v>
      </c>
      <c r="AF45" s="180">
        <v>2018</v>
      </c>
      <c r="AG45" s="180">
        <v>2017</v>
      </c>
      <c r="AH45" s="180">
        <v>2017</v>
      </c>
      <c r="AI45" s="180">
        <v>2017</v>
      </c>
      <c r="AJ45" s="180">
        <v>2017</v>
      </c>
      <c r="AK45" s="180">
        <v>2017</v>
      </c>
      <c r="AL45" s="180">
        <v>2017</v>
      </c>
      <c r="AM45" s="180">
        <v>2017</v>
      </c>
      <c r="AN45" s="180">
        <v>2016</v>
      </c>
      <c r="AO45" s="180">
        <v>2016</v>
      </c>
      <c r="AP45" s="180">
        <v>2014</v>
      </c>
      <c r="AQ45" s="180">
        <v>2016</v>
      </c>
      <c r="AR45" s="180">
        <v>2016</v>
      </c>
      <c r="AS45" s="180">
        <v>2015</v>
      </c>
      <c r="AT45" s="180">
        <v>2015</v>
      </c>
      <c r="AU45" s="180">
        <v>2016</v>
      </c>
      <c r="AV45" s="180">
        <v>2016</v>
      </c>
      <c r="AW45" s="180">
        <v>2017</v>
      </c>
      <c r="AX45" s="180">
        <v>2015</v>
      </c>
      <c r="AY45" s="180">
        <v>2017</v>
      </c>
      <c r="AZ45" s="180">
        <v>2017</v>
      </c>
    </row>
    <row r="46" spans="1:52" s="166" customFormat="1" x14ac:dyDescent="0.25">
      <c r="A46" s="165" t="s">
        <v>187</v>
      </c>
      <c r="B46" s="165" t="s">
        <v>398</v>
      </c>
      <c r="C46" s="165" t="s">
        <v>367</v>
      </c>
      <c r="D46" s="195" t="s">
        <v>400</v>
      </c>
      <c r="E46" s="180">
        <v>2018</v>
      </c>
      <c r="F46" s="180">
        <v>2011</v>
      </c>
      <c r="G46" s="180">
        <v>2011</v>
      </c>
      <c r="H46" s="180">
        <v>2015</v>
      </c>
      <c r="I46" s="180">
        <v>2015</v>
      </c>
      <c r="J46" s="180">
        <v>2017</v>
      </c>
      <c r="K46" s="180">
        <v>2016</v>
      </c>
      <c r="L46" s="180">
        <v>2015</v>
      </c>
      <c r="M46" s="180">
        <v>2016</v>
      </c>
      <c r="N46" s="180">
        <v>2017</v>
      </c>
      <c r="O46" s="180">
        <v>2018</v>
      </c>
      <c r="P46" s="180">
        <v>2018</v>
      </c>
      <c r="Q46" s="180">
        <v>2014</v>
      </c>
      <c r="R46" s="180">
        <v>2016</v>
      </c>
      <c r="S46" s="180">
        <v>2016</v>
      </c>
      <c r="T46" s="180">
        <v>2015</v>
      </c>
      <c r="U46" s="180">
        <v>2015</v>
      </c>
      <c r="V46" s="180">
        <v>2015</v>
      </c>
      <c r="W46" s="180">
        <v>2015</v>
      </c>
      <c r="X46" s="180">
        <v>2014</v>
      </c>
      <c r="Y46" s="180">
        <v>2014</v>
      </c>
      <c r="Z46" s="180">
        <v>2015</v>
      </c>
      <c r="AA46" s="180">
        <v>2017</v>
      </c>
      <c r="AB46" s="180">
        <v>2017</v>
      </c>
      <c r="AC46" s="180">
        <v>2017</v>
      </c>
      <c r="AD46" s="180">
        <v>2017</v>
      </c>
      <c r="AE46" s="180">
        <v>2017</v>
      </c>
      <c r="AF46" s="180">
        <v>2018</v>
      </c>
      <c r="AG46" s="180">
        <v>2017</v>
      </c>
      <c r="AH46" s="180">
        <v>2017</v>
      </c>
      <c r="AI46" s="180">
        <v>2017</v>
      </c>
      <c r="AJ46" s="180">
        <v>2017</v>
      </c>
      <c r="AK46" s="180">
        <v>2017</v>
      </c>
      <c r="AL46" s="180">
        <v>2017</v>
      </c>
      <c r="AM46" s="180">
        <v>2017</v>
      </c>
      <c r="AN46" s="180">
        <v>2016</v>
      </c>
      <c r="AO46" s="180">
        <v>2016</v>
      </c>
      <c r="AP46" s="180">
        <v>2014</v>
      </c>
      <c r="AQ46" s="180">
        <v>2016</v>
      </c>
      <c r="AR46" s="180">
        <v>2016</v>
      </c>
      <c r="AS46" s="180">
        <v>2015</v>
      </c>
      <c r="AT46" s="180">
        <v>2015</v>
      </c>
      <c r="AU46" s="180">
        <v>2016</v>
      </c>
      <c r="AV46" s="180">
        <v>2016</v>
      </c>
      <c r="AW46" s="180">
        <v>2017</v>
      </c>
      <c r="AX46" s="180">
        <v>2015</v>
      </c>
      <c r="AY46" s="180">
        <v>2017</v>
      </c>
      <c r="AZ46" s="180">
        <v>2017</v>
      </c>
    </row>
    <row r="47" spans="1:52" s="166" customFormat="1" x14ac:dyDescent="0.25">
      <c r="A47" s="165" t="s">
        <v>187</v>
      </c>
      <c r="B47" s="165" t="s">
        <v>573</v>
      </c>
      <c r="C47" s="165" t="s">
        <v>367</v>
      </c>
      <c r="D47" s="195" t="s">
        <v>519</v>
      </c>
      <c r="E47" s="180">
        <v>2018</v>
      </c>
      <c r="F47" s="180">
        <v>2011</v>
      </c>
      <c r="G47" s="180">
        <v>2011</v>
      </c>
      <c r="H47" s="180">
        <v>2015</v>
      </c>
      <c r="I47" s="180">
        <v>2015</v>
      </c>
      <c r="J47" s="180">
        <v>2017</v>
      </c>
      <c r="K47" s="180">
        <v>2016</v>
      </c>
      <c r="L47" s="180">
        <v>2015</v>
      </c>
      <c r="M47" s="180">
        <v>2016</v>
      </c>
      <c r="N47" s="180">
        <v>2017</v>
      </c>
      <c r="O47" s="180">
        <v>2018</v>
      </c>
      <c r="P47" s="180">
        <v>2018</v>
      </c>
      <c r="Q47" s="180">
        <v>2014</v>
      </c>
      <c r="R47" s="180">
        <v>2016</v>
      </c>
      <c r="S47" s="180">
        <v>2016</v>
      </c>
      <c r="T47" s="180">
        <v>2015</v>
      </c>
      <c r="U47" s="180">
        <v>2015</v>
      </c>
      <c r="V47" s="180">
        <v>2015</v>
      </c>
      <c r="W47" s="180">
        <v>2015</v>
      </c>
      <c r="X47" s="180">
        <v>2014</v>
      </c>
      <c r="Y47" s="180">
        <v>2014</v>
      </c>
      <c r="Z47" s="180">
        <v>2015</v>
      </c>
      <c r="AA47" s="180">
        <v>2017</v>
      </c>
      <c r="AB47" s="180" t="s">
        <v>669</v>
      </c>
      <c r="AC47" s="180" t="s">
        <v>669</v>
      </c>
      <c r="AD47" s="180">
        <v>2017</v>
      </c>
      <c r="AE47" s="180">
        <v>2017</v>
      </c>
      <c r="AF47" s="180">
        <v>2018</v>
      </c>
      <c r="AG47" s="180">
        <v>2017</v>
      </c>
      <c r="AH47" s="180" t="s">
        <v>669</v>
      </c>
      <c r="AI47" s="180" t="s">
        <v>669</v>
      </c>
      <c r="AJ47" s="180" t="s">
        <v>669</v>
      </c>
      <c r="AK47" s="180" t="s">
        <v>669</v>
      </c>
      <c r="AL47" s="180" t="s">
        <v>669</v>
      </c>
      <c r="AM47" s="180" t="s">
        <v>669</v>
      </c>
      <c r="AN47" s="180">
        <v>2016</v>
      </c>
      <c r="AO47" s="180">
        <v>2016</v>
      </c>
      <c r="AP47" s="180">
        <v>2014</v>
      </c>
      <c r="AQ47" s="180">
        <v>2016</v>
      </c>
      <c r="AR47" s="180">
        <v>2016</v>
      </c>
      <c r="AS47" s="180">
        <v>2015</v>
      </c>
      <c r="AT47" s="180">
        <v>2015</v>
      </c>
      <c r="AU47" s="180">
        <v>2016</v>
      </c>
      <c r="AV47" s="180">
        <v>2016</v>
      </c>
      <c r="AW47" s="180">
        <v>2017</v>
      </c>
      <c r="AX47" s="180">
        <v>2015</v>
      </c>
      <c r="AY47" s="180">
        <v>2017</v>
      </c>
      <c r="AZ47" s="180">
        <v>2017</v>
      </c>
    </row>
    <row r="48" spans="1:52" s="166" customFormat="1" x14ac:dyDescent="0.25">
      <c r="A48" s="165" t="s">
        <v>439</v>
      </c>
      <c r="B48" s="165" t="s">
        <v>401</v>
      </c>
      <c r="C48" s="165" t="s">
        <v>403</v>
      </c>
      <c r="D48" s="195" t="s">
        <v>404</v>
      </c>
      <c r="E48" s="180">
        <v>2018</v>
      </c>
      <c r="F48" s="180">
        <v>2011</v>
      </c>
      <c r="G48" s="180">
        <v>2011</v>
      </c>
      <c r="H48" s="180">
        <v>2015</v>
      </c>
      <c r="I48" s="180">
        <v>2015</v>
      </c>
      <c r="J48" s="180">
        <v>2017</v>
      </c>
      <c r="K48" s="180">
        <v>2016</v>
      </c>
      <c r="L48" s="180">
        <v>2015</v>
      </c>
      <c r="M48" s="180">
        <v>2016</v>
      </c>
      <c r="N48" s="180">
        <v>2017</v>
      </c>
      <c r="O48" s="180">
        <v>2018</v>
      </c>
      <c r="P48" s="180">
        <v>2018</v>
      </c>
      <c r="Q48" s="180">
        <v>2014</v>
      </c>
      <c r="R48" s="180">
        <v>2016</v>
      </c>
      <c r="S48" s="180">
        <v>2016</v>
      </c>
      <c r="T48" s="180">
        <v>2015</v>
      </c>
      <c r="U48" s="180">
        <v>2015</v>
      </c>
      <c r="V48" s="180">
        <v>2015</v>
      </c>
      <c r="W48" s="180">
        <v>2015</v>
      </c>
      <c r="X48" s="180">
        <v>2014</v>
      </c>
      <c r="Y48" s="180">
        <v>2014</v>
      </c>
      <c r="Z48" s="180">
        <v>2015</v>
      </c>
      <c r="AA48" s="180">
        <v>2017</v>
      </c>
      <c r="AB48" s="180">
        <v>2017</v>
      </c>
      <c r="AC48" s="180">
        <v>2017</v>
      </c>
      <c r="AD48" s="180">
        <v>2017</v>
      </c>
      <c r="AE48" s="180">
        <v>2017</v>
      </c>
      <c r="AF48" s="180">
        <v>2018</v>
      </c>
      <c r="AG48" s="180">
        <v>2017</v>
      </c>
      <c r="AH48" s="180">
        <v>2017</v>
      </c>
      <c r="AI48" s="180">
        <v>2017</v>
      </c>
      <c r="AJ48" s="180">
        <v>2017</v>
      </c>
      <c r="AK48" s="180">
        <v>2017</v>
      </c>
      <c r="AL48" s="180">
        <v>2017</v>
      </c>
      <c r="AM48" s="180">
        <v>2017</v>
      </c>
      <c r="AN48" s="180">
        <v>2016</v>
      </c>
      <c r="AO48" s="180">
        <v>2016</v>
      </c>
      <c r="AP48" s="180">
        <v>2014</v>
      </c>
      <c r="AQ48" s="180">
        <v>2016</v>
      </c>
      <c r="AR48" s="180">
        <v>2016</v>
      </c>
      <c r="AS48" s="180">
        <v>2015</v>
      </c>
      <c r="AT48" s="180">
        <v>2015</v>
      </c>
      <c r="AU48" s="180">
        <v>2016</v>
      </c>
      <c r="AV48" s="180">
        <v>2016</v>
      </c>
      <c r="AW48" s="180">
        <v>2017</v>
      </c>
      <c r="AX48" s="180">
        <v>2015</v>
      </c>
      <c r="AY48" s="180">
        <v>2017</v>
      </c>
      <c r="AZ48" s="180">
        <v>2017</v>
      </c>
    </row>
    <row r="49" spans="1:52" s="166" customFormat="1" x14ac:dyDescent="0.25">
      <c r="A49" s="165" t="s">
        <v>439</v>
      </c>
      <c r="B49" s="165" t="s">
        <v>405</v>
      </c>
      <c r="C49" s="165" t="s">
        <v>403</v>
      </c>
      <c r="D49" s="195" t="s">
        <v>407</v>
      </c>
      <c r="E49" s="180">
        <v>2018</v>
      </c>
      <c r="F49" s="180">
        <v>2011</v>
      </c>
      <c r="G49" s="180">
        <v>2011</v>
      </c>
      <c r="H49" s="180">
        <v>2015</v>
      </c>
      <c r="I49" s="180">
        <v>2015</v>
      </c>
      <c r="J49" s="180">
        <v>2017</v>
      </c>
      <c r="K49" s="180">
        <v>2016</v>
      </c>
      <c r="L49" s="180">
        <v>2015</v>
      </c>
      <c r="M49" s="180">
        <v>2016</v>
      </c>
      <c r="N49" s="180">
        <v>2017</v>
      </c>
      <c r="O49" s="180">
        <v>2018</v>
      </c>
      <c r="P49" s="180">
        <v>2018</v>
      </c>
      <c r="Q49" s="180">
        <v>2014</v>
      </c>
      <c r="R49" s="180">
        <v>2016</v>
      </c>
      <c r="S49" s="180">
        <v>2016</v>
      </c>
      <c r="T49" s="180">
        <v>2015</v>
      </c>
      <c r="U49" s="180">
        <v>2015</v>
      </c>
      <c r="V49" s="180">
        <v>2015</v>
      </c>
      <c r="W49" s="180">
        <v>2015</v>
      </c>
      <c r="X49" s="180">
        <v>2014</v>
      </c>
      <c r="Y49" s="180">
        <v>2014</v>
      </c>
      <c r="Z49" s="180">
        <v>2015</v>
      </c>
      <c r="AA49" s="180">
        <v>2017</v>
      </c>
      <c r="AB49" s="180">
        <v>2017</v>
      </c>
      <c r="AC49" s="180">
        <v>2017</v>
      </c>
      <c r="AD49" s="180">
        <v>2017</v>
      </c>
      <c r="AE49" s="180">
        <v>2017</v>
      </c>
      <c r="AF49" s="180">
        <v>2018</v>
      </c>
      <c r="AG49" s="180">
        <v>2017</v>
      </c>
      <c r="AH49" s="180">
        <v>2017</v>
      </c>
      <c r="AI49" s="180">
        <v>2017</v>
      </c>
      <c r="AJ49" s="180">
        <v>2017</v>
      </c>
      <c r="AK49" s="180">
        <v>2017</v>
      </c>
      <c r="AL49" s="180">
        <v>2017</v>
      </c>
      <c r="AM49" s="180">
        <v>2017</v>
      </c>
      <c r="AN49" s="180">
        <v>2016</v>
      </c>
      <c r="AO49" s="180">
        <v>2016</v>
      </c>
      <c r="AP49" s="180">
        <v>2014</v>
      </c>
      <c r="AQ49" s="180">
        <v>2016</v>
      </c>
      <c r="AR49" s="180">
        <v>2016</v>
      </c>
      <c r="AS49" s="180">
        <v>2015</v>
      </c>
      <c r="AT49" s="180">
        <v>2015</v>
      </c>
      <c r="AU49" s="180">
        <v>2016</v>
      </c>
      <c r="AV49" s="180">
        <v>2016</v>
      </c>
      <c r="AW49" s="180">
        <v>2017</v>
      </c>
      <c r="AX49" s="180">
        <v>2015</v>
      </c>
      <c r="AY49" s="180">
        <v>2017</v>
      </c>
      <c r="AZ49" s="180">
        <v>2017</v>
      </c>
    </row>
    <row r="50" spans="1:52" s="166" customFormat="1" x14ac:dyDescent="0.25">
      <c r="A50" s="165" t="s">
        <v>439</v>
      </c>
      <c r="B50" s="165" t="s">
        <v>578</v>
      </c>
      <c r="C50" s="165" t="s">
        <v>403</v>
      </c>
      <c r="D50" s="195" t="s">
        <v>410</v>
      </c>
      <c r="E50" s="180">
        <v>2018</v>
      </c>
      <c r="F50" s="180">
        <v>2011</v>
      </c>
      <c r="G50" s="180">
        <v>2011</v>
      </c>
      <c r="H50" s="180">
        <v>2015</v>
      </c>
      <c r="I50" s="180">
        <v>2015</v>
      </c>
      <c r="J50" s="180">
        <v>2017</v>
      </c>
      <c r="K50" s="180">
        <v>2016</v>
      </c>
      <c r="L50" s="180">
        <v>2015</v>
      </c>
      <c r="M50" s="180">
        <v>2016</v>
      </c>
      <c r="N50" s="180">
        <v>2017</v>
      </c>
      <c r="O50" s="180">
        <v>2018</v>
      </c>
      <c r="P50" s="180">
        <v>2018</v>
      </c>
      <c r="Q50" s="180">
        <v>2014</v>
      </c>
      <c r="R50" s="180">
        <v>2016</v>
      </c>
      <c r="S50" s="180">
        <v>2016</v>
      </c>
      <c r="T50" s="180">
        <v>2015</v>
      </c>
      <c r="U50" s="180">
        <v>2015</v>
      </c>
      <c r="V50" s="180">
        <v>2015</v>
      </c>
      <c r="W50" s="180">
        <v>2015</v>
      </c>
      <c r="X50" s="180">
        <v>2014</v>
      </c>
      <c r="Y50" s="180">
        <v>2014</v>
      </c>
      <c r="Z50" s="180">
        <v>2015</v>
      </c>
      <c r="AA50" s="180">
        <v>2017</v>
      </c>
      <c r="AB50" s="180">
        <v>2017</v>
      </c>
      <c r="AC50" s="180">
        <v>2017</v>
      </c>
      <c r="AD50" s="180">
        <v>2017</v>
      </c>
      <c r="AE50" s="180">
        <v>2017</v>
      </c>
      <c r="AF50" s="180">
        <v>2018</v>
      </c>
      <c r="AG50" s="180">
        <v>2017</v>
      </c>
      <c r="AH50" s="180">
        <v>2017</v>
      </c>
      <c r="AI50" s="180">
        <v>2017</v>
      </c>
      <c r="AJ50" s="180">
        <v>2017</v>
      </c>
      <c r="AK50" s="180">
        <v>2017</v>
      </c>
      <c r="AL50" s="180">
        <v>2017</v>
      </c>
      <c r="AM50" s="180">
        <v>2017</v>
      </c>
      <c r="AN50" s="180">
        <v>2016</v>
      </c>
      <c r="AO50" s="180">
        <v>2016</v>
      </c>
      <c r="AP50" s="180">
        <v>2014</v>
      </c>
      <c r="AQ50" s="180">
        <v>2016</v>
      </c>
      <c r="AR50" s="180">
        <v>2016</v>
      </c>
      <c r="AS50" s="180">
        <v>2015</v>
      </c>
      <c r="AT50" s="180">
        <v>2015</v>
      </c>
      <c r="AU50" s="180">
        <v>2016</v>
      </c>
      <c r="AV50" s="180">
        <v>2016</v>
      </c>
      <c r="AW50" s="180">
        <v>2017</v>
      </c>
      <c r="AX50" s="180">
        <v>2015</v>
      </c>
      <c r="AY50" s="180">
        <v>2017</v>
      </c>
      <c r="AZ50" s="180">
        <v>2017</v>
      </c>
    </row>
    <row r="51" spans="1:52" s="166" customFormat="1" x14ac:dyDescent="0.25">
      <c r="A51" s="165" t="s">
        <v>439</v>
      </c>
      <c r="B51" s="165" t="s">
        <v>580</v>
      </c>
      <c r="C51" s="165" t="s">
        <v>403</v>
      </c>
      <c r="D51" s="195" t="s">
        <v>413</v>
      </c>
      <c r="E51" s="180">
        <v>2018</v>
      </c>
      <c r="F51" s="180">
        <v>2011</v>
      </c>
      <c r="G51" s="180">
        <v>2011</v>
      </c>
      <c r="H51" s="180">
        <v>2015</v>
      </c>
      <c r="I51" s="180">
        <v>2015</v>
      </c>
      <c r="J51" s="180">
        <v>2017</v>
      </c>
      <c r="K51" s="180">
        <v>2016</v>
      </c>
      <c r="L51" s="180">
        <v>2015</v>
      </c>
      <c r="M51" s="180">
        <v>2016</v>
      </c>
      <c r="N51" s="180">
        <v>2017</v>
      </c>
      <c r="O51" s="180">
        <v>2018</v>
      </c>
      <c r="P51" s="180">
        <v>2018</v>
      </c>
      <c r="Q51" s="180">
        <v>2014</v>
      </c>
      <c r="R51" s="180">
        <v>2016</v>
      </c>
      <c r="S51" s="180">
        <v>2016</v>
      </c>
      <c r="T51" s="180">
        <v>2015</v>
      </c>
      <c r="U51" s="180">
        <v>2015</v>
      </c>
      <c r="V51" s="180">
        <v>2015</v>
      </c>
      <c r="W51" s="180">
        <v>2015</v>
      </c>
      <c r="X51" s="180">
        <v>2014</v>
      </c>
      <c r="Y51" s="180">
        <v>2014</v>
      </c>
      <c r="Z51" s="180">
        <v>2015</v>
      </c>
      <c r="AA51" s="180">
        <v>2017</v>
      </c>
      <c r="AB51" s="180">
        <v>2017</v>
      </c>
      <c r="AC51" s="180">
        <v>2017</v>
      </c>
      <c r="AD51" s="180">
        <v>2017</v>
      </c>
      <c r="AE51" s="180">
        <v>2017</v>
      </c>
      <c r="AF51" s="180">
        <v>2018</v>
      </c>
      <c r="AG51" s="180">
        <v>2017</v>
      </c>
      <c r="AH51" s="180">
        <v>2017</v>
      </c>
      <c r="AI51" s="180">
        <v>2017</v>
      </c>
      <c r="AJ51" s="180">
        <v>2017</v>
      </c>
      <c r="AK51" s="180">
        <v>2017</v>
      </c>
      <c r="AL51" s="180">
        <v>2017</v>
      </c>
      <c r="AM51" s="180">
        <v>2017</v>
      </c>
      <c r="AN51" s="180">
        <v>2016</v>
      </c>
      <c r="AO51" s="180">
        <v>2016</v>
      </c>
      <c r="AP51" s="180">
        <v>2014</v>
      </c>
      <c r="AQ51" s="180">
        <v>2016</v>
      </c>
      <c r="AR51" s="180">
        <v>2016</v>
      </c>
      <c r="AS51" s="180">
        <v>2015</v>
      </c>
      <c r="AT51" s="180">
        <v>2015</v>
      </c>
      <c r="AU51" s="180">
        <v>2016</v>
      </c>
      <c r="AV51" s="180">
        <v>2016</v>
      </c>
      <c r="AW51" s="180">
        <v>2017</v>
      </c>
      <c r="AX51" s="180">
        <v>2015</v>
      </c>
      <c r="AY51" s="180">
        <v>2017</v>
      </c>
      <c r="AZ51" s="180">
        <v>2017</v>
      </c>
    </row>
    <row r="52" spans="1:52" s="166" customFormat="1" x14ac:dyDescent="0.25">
      <c r="A52" s="165" t="s">
        <v>439</v>
      </c>
      <c r="B52" s="165" t="s">
        <v>582</v>
      </c>
      <c r="C52" s="165" t="s">
        <v>403</v>
      </c>
      <c r="D52" s="195" t="s">
        <v>417</v>
      </c>
      <c r="E52" s="180">
        <v>2018</v>
      </c>
      <c r="F52" s="180" t="s">
        <v>669</v>
      </c>
      <c r="G52" s="180" t="s">
        <v>669</v>
      </c>
      <c r="H52" s="180">
        <v>2015</v>
      </c>
      <c r="I52" s="180">
        <v>2015</v>
      </c>
      <c r="J52" s="180">
        <v>2017</v>
      </c>
      <c r="K52" s="180">
        <v>2016</v>
      </c>
      <c r="L52" s="180">
        <v>2015</v>
      </c>
      <c r="M52" s="180">
        <v>2016</v>
      </c>
      <c r="N52" s="180">
        <v>2017</v>
      </c>
      <c r="O52" s="180">
        <v>2018</v>
      </c>
      <c r="P52" s="180">
        <v>2018</v>
      </c>
      <c r="Q52" s="180">
        <v>2014</v>
      </c>
      <c r="R52" s="180">
        <v>2016</v>
      </c>
      <c r="S52" s="180">
        <v>2016</v>
      </c>
      <c r="T52" s="180">
        <v>2015</v>
      </c>
      <c r="U52" s="180">
        <v>2015</v>
      </c>
      <c r="V52" s="180">
        <v>2015</v>
      </c>
      <c r="W52" s="180">
        <v>2015</v>
      </c>
      <c r="X52" s="180">
        <v>2014</v>
      </c>
      <c r="Y52" s="180">
        <v>2014</v>
      </c>
      <c r="Z52" s="180">
        <v>2015</v>
      </c>
      <c r="AA52" s="180">
        <v>2017</v>
      </c>
      <c r="AB52" s="180">
        <v>2017</v>
      </c>
      <c r="AC52" s="180">
        <v>2017</v>
      </c>
      <c r="AD52" s="180">
        <v>2017</v>
      </c>
      <c r="AE52" s="180">
        <v>2017</v>
      </c>
      <c r="AF52" s="180">
        <v>2018</v>
      </c>
      <c r="AG52" s="180">
        <v>2017</v>
      </c>
      <c r="AH52" s="180">
        <v>2017</v>
      </c>
      <c r="AI52" s="180">
        <v>2017</v>
      </c>
      <c r="AJ52" s="180">
        <v>2017</v>
      </c>
      <c r="AK52" s="180">
        <v>2017</v>
      </c>
      <c r="AL52" s="180">
        <v>2017</v>
      </c>
      <c r="AM52" s="180">
        <v>2017</v>
      </c>
      <c r="AN52" s="180">
        <v>2016</v>
      </c>
      <c r="AO52" s="180">
        <v>2016</v>
      </c>
      <c r="AP52" s="180">
        <v>2014</v>
      </c>
      <c r="AQ52" s="180">
        <v>2016</v>
      </c>
      <c r="AR52" s="180">
        <v>2016</v>
      </c>
      <c r="AS52" s="180">
        <v>2015</v>
      </c>
      <c r="AT52" s="180">
        <v>2015</v>
      </c>
      <c r="AU52" s="180">
        <v>2016</v>
      </c>
      <c r="AV52" s="180">
        <v>2016</v>
      </c>
      <c r="AW52" s="180">
        <v>2017</v>
      </c>
      <c r="AX52" s="180" t="s">
        <v>669</v>
      </c>
      <c r="AY52" s="180">
        <v>2017</v>
      </c>
      <c r="AZ52" s="180">
        <v>2017</v>
      </c>
    </row>
    <row r="53" spans="1:52" s="166" customFormat="1" x14ac:dyDescent="0.25">
      <c r="A53" s="165" t="s">
        <v>439</v>
      </c>
      <c r="B53" s="165" t="s">
        <v>416</v>
      </c>
      <c r="C53" s="165" t="s">
        <v>403</v>
      </c>
      <c r="D53" s="195" t="s">
        <v>420</v>
      </c>
      <c r="E53" s="180">
        <v>2018</v>
      </c>
      <c r="F53" s="180">
        <v>2011</v>
      </c>
      <c r="G53" s="180">
        <v>2011</v>
      </c>
      <c r="H53" s="180">
        <v>2015</v>
      </c>
      <c r="I53" s="180">
        <v>2015</v>
      </c>
      <c r="J53" s="180">
        <v>2017</v>
      </c>
      <c r="K53" s="180">
        <v>2016</v>
      </c>
      <c r="L53" s="180">
        <v>2015</v>
      </c>
      <c r="M53" s="180">
        <v>2016</v>
      </c>
      <c r="N53" s="180">
        <v>2017</v>
      </c>
      <c r="O53" s="180">
        <v>2018</v>
      </c>
      <c r="P53" s="180">
        <v>2018</v>
      </c>
      <c r="Q53" s="180">
        <v>2014</v>
      </c>
      <c r="R53" s="180">
        <v>2016</v>
      </c>
      <c r="S53" s="180">
        <v>2016</v>
      </c>
      <c r="T53" s="180">
        <v>2015</v>
      </c>
      <c r="U53" s="180">
        <v>2015</v>
      </c>
      <c r="V53" s="180">
        <v>2015</v>
      </c>
      <c r="W53" s="180">
        <v>2015</v>
      </c>
      <c r="X53" s="180">
        <v>2014</v>
      </c>
      <c r="Y53" s="180">
        <v>2014</v>
      </c>
      <c r="Z53" s="180">
        <v>2015</v>
      </c>
      <c r="AA53" s="180">
        <v>2017</v>
      </c>
      <c r="AB53" s="180">
        <v>2017</v>
      </c>
      <c r="AC53" s="180">
        <v>2017</v>
      </c>
      <c r="AD53" s="180">
        <v>2017</v>
      </c>
      <c r="AE53" s="180">
        <v>2017</v>
      </c>
      <c r="AF53" s="180">
        <v>2018</v>
      </c>
      <c r="AG53" s="180">
        <v>2017</v>
      </c>
      <c r="AH53" s="180">
        <v>2017</v>
      </c>
      <c r="AI53" s="180">
        <v>2017</v>
      </c>
      <c r="AJ53" s="180">
        <v>2017</v>
      </c>
      <c r="AK53" s="180">
        <v>2017</v>
      </c>
      <c r="AL53" s="180">
        <v>2017</v>
      </c>
      <c r="AM53" s="180">
        <v>2017</v>
      </c>
      <c r="AN53" s="180">
        <v>2016</v>
      </c>
      <c r="AO53" s="180">
        <v>2016</v>
      </c>
      <c r="AP53" s="180">
        <v>2014</v>
      </c>
      <c r="AQ53" s="180">
        <v>2016</v>
      </c>
      <c r="AR53" s="180">
        <v>2016</v>
      </c>
      <c r="AS53" s="180">
        <v>2015</v>
      </c>
      <c r="AT53" s="180">
        <v>2015</v>
      </c>
      <c r="AU53" s="180">
        <v>2016</v>
      </c>
      <c r="AV53" s="180">
        <v>2016</v>
      </c>
      <c r="AW53" s="180">
        <v>2017</v>
      </c>
      <c r="AX53" s="180">
        <v>2015</v>
      </c>
      <c r="AY53" s="180">
        <v>2017</v>
      </c>
      <c r="AZ53" s="180">
        <v>2017</v>
      </c>
    </row>
    <row r="54" spans="1:52" s="166" customFormat="1" x14ac:dyDescent="0.25">
      <c r="A54" s="165" t="s">
        <v>439</v>
      </c>
      <c r="B54" s="165" t="s">
        <v>418</v>
      </c>
      <c r="C54" s="165" t="s">
        <v>403</v>
      </c>
      <c r="D54" s="195" t="s">
        <v>423</v>
      </c>
      <c r="E54" s="180">
        <v>2018</v>
      </c>
      <c r="F54" s="180">
        <v>2011</v>
      </c>
      <c r="G54" s="180">
        <v>2011</v>
      </c>
      <c r="H54" s="180">
        <v>2015</v>
      </c>
      <c r="I54" s="180">
        <v>2015</v>
      </c>
      <c r="J54" s="180">
        <v>2017</v>
      </c>
      <c r="K54" s="180">
        <v>2016</v>
      </c>
      <c r="L54" s="180">
        <v>2015</v>
      </c>
      <c r="M54" s="180">
        <v>2016</v>
      </c>
      <c r="N54" s="180">
        <v>2017</v>
      </c>
      <c r="O54" s="180">
        <v>2018</v>
      </c>
      <c r="P54" s="180">
        <v>2018</v>
      </c>
      <c r="Q54" s="180">
        <v>2014</v>
      </c>
      <c r="R54" s="180">
        <v>2016</v>
      </c>
      <c r="S54" s="180">
        <v>2016</v>
      </c>
      <c r="T54" s="180">
        <v>2015</v>
      </c>
      <c r="U54" s="180">
        <v>2015</v>
      </c>
      <c r="V54" s="180">
        <v>2015</v>
      </c>
      <c r="W54" s="180">
        <v>2015</v>
      </c>
      <c r="X54" s="180">
        <v>2014</v>
      </c>
      <c r="Y54" s="180">
        <v>2014</v>
      </c>
      <c r="Z54" s="180">
        <v>2015</v>
      </c>
      <c r="AA54" s="180">
        <v>2017</v>
      </c>
      <c r="AB54" s="180">
        <v>2017</v>
      </c>
      <c r="AC54" s="180">
        <v>2017</v>
      </c>
      <c r="AD54" s="180">
        <v>2017</v>
      </c>
      <c r="AE54" s="180">
        <v>2017</v>
      </c>
      <c r="AF54" s="180">
        <v>2018</v>
      </c>
      <c r="AG54" s="180">
        <v>2017</v>
      </c>
      <c r="AH54" s="180">
        <v>2017</v>
      </c>
      <c r="AI54" s="180">
        <v>2017</v>
      </c>
      <c r="AJ54" s="180">
        <v>2017</v>
      </c>
      <c r="AK54" s="180">
        <v>2017</v>
      </c>
      <c r="AL54" s="180">
        <v>2017</v>
      </c>
      <c r="AM54" s="180">
        <v>2017</v>
      </c>
      <c r="AN54" s="180">
        <v>2016</v>
      </c>
      <c r="AO54" s="180">
        <v>2016</v>
      </c>
      <c r="AP54" s="180">
        <v>2014</v>
      </c>
      <c r="AQ54" s="180">
        <v>2016</v>
      </c>
      <c r="AR54" s="180">
        <v>2016</v>
      </c>
      <c r="AS54" s="180">
        <v>2015</v>
      </c>
      <c r="AT54" s="180">
        <v>2015</v>
      </c>
      <c r="AU54" s="180">
        <v>2016</v>
      </c>
      <c r="AV54" s="180">
        <v>2016</v>
      </c>
      <c r="AW54" s="180">
        <v>2017</v>
      </c>
      <c r="AX54" s="180">
        <v>2015</v>
      </c>
      <c r="AY54" s="180">
        <v>2017</v>
      </c>
      <c r="AZ54" s="180">
        <v>2017</v>
      </c>
    </row>
    <row r="55" spans="1:52" s="166" customFormat="1" x14ac:dyDescent="0.25">
      <c r="A55" s="165" t="s">
        <v>439</v>
      </c>
      <c r="B55" s="165" t="s">
        <v>421</v>
      </c>
      <c r="C55" s="165" t="s">
        <v>403</v>
      </c>
      <c r="D55" s="195" t="s">
        <v>426</v>
      </c>
      <c r="E55" s="180">
        <v>2018</v>
      </c>
      <c r="F55" s="180">
        <v>2011</v>
      </c>
      <c r="G55" s="180">
        <v>2011</v>
      </c>
      <c r="H55" s="180">
        <v>2015</v>
      </c>
      <c r="I55" s="180">
        <v>2015</v>
      </c>
      <c r="J55" s="180">
        <v>2017</v>
      </c>
      <c r="K55" s="180">
        <v>2016</v>
      </c>
      <c r="L55" s="180">
        <v>2015</v>
      </c>
      <c r="M55" s="180">
        <v>2016</v>
      </c>
      <c r="N55" s="180">
        <v>2017</v>
      </c>
      <c r="O55" s="180">
        <v>2018</v>
      </c>
      <c r="P55" s="180">
        <v>2018</v>
      </c>
      <c r="Q55" s="180">
        <v>2014</v>
      </c>
      <c r="R55" s="180">
        <v>2016</v>
      </c>
      <c r="S55" s="180">
        <v>2016</v>
      </c>
      <c r="T55" s="180">
        <v>2015</v>
      </c>
      <c r="U55" s="180">
        <v>2015</v>
      </c>
      <c r="V55" s="180">
        <v>2015</v>
      </c>
      <c r="W55" s="180">
        <v>2015</v>
      </c>
      <c r="X55" s="180">
        <v>2014</v>
      </c>
      <c r="Y55" s="180">
        <v>2014</v>
      </c>
      <c r="Z55" s="180">
        <v>2015</v>
      </c>
      <c r="AA55" s="180">
        <v>2017</v>
      </c>
      <c r="AB55" s="180">
        <v>2017</v>
      </c>
      <c r="AC55" s="180">
        <v>2017</v>
      </c>
      <c r="AD55" s="180">
        <v>2017</v>
      </c>
      <c r="AE55" s="180">
        <v>2017</v>
      </c>
      <c r="AF55" s="180">
        <v>2018</v>
      </c>
      <c r="AG55" s="180">
        <v>2017</v>
      </c>
      <c r="AH55" s="180">
        <v>2017</v>
      </c>
      <c r="AI55" s="180">
        <v>2017</v>
      </c>
      <c r="AJ55" s="180">
        <v>2017</v>
      </c>
      <c r="AK55" s="180">
        <v>2017</v>
      </c>
      <c r="AL55" s="180">
        <v>2017</v>
      </c>
      <c r="AM55" s="180">
        <v>2017</v>
      </c>
      <c r="AN55" s="180">
        <v>2016</v>
      </c>
      <c r="AO55" s="180">
        <v>2016</v>
      </c>
      <c r="AP55" s="180">
        <v>2014</v>
      </c>
      <c r="AQ55" s="180">
        <v>2016</v>
      </c>
      <c r="AR55" s="180">
        <v>2016</v>
      </c>
      <c r="AS55" s="180">
        <v>2015</v>
      </c>
      <c r="AT55" s="180">
        <v>2015</v>
      </c>
      <c r="AU55" s="180">
        <v>2016</v>
      </c>
      <c r="AV55" s="180">
        <v>2016</v>
      </c>
      <c r="AW55" s="180">
        <v>2017</v>
      </c>
      <c r="AX55" s="180">
        <v>2015</v>
      </c>
      <c r="AY55" s="180">
        <v>2017</v>
      </c>
      <c r="AZ55" s="180">
        <v>2017</v>
      </c>
    </row>
    <row r="56" spans="1:52" s="166" customFormat="1" x14ac:dyDescent="0.25">
      <c r="A56" s="165" t="s">
        <v>439</v>
      </c>
      <c r="B56" s="165" t="s">
        <v>424</v>
      </c>
      <c r="C56" s="165" t="s">
        <v>403</v>
      </c>
      <c r="D56" s="195" t="s">
        <v>429</v>
      </c>
      <c r="E56" s="180">
        <v>2018</v>
      </c>
      <c r="F56" s="180">
        <v>2011</v>
      </c>
      <c r="G56" s="180">
        <v>2011</v>
      </c>
      <c r="H56" s="180">
        <v>2015</v>
      </c>
      <c r="I56" s="180">
        <v>2015</v>
      </c>
      <c r="J56" s="180">
        <v>2017</v>
      </c>
      <c r="K56" s="180">
        <v>2016</v>
      </c>
      <c r="L56" s="180">
        <v>2015</v>
      </c>
      <c r="M56" s="180">
        <v>2016</v>
      </c>
      <c r="N56" s="180">
        <v>2017</v>
      </c>
      <c r="O56" s="180">
        <v>2018</v>
      </c>
      <c r="P56" s="180">
        <v>2018</v>
      </c>
      <c r="Q56" s="180">
        <v>2014</v>
      </c>
      <c r="R56" s="180">
        <v>2016</v>
      </c>
      <c r="S56" s="180">
        <v>2016</v>
      </c>
      <c r="T56" s="180">
        <v>2015</v>
      </c>
      <c r="U56" s="180">
        <v>2015</v>
      </c>
      <c r="V56" s="180">
        <v>2015</v>
      </c>
      <c r="W56" s="180">
        <v>2015</v>
      </c>
      <c r="X56" s="180">
        <v>2014</v>
      </c>
      <c r="Y56" s="180">
        <v>2014</v>
      </c>
      <c r="Z56" s="180">
        <v>2015</v>
      </c>
      <c r="AA56" s="180">
        <v>2017</v>
      </c>
      <c r="AB56" s="180">
        <v>2017</v>
      </c>
      <c r="AC56" s="180">
        <v>2017</v>
      </c>
      <c r="AD56" s="180">
        <v>2017</v>
      </c>
      <c r="AE56" s="180">
        <v>2017</v>
      </c>
      <c r="AF56" s="180">
        <v>2018</v>
      </c>
      <c r="AG56" s="180">
        <v>2017</v>
      </c>
      <c r="AH56" s="180">
        <v>2017</v>
      </c>
      <c r="AI56" s="180">
        <v>2017</v>
      </c>
      <c r="AJ56" s="180">
        <v>2017</v>
      </c>
      <c r="AK56" s="180">
        <v>2017</v>
      </c>
      <c r="AL56" s="180">
        <v>2017</v>
      </c>
      <c r="AM56" s="180">
        <v>2017</v>
      </c>
      <c r="AN56" s="180">
        <v>2016</v>
      </c>
      <c r="AO56" s="180">
        <v>2016</v>
      </c>
      <c r="AP56" s="180">
        <v>2014</v>
      </c>
      <c r="AQ56" s="180">
        <v>2016</v>
      </c>
      <c r="AR56" s="180">
        <v>2016</v>
      </c>
      <c r="AS56" s="180">
        <v>2015</v>
      </c>
      <c r="AT56" s="180">
        <v>2015</v>
      </c>
      <c r="AU56" s="180">
        <v>2016</v>
      </c>
      <c r="AV56" s="180">
        <v>2016</v>
      </c>
      <c r="AW56" s="180">
        <v>2017</v>
      </c>
      <c r="AX56" s="180">
        <v>2015</v>
      </c>
      <c r="AY56" s="180">
        <v>2017</v>
      </c>
      <c r="AZ56" s="180">
        <v>2017</v>
      </c>
    </row>
    <row r="57" spans="1:52" s="166" customFormat="1" x14ac:dyDescent="0.25">
      <c r="A57" s="165" t="s">
        <v>439</v>
      </c>
      <c r="B57" s="165" t="s">
        <v>427</v>
      </c>
      <c r="C57" s="165" t="s">
        <v>403</v>
      </c>
      <c r="D57" s="195" t="s">
        <v>432</v>
      </c>
      <c r="E57" s="180">
        <v>2018</v>
      </c>
      <c r="F57" s="180">
        <v>2011</v>
      </c>
      <c r="G57" s="180">
        <v>2011</v>
      </c>
      <c r="H57" s="180">
        <v>2015</v>
      </c>
      <c r="I57" s="180">
        <v>2015</v>
      </c>
      <c r="J57" s="180">
        <v>2017</v>
      </c>
      <c r="K57" s="180">
        <v>2016</v>
      </c>
      <c r="L57" s="180">
        <v>2015</v>
      </c>
      <c r="M57" s="180">
        <v>2016</v>
      </c>
      <c r="N57" s="180">
        <v>2017</v>
      </c>
      <c r="O57" s="180">
        <v>2018</v>
      </c>
      <c r="P57" s="180">
        <v>2018</v>
      </c>
      <c r="Q57" s="180">
        <v>2014</v>
      </c>
      <c r="R57" s="180">
        <v>2016</v>
      </c>
      <c r="S57" s="180">
        <v>2016</v>
      </c>
      <c r="T57" s="180">
        <v>2015</v>
      </c>
      <c r="U57" s="180">
        <v>2015</v>
      </c>
      <c r="V57" s="180">
        <v>2015</v>
      </c>
      <c r="W57" s="180">
        <v>2015</v>
      </c>
      <c r="X57" s="180">
        <v>2014</v>
      </c>
      <c r="Y57" s="180">
        <v>2014</v>
      </c>
      <c r="Z57" s="180">
        <v>2015</v>
      </c>
      <c r="AA57" s="180">
        <v>2017</v>
      </c>
      <c r="AB57" s="180">
        <v>2017</v>
      </c>
      <c r="AC57" s="180">
        <v>2017</v>
      </c>
      <c r="AD57" s="180">
        <v>2017</v>
      </c>
      <c r="AE57" s="180">
        <v>2017</v>
      </c>
      <c r="AF57" s="180">
        <v>2018</v>
      </c>
      <c r="AG57" s="180">
        <v>2017</v>
      </c>
      <c r="AH57" s="180">
        <v>2017</v>
      </c>
      <c r="AI57" s="180">
        <v>2017</v>
      </c>
      <c r="AJ57" s="180">
        <v>2017</v>
      </c>
      <c r="AK57" s="180">
        <v>2017</v>
      </c>
      <c r="AL57" s="180">
        <v>2017</v>
      </c>
      <c r="AM57" s="180">
        <v>2017</v>
      </c>
      <c r="AN57" s="180">
        <v>2016</v>
      </c>
      <c r="AO57" s="180">
        <v>2016</v>
      </c>
      <c r="AP57" s="180">
        <v>2014</v>
      </c>
      <c r="AQ57" s="180">
        <v>2016</v>
      </c>
      <c r="AR57" s="180">
        <v>2016</v>
      </c>
      <c r="AS57" s="180">
        <v>2015</v>
      </c>
      <c r="AT57" s="180">
        <v>2015</v>
      </c>
      <c r="AU57" s="180">
        <v>2016</v>
      </c>
      <c r="AV57" s="180">
        <v>2016</v>
      </c>
      <c r="AW57" s="180">
        <v>2017</v>
      </c>
      <c r="AX57" s="180">
        <v>2015</v>
      </c>
      <c r="AY57" s="180">
        <v>2017</v>
      </c>
      <c r="AZ57" s="180">
        <v>2017</v>
      </c>
    </row>
    <row r="58" spans="1:52" s="166" customFormat="1" x14ac:dyDescent="0.25">
      <c r="A58" s="165" t="s">
        <v>439</v>
      </c>
      <c r="B58" s="165" t="s">
        <v>435</v>
      </c>
      <c r="C58" s="165" t="s">
        <v>403</v>
      </c>
      <c r="D58" s="195" t="s">
        <v>436</v>
      </c>
      <c r="E58" s="180">
        <v>2018</v>
      </c>
      <c r="F58" s="180">
        <v>2011</v>
      </c>
      <c r="G58" s="180">
        <v>2011</v>
      </c>
      <c r="H58" s="180">
        <v>2015</v>
      </c>
      <c r="I58" s="180">
        <v>2015</v>
      </c>
      <c r="J58" s="180">
        <v>2017</v>
      </c>
      <c r="K58" s="180">
        <v>2016</v>
      </c>
      <c r="L58" s="180">
        <v>2015</v>
      </c>
      <c r="M58" s="180">
        <v>2016</v>
      </c>
      <c r="N58" s="180">
        <v>2017</v>
      </c>
      <c r="O58" s="180">
        <v>2018</v>
      </c>
      <c r="P58" s="180">
        <v>2018</v>
      </c>
      <c r="Q58" s="180">
        <v>2014</v>
      </c>
      <c r="R58" s="180">
        <v>2016</v>
      </c>
      <c r="S58" s="180">
        <v>2016</v>
      </c>
      <c r="T58" s="180">
        <v>2015</v>
      </c>
      <c r="U58" s="180">
        <v>2015</v>
      </c>
      <c r="V58" s="180">
        <v>2015</v>
      </c>
      <c r="W58" s="180">
        <v>2015</v>
      </c>
      <c r="X58" s="180">
        <v>2014</v>
      </c>
      <c r="Y58" s="180">
        <v>2014</v>
      </c>
      <c r="Z58" s="180">
        <v>2015</v>
      </c>
      <c r="AA58" s="180">
        <v>2017</v>
      </c>
      <c r="AB58" s="180">
        <v>2017</v>
      </c>
      <c r="AC58" s="180">
        <v>2017</v>
      </c>
      <c r="AD58" s="180">
        <v>2017</v>
      </c>
      <c r="AE58" s="180">
        <v>2017</v>
      </c>
      <c r="AF58" s="180">
        <v>2018</v>
      </c>
      <c r="AG58" s="180">
        <v>2017</v>
      </c>
      <c r="AH58" s="180">
        <v>2017</v>
      </c>
      <c r="AI58" s="180">
        <v>2017</v>
      </c>
      <c r="AJ58" s="180">
        <v>2017</v>
      </c>
      <c r="AK58" s="180">
        <v>2017</v>
      </c>
      <c r="AL58" s="180">
        <v>2017</v>
      </c>
      <c r="AM58" s="180">
        <v>2017</v>
      </c>
      <c r="AN58" s="180">
        <v>2016</v>
      </c>
      <c r="AO58" s="180">
        <v>2016</v>
      </c>
      <c r="AP58" s="180">
        <v>2014</v>
      </c>
      <c r="AQ58" s="180">
        <v>2016</v>
      </c>
      <c r="AR58" s="180">
        <v>2016</v>
      </c>
      <c r="AS58" s="180">
        <v>2015</v>
      </c>
      <c r="AT58" s="180">
        <v>2015</v>
      </c>
      <c r="AU58" s="180">
        <v>2016</v>
      </c>
      <c r="AV58" s="180">
        <v>2016</v>
      </c>
      <c r="AW58" s="180">
        <v>2017</v>
      </c>
      <c r="AX58" s="180">
        <v>2015</v>
      </c>
      <c r="AY58" s="180">
        <v>2017</v>
      </c>
      <c r="AZ58" s="180">
        <v>2017</v>
      </c>
    </row>
    <row r="59" spans="1:52" s="166" customFormat="1" x14ac:dyDescent="0.25">
      <c r="A59" s="165" t="s">
        <v>439</v>
      </c>
      <c r="B59" s="165" t="s">
        <v>439</v>
      </c>
      <c r="C59" s="165" t="s">
        <v>403</v>
      </c>
      <c r="D59" s="195" t="s">
        <v>440</v>
      </c>
      <c r="E59" s="180">
        <v>2018</v>
      </c>
      <c r="F59" s="180">
        <v>2011</v>
      </c>
      <c r="G59" s="180">
        <v>2011</v>
      </c>
      <c r="H59" s="180">
        <v>2015</v>
      </c>
      <c r="I59" s="180">
        <v>2015</v>
      </c>
      <c r="J59" s="180">
        <v>2017</v>
      </c>
      <c r="K59" s="180">
        <v>2016</v>
      </c>
      <c r="L59" s="180">
        <v>2015</v>
      </c>
      <c r="M59" s="180">
        <v>2016</v>
      </c>
      <c r="N59" s="180">
        <v>2017</v>
      </c>
      <c r="O59" s="180">
        <v>2018</v>
      </c>
      <c r="P59" s="180">
        <v>2018</v>
      </c>
      <c r="Q59" s="180">
        <v>2014</v>
      </c>
      <c r="R59" s="180">
        <v>2016</v>
      </c>
      <c r="S59" s="180">
        <v>2016</v>
      </c>
      <c r="T59" s="180">
        <v>2015</v>
      </c>
      <c r="U59" s="180">
        <v>2015</v>
      </c>
      <c r="V59" s="180">
        <v>2015</v>
      </c>
      <c r="W59" s="180">
        <v>2015</v>
      </c>
      <c r="X59" s="180">
        <v>2014</v>
      </c>
      <c r="Y59" s="180">
        <v>2014</v>
      </c>
      <c r="Z59" s="180">
        <v>2015</v>
      </c>
      <c r="AA59" s="180">
        <v>2017</v>
      </c>
      <c r="AB59" s="180">
        <v>2017</v>
      </c>
      <c r="AC59" s="180">
        <v>2017</v>
      </c>
      <c r="AD59" s="180">
        <v>2017</v>
      </c>
      <c r="AE59" s="180">
        <v>2017</v>
      </c>
      <c r="AF59" s="180">
        <v>2018</v>
      </c>
      <c r="AG59" s="180">
        <v>2017</v>
      </c>
      <c r="AH59" s="180">
        <v>2017</v>
      </c>
      <c r="AI59" s="180">
        <v>2017</v>
      </c>
      <c r="AJ59" s="180">
        <v>2017</v>
      </c>
      <c r="AK59" s="180">
        <v>2017</v>
      </c>
      <c r="AL59" s="180">
        <v>2017</v>
      </c>
      <c r="AM59" s="180">
        <v>2017</v>
      </c>
      <c r="AN59" s="180">
        <v>2016</v>
      </c>
      <c r="AO59" s="180">
        <v>2016</v>
      </c>
      <c r="AP59" s="180">
        <v>2014</v>
      </c>
      <c r="AQ59" s="180">
        <v>2016</v>
      </c>
      <c r="AR59" s="180">
        <v>2016</v>
      </c>
      <c r="AS59" s="180">
        <v>2015</v>
      </c>
      <c r="AT59" s="180">
        <v>2015</v>
      </c>
      <c r="AU59" s="180">
        <v>2016</v>
      </c>
      <c r="AV59" s="180">
        <v>2016</v>
      </c>
      <c r="AW59" s="180">
        <v>2017</v>
      </c>
      <c r="AX59" s="180">
        <v>2015</v>
      </c>
      <c r="AY59" s="180">
        <v>2017</v>
      </c>
      <c r="AZ59" s="180">
        <v>2017</v>
      </c>
    </row>
    <row r="60" spans="1:52" s="166" customFormat="1" x14ac:dyDescent="0.25">
      <c r="A60" s="165" t="s">
        <v>439</v>
      </c>
      <c r="B60" s="165" t="s">
        <v>441</v>
      </c>
      <c r="C60" s="165" t="s">
        <v>403</v>
      </c>
      <c r="D60" s="195" t="s">
        <v>443</v>
      </c>
      <c r="E60" s="180">
        <v>2018</v>
      </c>
      <c r="F60" s="180">
        <v>2011</v>
      </c>
      <c r="G60" s="180">
        <v>2011</v>
      </c>
      <c r="H60" s="180">
        <v>2015</v>
      </c>
      <c r="I60" s="180">
        <v>2015</v>
      </c>
      <c r="J60" s="180">
        <v>2017</v>
      </c>
      <c r="K60" s="180">
        <v>2016</v>
      </c>
      <c r="L60" s="180">
        <v>2015</v>
      </c>
      <c r="M60" s="180">
        <v>2016</v>
      </c>
      <c r="N60" s="180">
        <v>2017</v>
      </c>
      <c r="O60" s="180">
        <v>2018</v>
      </c>
      <c r="P60" s="180">
        <v>2018</v>
      </c>
      <c r="Q60" s="180">
        <v>2014</v>
      </c>
      <c r="R60" s="180">
        <v>2016</v>
      </c>
      <c r="S60" s="180">
        <v>2016</v>
      </c>
      <c r="T60" s="180">
        <v>2015</v>
      </c>
      <c r="U60" s="180">
        <v>2015</v>
      </c>
      <c r="V60" s="180">
        <v>2015</v>
      </c>
      <c r="W60" s="180">
        <v>2015</v>
      </c>
      <c r="X60" s="180">
        <v>2014</v>
      </c>
      <c r="Y60" s="180">
        <v>2014</v>
      </c>
      <c r="Z60" s="180">
        <v>2015</v>
      </c>
      <c r="AA60" s="180">
        <v>2017</v>
      </c>
      <c r="AB60" s="180">
        <v>2017</v>
      </c>
      <c r="AC60" s="180">
        <v>2017</v>
      </c>
      <c r="AD60" s="180">
        <v>2017</v>
      </c>
      <c r="AE60" s="180">
        <v>2017</v>
      </c>
      <c r="AF60" s="180">
        <v>2018</v>
      </c>
      <c r="AG60" s="180">
        <v>2017</v>
      </c>
      <c r="AH60" s="180">
        <v>2017</v>
      </c>
      <c r="AI60" s="180">
        <v>2017</v>
      </c>
      <c r="AJ60" s="180">
        <v>2017</v>
      </c>
      <c r="AK60" s="180">
        <v>2017</v>
      </c>
      <c r="AL60" s="180">
        <v>2017</v>
      </c>
      <c r="AM60" s="180">
        <v>2017</v>
      </c>
      <c r="AN60" s="180">
        <v>2016</v>
      </c>
      <c r="AO60" s="180">
        <v>2016</v>
      </c>
      <c r="AP60" s="180">
        <v>2014</v>
      </c>
      <c r="AQ60" s="180">
        <v>2016</v>
      </c>
      <c r="AR60" s="180">
        <v>2016</v>
      </c>
      <c r="AS60" s="180">
        <v>2015</v>
      </c>
      <c r="AT60" s="180">
        <v>2015</v>
      </c>
      <c r="AU60" s="180">
        <v>2016</v>
      </c>
      <c r="AV60" s="180">
        <v>2016</v>
      </c>
      <c r="AW60" s="180">
        <v>2017</v>
      </c>
      <c r="AX60" s="180">
        <v>2015</v>
      </c>
      <c r="AY60" s="180">
        <v>2017</v>
      </c>
      <c r="AZ60" s="180">
        <v>2017</v>
      </c>
    </row>
    <row r="61" spans="1:52" s="166" customFormat="1" x14ac:dyDescent="0.25">
      <c r="A61" s="165" t="s">
        <v>188</v>
      </c>
      <c r="B61" s="165" t="s">
        <v>591</v>
      </c>
      <c r="C61" s="165" t="s">
        <v>446</v>
      </c>
      <c r="D61" s="195" t="s">
        <v>450</v>
      </c>
      <c r="E61" s="180">
        <v>2018</v>
      </c>
      <c r="F61" s="180">
        <v>2011</v>
      </c>
      <c r="G61" s="180">
        <v>2011</v>
      </c>
      <c r="H61" s="180">
        <v>2015</v>
      </c>
      <c r="I61" s="180">
        <v>2015</v>
      </c>
      <c r="J61" s="180">
        <v>2017</v>
      </c>
      <c r="K61" s="180">
        <v>2016</v>
      </c>
      <c r="L61" s="180">
        <v>2015</v>
      </c>
      <c r="M61" s="180">
        <v>2016</v>
      </c>
      <c r="N61" s="180">
        <v>2017</v>
      </c>
      <c r="O61" s="180">
        <v>2018</v>
      </c>
      <c r="P61" s="180">
        <v>2018</v>
      </c>
      <c r="Q61" s="180">
        <v>2014</v>
      </c>
      <c r="R61" s="180">
        <v>2016</v>
      </c>
      <c r="S61" s="180">
        <v>2016</v>
      </c>
      <c r="T61" s="180">
        <v>2015</v>
      </c>
      <c r="U61" s="180">
        <v>2015</v>
      </c>
      <c r="V61" s="180">
        <v>2015</v>
      </c>
      <c r="W61" s="180">
        <v>2015</v>
      </c>
      <c r="X61" s="180">
        <v>2014</v>
      </c>
      <c r="Y61" s="180">
        <v>2014</v>
      </c>
      <c r="Z61" s="180">
        <v>2015</v>
      </c>
      <c r="AA61" s="180">
        <v>2017</v>
      </c>
      <c r="AB61" s="180">
        <v>2017</v>
      </c>
      <c r="AC61" s="180">
        <v>2017</v>
      </c>
      <c r="AD61" s="180">
        <v>2017</v>
      </c>
      <c r="AE61" s="180">
        <v>2017</v>
      </c>
      <c r="AF61" s="180">
        <v>2018</v>
      </c>
      <c r="AG61" s="180">
        <v>2017</v>
      </c>
      <c r="AH61" s="180">
        <v>2017</v>
      </c>
      <c r="AI61" s="180">
        <v>2017</v>
      </c>
      <c r="AJ61" s="180">
        <v>2017</v>
      </c>
      <c r="AK61" s="180">
        <v>2017</v>
      </c>
      <c r="AL61" s="180">
        <v>2017</v>
      </c>
      <c r="AM61" s="180">
        <v>2017</v>
      </c>
      <c r="AN61" s="180">
        <v>2016</v>
      </c>
      <c r="AO61" s="180">
        <v>2016</v>
      </c>
      <c r="AP61" s="180">
        <v>2014</v>
      </c>
      <c r="AQ61" s="180">
        <v>2016</v>
      </c>
      <c r="AR61" s="180">
        <v>2016</v>
      </c>
      <c r="AS61" s="180">
        <v>2015</v>
      </c>
      <c r="AT61" s="180">
        <v>2015</v>
      </c>
      <c r="AU61" s="180">
        <v>2016</v>
      </c>
      <c r="AV61" s="180">
        <v>2016</v>
      </c>
      <c r="AW61" s="180">
        <v>2017</v>
      </c>
      <c r="AX61" s="180">
        <v>2015</v>
      </c>
      <c r="AY61" s="180">
        <v>2017</v>
      </c>
      <c r="AZ61" s="180">
        <v>2017</v>
      </c>
    </row>
    <row r="62" spans="1:52" s="166" customFormat="1" x14ac:dyDescent="0.25">
      <c r="A62" s="165" t="s">
        <v>188</v>
      </c>
      <c r="B62" s="165" t="s">
        <v>448</v>
      </c>
      <c r="C62" s="165" t="s">
        <v>446</v>
      </c>
      <c r="D62" s="195" t="s">
        <v>453</v>
      </c>
      <c r="E62" s="180">
        <v>2018</v>
      </c>
      <c r="F62" s="180">
        <v>2011</v>
      </c>
      <c r="G62" s="180">
        <v>2011</v>
      </c>
      <c r="H62" s="180">
        <v>2015</v>
      </c>
      <c r="I62" s="180">
        <v>2015</v>
      </c>
      <c r="J62" s="180">
        <v>2017</v>
      </c>
      <c r="K62" s="180">
        <v>2016</v>
      </c>
      <c r="L62" s="180">
        <v>2015</v>
      </c>
      <c r="M62" s="180">
        <v>2016</v>
      </c>
      <c r="N62" s="180">
        <v>2017</v>
      </c>
      <c r="O62" s="180">
        <v>2018</v>
      </c>
      <c r="P62" s="180">
        <v>2018</v>
      </c>
      <c r="Q62" s="180">
        <v>2014</v>
      </c>
      <c r="R62" s="180">
        <v>2016</v>
      </c>
      <c r="S62" s="180">
        <v>2016</v>
      </c>
      <c r="T62" s="180">
        <v>2015</v>
      </c>
      <c r="U62" s="180">
        <v>2015</v>
      </c>
      <c r="V62" s="180">
        <v>2015</v>
      </c>
      <c r="W62" s="180">
        <v>2015</v>
      </c>
      <c r="X62" s="180">
        <v>2014</v>
      </c>
      <c r="Y62" s="180">
        <v>2014</v>
      </c>
      <c r="Z62" s="180">
        <v>2015</v>
      </c>
      <c r="AA62" s="180">
        <v>2017</v>
      </c>
      <c r="AB62" s="180">
        <v>2017</v>
      </c>
      <c r="AC62" s="180">
        <v>2017</v>
      </c>
      <c r="AD62" s="180">
        <v>2017</v>
      </c>
      <c r="AE62" s="180">
        <v>2017</v>
      </c>
      <c r="AF62" s="180">
        <v>2018</v>
      </c>
      <c r="AG62" s="180">
        <v>2017</v>
      </c>
      <c r="AH62" s="180">
        <v>2017</v>
      </c>
      <c r="AI62" s="180">
        <v>2017</v>
      </c>
      <c r="AJ62" s="180">
        <v>2017</v>
      </c>
      <c r="AK62" s="180">
        <v>2017</v>
      </c>
      <c r="AL62" s="180">
        <v>2017</v>
      </c>
      <c r="AM62" s="180">
        <v>2017</v>
      </c>
      <c r="AN62" s="180">
        <v>2016</v>
      </c>
      <c r="AO62" s="180">
        <v>2016</v>
      </c>
      <c r="AP62" s="180">
        <v>2014</v>
      </c>
      <c r="AQ62" s="180">
        <v>2016</v>
      </c>
      <c r="AR62" s="180">
        <v>2016</v>
      </c>
      <c r="AS62" s="180">
        <v>2015</v>
      </c>
      <c r="AT62" s="180">
        <v>2015</v>
      </c>
      <c r="AU62" s="180">
        <v>2016</v>
      </c>
      <c r="AV62" s="180">
        <v>2016</v>
      </c>
      <c r="AW62" s="180">
        <v>2017</v>
      </c>
      <c r="AX62" s="180">
        <v>2015</v>
      </c>
      <c r="AY62" s="180">
        <v>2017</v>
      </c>
      <c r="AZ62" s="180">
        <v>2017</v>
      </c>
    </row>
    <row r="63" spans="1:52" s="166" customFormat="1" x14ac:dyDescent="0.25">
      <c r="A63" s="165" t="s">
        <v>188</v>
      </c>
      <c r="B63" s="165" t="s">
        <v>451</v>
      </c>
      <c r="C63" s="165" t="s">
        <v>446</v>
      </c>
      <c r="D63" s="195" t="s">
        <v>457</v>
      </c>
      <c r="E63" s="180">
        <v>2018</v>
      </c>
      <c r="F63" s="180">
        <v>2011</v>
      </c>
      <c r="G63" s="180">
        <v>2011</v>
      </c>
      <c r="H63" s="180">
        <v>2015</v>
      </c>
      <c r="I63" s="180">
        <v>2015</v>
      </c>
      <c r="J63" s="180">
        <v>2017</v>
      </c>
      <c r="K63" s="180">
        <v>2016</v>
      </c>
      <c r="L63" s="180">
        <v>2015</v>
      </c>
      <c r="M63" s="180">
        <v>2016</v>
      </c>
      <c r="N63" s="180">
        <v>2017</v>
      </c>
      <c r="O63" s="180">
        <v>2018</v>
      </c>
      <c r="P63" s="180">
        <v>2018</v>
      </c>
      <c r="Q63" s="180">
        <v>2014</v>
      </c>
      <c r="R63" s="180">
        <v>2016</v>
      </c>
      <c r="S63" s="180">
        <v>2016</v>
      </c>
      <c r="T63" s="180">
        <v>2015</v>
      </c>
      <c r="U63" s="180">
        <v>2015</v>
      </c>
      <c r="V63" s="180">
        <v>2015</v>
      </c>
      <c r="W63" s="180">
        <v>2015</v>
      </c>
      <c r="X63" s="180">
        <v>2014</v>
      </c>
      <c r="Y63" s="180">
        <v>2014</v>
      </c>
      <c r="Z63" s="180">
        <v>2015</v>
      </c>
      <c r="AA63" s="180">
        <v>2017</v>
      </c>
      <c r="AB63" s="180">
        <v>2017</v>
      </c>
      <c r="AC63" s="180">
        <v>2017</v>
      </c>
      <c r="AD63" s="180">
        <v>2017</v>
      </c>
      <c r="AE63" s="180">
        <v>2017</v>
      </c>
      <c r="AF63" s="180">
        <v>2018</v>
      </c>
      <c r="AG63" s="180">
        <v>2017</v>
      </c>
      <c r="AH63" s="180">
        <v>2017</v>
      </c>
      <c r="AI63" s="180">
        <v>2017</v>
      </c>
      <c r="AJ63" s="180">
        <v>2017</v>
      </c>
      <c r="AK63" s="180">
        <v>2017</v>
      </c>
      <c r="AL63" s="180">
        <v>2017</v>
      </c>
      <c r="AM63" s="180">
        <v>2017</v>
      </c>
      <c r="AN63" s="180">
        <v>2016</v>
      </c>
      <c r="AO63" s="180">
        <v>2016</v>
      </c>
      <c r="AP63" s="180">
        <v>2014</v>
      </c>
      <c r="AQ63" s="180">
        <v>2016</v>
      </c>
      <c r="AR63" s="180">
        <v>2016</v>
      </c>
      <c r="AS63" s="180">
        <v>2015</v>
      </c>
      <c r="AT63" s="180">
        <v>2015</v>
      </c>
      <c r="AU63" s="180">
        <v>2016</v>
      </c>
      <c r="AV63" s="180">
        <v>2016</v>
      </c>
      <c r="AW63" s="180">
        <v>2017</v>
      </c>
      <c r="AX63" s="180">
        <v>2015</v>
      </c>
      <c r="AY63" s="180">
        <v>2017</v>
      </c>
      <c r="AZ63" s="180">
        <v>2017</v>
      </c>
    </row>
    <row r="64" spans="1:52" s="166" customFormat="1" x14ac:dyDescent="0.25">
      <c r="A64" s="165" t="s">
        <v>188</v>
      </c>
      <c r="B64" s="165" t="s">
        <v>456</v>
      </c>
      <c r="C64" s="165" t="s">
        <v>446</v>
      </c>
      <c r="D64" s="195" t="s">
        <v>460</v>
      </c>
      <c r="E64" s="180">
        <v>2018</v>
      </c>
      <c r="F64" s="180">
        <v>2011</v>
      </c>
      <c r="G64" s="180">
        <v>2011</v>
      </c>
      <c r="H64" s="180">
        <v>2015</v>
      </c>
      <c r="I64" s="180">
        <v>2015</v>
      </c>
      <c r="J64" s="180">
        <v>2017</v>
      </c>
      <c r="K64" s="180">
        <v>2016</v>
      </c>
      <c r="L64" s="180">
        <v>2015</v>
      </c>
      <c r="M64" s="180">
        <v>2016</v>
      </c>
      <c r="N64" s="180">
        <v>2017</v>
      </c>
      <c r="O64" s="180">
        <v>2018</v>
      </c>
      <c r="P64" s="180">
        <v>2018</v>
      </c>
      <c r="Q64" s="180">
        <v>2014</v>
      </c>
      <c r="R64" s="180">
        <v>2016</v>
      </c>
      <c r="S64" s="180">
        <v>2016</v>
      </c>
      <c r="T64" s="180">
        <v>2015</v>
      </c>
      <c r="U64" s="180">
        <v>2015</v>
      </c>
      <c r="V64" s="180">
        <v>2015</v>
      </c>
      <c r="W64" s="180">
        <v>2015</v>
      </c>
      <c r="X64" s="180">
        <v>2014</v>
      </c>
      <c r="Y64" s="180">
        <v>2014</v>
      </c>
      <c r="Z64" s="180">
        <v>2015</v>
      </c>
      <c r="AA64" s="180">
        <v>2017</v>
      </c>
      <c r="AB64" s="180">
        <v>2017</v>
      </c>
      <c r="AC64" s="180">
        <v>2017</v>
      </c>
      <c r="AD64" s="180">
        <v>2017</v>
      </c>
      <c r="AE64" s="180">
        <v>2017</v>
      </c>
      <c r="AF64" s="180">
        <v>2018</v>
      </c>
      <c r="AG64" s="180">
        <v>2017</v>
      </c>
      <c r="AH64" s="180">
        <v>2017</v>
      </c>
      <c r="AI64" s="180">
        <v>2017</v>
      </c>
      <c r="AJ64" s="180">
        <v>2017</v>
      </c>
      <c r="AK64" s="180">
        <v>2017</v>
      </c>
      <c r="AL64" s="180">
        <v>2017</v>
      </c>
      <c r="AM64" s="180">
        <v>2017</v>
      </c>
      <c r="AN64" s="180">
        <v>2016</v>
      </c>
      <c r="AO64" s="180">
        <v>2016</v>
      </c>
      <c r="AP64" s="180">
        <v>2014</v>
      </c>
      <c r="AQ64" s="180">
        <v>2016</v>
      </c>
      <c r="AR64" s="180">
        <v>2016</v>
      </c>
      <c r="AS64" s="180">
        <v>2015</v>
      </c>
      <c r="AT64" s="180">
        <v>2015</v>
      </c>
      <c r="AU64" s="180">
        <v>2016</v>
      </c>
      <c r="AV64" s="180">
        <v>2016</v>
      </c>
      <c r="AW64" s="180">
        <v>2017</v>
      </c>
      <c r="AX64" s="180">
        <v>2015</v>
      </c>
      <c r="AY64" s="180">
        <v>2017</v>
      </c>
      <c r="AZ64" s="180">
        <v>2017</v>
      </c>
    </row>
    <row r="65" spans="1:52" s="166" customFormat="1" x14ac:dyDescent="0.25">
      <c r="A65" s="165" t="s">
        <v>188</v>
      </c>
      <c r="B65" s="165" t="s">
        <v>597</v>
      </c>
      <c r="C65" s="165" t="s">
        <v>446</v>
      </c>
      <c r="D65" s="195" t="s">
        <v>463</v>
      </c>
      <c r="E65" s="180">
        <v>2018</v>
      </c>
      <c r="F65" s="180">
        <v>2011</v>
      </c>
      <c r="G65" s="180">
        <v>2011</v>
      </c>
      <c r="H65" s="180">
        <v>2015</v>
      </c>
      <c r="I65" s="180">
        <v>2015</v>
      </c>
      <c r="J65" s="180">
        <v>2017</v>
      </c>
      <c r="K65" s="180">
        <v>2016</v>
      </c>
      <c r="L65" s="180">
        <v>2015</v>
      </c>
      <c r="M65" s="180">
        <v>2016</v>
      </c>
      <c r="N65" s="180">
        <v>2017</v>
      </c>
      <c r="O65" s="180">
        <v>2018</v>
      </c>
      <c r="P65" s="180">
        <v>2018</v>
      </c>
      <c r="Q65" s="180">
        <v>2014</v>
      </c>
      <c r="R65" s="180">
        <v>2016</v>
      </c>
      <c r="S65" s="180">
        <v>2016</v>
      </c>
      <c r="T65" s="180">
        <v>2015</v>
      </c>
      <c r="U65" s="180">
        <v>2015</v>
      </c>
      <c r="V65" s="180">
        <v>2015</v>
      </c>
      <c r="W65" s="180">
        <v>2015</v>
      </c>
      <c r="X65" s="180">
        <v>2014</v>
      </c>
      <c r="Y65" s="180">
        <v>2014</v>
      </c>
      <c r="Z65" s="180">
        <v>2015</v>
      </c>
      <c r="AA65" s="180">
        <v>2017</v>
      </c>
      <c r="AB65" s="180">
        <v>2017</v>
      </c>
      <c r="AC65" s="180">
        <v>2017</v>
      </c>
      <c r="AD65" s="180">
        <v>2017</v>
      </c>
      <c r="AE65" s="180">
        <v>2017</v>
      </c>
      <c r="AF65" s="180">
        <v>2018</v>
      </c>
      <c r="AG65" s="180">
        <v>2017</v>
      </c>
      <c r="AH65" s="180">
        <v>2017</v>
      </c>
      <c r="AI65" s="180">
        <v>2017</v>
      </c>
      <c r="AJ65" s="180">
        <v>2017</v>
      </c>
      <c r="AK65" s="180">
        <v>2017</v>
      </c>
      <c r="AL65" s="180">
        <v>2017</v>
      </c>
      <c r="AM65" s="180">
        <v>2017</v>
      </c>
      <c r="AN65" s="180">
        <v>2016</v>
      </c>
      <c r="AO65" s="180">
        <v>2016</v>
      </c>
      <c r="AP65" s="180">
        <v>2014</v>
      </c>
      <c r="AQ65" s="180">
        <v>2016</v>
      </c>
      <c r="AR65" s="180">
        <v>2016</v>
      </c>
      <c r="AS65" s="180">
        <v>2015</v>
      </c>
      <c r="AT65" s="180">
        <v>2015</v>
      </c>
      <c r="AU65" s="180">
        <v>2016</v>
      </c>
      <c r="AV65" s="180">
        <v>2016</v>
      </c>
      <c r="AW65" s="180">
        <v>2017</v>
      </c>
      <c r="AX65" s="180">
        <v>2015</v>
      </c>
      <c r="AY65" s="180">
        <v>2017</v>
      </c>
      <c r="AZ65" s="180">
        <v>2017</v>
      </c>
    </row>
    <row r="66" spans="1:52" s="166" customFormat="1" x14ac:dyDescent="0.25">
      <c r="A66" s="165" t="s">
        <v>188</v>
      </c>
      <c r="B66" s="165" t="s">
        <v>458</v>
      </c>
      <c r="C66" s="165" t="s">
        <v>446</v>
      </c>
      <c r="D66" s="195" t="s">
        <v>466</v>
      </c>
      <c r="E66" s="180">
        <v>2018</v>
      </c>
      <c r="F66" s="180">
        <v>2011</v>
      </c>
      <c r="G66" s="180">
        <v>2011</v>
      </c>
      <c r="H66" s="180">
        <v>2015</v>
      </c>
      <c r="I66" s="180">
        <v>2015</v>
      </c>
      <c r="J66" s="180">
        <v>2017</v>
      </c>
      <c r="K66" s="180">
        <v>2016</v>
      </c>
      <c r="L66" s="180">
        <v>2015</v>
      </c>
      <c r="M66" s="180">
        <v>2016</v>
      </c>
      <c r="N66" s="180">
        <v>2017</v>
      </c>
      <c r="O66" s="180">
        <v>2018</v>
      </c>
      <c r="P66" s="180">
        <v>2018</v>
      </c>
      <c r="Q66" s="180">
        <v>2014</v>
      </c>
      <c r="R66" s="180">
        <v>2016</v>
      </c>
      <c r="S66" s="180">
        <v>2016</v>
      </c>
      <c r="T66" s="180">
        <v>2015</v>
      </c>
      <c r="U66" s="180">
        <v>2015</v>
      </c>
      <c r="V66" s="180">
        <v>2015</v>
      </c>
      <c r="W66" s="180">
        <v>2015</v>
      </c>
      <c r="X66" s="180">
        <v>2014</v>
      </c>
      <c r="Y66" s="180">
        <v>2014</v>
      </c>
      <c r="Z66" s="180">
        <v>2015</v>
      </c>
      <c r="AA66" s="180">
        <v>2017</v>
      </c>
      <c r="AB66" s="180">
        <v>2017</v>
      </c>
      <c r="AC66" s="180">
        <v>2017</v>
      </c>
      <c r="AD66" s="180">
        <v>2017</v>
      </c>
      <c r="AE66" s="180">
        <v>2017</v>
      </c>
      <c r="AF66" s="180">
        <v>2018</v>
      </c>
      <c r="AG66" s="180">
        <v>2017</v>
      </c>
      <c r="AH66" s="180">
        <v>2017</v>
      </c>
      <c r="AI66" s="180">
        <v>2017</v>
      </c>
      <c r="AJ66" s="180">
        <v>2017</v>
      </c>
      <c r="AK66" s="180">
        <v>2017</v>
      </c>
      <c r="AL66" s="180">
        <v>2017</v>
      </c>
      <c r="AM66" s="180">
        <v>2017</v>
      </c>
      <c r="AN66" s="180">
        <v>2016</v>
      </c>
      <c r="AO66" s="180">
        <v>2016</v>
      </c>
      <c r="AP66" s="180">
        <v>2014</v>
      </c>
      <c r="AQ66" s="180">
        <v>2016</v>
      </c>
      <c r="AR66" s="180">
        <v>2016</v>
      </c>
      <c r="AS66" s="180">
        <v>2015</v>
      </c>
      <c r="AT66" s="180">
        <v>2015</v>
      </c>
      <c r="AU66" s="180">
        <v>2016</v>
      </c>
      <c r="AV66" s="180">
        <v>2016</v>
      </c>
      <c r="AW66" s="180">
        <v>2017</v>
      </c>
      <c r="AX66" s="180">
        <v>2015</v>
      </c>
      <c r="AY66" s="180">
        <v>2017</v>
      </c>
      <c r="AZ66" s="180">
        <v>2017</v>
      </c>
    </row>
    <row r="67" spans="1:52" s="166" customFormat="1" x14ac:dyDescent="0.25">
      <c r="A67" s="165" t="s">
        <v>188</v>
      </c>
      <c r="B67" s="165" t="s">
        <v>464</v>
      </c>
      <c r="C67" s="165" t="s">
        <v>446</v>
      </c>
      <c r="D67" s="195" t="s">
        <v>469</v>
      </c>
      <c r="E67" s="180">
        <v>2018</v>
      </c>
      <c r="F67" s="180">
        <v>2011</v>
      </c>
      <c r="G67" s="180">
        <v>2011</v>
      </c>
      <c r="H67" s="180">
        <v>2015</v>
      </c>
      <c r="I67" s="180">
        <v>2015</v>
      </c>
      <c r="J67" s="180">
        <v>2017</v>
      </c>
      <c r="K67" s="180">
        <v>2016</v>
      </c>
      <c r="L67" s="180">
        <v>2015</v>
      </c>
      <c r="M67" s="180">
        <v>2016</v>
      </c>
      <c r="N67" s="180">
        <v>2017</v>
      </c>
      <c r="O67" s="180">
        <v>2018</v>
      </c>
      <c r="P67" s="180">
        <v>2018</v>
      </c>
      <c r="Q67" s="180">
        <v>2014</v>
      </c>
      <c r="R67" s="180">
        <v>2016</v>
      </c>
      <c r="S67" s="180">
        <v>2016</v>
      </c>
      <c r="T67" s="180">
        <v>2015</v>
      </c>
      <c r="U67" s="180">
        <v>2015</v>
      </c>
      <c r="V67" s="180">
        <v>2015</v>
      </c>
      <c r="W67" s="180">
        <v>2015</v>
      </c>
      <c r="X67" s="180">
        <v>2014</v>
      </c>
      <c r="Y67" s="180">
        <v>2014</v>
      </c>
      <c r="Z67" s="180">
        <v>2015</v>
      </c>
      <c r="AA67" s="180">
        <v>2017</v>
      </c>
      <c r="AB67" s="180">
        <v>2017</v>
      </c>
      <c r="AC67" s="180">
        <v>2017</v>
      </c>
      <c r="AD67" s="180">
        <v>2017</v>
      </c>
      <c r="AE67" s="180">
        <v>2017</v>
      </c>
      <c r="AF67" s="180">
        <v>2018</v>
      </c>
      <c r="AG67" s="180">
        <v>2017</v>
      </c>
      <c r="AH67" s="180">
        <v>2017</v>
      </c>
      <c r="AI67" s="180">
        <v>2017</v>
      </c>
      <c r="AJ67" s="180">
        <v>2017</v>
      </c>
      <c r="AK67" s="180">
        <v>2017</v>
      </c>
      <c r="AL67" s="180" t="s">
        <v>669</v>
      </c>
      <c r="AM67" s="180">
        <v>2017</v>
      </c>
      <c r="AN67" s="180">
        <v>2016</v>
      </c>
      <c r="AO67" s="180">
        <v>2016</v>
      </c>
      <c r="AP67" s="180">
        <v>2014</v>
      </c>
      <c r="AQ67" s="180">
        <v>2016</v>
      </c>
      <c r="AR67" s="180">
        <v>2016</v>
      </c>
      <c r="AS67" s="180">
        <v>2015</v>
      </c>
      <c r="AT67" s="180">
        <v>2015</v>
      </c>
      <c r="AU67" s="180">
        <v>2016</v>
      </c>
      <c r="AV67" s="180">
        <v>2016</v>
      </c>
      <c r="AW67" s="180">
        <v>2017</v>
      </c>
      <c r="AX67" s="180">
        <v>2015</v>
      </c>
      <c r="AY67" s="180">
        <v>2017</v>
      </c>
      <c r="AZ67" s="180">
        <v>2017</v>
      </c>
    </row>
    <row r="68" spans="1:52" s="166" customFormat="1" x14ac:dyDescent="0.25">
      <c r="A68" s="165" t="s">
        <v>188</v>
      </c>
      <c r="B68" s="165" t="s">
        <v>601</v>
      </c>
      <c r="C68" s="165" t="s">
        <v>446</v>
      </c>
      <c r="D68" s="195" t="s">
        <v>472</v>
      </c>
      <c r="E68" s="180">
        <v>2018</v>
      </c>
      <c r="F68" s="180">
        <v>2011</v>
      </c>
      <c r="G68" s="180">
        <v>2011</v>
      </c>
      <c r="H68" s="180">
        <v>2015</v>
      </c>
      <c r="I68" s="180">
        <v>2015</v>
      </c>
      <c r="J68" s="180">
        <v>2017</v>
      </c>
      <c r="K68" s="180">
        <v>2016</v>
      </c>
      <c r="L68" s="180">
        <v>2015</v>
      </c>
      <c r="M68" s="180">
        <v>2016</v>
      </c>
      <c r="N68" s="180">
        <v>2017</v>
      </c>
      <c r="O68" s="180">
        <v>2018</v>
      </c>
      <c r="P68" s="180">
        <v>2018</v>
      </c>
      <c r="Q68" s="180">
        <v>2014</v>
      </c>
      <c r="R68" s="180">
        <v>2016</v>
      </c>
      <c r="S68" s="180">
        <v>2016</v>
      </c>
      <c r="T68" s="180">
        <v>2015</v>
      </c>
      <c r="U68" s="180">
        <v>2015</v>
      </c>
      <c r="V68" s="180">
        <v>2015</v>
      </c>
      <c r="W68" s="180">
        <v>2015</v>
      </c>
      <c r="X68" s="180">
        <v>2014</v>
      </c>
      <c r="Y68" s="180">
        <v>2014</v>
      </c>
      <c r="Z68" s="180">
        <v>2015</v>
      </c>
      <c r="AA68" s="180">
        <v>2017</v>
      </c>
      <c r="AB68" s="180">
        <v>2017</v>
      </c>
      <c r="AC68" s="180">
        <v>2017</v>
      </c>
      <c r="AD68" s="180">
        <v>2017</v>
      </c>
      <c r="AE68" s="180">
        <v>2017</v>
      </c>
      <c r="AF68" s="180">
        <v>2018</v>
      </c>
      <c r="AG68" s="180">
        <v>2017</v>
      </c>
      <c r="AH68" s="180">
        <v>2017</v>
      </c>
      <c r="AI68" s="180">
        <v>2017</v>
      </c>
      <c r="AJ68" s="180">
        <v>2017</v>
      </c>
      <c r="AK68" s="180">
        <v>2017</v>
      </c>
      <c r="AL68" s="180">
        <v>2017</v>
      </c>
      <c r="AM68" s="180">
        <v>2017</v>
      </c>
      <c r="AN68" s="180">
        <v>2016</v>
      </c>
      <c r="AO68" s="180">
        <v>2016</v>
      </c>
      <c r="AP68" s="180">
        <v>2014</v>
      </c>
      <c r="AQ68" s="180">
        <v>2016</v>
      </c>
      <c r="AR68" s="180">
        <v>2016</v>
      </c>
      <c r="AS68" s="180">
        <v>2015</v>
      </c>
      <c r="AT68" s="180">
        <v>2015</v>
      </c>
      <c r="AU68" s="180">
        <v>2016</v>
      </c>
      <c r="AV68" s="180">
        <v>2016</v>
      </c>
      <c r="AW68" s="180">
        <v>2017</v>
      </c>
      <c r="AX68" s="180">
        <v>2015</v>
      </c>
      <c r="AY68" s="180">
        <v>2017</v>
      </c>
      <c r="AZ68" s="180">
        <v>2017</v>
      </c>
    </row>
    <row r="69" spans="1:52" s="166" customFormat="1" x14ac:dyDescent="0.25">
      <c r="A69" s="165" t="s">
        <v>188</v>
      </c>
      <c r="B69" s="165" t="s">
        <v>470</v>
      </c>
      <c r="C69" s="165" t="s">
        <v>446</v>
      </c>
      <c r="D69" s="195" t="s">
        <v>447</v>
      </c>
      <c r="E69" s="180">
        <v>2018</v>
      </c>
      <c r="F69" s="180">
        <v>2011</v>
      </c>
      <c r="G69" s="180">
        <v>2011</v>
      </c>
      <c r="H69" s="180">
        <v>2015</v>
      </c>
      <c r="I69" s="180">
        <v>2015</v>
      </c>
      <c r="J69" s="180">
        <v>2017</v>
      </c>
      <c r="K69" s="180">
        <v>2016</v>
      </c>
      <c r="L69" s="180">
        <v>2015</v>
      </c>
      <c r="M69" s="180">
        <v>2016</v>
      </c>
      <c r="N69" s="180">
        <v>2017</v>
      </c>
      <c r="O69" s="180">
        <v>2018</v>
      </c>
      <c r="P69" s="180">
        <v>2018</v>
      </c>
      <c r="Q69" s="180">
        <v>2014</v>
      </c>
      <c r="R69" s="180">
        <v>2016</v>
      </c>
      <c r="S69" s="180">
        <v>2016</v>
      </c>
      <c r="T69" s="180">
        <v>2015</v>
      </c>
      <c r="U69" s="180">
        <v>2015</v>
      </c>
      <c r="V69" s="180">
        <v>2015</v>
      </c>
      <c r="W69" s="180">
        <v>2015</v>
      </c>
      <c r="X69" s="180">
        <v>2014</v>
      </c>
      <c r="Y69" s="180">
        <v>2014</v>
      </c>
      <c r="Z69" s="180">
        <v>2015</v>
      </c>
      <c r="AA69" s="180">
        <v>2017</v>
      </c>
      <c r="AB69" s="180">
        <v>2017</v>
      </c>
      <c r="AC69" s="180">
        <v>2017</v>
      </c>
      <c r="AD69" s="180">
        <v>2017</v>
      </c>
      <c r="AE69" s="180">
        <v>2017</v>
      </c>
      <c r="AF69" s="180">
        <v>2018</v>
      </c>
      <c r="AG69" s="180">
        <v>2017</v>
      </c>
      <c r="AH69" s="180">
        <v>2017</v>
      </c>
      <c r="AI69" s="180">
        <v>2017</v>
      </c>
      <c r="AJ69" s="180">
        <v>2017</v>
      </c>
      <c r="AK69" s="180">
        <v>2017</v>
      </c>
      <c r="AL69" s="180">
        <v>2017</v>
      </c>
      <c r="AM69" s="180">
        <v>2017</v>
      </c>
      <c r="AN69" s="180">
        <v>2016</v>
      </c>
      <c r="AO69" s="180">
        <v>2016</v>
      </c>
      <c r="AP69" s="180">
        <v>2014</v>
      </c>
      <c r="AQ69" s="180">
        <v>2016</v>
      </c>
      <c r="AR69" s="180">
        <v>2016</v>
      </c>
      <c r="AS69" s="180">
        <v>2015</v>
      </c>
      <c r="AT69" s="180">
        <v>2015</v>
      </c>
      <c r="AU69" s="180">
        <v>2016</v>
      </c>
      <c r="AV69" s="180">
        <v>2016</v>
      </c>
      <c r="AW69" s="180">
        <v>2017</v>
      </c>
      <c r="AX69" s="180">
        <v>2015</v>
      </c>
      <c r="AY69" s="180">
        <v>2017</v>
      </c>
      <c r="AZ69" s="180">
        <v>2017</v>
      </c>
    </row>
    <row r="70" spans="1:52" s="166" customFormat="1" x14ac:dyDescent="0.25">
      <c r="A70" s="165" t="s">
        <v>188</v>
      </c>
      <c r="B70" s="165" t="s">
        <v>604</v>
      </c>
      <c r="C70" s="165" t="s">
        <v>446</v>
      </c>
      <c r="D70" s="195" t="s">
        <v>475</v>
      </c>
      <c r="E70" s="180">
        <v>2018</v>
      </c>
      <c r="F70" s="180">
        <v>2011</v>
      </c>
      <c r="G70" s="180">
        <v>2011</v>
      </c>
      <c r="H70" s="180">
        <v>2015</v>
      </c>
      <c r="I70" s="180">
        <v>2015</v>
      </c>
      <c r="J70" s="180">
        <v>2017</v>
      </c>
      <c r="K70" s="180">
        <v>2016</v>
      </c>
      <c r="L70" s="180">
        <v>2015</v>
      </c>
      <c r="M70" s="180">
        <v>2016</v>
      </c>
      <c r="N70" s="180">
        <v>2017</v>
      </c>
      <c r="O70" s="180">
        <v>2018</v>
      </c>
      <c r="P70" s="180">
        <v>2018</v>
      </c>
      <c r="Q70" s="180">
        <v>2014</v>
      </c>
      <c r="R70" s="180">
        <v>2016</v>
      </c>
      <c r="S70" s="180">
        <v>2016</v>
      </c>
      <c r="T70" s="180">
        <v>2015</v>
      </c>
      <c r="U70" s="180">
        <v>2015</v>
      </c>
      <c r="V70" s="180">
        <v>2015</v>
      </c>
      <c r="W70" s="180">
        <v>2015</v>
      </c>
      <c r="X70" s="180">
        <v>2014</v>
      </c>
      <c r="Y70" s="180">
        <v>2014</v>
      </c>
      <c r="Z70" s="180">
        <v>2015</v>
      </c>
      <c r="AA70" s="180">
        <v>2017</v>
      </c>
      <c r="AB70" s="180">
        <v>2017</v>
      </c>
      <c r="AC70" s="180">
        <v>2017</v>
      </c>
      <c r="AD70" s="180">
        <v>2017</v>
      </c>
      <c r="AE70" s="180">
        <v>2017</v>
      </c>
      <c r="AF70" s="180">
        <v>2018</v>
      </c>
      <c r="AG70" s="180">
        <v>2017</v>
      </c>
      <c r="AH70" s="180">
        <v>2017</v>
      </c>
      <c r="AI70" s="180">
        <v>2017</v>
      </c>
      <c r="AJ70" s="180">
        <v>2017</v>
      </c>
      <c r="AK70" s="180">
        <v>2017</v>
      </c>
      <c r="AL70" s="180">
        <v>2017</v>
      </c>
      <c r="AM70" s="180">
        <v>2017</v>
      </c>
      <c r="AN70" s="180">
        <v>2016</v>
      </c>
      <c r="AO70" s="180">
        <v>2016</v>
      </c>
      <c r="AP70" s="180">
        <v>2014</v>
      </c>
      <c r="AQ70" s="180">
        <v>2016</v>
      </c>
      <c r="AR70" s="180">
        <v>2016</v>
      </c>
      <c r="AS70" s="180">
        <v>2015</v>
      </c>
      <c r="AT70" s="180">
        <v>2015</v>
      </c>
      <c r="AU70" s="180">
        <v>2016</v>
      </c>
      <c r="AV70" s="180">
        <v>2016</v>
      </c>
      <c r="AW70" s="180">
        <v>2017</v>
      </c>
      <c r="AX70" s="180">
        <v>2015</v>
      </c>
      <c r="AY70" s="180">
        <v>2017</v>
      </c>
      <c r="AZ70" s="180">
        <v>2017</v>
      </c>
    </row>
    <row r="71" spans="1:52" x14ac:dyDescent="0.25">
      <c r="A71" s="165" t="s">
        <v>188</v>
      </c>
      <c r="B71" s="165" t="s">
        <v>606</v>
      </c>
      <c r="C71" s="165" t="s">
        <v>446</v>
      </c>
      <c r="D71" s="195" t="s">
        <v>520</v>
      </c>
      <c r="E71" s="180">
        <v>2018</v>
      </c>
      <c r="F71" s="180">
        <v>2011</v>
      </c>
      <c r="G71" s="180">
        <v>2011</v>
      </c>
      <c r="H71" s="180">
        <v>2015</v>
      </c>
      <c r="I71" s="180">
        <v>2015</v>
      </c>
      <c r="J71" s="180">
        <v>2017</v>
      </c>
      <c r="K71" s="180">
        <v>2016</v>
      </c>
      <c r="L71" s="180">
        <v>2015</v>
      </c>
      <c r="M71" s="180">
        <v>2016</v>
      </c>
      <c r="N71" s="180">
        <v>2017</v>
      </c>
      <c r="O71" s="180">
        <v>2018</v>
      </c>
      <c r="P71" s="180">
        <v>2018</v>
      </c>
      <c r="Q71" s="180">
        <v>2014</v>
      </c>
      <c r="R71" s="180">
        <v>2016</v>
      </c>
      <c r="S71" s="180">
        <v>2016</v>
      </c>
      <c r="T71" s="180">
        <v>2015</v>
      </c>
      <c r="U71" s="180">
        <v>2015</v>
      </c>
      <c r="V71" s="180">
        <v>2015</v>
      </c>
      <c r="W71" s="180">
        <v>2015</v>
      </c>
      <c r="X71" s="180">
        <v>2014</v>
      </c>
      <c r="Y71" s="180">
        <v>2014</v>
      </c>
      <c r="Z71" s="180">
        <v>2015</v>
      </c>
      <c r="AA71" s="180">
        <v>2017</v>
      </c>
      <c r="AB71" s="180" t="s">
        <v>669</v>
      </c>
      <c r="AC71" s="180" t="s">
        <v>669</v>
      </c>
      <c r="AD71" s="180">
        <v>2017</v>
      </c>
      <c r="AE71" s="180">
        <v>2017</v>
      </c>
      <c r="AF71" s="180">
        <v>2018</v>
      </c>
      <c r="AG71" s="180">
        <v>2017</v>
      </c>
      <c r="AH71" s="180" t="s">
        <v>669</v>
      </c>
      <c r="AI71" s="180" t="s">
        <v>669</v>
      </c>
      <c r="AJ71" s="180" t="s">
        <v>669</v>
      </c>
      <c r="AK71" s="180">
        <v>2017</v>
      </c>
      <c r="AL71" s="180">
        <v>2017</v>
      </c>
      <c r="AM71" s="180" t="s">
        <v>669</v>
      </c>
      <c r="AN71" s="180">
        <v>2016</v>
      </c>
      <c r="AO71" s="180">
        <v>2016</v>
      </c>
      <c r="AP71" s="180">
        <v>2014</v>
      </c>
      <c r="AQ71" s="180">
        <v>2016</v>
      </c>
      <c r="AR71" s="180">
        <v>2016</v>
      </c>
      <c r="AS71" s="180">
        <v>2015</v>
      </c>
      <c r="AT71" s="180">
        <v>2015</v>
      </c>
      <c r="AU71" s="180">
        <v>2016</v>
      </c>
      <c r="AV71" s="180">
        <v>2016</v>
      </c>
      <c r="AW71" s="180">
        <v>2017</v>
      </c>
      <c r="AX71" s="180">
        <v>2015</v>
      </c>
      <c r="AY71" s="180">
        <v>2017</v>
      </c>
      <c r="AZ71" s="180">
        <v>2017</v>
      </c>
    </row>
    <row r="72" spans="1:52" x14ac:dyDescent="0.25">
      <c r="A72" s="165" t="s">
        <v>189</v>
      </c>
      <c r="B72" s="165" t="s">
        <v>608</v>
      </c>
      <c r="C72" s="165" t="s">
        <v>477</v>
      </c>
      <c r="D72" s="195" t="s">
        <v>478</v>
      </c>
      <c r="E72" s="180">
        <v>2018</v>
      </c>
      <c r="F72" s="180">
        <v>2011</v>
      </c>
      <c r="G72" s="180">
        <v>2011</v>
      </c>
      <c r="H72" s="180">
        <v>2015</v>
      </c>
      <c r="I72" s="180">
        <v>2015</v>
      </c>
      <c r="J72" s="180">
        <v>2017</v>
      </c>
      <c r="K72" s="180">
        <v>2016</v>
      </c>
      <c r="L72" s="180">
        <v>2015</v>
      </c>
      <c r="M72" s="180">
        <v>2016</v>
      </c>
      <c r="N72" s="180">
        <v>2017</v>
      </c>
      <c r="O72" s="180">
        <v>2018</v>
      </c>
      <c r="P72" s="180">
        <v>2018</v>
      </c>
      <c r="Q72" s="180">
        <v>2014</v>
      </c>
      <c r="R72" s="180">
        <v>2016</v>
      </c>
      <c r="S72" s="180">
        <v>2016</v>
      </c>
      <c r="T72" s="180">
        <v>2015</v>
      </c>
      <c r="U72" s="180">
        <v>2015</v>
      </c>
      <c r="V72" s="180">
        <v>2015</v>
      </c>
      <c r="W72" s="180">
        <v>2015</v>
      </c>
      <c r="X72" s="180">
        <v>2014</v>
      </c>
      <c r="Y72" s="180">
        <v>2014</v>
      </c>
      <c r="Z72" s="180">
        <v>2015</v>
      </c>
      <c r="AA72" s="180">
        <v>2017</v>
      </c>
      <c r="AB72" s="180" t="s">
        <v>669</v>
      </c>
      <c r="AC72" s="180">
        <v>2017</v>
      </c>
      <c r="AD72" s="180">
        <v>2017</v>
      </c>
      <c r="AE72" s="180">
        <v>2017</v>
      </c>
      <c r="AF72" s="180">
        <v>2018</v>
      </c>
      <c r="AG72" s="180">
        <v>2017</v>
      </c>
      <c r="AH72" s="180">
        <v>2017</v>
      </c>
      <c r="AI72" s="180">
        <v>2017</v>
      </c>
      <c r="AJ72" s="180">
        <v>2017</v>
      </c>
      <c r="AK72" s="180">
        <v>2017</v>
      </c>
      <c r="AL72" s="180">
        <v>2017</v>
      </c>
      <c r="AM72" s="180">
        <v>2017</v>
      </c>
      <c r="AN72" s="180">
        <v>2016</v>
      </c>
      <c r="AO72" s="180">
        <v>2016</v>
      </c>
      <c r="AP72" s="180">
        <v>2014</v>
      </c>
      <c r="AQ72" s="180">
        <v>2016</v>
      </c>
      <c r="AR72" s="180">
        <v>2016</v>
      </c>
      <c r="AS72" s="180">
        <v>2015</v>
      </c>
      <c r="AT72" s="180">
        <v>2015</v>
      </c>
      <c r="AU72" s="180">
        <v>2016</v>
      </c>
      <c r="AV72" s="180">
        <v>2016</v>
      </c>
      <c r="AW72" s="180">
        <v>2017</v>
      </c>
      <c r="AX72" s="180">
        <v>2015</v>
      </c>
      <c r="AY72" s="180">
        <v>2017</v>
      </c>
      <c r="AZ72" s="180">
        <v>2017</v>
      </c>
    </row>
    <row r="73" spans="1:52" x14ac:dyDescent="0.25">
      <c r="A73" s="165"/>
      <c r="B73" s="165"/>
      <c r="C73" s="165"/>
      <c r="D73" s="195"/>
      <c r="E73" s="180"/>
      <c r="F73" s="180"/>
      <c r="G73" s="180"/>
      <c r="H73" s="180"/>
      <c r="I73" s="180"/>
      <c r="J73" s="180"/>
      <c r="K73" s="180"/>
      <c r="L73" s="180"/>
      <c r="M73" s="180"/>
      <c r="N73" s="180"/>
      <c r="O73" s="180"/>
      <c r="P73" s="180"/>
      <c r="Q73" s="179"/>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85"/>
      <c r="AS73" s="185"/>
      <c r="AT73" s="185"/>
      <c r="AU73" s="118"/>
      <c r="AV73" s="118"/>
      <c r="AW73" s="119"/>
      <c r="AX73" s="119"/>
      <c r="AY73" s="119"/>
    </row>
    <row r="74" spans="1:52" x14ac:dyDescent="0.25">
      <c r="B74" s="165"/>
      <c r="C74" s="165"/>
      <c r="D74" s="165"/>
      <c r="E74" s="180"/>
      <c r="F74" s="180"/>
      <c r="G74" s="180"/>
      <c r="H74" s="180"/>
      <c r="I74" s="180"/>
      <c r="J74" s="180"/>
      <c r="K74" s="180"/>
      <c r="L74" s="180"/>
      <c r="M74" s="180"/>
      <c r="N74" s="180"/>
      <c r="O74" s="180"/>
      <c r="P74" s="180"/>
      <c r="Q74" s="179"/>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85"/>
      <c r="AS74" s="185"/>
      <c r="AT74" s="185"/>
      <c r="AU74" s="118"/>
      <c r="AV74" s="118"/>
      <c r="AW74" s="119"/>
      <c r="AX74" s="119"/>
      <c r="AY74" s="119"/>
    </row>
    <row r="75" spans="1:52" x14ac:dyDescent="0.25">
      <c r="B75" s="165"/>
      <c r="C75" s="165"/>
      <c r="D75" s="165"/>
      <c r="E75" s="180"/>
      <c r="F75" s="180"/>
      <c r="G75" s="180"/>
      <c r="H75" s="180"/>
      <c r="I75" s="180"/>
      <c r="J75" s="180"/>
      <c r="K75" s="180"/>
      <c r="L75" s="180"/>
      <c r="M75" s="180"/>
      <c r="N75" s="180"/>
      <c r="O75" s="180"/>
      <c r="P75" s="180"/>
      <c r="Q75" s="179"/>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85"/>
      <c r="AS75" s="185"/>
      <c r="AT75" s="185"/>
      <c r="AU75" s="118"/>
      <c r="AV75" s="118"/>
      <c r="AW75" s="119"/>
      <c r="AX75" s="119"/>
      <c r="AY75" s="119"/>
    </row>
    <row r="76" spans="1:52" x14ac:dyDescent="0.25">
      <c r="B76" s="165"/>
      <c r="C76" s="165"/>
      <c r="D76" s="165"/>
      <c r="E76" s="180"/>
      <c r="F76" s="180"/>
      <c r="G76" s="180"/>
      <c r="H76" s="180"/>
      <c r="I76" s="180"/>
      <c r="J76" s="180"/>
      <c r="K76" s="180"/>
      <c r="L76" s="180"/>
      <c r="M76" s="180"/>
      <c r="N76" s="180"/>
      <c r="O76" s="180"/>
      <c r="P76" s="180"/>
      <c r="Q76" s="179"/>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85"/>
      <c r="AS76" s="185"/>
      <c r="AT76" s="185"/>
      <c r="AU76" s="118"/>
      <c r="AV76" s="118"/>
      <c r="AW76" s="119"/>
      <c r="AX76" s="119"/>
      <c r="AY76" s="119"/>
    </row>
    <row r="77" spans="1:52" x14ac:dyDescent="0.25">
      <c r="B77" s="165"/>
      <c r="C77" s="165"/>
      <c r="D77" s="165"/>
      <c r="E77" s="180"/>
      <c r="F77" s="180"/>
      <c r="G77" s="180"/>
      <c r="H77" s="180"/>
      <c r="I77" s="180"/>
      <c r="J77" s="180"/>
      <c r="K77" s="180"/>
      <c r="L77" s="180"/>
      <c r="M77" s="180"/>
      <c r="N77" s="180"/>
      <c r="O77" s="180"/>
      <c r="P77" s="180"/>
      <c r="Q77" s="179"/>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85"/>
      <c r="AS77" s="185"/>
      <c r="AT77" s="185"/>
      <c r="AU77" s="118"/>
      <c r="AV77" s="118"/>
      <c r="AW77" s="119"/>
      <c r="AX77" s="119"/>
      <c r="AY77" s="119"/>
    </row>
    <row r="78" spans="1:52" x14ac:dyDescent="0.25">
      <c r="B78" s="165"/>
      <c r="C78" s="165"/>
      <c r="D78" s="165"/>
      <c r="E78" s="180"/>
      <c r="F78" s="180"/>
      <c r="G78" s="180"/>
      <c r="H78" s="180"/>
      <c r="I78" s="180"/>
      <c r="J78" s="180"/>
      <c r="K78" s="180"/>
      <c r="L78" s="180"/>
      <c r="M78" s="180"/>
      <c r="N78" s="180"/>
      <c r="O78" s="180"/>
      <c r="P78" s="180"/>
      <c r="Q78" s="179"/>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85"/>
      <c r="AS78" s="185"/>
      <c r="AT78" s="185"/>
      <c r="AU78" s="118"/>
      <c r="AV78" s="118"/>
      <c r="AW78" s="119"/>
      <c r="AX78" s="119"/>
      <c r="AY78" s="119"/>
    </row>
    <row r="79" spans="1:52" x14ac:dyDescent="0.25">
      <c r="B79" s="165"/>
      <c r="C79" s="165"/>
      <c r="D79" s="165"/>
      <c r="E79" s="180"/>
      <c r="F79" s="180"/>
      <c r="G79" s="180"/>
      <c r="H79" s="180"/>
      <c r="I79" s="180"/>
      <c r="J79" s="180"/>
      <c r="K79" s="180"/>
      <c r="L79" s="180"/>
      <c r="M79" s="180"/>
      <c r="N79" s="180"/>
      <c r="O79" s="180"/>
      <c r="P79" s="180"/>
      <c r="Q79" s="179"/>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85"/>
      <c r="AS79" s="185"/>
      <c r="AT79" s="185"/>
      <c r="AU79" s="118"/>
      <c r="AV79" s="118"/>
      <c r="AW79" s="119"/>
      <c r="AX79" s="119"/>
      <c r="AY79" s="119"/>
    </row>
    <row r="80" spans="1:52" x14ac:dyDescent="0.25">
      <c r="B80" s="165"/>
      <c r="C80" s="165"/>
      <c r="D80" s="165"/>
      <c r="E80" s="180"/>
      <c r="F80" s="180"/>
      <c r="G80" s="180"/>
      <c r="H80" s="180"/>
      <c r="I80" s="180"/>
      <c r="J80" s="180"/>
      <c r="K80" s="180"/>
      <c r="L80" s="180"/>
      <c r="M80" s="180"/>
      <c r="N80" s="180"/>
      <c r="O80" s="180"/>
      <c r="P80" s="180"/>
      <c r="Q80" s="179"/>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85"/>
      <c r="AS80" s="185"/>
      <c r="AT80" s="185"/>
      <c r="AU80" s="118"/>
      <c r="AV80" s="118"/>
      <c r="AW80" s="119"/>
      <c r="AX80" s="119"/>
      <c r="AY80" s="119"/>
    </row>
    <row r="81" spans="2:51" x14ac:dyDescent="0.25">
      <c r="B81" s="165"/>
      <c r="C81" s="165"/>
      <c r="D81" s="165"/>
      <c r="E81" s="180"/>
      <c r="F81" s="180"/>
      <c r="G81" s="180"/>
      <c r="H81" s="180"/>
      <c r="I81" s="180"/>
      <c r="J81" s="180"/>
      <c r="K81" s="180"/>
      <c r="L81" s="180"/>
      <c r="M81" s="180"/>
      <c r="N81" s="180"/>
      <c r="O81" s="180"/>
      <c r="P81" s="180"/>
      <c r="Q81" s="179"/>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85"/>
      <c r="AS81" s="185"/>
      <c r="AT81" s="185"/>
      <c r="AU81" s="118"/>
      <c r="AV81" s="118"/>
      <c r="AW81" s="119"/>
      <c r="AX81" s="119"/>
      <c r="AY81" s="119"/>
    </row>
    <row r="82" spans="2:51" x14ac:dyDescent="0.25">
      <c r="B82" s="165"/>
      <c r="C82" s="165"/>
      <c r="D82" s="165"/>
      <c r="E82" s="180"/>
      <c r="F82" s="180"/>
      <c r="G82" s="180"/>
      <c r="H82" s="180"/>
      <c r="I82" s="180"/>
      <c r="J82" s="180"/>
      <c r="K82" s="180"/>
      <c r="L82" s="180"/>
      <c r="M82" s="180"/>
      <c r="N82" s="180"/>
      <c r="O82" s="180"/>
      <c r="P82" s="180"/>
      <c r="Q82" s="179"/>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85"/>
      <c r="AS82" s="185"/>
      <c r="AT82" s="185"/>
      <c r="AU82" s="118"/>
      <c r="AV82" s="118"/>
      <c r="AW82" s="119"/>
      <c r="AX82" s="119"/>
      <c r="AY82" s="119"/>
    </row>
    <row r="83" spans="2:51" x14ac:dyDescent="0.25">
      <c r="B83" s="165"/>
      <c r="C83" s="165"/>
      <c r="D83" s="165"/>
      <c r="E83" s="180"/>
      <c r="F83" s="180"/>
      <c r="G83" s="180"/>
      <c r="H83" s="180"/>
      <c r="I83" s="180"/>
      <c r="J83" s="180"/>
      <c r="K83" s="180"/>
      <c r="L83" s="180"/>
      <c r="M83" s="180"/>
      <c r="N83" s="180"/>
      <c r="O83" s="180"/>
      <c r="P83" s="180"/>
      <c r="Q83" s="179"/>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85"/>
      <c r="AS83" s="185"/>
      <c r="AT83" s="185"/>
      <c r="AU83" s="118"/>
      <c r="AV83" s="118"/>
      <c r="AW83" s="119"/>
      <c r="AX83" s="119"/>
      <c r="AY83" s="119"/>
    </row>
    <row r="84" spans="2:51" x14ac:dyDescent="0.25">
      <c r="B84" s="165"/>
      <c r="C84" s="165"/>
      <c r="D84" s="165"/>
      <c r="E84" s="180"/>
      <c r="F84" s="180"/>
      <c r="G84" s="180"/>
      <c r="H84" s="180"/>
      <c r="I84" s="180"/>
      <c r="J84" s="180"/>
      <c r="K84" s="180"/>
      <c r="L84" s="180"/>
      <c r="M84" s="180"/>
      <c r="N84" s="180"/>
      <c r="O84" s="180"/>
      <c r="P84" s="180"/>
      <c r="Q84" s="179"/>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85"/>
      <c r="AS84" s="185"/>
      <c r="AT84" s="185"/>
      <c r="AU84" s="118"/>
      <c r="AV84" s="118"/>
      <c r="AW84" s="119"/>
      <c r="AX84" s="119"/>
      <c r="AY84" s="119"/>
    </row>
    <row r="85" spans="2:51" x14ac:dyDescent="0.25">
      <c r="B85" s="165"/>
      <c r="C85" s="165"/>
      <c r="D85" s="165"/>
      <c r="E85" s="180"/>
      <c r="F85" s="180"/>
      <c r="G85" s="180"/>
      <c r="H85" s="180"/>
      <c r="I85" s="180"/>
      <c r="J85" s="180"/>
      <c r="K85" s="180"/>
      <c r="L85" s="180"/>
      <c r="M85" s="180"/>
      <c r="N85" s="180"/>
      <c r="O85" s="180"/>
      <c r="P85" s="180"/>
      <c r="Q85" s="179"/>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85"/>
      <c r="AS85" s="185"/>
      <c r="AT85" s="185"/>
      <c r="AU85" s="118"/>
      <c r="AV85" s="118"/>
      <c r="AW85" s="119"/>
      <c r="AX85" s="119"/>
      <c r="AY85" s="119"/>
    </row>
    <row r="86" spans="2:51" x14ac:dyDescent="0.25">
      <c r="B86" s="165"/>
      <c r="C86" s="165"/>
      <c r="D86" s="165"/>
      <c r="E86" s="180"/>
      <c r="F86" s="180"/>
      <c r="G86" s="180"/>
      <c r="H86" s="180"/>
      <c r="I86" s="180"/>
      <c r="J86" s="180"/>
      <c r="K86" s="180"/>
      <c r="L86" s="180"/>
      <c r="M86" s="180"/>
      <c r="N86" s="180"/>
      <c r="O86" s="180"/>
      <c r="P86" s="180"/>
      <c r="Q86" s="179"/>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85"/>
      <c r="AS86" s="185"/>
      <c r="AT86" s="185"/>
      <c r="AU86" s="118"/>
      <c r="AV86" s="118"/>
      <c r="AW86" s="119"/>
      <c r="AX86" s="119"/>
      <c r="AY86" s="119"/>
    </row>
    <row r="87" spans="2:51" x14ac:dyDescent="0.25">
      <c r="B87" s="165"/>
      <c r="C87" s="165"/>
      <c r="D87" s="165"/>
      <c r="E87" s="180"/>
      <c r="F87" s="180"/>
      <c r="G87" s="180"/>
      <c r="H87" s="180"/>
      <c r="I87" s="180"/>
      <c r="J87" s="180"/>
      <c r="K87" s="180"/>
      <c r="L87" s="180"/>
      <c r="M87" s="180"/>
      <c r="N87" s="180"/>
      <c r="O87" s="180"/>
      <c r="P87" s="180"/>
      <c r="Q87" s="179"/>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85"/>
      <c r="AS87" s="185"/>
      <c r="AT87" s="185"/>
      <c r="AU87" s="118"/>
      <c r="AV87" s="118"/>
      <c r="AW87" s="119"/>
      <c r="AX87" s="119"/>
      <c r="AY87" s="119"/>
    </row>
    <row r="88" spans="2:51" x14ac:dyDescent="0.25">
      <c r="B88" s="165"/>
      <c r="C88" s="165"/>
      <c r="D88" s="165"/>
      <c r="E88" s="180"/>
      <c r="F88" s="180"/>
      <c r="G88" s="180"/>
      <c r="H88" s="180"/>
      <c r="I88" s="180"/>
      <c r="J88" s="180"/>
      <c r="K88" s="180"/>
      <c r="L88" s="180"/>
      <c r="M88" s="180"/>
      <c r="N88" s="180"/>
      <c r="O88" s="180"/>
      <c r="P88" s="180"/>
      <c r="Q88" s="179"/>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85"/>
      <c r="AS88" s="185"/>
      <c r="AT88" s="185"/>
      <c r="AU88" s="118"/>
      <c r="AV88" s="118"/>
      <c r="AW88" s="119"/>
      <c r="AX88" s="119"/>
      <c r="AY88" s="119"/>
    </row>
    <row r="89" spans="2:51" x14ac:dyDescent="0.25">
      <c r="B89" s="165"/>
      <c r="C89" s="165"/>
      <c r="D89" s="165"/>
      <c r="E89" s="180"/>
      <c r="F89" s="180"/>
      <c r="G89" s="180"/>
      <c r="H89" s="180"/>
      <c r="I89" s="180"/>
      <c r="J89" s="180"/>
      <c r="K89" s="180"/>
      <c r="L89" s="180"/>
      <c r="M89" s="180"/>
      <c r="N89" s="180"/>
      <c r="O89" s="180"/>
      <c r="P89" s="180"/>
      <c r="Q89" s="179"/>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85"/>
      <c r="AS89" s="185"/>
      <c r="AT89" s="185"/>
      <c r="AU89" s="118"/>
      <c r="AV89" s="118"/>
      <c r="AW89" s="119"/>
      <c r="AX89" s="119"/>
      <c r="AY89" s="119"/>
    </row>
    <row r="90" spans="2:51" x14ac:dyDescent="0.25">
      <c r="B90" s="165"/>
      <c r="C90" s="165"/>
      <c r="D90" s="165"/>
      <c r="E90" s="180"/>
      <c r="F90" s="180"/>
      <c r="G90" s="180"/>
      <c r="H90" s="180"/>
      <c r="I90" s="180"/>
      <c r="J90" s="180"/>
      <c r="K90" s="180"/>
      <c r="L90" s="180"/>
      <c r="M90" s="180"/>
      <c r="N90" s="180"/>
      <c r="O90" s="180"/>
      <c r="P90" s="180"/>
      <c r="Q90" s="179"/>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85"/>
      <c r="AS90" s="185"/>
      <c r="AT90" s="185"/>
      <c r="AU90" s="118"/>
      <c r="AV90" s="118"/>
      <c r="AW90" s="119"/>
      <c r="AX90" s="119"/>
      <c r="AY90" s="119"/>
    </row>
    <row r="91" spans="2:51" x14ac:dyDescent="0.25">
      <c r="B91" s="165"/>
      <c r="C91" s="165"/>
      <c r="D91" s="165"/>
      <c r="E91" s="180"/>
      <c r="F91" s="180"/>
      <c r="G91" s="180"/>
      <c r="H91" s="180"/>
      <c r="I91" s="180"/>
      <c r="J91" s="180"/>
      <c r="K91" s="180"/>
      <c r="L91" s="180"/>
      <c r="M91" s="180"/>
      <c r="N91" s="180"/>
      <c r="O91" s="180"/>
      <c r="P91" s="180"/>
      <c r="Q91" s="179"/>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85"/>
      <c r="AS91" s="185"/>
      <c r="AT91" s="185"/>
      <c r="AU91" s="118"/>
      <c r="AV91" s="118"/>
      <c r="AW91" s="119"/>
      <c r="AX91" s="119"/>
      <c r="AY91" s="119"/>
    </row>
    <row r="92" spans="2:51" x14ac:dyDescent="0.25">
      <c r="B92" s="165"/>
      <c r="C92" s="165"/>
      <c r="D92" s="165"/>
      <c r="E92" s="180"/>
      <c r="F92" s="180"/>
      <c r="G92" s="180"/>
      <c r="H92" s="180"/>
      <c r="I92" s="180"/>
      <c r="J92" s="180"/>
      <c r="K92" s="180"/>
      <c r="L92" s="180"/>
      <c r="M92" s="180"/>
      <c r="N92" s="180"/>
      <c r="O92" s="180"/>
      <c r="P92" s="180"/>
      <c r="Q92" s="179"/>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85"/>
      <c r="AS92" s="185"/>
      <c r="AT92" s="185"/>
      <c r="AU92" s="118"/>
      <c r="AV92" s="118"/>
      <c r="AW92" s="119"/>
      <c r="AX92" s="119"/>
      <c r="AY92" s="119"/>
    </row>
    <row r="93" spans="2:51" x14ac:dyDescent="0.25">
      <c r="B93" s="165"/>
      <c r="C93" s="165"/>
      <c r="D93" s="165"/>
      <c r="E93" s="180"/>
      <c r="F93" s="180"/>
      <c r="G93" s="180"/>
      <c r="H93" s="180"/>
      <c r="I93" s="180"/>
      <c r="J93" s="180"/>
      <c r="K93" s="180"/>
      <c r="L93" s="180"/>
      <c r="M93" s="180"/>
      <c r="N93" s="180"/>
      <c r="O93" s="180"/>
      <c r="P93" s="180"/>
      <c r="Q93" s="179"/>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85"/>
      <c r="AS93" s="185"/>
      <c r="AT93" s="185"/>
      <c r="AU93" s="118"/>
      <c r="AV93" s="118"/>
      <c r="AW93" s="119"/>
      <c r="AX93" s="119"/>
      <c r="AY93" s="119"/>
    </row>
    <row r="94" spans="2:51" x14ac:dyDescent="0.25">
      <c r="B94" s="165"/>
      <c r="C94" s="165"/>
      <c r="D94" s="165"/>
      <c r="E94" s="180"/>
      <c r="F94" s="180"/>
      <c r="G94" s="180"/>
      <c r="H94" s="180"/>
      <c r="I94" s="180"/>
      <c r="J94" s="180"/>
      <c r="K94" s="180"/>
      <c r="L94" s="180"/>
      <c r="M94" s="180"/>
      <c r="N94" s="180"/>
      <c r="O94" s="180"/>
      <c r="P94" s="180"/>
      <c r="Q94" s="179"/>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85"/>
      <c r="AS94" s="185"/>
      <c r="AT94" s="185"/>
      <c r="AU94" s="118"/>
      <c r="AV94" s="118"/>
      <c r="AW94" s="119"/>
      <c r="AX94" s="119"/>
      <c r="AY94" s="119"/>
    </row>
    <row r="95" spans="2:51" x14ac:dyDescent="0.25">
      <c r="B95" s="165"/>
      <c r="C95" s="165"/>
      <c r="D95" s="165"/>
      <c r="E95" s="180"/>
      <c r="F95" s="180"/>
      <c r="G95" s="180"/>
      <c r="H95" s="180"/>
      <c r="I95" s="180"/>
      <c r="J95" s="180"/>
      <c r="K95" s="180"/>
      <c r="L95" s="180"/>
      <c r="M95" s="180"/>
      <c r="N95" s="180"/>
      <c r="O95" s="180"/>
      <c r="P95" s="180"/>
      <c r="Q95" s="179"/>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85"/>
      <c r="AS95" s="185"/>
      <c r="AT95" s="185"/>
      <c r="AU95" s="118"/>
      <c r="AV95" s="118"/>
      <c r="AW95" s="119"/>
      <c r="AX95" s="119"/>
      <c r="AY95" s="119"/>
    </row>
    <row r="96" spans="2:51" x14ac:dyDescent="0.25">
      <c r="B96" s="165"/>
      <c r="C96" s="165"/>
      <c r="D96" s="165"/>
      <c r="E96" s="180"/>
      <c r="F96" s="180"/>
      <c r="G96" s="180"/>
      <c r="H96" s="180"/>
      <c r="I96" s="180"/>
      <c r="J96" s="180"/>
      <c r="K96" s="180"/>
      <c r="L96" s="180"/>
      <c r="M96" s="180"/>
      <c r="N96" s="180"/>
      <c r="O96" s="180"/>
      <c r="P96" s="180"/>
      <c r="Q96" s="179"/>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85"/>
      <c r="AS96" s="185"/>
      <c r="AT96" s="185"/>
      <c r="AU96" s="118"/>
      <c r="AV96" s="118"/>
      <c r="AW96" s="119"/>
      <c r="AX96" s="119"/>
      <c r="AY96" s="119"/>
    </row>
    <row r="97" spans="2:51" x14ac:dyDescent="0.25">
      <c r="B97" s="165"/>
      <c r="C97" s="165"/>
      <c r="D97" s="165"/>
      <c r="E97" s="180"/>
      <c r="F97" s="180"/>
      <c r="G97" s="180"/>
      <c r="H97" s="180"/>
      <c r="I97" s="180"/>
      <c r="J97" s="180"/>
      <c r="K97" s="180"/>
      <c r="L97" s="180"/>
      <c r="M97" s="180"/>
      <c r="N97" s="180"/>
      <c r="O97" s="180"/>
      <c r="P97" s="180"/>
      <c r="Q97" s="179"/>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85"/>
      <c r="AS97" s="185"/>
      <c r="AT97" s="185"/>
      <c r="AU97" s="118"/>
      <c r="AV97" s="118"/>
      <c r="AW97" s="119"/>
      <c r="AX97" s="119"/>
      <c r="AY97" s="119"/>
    </row>
    <row r="98" spans="2:51" x14ac:dyDescent="0.25">
      <c r="B98" s="165"/>
      <c r="C98" s="165"/>
      <c r="D98" s="165"/>
      <c r="E98" s="180"/>
      <c r="F98" s="180"/>
      <c r="G98" s="180"/>
      <c r="H98" s="180"/>
      <c r="I98" s="180"/>
      <c r="J98" s="180"/>
      <c r="K98" s="180"/>
      <c r="L98" s="180"/>
      <c r="M98" s="180"/>
      <c r="N98" s="180"/>
      <c r="O98" s="180"/>
      <c r="P98" s="180"/>
      <c r="Q98" s="179"/>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85"/>
      <c r="AS98" s="185"/>
      <c r="AT98" s="185"/>
      <c r="AU98" s="118"/>
      <c r="AV98" s="118"/>
      <c r="AW98" s="119"/>
      <c r="AX98" s="119"/>
      <c r="AY98" s="119"/>
    </row>
    <row r="99" spans="2:51" x14ac:dyDescent="0.25">
      <c r="B99" s="165"/>
      <c r="C99" s="165"/>
      <c r="D99" s="165"/>
      <c r="E99" s="180"/>
      <c r="F99" s="180"/>
      <c r="G99" s="180"/>
      <c r="H99" s="180"/>
      <c r="I99" s="180"/>
      <c r="J99" s="180"/>
      <c r="K99" s="180"/>
      <c r="L99" s="180"/>
      <c r="M99" s="180"/>
      <c r="N99" s="180"/>
      <c r="O99" s="180"/>
      <c r="P99" s="180"/>
      <c r="Q99" s="179"/>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85"/>
      <c r="AS99" s="185"/>
      <c r="AT99" s="185"/>
      <c r="AU99" s="118"/>
      <c r="AV99" s="118"/>
      <c r="AW99" s="119"/>
      <c r="AX99" s="119"/>
      <c r="AY99" s="119"/>
    </row>
    <row r="100" spans="2:51" x14ac:dyDescent="0.25">
      <c r="B100" s="165"/>
      <c r="C100" s="165"/>
      <c r="D100" s="165"/>
      <c r="E100" s="180"/>
      <c r="F100" s="180"/>
      <c r="G100" s="180"/>
      <c r="H100" s="180"/>
      <c r="I100" s="180"/>
      <c r="J100" s="180"/>
      <c r="K100" s="180"/>
      <c r="L100" s="180"/>
      <c r="M100" s="180"/>
      <c r="N100" s="180"/>
      <c r="O100" s="180"/>
      <c r="P100" s="180"/>
      <c r="Q100" s="179"/>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85"/>
      <c r="AS100" s="185"/>
      <c r="AT100" s="185"/>
      <c r="AU100" s="118"/>
      <c r="AV100" s="118"/>
      <c r="AW100" s="119"/>
      <c r="AX100" s="119"/>
      <c r="AY100" s="119"/>
    </row>
    <row r="101" spans="2:51" x14ac:dyDescent="0.25">
      <c r="B101" s="165"/>
      <c r="C101" s="165"/>
      <c r="D101" s="165"/>
      <c r="E101" s="180"/>
      <c r="F101" s="180"/>
      <c r="G101" s="180"/>
      <c r="H101" s="180"/>
      <c r="I101" s="180"/>
      <c r="J101" s="180"/>
      <c r="K101" s="180"/>
      <c r="L101" s="180"/>
      <c r="M101" s="180"/>
      <c r="N101" s="180"/>
      <c r="O101" s="180"/>
      <c r="P101" s="180"/>
      <c r="Q101" s="179"/>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85"/>
      <c r="AS101" s="185"/>
      <c r="AT101" s="185"/>
      <c r="AU101" s="118"/>
      <c r="AV101" s="118"/>
      <c r="AW101" s="119"/>
      <c r="AX101" s="119"/>
      <c r="AY101" s="119"/>
    </row>
    <row r="102" spans="2:51" x14ac:dyDescent="0.25">
      <c r="B102" s="165"/>
      <c r="C102" s="165"/>
      <c r="D102" s="165"/>
      <c r="E102" s="180"/>
      <c r="F102" s="180"/>
      <c r="G102" s="180"/>
      <c r="H102" s="180"/>
      <c r="I102" s="180"/>
      <c r="J102" s="180"/>
      <c r="K102" s="180"/>
      <c r="L102" s="180"/>
      <c r="M102" s="180"/>
      <c r="N102" s="180"/>
      <c r="O102" s="180"/>
      <c r="P102" s="180"/>
      <c r="Q102" s="179"/>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85"/>
      <c r="AS102" s="185"/>
      <c r="AT102" s="185"/>
      <c r="AU102" s="118"/>
      <c r="AV102" s="118"/>
      <c r="AW102" s="119"/>
      <c r="AX102" s="119"/>
      <c r="AY102" s="119"/>
    </row>
    <row r="103" spans="2:51" x14ac:dyDescent="0.25">
      <c r="B103" s="165"/>
      <c r="C103" s="165"/>
      <c r="D103" s="165"/>
      <c r="E103" s="180"/>
      <c r="F103" s="180"/>
      <c r="G103" s="180"/>
      <c r="H103" s="180"/>
      <c r="I103" s="180"/>
      <c r="J103" s="180"/>
      <c r="K103" s="180"/>
      <c r="L103" s="180"/>
      <c r="M103" s="180"/>
      <c r="N103" s="180"/>
      <c r="O103" s="180"/>
      <c r="P103" s="180"/>
      <c r="Q103" s="179"/>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85"/>
      <c r="AS103" s="185"/>
      <c r="AT103" s="185"/>
      <c r="AU103" s="118"/>
      <c r="AV103" s="118"/>
      <c r="AW103" s="119"/>
      <c r="AX103" s="119"/>
      <c r="AY103" s="119"/>
    </row>
    <row r="104" spans="2:51" x14ac:dyDescent="0.25">
      <c r="B104" s="165"/>
      <c r="C104" s="165"/>
      <c r="D104" s="165"/>
      <c r="E104" s="180"/>
      <c r="F104" s="180"/>
      <c r="G104" s="180"/>
      <c r="H104" s="180"/>
      <c r="I104" s="180"/>
      <c r="J104" s="180"/>
      <c r="K104" s="180"/>
      <c r="L104" s="180"/>
      <c r="M104" s="180"/>
      <c r="N104" s="180"/>
      <c r="O104" s="180"/>
      <c r="P104" s="180"/>
      <c r="Q104" s="179"/>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85"/>
      <c r="AS104" s="185"/>
      <c r="AT104" s="185"/>
      <c r="AU104" s="118"/>
      <c r="AV104" s="118"/>
      <c r="AW104" s="119"/>
      <c r="AX104" s="119"/>
      <c r="AY104" s="119"/>
    </row>
    <row r="105" spans="2:51" x14ac:dyDescent="0.25">
      <c r="B105" s="165"/>
      <c r="C105" s="165"/>
      <c r="D105" s="165"/>
      <c r="E105" s="180"/>
      <c r="F105" s="180"/>
      <c r="G105" s="180"/>
      <c r="H105" s="180"/>
      <c r="I105" s="180"/>
      <c r="J105" s="180"/>
      <c r="K105" s="180"/>
      <c r="L105" s="180"/>
      <c r="M105" s="180"/>
      <c r="N105" s="180"/>
      <c r="O105" s="180"/>
      <c r="P105" s="180"/>
      <c r="Q105" s="179"/>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85"/>
      <c r="AS105" s="185"/>
      <c r="AT105" s="185"/>
      <c r="AU105" s="118"/>
      <c r="AV105" s="118"/>
      <c r="AW105" s="119"/>
      <c r="AX105" s="119"/>
      <c r="AY105" s="119"/>
    </row>
    <row r="106" spans="2:51" x14ac:dyDescent="0.25">
      <c r="B106" s="165"/>
      <c r="C106" s="165"/>
      <c r="D106" s="165"/>
      <c r="E106" s="180"/>
      <c r="F106" s="180"/>
      <c r="G106" s="180"/>
      <c r="H106" s="180"/>
      <c r="I106" s="180"/>
      <c r="J106" s="180"/>
      <c r="K106" s="180"/>
      <c r="L106" s="180"/>
      <c r="M106" s="180"/>
      <c r="N106" s="180"/>
      <c r="O106" s="180"/>
      <c r="P106" s="180"/>
      <c r="Q106" s="179"/>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85"/>
      <c r="AS106" s="185"/>
      <c r="AT106" s="185"/>
      <c r="AU106" s="118"/>
      <c r="AV106" s="118"/>
      <c r="AW106" s="119"/>
      <c r="AX106" s="119"/>
      <c r="AY106" s="119"/>
    </row>
    <row r="107" spans="2:51" x14ac:dyDescent="0.25">
      <c r="B107" s="165"/>
      <c r="C107" s="165"/>
      <c r="D107" s="165"/>
      <c r="E107" s="180"/>
      <c r="F107" s="180"/>
      <c r="G107" s="180"/>
      <c r="H107" s="180"/>
      <c r="I107" s="180"/>
      <c r="J107" s="180"/>
      <c r="K107" s="180"/>
      <c r="L107" s="180"/>
      <c r="M107" s="180"/>
      <c r="N107" s="180"/>
      <c r="O107" s="180"/>
      <c r="P107" s="180"/>
      <c r="Q107" s="179"/>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85"/>
      <c r="AS107" s="185"/>
      <c r="AT107" s="185"/>
      <c r="AU107" s="118"/>
      <c r="AV107" s="118"/>
      <c r="AW107" s="119"/>
      <c r="AX107" s="119"/>
      <c r="AY107" s="119"/>
    </row>
    <row r="108" spans="2:51" x14ac:dyDescent="0.25">
      <c r="B108" s="165"/>
      <c r="C108" s="165"/>
      <c r="D108" s="165"/>
      <c r="E108" s="180"/>
      <c r="F108" s="180"/>
      <c r="G108" s="180"/>
      <c r="H108" s="180"/>
      <c r="I108" s="180"/>
      <c r="J108" s="180"/>
      <c r="K108" s="180"/>
      <c r="L108" s="180"/>
      <c r="M108" s="180"/>
      <c r="N108" s="180"/>
      <c r="O108" s="180"/>
      <c r="P108" s="180"/>
      <c r="Q108" s="179"/>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85"/>
      <c r="AS108" s="185"/>
      <c r="AT108" s="185"/>
      <c r="AU108" s="118"/>
      <c r="AV108" s="118"/>
      <c r="AW108" s="119"/>
      <c r="AX108" s="119"/>
      <c r="AY108" s="119"/>
    </row>
    <row r="109" spans="2:51" x14ac:dyDescent="0.25">
      <c r="B109" s="165"/>
      <c r="C109" s="165"/>
      <c r="D109" s="165"/>
      <c r="E109" s="180"/>
      <c r="F109" s="180"/>
      <c r="G109" s="180"/>
      <c r="H109" s="180"/>
      <c r="I109" s="180"/>
      <c r="J109" s="180"/>
      <c r="K109" s="180"/>
      <c r="L109" s="180"/>
      <c r="M109" s="180"/>
      <c r="N109" s="180"/>
      <c r="O109" s="180"/>
      <c r="P109" s="180"/>
      <c r="Q109" s="179"/>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85"/>
      <c r="AS109" s="185"/>
      <c r="AT109" s="185"/>
      <c r="AU109" s="118"/>
      <c r="AV109" s="118"/>
      <c r="AW109" s="119"/>
      <c r="AX109" s="119"/>
      <c r="AY109" s="119"/>
    </row>
    <row r="110" spans="2:51" x14ac:dyDescent="0.25">
      <c r="B110" s="165"/>
      <c r="C110" s="165"/>
      <c r="D110" s="165"/>
      <c r="E110" s="180"/>
      <c r="F110" s="180"/>
      <c r="G110" s="180"/>
      <c r="H110" s="180"/>
      <c r="I110" s="180"/>
      <c r="J110" s="180"/>
      <c r="K110" s="180"/>
      <c r="L110" s="180"/>
      <c r="M110" s="180"/>
      <c r="N110" s="180"/>
      <c r="O110" s="180"/>
      <c r="P110" s="180"/>
      <c r="Q110" s="179"/>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85"/>
      <c r="AS110" s="185"/>
      <c r="AT110" s="185"/>
      <c r="AU110" s="118"/>
      <c r="AV110" s="118"/>
      <c r="AW110" s="119"/>
      <c r="AX110" s="119"/>
      <c r="AY110" s="119"/>
    </row>
    <row r="111" spans="2:51" x14ac:dyDescent="0.25">
      <c r="B111" s="165"/>
      <c r="C111" s="165"/>
      <c r="D111" s="165"/>
      <c r="E111" s="180"/>
      <c r="F111" s="180"/>
      <c r="G111" s="180"/>
      <c r="H111" s="180"/>
      <c r="I111" s="180"/>
      <c r="J111" s="180"/>
      <c r="K111" s="180"/>
      <c r="L111" s="180"/>
      <c r="M111" s="180"/>
      <c r="N111" s="180"/>
      <c r="O111" s="180"/>
      <c r="P111" s="180"/>
      <c r="Q111" s="179"/>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85"/>
      <c r="AS111" s="185"/>
      <c r="AT111" s="185"/>
      <c r="AU111" s="118"/>
      <c r="AV111" s="118"/>
      <c r="AW111" s="119"/>
      <c r="AX111" s="119"/>
      <c r="AY111" s="119"/>
    </row>
    <row r="112" spans="2:51" x14ac:dyDescent="0.25">
      <c r="B112" s="165"/>
      <c r="C112" s="165"/>
      <c r="D112" s="165"/>
      <c r="E112" s="180"/>
      <c r="F112" s="180"/>
      <c r="G112" s="180"/>
      <c r="H112" s="180"/>
      <c r="I112" s="180"/>
      <c r="J112" s="180"/>
      <c r="K112" s="180"/>
      <c r="L112" s="180"/>
      <c r="M112" s="180"/>
      <c r="N112" s="180"/>
      <c r="O112" s="180"/>
      <c r="P112" s="180"/>
      <c r="Q112" s="179"/>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85"/>
      <c r="AS112" s="185"/>
      <c r="AT112" s="185"/>
      <c r="AU112" s="118"/>
      <c r="AV112" s="118"/>
      <c r="AW112" s="119"/>
      <c r="AX112" s="119"/>
      <c r="AY112" s="119"/>
    </row>
    <row r="113" spans="2:51" x14ac:dyDescent="0.25">
      <c r="B113" s="165"/>
      <c r="C113" s="165"/>
      <c r="D113" s="165"/>
      <c r="E113" s="180"/>
      <c r="F113" s="180"/>
      <c r="G113" s="180"/>
      <c r="H113" s="180"/>
      <c r="I113" s="180"/>
      <c r="J113" s="180"/>
      <c r="K113" s="180"/>
      <c r="L113" s="180"/>
      <c r="M113" s="180"/>
      <c r="N113" s="180"/>
      <c r="O113" s="180"/>
      <c r="P113" s="180"/>
      <c r="Q113" s="179"/>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85"/>
      <c r="AS113" s="185"/>
      <c r="AT113" s="185"/>
      <c r="AU113" s="118"/>
      <c r="AV113" s="118"/>
      <c r="AW113" s="119"/>
      <c r="AX113" s="119"/>
      <c r="AY113" s="119"/>
    </row>
    <row r="114" spans="2:51" x14ac:dyDescent="0.25">
      <c r="B114" s="165"/>
      <c r="C114" s="165"/>
      <c r="D114" s="165"/>
      <c r="E114" s="180"/>
      <c r="F114" s="180"/>
      <c r="G114" s="180"/>
      <c r="H114" s="180"/>
      <c r="I114" s="180"/>
      <c r="J114" s="180"/>
      <c r="K114" s="180"/>
      <c r="L114" s="180"/>
      <c r="M114" s="180"/>
      <c r="N114" s="180"/>
      <c r="O114" s="180"/>
      <c r="P114" s="180"/>
      <c r="Q114" s="179"/>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85"/>
      <c r="AS114" s="185"/>
      <c r="AT114" s="185"/>
      <c r="AU114" s="118"/>
      <c r="AV114" s="118"/>
      <c r="AW114" s="119"/>
      <c r="AX114" s="119"/>
      <c r="AY114" s="119"/>
    </row>
    <row r="115" spans="2:51" x14ac:dyDescent="0.25">
      <c r="B115" s="165"/>
      <c r="C115" s="165"/>
      <c r="D115" s="165"/>
      <c r="E115" s="180"/>
      <c r="F115" s="180"/>
      <c r="G115" s="180"/>
      <c r="H115" s="180"/>
      <c r="I115" s="180"/>
      <c r="J115" s="180"/>
      <c r="K115" s="180"/>
      <c r="L115" s="180"/>
      <c r="M115" s="180"/>
      <c r="N115" s="180"/>
      <c r="O115" s="180"/>
      <c r="P115" s="180"/>
      <c r="Q115" s="179"/>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85"/>
      <c r="AS115" s="185"/>
      <c r="AT115" s="185"/>
      <c r="AU115" s="118"/>
      <c r="AV115" s="118"/>
      <c r="AW115" s="119"/>
      <c r="AX115" s="119"/>
      <c r="AY115" s="119"/>
    </row>
    <row r="116" spans="2:51" x14ac:dyDescent="0.25">
      <c r="B116" s="165"/>
      <c r="C116" s="165"/>
      <c r="D116" s="165"/>
      <c r="E116" s="180"/>
      <c r="F116" s="180"/>
      <c r="G116" s="180"/>
      <c r="H116" s="180"/>
      <c r="I116" s="180"/>
      <c r="J116" s="180"/>
      <c r="K116" s="180"/>
      <c r="L116" s="180"/>
      <c r="M116" s="180"/>
      <c r="N116" s="180"/>
      <c r="O116" s="180"/>
      <c r="P116" s="180"/>
      <c r="Q116" s="179"/>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85"/>
      <c r="AS116" s="185"/>
      <c r="AT116" s="185"/>
      <c r="AU116" s="118"/>
      <c r="AV116" s="118"/>
      <c r="AW116" s="119"/>
      <c r="AX116" s="119"/>
      <c r="AY116" s="119"/>
    </row>
    <row r="117" spans="2:51" x14ac:dyDescent="0.25">
      <c r="B117" s="165"/>
      <c r="C117" s="165"/>
      <c r="D117" s="165"/>
      <c r="E117" s="180"/>
      <c r="F117" s="180"/>
      <c r="G117" s="180"/>
      <c r="H117" s="180"/>
      <c r="I117" s="180"/>
      <c r="J117" s="180"/>
      <c r="K117" s="180"/>
      <c r="L117" s="180"/>
      <c r="M117" s="180"/>
      <c r="N117" s="180"/>
      <c r="O117" s="180"/>
      <c r="P117" s="180"/>
      <c r="Q117" s="179"/>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85"/>
      <c r="AS117" s="185"/>
      <c r="AT117" s="185"/>
      <c r="AU117" s="118"/>
      <c r="AV117" s="118"/>
      <c r="AW117" s="119"/>
      <c r="AX117" s="119"/>
      <c r="AY117" s="119"/>
    </row>
    <row r="118" spans="2:51" x14ac:dyDescent="0.25">
      <c r="B118" s="165"/>
      <c r="C118" s="165"/>
      <c r="D118" s="165"/>
      <c r="E118" s="180"/>
      <c r="F118" s="180"/>
      <c r="G118" s="180"/>
      <c r="H118" s="180"/>
      <c r="I118" s="180"/>
      <c r="J118" s="180"/>
      <c r="K118" s="180"/>
      <c r="L118" s="180"/>
      <c r="M118" s="180"/>
      <c r="N118" s="180"/>
      <c r="O118" s="180"/>
      <c r="P118" s="180"/>
      <c r="Q118" s="179"/>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85"/>
      <c r="AS118" s="185"/>
      <c r="AT118" s="185"/>
      <c r="AU118" s="118"/>
      <c r="AV118" s="118"/>
      <c r="AW118" s="119"/>
      <c r="AX118" s="119"/>
      <c r="AY118" s="119"/>
    </row>
    <row r="119" spans="2:51" x14ac:dyDescent="0.25">
      <c r="B119" s="165"/>
      <c r="C119" s="165"/>
      <c r="D119" s="165"/>
      <c r="E119" s="180"/>
      <c r="F119" s="180"/>
      <c r="G119" s="180"/>
      <c r="H119" s="180"/>
      <c r="I119" s="180"/>
      <c r="J119" s="180"/>
      <c r="K119" s="180"/>
      <c r="L119" s="180"/>
      <c r="M119" s="180"/>
      <c r="N119" s="180"/>
      <c r="O119" s="180"/>
      <c r="P119" s="180"/>
      <c r="Q119" s="179"/>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85"/>
      <c r="AS119" s="185"/>
      <c r="AT119" s="185"/>
      <c r="AU119" s="118"/>
      <c r="AV119" s="118"/>
      <c r="AW119" s="119"/>
      <c r="AX119" s="119"/>
      <c r="AY119" s="119"/>
    </row>
    <row r="120" spans="2:51" x14ac:dyDescent="0.25">
      <c r="B120" s="165"/>
      <c r="C120" s="165"/>
      <c r="D120" s="165"/>
      <c r="E120" s="180"/>
      <c r="F120" s="180"/>
      <c r="G120" s="180"/>
      <c r="H120" s="180"/>
      <c r="I120" s="180"/>
      <c r="J120" s="180"/>
      <c r="K120" s="180"/>
      <c r="L120" s="180"/>
      <c r="M120" s="180"/>
      <c r="N120" s="180"/>
      <c r="O120" s="180"/>
      <c r="P120" s="180"/>
      <c r="Q120" s="179"/>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85"/>
      <c r="AS120" s="185"/>
      <c r="AT120" s="185"/>
      <c r="AU120" s="118"/>
      <c r="AV120" s="118"/>
      <c r="AW120" s="119"/>
      <c r="AX120" s="119"/>
      <c r="AY120" s="119"/>
    </row>
    <row r="121" spans="2:51" x14ac:dyDescent="0.25">
      <c r="B121" s="165"/>
      <c r="C121" s="165"/>
      <c r="D121" s="165"/>
      <c r="E121" s="180"/>
      <c r="F121" s="180"/>
      <c r="G121" s="180"/>
      <c r="H121" s="180"/>
      <c r="I121" s="180"/>
      <c r="J121" s="180"/>
      <c r="K121" s="180"/>
      <c r="L121" s="180"/>
      <c r="M121" s="180"/>
      <c r="N121" s="180"/>
      <c r="O121" s="180"/>
      <c r="P121" s="180"/>
      <c r="Q121" s="179"/>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85"/>
      <c r="AS121" s="185"/>
      <c r="AT121" s="185"/>
      <c r="AU121" s="118"/>
      <c r="AV121" s="118"/>
      <c r="AW121" s="119"/>
      <c r="AX121" s="119"/>
      <c r="AY121" s="119"/>
    </row>
    <row r="122" spans="2:51" x14ac:dyDescent="0.25">
      <c r="B122" s="165"/>
      <c r="C122" s="165"/>
      <c r="D122" s="165"/>
      <c r="E122" s="180"/>
      <c r="F122" s="180"/>
      <c r="G122" s="180"/>
      <c r="H122" s="180"/>
      <c r="I122" s="180"/>
      <c r="J122" s="180"/>
      <c r="K122" s="180"/>
      <c r="L122" s="180"/>
      <c r="M122" s="180"/>
      <c r="N122" s="180"/>
      <c r="O122" s="180"/>
      <c r="P122" s="180"/>
      <c r="Q122" s="179"/>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85"/>
      <c r="AS122" s="185"/>
      <c r="AT122" s="185"/>
      <c r="AU122" s="118"/>
      <c r="AV122" s="118"/>
      <c r="AW122" s="119"/>
      <c r="AX122" s="119"/>
      <c r="AY122" s="119"/>
    </row>
    <row r="123" spans="2:51" x14ac:dyDescent="0.25">
      <c r="B123" s="165"/>
      <c r="C123" s="165"/>
      <c r="D123" s="165"/>
      <c r="E123" s="180"/>
      <c r="F123" s="180"/>
      <c r="G123" s="180"/>
      <c r="H123" s="180"/>
      <c r="I123" s="180"/>
      <c r="J123" s="180"/>
      <c r="K123" s="180"/>
      <c r="L123" s="180"/>
      <c r="M123" s="180"/>
      <c r="N123" s="180"/>
      <c r="O123" s="180"/>
      <c r="P123" s="180"/>
      <c r="Q123" s="179"/>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85"/>
      <c r="AS123" s="185"/>
      <c r="AT123" s="185"/>
      <c r="AU123" s="118"/>
      <c r="AV123" s="118"/>
      <c r="AW123" s="119"/>
      <c r="AX123" s="119"/>
      <c r="AY123" s="119"/>
    </row>
    <row r="124" spans="2:51" x14ac:dyDescent="0.25">
      <c r="B124" s="165"/>
      <c r="C124" s="165"/>
      <c r="D124" s="165"/>
      <c r="E124" s="180"/>
      <c r="F124" s="180"/>
      <c r="G124" s="180"/>
      <c r="H124" s="180"/>
      <c r="I124" s="180"/>
      <c r="J124" s="180"/>
      <c r="K124" s="180"/>
      <c r="L124" s="180"/>
      <c r="M124" s="180"/>
      <c r="N124" s="180"/>
      <c r="O124" s="180"/>
      <c r="P124" s="180"/>
      <c r="Q124" s="179"/>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85"/>
      <c r="AS124" s="185"/>
      <c r="AT124" s="185"/>
      <c r="AU124" s="118"/>
      <c r="AV124" s="118"/>
      <c r="AW124" s="119"/>
      <c r="AX124" s="119"/>
      <c r="AY124" s="119"/>
    </row>
    <row r="125" spans="2:51" x14ac:dyDescent="0.25">
      <c r="B125" s="165"/>
      <c r="C125" s="165"/>
      <c r="D125" s="165"/>
      <c r="E125" s="180"/>
      <c r="F125" s="180"/>
      <c r="G125" s="180"/>
      <c r="H125" s="180"/>
      <c r="I125" s="180"/>
      <c r="J125" s="180"/>
      <c r="K125" s="180"/>
      <c r="L125" s="180"/>
      <c r="M125" s="180"/>
      <c r="N125" s="180"/>
      <c r="O125" s="180"/>
      <c r="P125" s="180"/>
      <c r="Q125" s="179"/>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85"/>
      <c r="AS125" s="185"/>
      <c r="AT125" s="185"/>
      <c r="AU125" s="118"/>
      <c r="AV125" s="118"/>
      <c r="AW125" s="119"/>
      <c r="AX125" s="119"/>
      <c r="AY125" s="119"/>
    </row>
    <row r="126" spans="2:51" x14ac:dyDescent="0.25">
      <c r="B126" s="165"/>
      <c r="C126" s="165"/>
      <c r="D126" s="165"/>
      <c r="E126" s="180"/>
      <c r="F126" s="180"/>
      <c r="G126" s="180"/>
      <c r="H126" s="180"/>
      <c r="I126" s="180"/>
      <c r="J126" s="180"/>
      <c r="K126" s="180"/>
      <c r="L126" s="180"/>
      <c r="M126" s="180"/>
      <c r="N126" s="180"/>
      <c r="O126" s="180"/>
      <c r="P126" s="180"/>
      <c r="Q126" s="179"/>
      <c r="R126" s="137"/>
      <c r="S126" s="137"/>
      <c r="T126" s="118"/>
      <c r="U126" s="119"/>
      <c r="V126" s="118"/>
      <c r="W126" s="118"/>
      <c r="X126" s="118"/>
      <c r="Y126" s="119"/>
      <c r="Z126" s="119"/>
      <c r="AA126" s="119"/>
      <c r="AB126" s="119"/>
      <c r="AC126" s="119"/>
      <c r="AD126" s="119"/>
      <c r="AE126" s="119"/>
      <c r="AF126" s="119"/>
      <c r="AG126" s="119"/>
      <c r="AH126" s="119"/>
      <c r="AI126" s="119"/>
      <c r="AJ126" s="119"/>
      <c r="AK126" s="119"/>
      <c r="AL126" s="119"/>
      <c r="AM126" s="119"/>
      <c r="AN126" s="134"/>
      <c r="AO126" s="136"/>
      <c r="AP126" s="136"/>
      <c r="AQ126" s="118"/>
      <c r="AR126" s="185"/>
      <c r="AS126" s="185"/>
      <c r="AT126" s="185"/>
      <c r="AU126" s="118"/>
      <c r="AV126" s="118"/>
      <c r="AW126" s="119"/>
      <c r="AX126" s="119"/>
      <c r="AY126" s="119"/>
    </row>
    <row r="127" spans="2:51" x14ac:dyDescent="0.25">
      <c r="B127" s="165"/>
      <c r="C127" s="165"/>
      <c r="D127" s="165"/>
      <c r="E127" s="180"/>
      <c r="F127" s="180"/>
      <c r="G127" s="180"/>
      <c r="H127" s="180"/>
      <c r="I127" s="180"/>
      <c r="J127" s="180"/>
      <c r="K127" s="180"/>
      <c r="L127" s="180"/>
      <c r="M127" s="180"/>
      <c r="N127" s="180"/>
      <c r="O127" s="180"/>
      <c r="P127" s="180"/>
      <c r="Q127" s="179"/>
      <c r="R127" s="137"/>
      <c r="S127" s="137"/>
      <c r="T127" s="118"/>
      <c r="U127" s="119"/>
      <c r="V127" s="118"/>
      <c r="W127" s="118"/>
      <c r="X127" s="118"/>
      <c r="Y127" s="119"/>
      <c r="Z127" s="119"/>
      <c r="AA127" s="119"/>
      <c r="AB127" s="119"/>
      <c r="AC127" s="119"/>
      <c r="AD127" s="119"/>
      <c r="AE127" s="119"/>
      <c r="AF127" s="119"/>
      <c r="AG127" s="119"/>
      <c r="AH127" s="119"/>
      <c r="AI127" s="119"/>
      <c r="AJ127" s="119"/>
      <c r="AK127" s="119"/>
      <c r="AL127" s="119"/>
      <c r="AM127" s="119"/>
      <c r="AN127" s="134"/>
      <c r="AO127" s="136"/>
      <c r="AP127" s="136"/>
      <c r="AQ127" s="118"/>
      <c r="AR127" s="185"/>
      <c r="AS127" s="185"/>
      <c r="AT127" s="185"/>
      <c r="AU127" s="118"/>
      <c r="AV127" s="118"/>
      <c r="AW127" s="119"/>
      <c r="AX127" s="119"/>
      <c r="AY127" s="119"/>
    </row>
  </sheetData>
  <autoFilter ref="B5:AY5"/>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25"/>
  <sheetViews>
    <sheetView showGridLines="0" workbookViewId="0">
      <pane xSplit="4" ySplit="3" topLeftCell="E4" activePane="bottomRight" state="frozen"/>
      <selection activeCell="AZ4" sqref="AZ4"/>
      <selection pane="topRight" activeCell="AZ4" sqref="AZ4"/>
      <selection pane="bottomLeft" activeCell="AZ4" sqref="AZ4"/>
      <selection pane="bottomRight" activeCell="AZ4" sqref="AZ4"/>
    </sheetView>
  </sheetViews>
  <sheetFormatPr defaultColWidth="9.140625" defaultRowHeight="15" x14ac:dyDescent="0.25"/>
  <cols>
    <col min="1" max="1" width="9.140625" style="110"/>
    <col min="2" max="2" width="49.42578125" style="166" bestFit="1" customWidth="1"/>
    <col min="3" max="4" width="13.5703125" style="166" customWidth="1"/>
    <col min="5" max="17" width="11.42578125" style="166" customWidth="1"/>
    <col min="18" max="19" width="11.42578125" style="135" customWidth="1"/>
    <col min="20" max="39" width="11.42578125" style="110" customWidth="1"/>
    <col min="40" max="42" width="11.42578125" style="135" customWidth="1"/>
    <col min="43" max="51" width="11.42578125" style="110" customWidth="1"/>
    <col min="52" max="52" width="9.140625" style="110"/>
    <col min="53" max="57" width="8" style="110" customWidth="1"/>
    <col min="58" max="16384" width="9.140625" style="110"/>
  </cols>
  <sheetData>
    <row r="1" spans="1:57"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row>
    <row r="2" spans="1:57"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269</v>
      </c>
      <c r="AZ2" s="218" t="s">
        <v>646</v>
      </c>
      <c r="BA2" s="250" t="s">
        <v>676</v>
      </c>
      <c r="BB2" s="250" t="s">
        <v>675</v>
      </c>
      <c r="BC2" s="250" t="s">
        <v>677</v>
      </c>
      <c r="BD2" s="250" t="s">
        <v>673</v>
      </c>
      <c r="BE2" s="250" t="s">
        <v>674</v>
      </c>
    </row>
    <row r="3" spans="1:57" s="166" customFormat="1" ht="15.75" thickTop="1" x14ac:dyDescent="0.25">
      <c r="A3" s="162" t="s">
        <v>670</v>
      </c>
      <c r="B3" s="161"/>
      <c r="C3" s="161"/>
      <c r="D3" s="161"/>
      <c r="E3" s="217">
        <v>2018</v>
      </c>
      <c r="F3" s="217">
        <v>2017</v>
      </c>
      <c r="G3" s="217">
        <v>2017</v>
      </c>
      <c r="H3" s="217">
        <v>2015</v>
      </c>
      <c r="I3" s="219">
        <v>2017</v>
      </c>
      <c r="J3" s="217">
        <v>2017</v>
      </c>
      <c r="K3" s="219">
        <v>2017</v>
      </c>
      <c r="L3" s="163">
        <v>2015</v>
      </c>
      <c r="M3" s="163">
        <v>2016</v>
      </c>
      <c r="N3" s="163">
        <v>2017</v>
      </c>
      <c r="O3" s="163">
        <v>2018</v>
      </c>
      <c r="P3" s="163">
        <v>2018</v>
      </c>
      <c r="Q3" s="219">
        <v>2017</v>
      </c>
      <c r="R3" s="219">
        <v>2017</v>
      </c>
      <c r="S3" s="219">
        <v>2017</v>
      </c>
      <c r="T3" s="219">
        <v>2017</v>
      </c>
      <c r="U3" s="219">
        <v>2017</v>
      </c>
      <c r="V3" s="219">
        <v>2017</v>
      </c>
      <c r="W3" s="219">
        <v>2018</v>
      </c>
      <c r="X3" s="219">
        <v>2018</v>
      </c>
      <c r="Y3" s="219">
        <v>2014</v>
      </c>
      <c r="Z3" s="219">
        <v>2015</v>
      </c>
      <c r="AA3" s="219">
        <v>2017</v>
      </c>
      <c r="AB3" s="163">
        <v>2017</v>
      </c>
      <c r="AC3" s="163">
        <v>2017</v>
      </c>
      <c r="AD3" s="163">
        <v>2018</v>
      </c>
      <c r="AE3" s="163">
        <v>2018</v>
      </c>
      <c r="AF3" s="163">
        <v>2018</v>
      </c>
      <c r="AG3" s="163">
        <v>2018</v>
      </c>
      <c r="AH3" s="163">
        <v>2018</v>
      </c>
      <c r="AI3" s="163">
        <v>2018</v>
      </c>
      <c r="AJ3" s="163">
        <v>2018</v>
      </c>
      <c r="AK3" s="163">
        <v>2018</v>
      </c>
      <c r="AL3" s="163">
        <v>2018</v>
      </c>
      <c r="AM3" s="163">
        <v>2018</v>
      </c>
      <c r="AN3" s="219">
        <v>2017</v>
      </c>
      <c r="AO3" s="219">
        <v>2017</v>
      </c>
      <c r="AP3" s="164">
        <v>2017</v>
      </c>
      <c r="AQ3" s="221">
        <v>2017</v>
      </c>
      <c r="AR3" s="221">
        <v>2017</v>
      </c>
      <c r="AS3" s="221">
        <v>2017</v>
      </c>
      <c r="AT3" s="221">
        <v>2017</v>
      </c>
      <c r="AU3" s="219">
        <v>2017</v>
      </c>
      <c r="AV3" s="219">
        <v>2017</v>
      </c>
      <c r="AW3" s="226">
        <v>2017</v>
      </c>
      <c r="AX3" s="226">
        <v>2017</v>
      </c>
      <c r="AY3" s="221">
        <v>2017</v>
      </c>
      <c r="AZ3" s="219">
        <v>2017</v>
      </c>
      <c r="BA3" s="244"/>
      <c r="BB3" s="244"/>
      <c r="BC3" s="244"/>
      <c r="BD3" s="244"/>
      <c r="BE3" s="244"/>
    </row>
    <row r="4" spans="1:57" s="166" customFormat="1" x14ac:dyDescent="0.25">
      <c r="A4" s="165" t="s">
        <v>183</v>
      </c>
      <c r="B4" s="165" t="s">
        <v>275</v>
      </c>
      <c r="C4" s="165" t="s">
        <v>277</v>
      </c>
      <c r="D4" s="195" t="s">
        <v>278</v>
      </c>
      <c r="E4" s="242">
        <f>IF('Indicator Date hidden'!E6="x","x",$E$3-'Indicator Date hidden'!E6)</f>
        <v>0</v>
      </c>
      <c r="F4" s="242">
        <f>IF('Indicator Date hidden'!F6="x","x",F$3-'Indicator Date hidden'!F6)</f>
        <v>6</v>
      </c>
      <c r="G4" s="242">
        <f>IF('Indicator Date hidden'!G6="x","x",G$3-'Indicator Date hidden'!G6)</f>
        <v>6</v>
      </c>
      <c r="H4" s="242">
        <f>IF('Indicator Date hidden'!H6="x","x",H$3-'Indicator Date hidden'!H6)</f>
        <v>0</v>
      </c>
      <c r="I4" s="242" t="str">
        <f>IF('Indicator Date hidden'!I6="x","x",I$3-'Indicator Date hidden'!I6)</f>
        <v>x</v>
      </c>
      <c r="J4" s="242">
        <f>IF('Indicator Date hidden'!J6="x","x",J$3-'Indicator Date hidden'!J6)</f>
        <v>0</v>
      </c>
      <c r="K4" s="242">
        <f>IF('Indicator Date hidden'!K6="x","x",K$3-'Indicator Date hidden'!K6)</f>
        <v>1</v>
      </c>
      <c r="L4" s="242">
        <f>IF('Indicator Date hidden'!L6="x","x",L$3-'Indicator Date hidden'!L6)</f>
        <v>0</v>
      </c>
      <c r="M4" s="242">
        <f>IF('Indicator Date hidden'!M6="x","x",M$3-'Indicator Date hidden'!M6)</f>
        <v>0</v>
      </c>
      <c r="N4" s="242">
        <f>IF('Indicator Date hidden'!N6="x","x",N$3-'Indicator Date hidden'!N6)</f>
        <v>0</v>
      </c>
      <c r="O4" s="242">
        <f>IF('Indicator Date hidden'!O6="x","x",O$3-'Indicator Date hidden'!O6)</f>
        <v>0</v>
      </c>
      <c r="P4" s="242">
        <f>IF('Indicator Date hidden'!P6="x","x",P$3-'Indicator Date hidden'!P6)</f>
        <v>0</v>
      </c>
      <c r="Q4" s="242">
        <f>IF('Indicator Date hidden'!Q6="x","x",Q$3-'Indicator Date hidden'!Q6)</f>
        <v>3</v>
      </c>
      <c r="R4" s="242">
        <f>IF('Indicator Date hidden'!R6="x","x",R$3-'Indicator Date hidden'!R6)</f>
        <v>1</v>
      </c>
      <c r="S4" s="242">
        <f>IF('Indicator Date hidden'!S6="x","x",S$3-'Indicator Date hidden'!S6)</f>
        <v>1</v>
      </c>
      <c r="T4" s="242">
        <f>IF('Indicator Date hidden'!T6="x","x",T$3-'Indicator Date hidden'!T6)</f>
        <v>2</v>
      </c>
      <c r="U4" s="242">
        <f>IF('Indicator Date hidden'!U6="x","x",U$3-'Indicator Date hidden'!U6)</f>
        <v>2</v>
      </c>
      <c r="V4" s="242">
        <f>IF('Indicator Date hidden'!V6="x","x",V$3-'Indicator Date hidden'!V6)</f>
        <v>2</v>
      </c>
      <c r="W4" s="242">
        <f>IF('Indicator Date hidden'!W6="x","x",W$3-'Indicator Date hidden'!W6)</f>
        <v>3</v>
      </c>
      <c r="X4" s="242">
        <f>IF('Indicator Date hidden'!X6="x","x",X$3-'Indicator Date hidden'!X6)</f>
        <v>4</v>
      </c>
      <c r="Y4" s="242">
        <f>IF('Indicator Date hidden'!Y6="x","x",Y$3-'Indicator Date hidden'!Y6)</f>
        <v>0</v>
      </c>
      <c r="Z4" s="242">
        <f>IF('Indicator Date hidden'!Z6="x","x",Z$3-'Indicator Date hidden'!Z6)</f>
        <v>0</v>
      </c>
      <c r="AA4" s="242">
        <f>IF('Indicator Date hidden'!AA6="x","x",AA$3-'Indicator Date hidden'!AA6)</f>
        <v>0</v>
      </c>
      <c r="AB4" s="242">
        <f>IF('Indicator Date hidden'!AB6="x","x",AB$3-'Indicator Date hidden'!AB6)</f>
        <v>0</v>
      </c>
      <c r="AC4" s="242">
        <f>IF('Indicator Date hidden'!AC6="x","x",AC$3-'Indicator Date hidden'!AC6)</f>
        <v>0</v>
      </c>
      <c r="AD4" s="242">
        <f>IF('Indicator Date hidden'!AD6="x","x",AD$3-'Indicator Date hidden'!AD6)</f>
        <v>1</v>
      </c>
      <c r="AE4" s="242">
        <f>IF('Indicator Date hidden'!AE6="x","x",AE$3-'Indicator Date hidden'!AE6)</f>
        <v>1</v>
      </c>
      <c r="AF4" s="242">
        <f>IF('Indicator Date hidden'!AF6="x","x",AF$3-'Indicator Date hidden'!AF6)</f>
        <v>0</v>
      </c>
      <c r="AG4" s="242">
        <f>IF('Indicator Date hidden'!AG6="x","x",AG$3-'Indicator Date hidden'!AG6)</f>
        <v>1</v>
      </c>
      <c r="AH4" s="242">
        <f>IF('Indicator Date hidden'!AH6="x","x",AH$3-'Indicator Date hidden'!AH6)</f>
        <v>1</v>
      </c>
      <c r="AI4" s="242">
        <f>IF('Indicator Date hidden'!AI6="x","x",AI$3-'Indicator Date hidden'!AI6)</f>
        <v>1</v>
      </c>
      <c r="AJ4" s="242">
        <f>IF('Indicator Date hidden'!AJ6="x","x",AJ$3-'Indicator Date hidden'!AJ6)</f>
        <v>1</v>
      </c>
      <c r="AK4" s="242">
        <f>IF('Indicator Date hidden'!AK6="x","x",AK$3-'Indicator Date hidden'!AK6)</f>
        <v>1</v>
      </c>
      <c r="AL4" s="242">
        <f>IF('Indicator Date hidden'!AL6="x","x",AL$3-'Indicator Date hidden'!AL6)</f>
        <v>1</v>
      </c>
      <c r="AM4" s="242">
        <f>IF('Indicator Date hidden'!AM6="x","x",AM$3-'Indicator Date hidden'!AM6)</f>
        <v>1</v>
      </c>
      <c r="AN4" s="242">
        <f>IF('Indicator Date hidden'!AN6="x","x",AN$3-'Indicator Date hidden'!AN6)</f>
        <v>1</v>
      </c>
      <c r="AO4" s="242">
        <f>IF('Indicator Date hidden'!AO6="x","x",AO$3-'Indicator Date hidden'!AO6)</f>
        <v>1</v>
      </c>
      <c r="AP4" s="242">
        <f>IF('Indicator Date hidden'!AP6="x","x",AP$3-'Indicator Date hidden'!AP6)</f>
        <v>3</v>
      </c>
      <c r="AQ4" s="242">
        <f>IF('Indicator Date hidden'!AQ6="x","x",AQ$3-'Indicator Date hidden'!AQ6)</f>
        <v>1</v>
      </c>
      <c r="AR4" s="242">
        <f>IF('Indicator Date hidden'!AR6="x","x",AR$3-'Indicator Date hidden'!AR6)</f>
        <v>1</v>
      </c>
      <c r="AS4" s="242">
        <f>IF('Indicator Date hidden'!AS6="x","x",AS$3-'Indicator Date hidden'!AS6)</f>
        <v>2</v>
      </c>
      <c r="AT4" s="242">
        <f>IF('Indicator Date hidden'!AT6="x","x",AT$3-'Indicator Date hidden'!AT6)</f>
        <v>2</v>
      </c>
      <c r="AU4" s="242">
        <f>IF('Indicator Date hidden'!AU6="x","x",AU$3-'Indicator Date hidden'!AU6)</f>
        <v>1</v>
      </c>
      <c r="AV4" s="242">
        <f>IF('Indicator Date hidden'!AV6="x","x",AV$3-'Indicator Date hidden'!AV6)</f>
        <v>1</v>
      </c>
      <c r="AW4" s="242">
        <f>IF('Indicator Date hidden'!AW6="x","x",AW$3-'Indicator Date hidden'!AW6)</f>
        <v>0</v>
      </c>
      <c r="AX4" s="242">
        <f>IF('Indicator Date hidden'!AX6="x","x",AX$3-'Indicator Date hidden'!AX6)</f>
        <v>2</v>
      </c>
      <c r="AY4" s="242">
        <f>IF('Indicator Date hidden'!AY6="x","x",AY$3-'Indicator Date hidden'!AY6)</f>
        <v>0</v>
      </c>
      <c r="AZ4" s="242">
        <f>IF('Indicator Date hidden'!AZ6="x","x",AZ$3-'Indicator Date hidden'!AZ6)</f>
        <v>0</v>
      </c>
      <c r="BA4" s="246">
        <f>SUM(E4:AX4)</f>
        <v>55</v>
      </c>
      <c r="BB4" s="248">
        <f>BA4/46</f>
        <v>1.1956521739130435</v>
      </c>
      <c r="BC4" s="246">
        <f>COUNTIF(E4:AX4,"&gt;0")</f>
        <v>30</v>
      </c>
      <c r="BD4" s="248">
        <f>_xlfn.STDEV.P(E4:AX4)</f>
        <v>1.4124665406285071</v>
      </c>
      <c r="BE4" s="249">
        <f>MEDIAN(E4:AX4)</f>
        <v>1</v>
      </c>
    </row>
    <row r="5" spans="1:57" s="166" customFormat="1" x14ac:dyDescent="0.25">
      <c r="A5" s="165" t="s">
        <v>183</v>
      </c>
      <c r="B5" s="165" t="s">
        <v>279</v>
      </c>
      <c r="C5" s="165" t="s">
        <v>277</v>
      </c>
      <c r="D5" s="195" t="s">
        <v>281</v>
      </c>
      <c r="E5" s="242">
        <f>IF('Indicator Date hidden'!E7="x","x",$E$3-'Indicator Date hidden'!E7)</f>
        <v>0</v>
      </c>
      <c r="F5" s="242">
        <f>IF('Indicator Date hidden'!F7="x","x",F$3-'Indicator Date hidden'!F7)</f>
        <v>6</v>
      </c>
      <c r="G5" s="242">
        <f>IF('Indicator Date hidden'!G7="x","x",G$3-'Indicator Date hidden'!G7)</f>
        <v>6</v>
      </c>
      <c r="H5" s="242">
        <f>IF('Indicator Date hidden'!H7="x","x",H$3-'Indicator Date hidden'!H7)</f>
        <v>0</v>
      </c>
      <c r="I5" s="242" t="str">
        <f>IF('Indicator Date hidden'!I7="x","x",I$3-'Indicator Date hidden'!I7)</f>
        <v>x</v>
      </c>
      <c r="J5" s="242">
        <f>IF('Indicator Date hidden'!J7="x","x",J$3-'Indicator Date hidden'!J7)</f>
        <v>0</v>
      </c>
      <c r="K5" s="242">
        <f>IF('Indicator Date hidden'!K7="x","x",K$3-'Indicator Date hidden'!K7)</f>
        <v>1</v>
      </c>
      <c r="L5" s="242">
        <f>IF('Indicator Date hidden'!L7="x","x",L$3-'Indicator Date hidden'!L7)</f>
        <v>0</v>
      </c>
      <c r="M5" s="242">
        <f>IF('Indicator Date hidden'!M7="x","x",M$3-'Indicator Date hidden'!M7)</f>
        <v>0</v>
      </c>
      <c r="N5" s="242">
        <f>IF('Indicator Date hidden'!N7="x","x",N$3-'Indicator Date hidden'!N7)</f>
        <v>0</v>
      </c>
      <c r="O5" s="242">
        <f>IF('Indicator Date hidden'!O7="x","x",O$3-'Indicator Date hidden'!O7)</f>
        <v>0</v>
      </c>
      <c r="P5" s="242">
        <f>IF('Indicator Date hidden'!P7="x","x",P$3-'Indicator Date hidden'!P7)</f>
        <v>0</v>
      </c>
      <c r="Q5" s="242">
        <f>IF('Indicator Date hidden'!Q7="x","x",Q$3-'Indicator Date hidden'!Q7)</f>
        <v>3</v>
      </c>
      <c r="R5" s="242">
        <f>IF('Indicator Date hidden'!R7="x","x",R$3-'Indicator Date hidden'!R7)</f>
        <v>1</v>
      </c>
      <c r="S5" s="242">
        <f>IF('Indicator Date hidden'!S7="x","x",S$3-'Indicator Date hidden'!S7)</f>
        <v>1</v>
      </c>
      <c r="T5" s="242">
        <f>IF('Indicator Date hidden'!T7="x","x",T$3-'Indicator Date hidden'!T7)</f>
        <v>2</v>
      </c>
      <c r="U5" s="242">
        <f>IF('Indicator Date hidden'!U7="x","x",U$3-'Indicator Date hidden'!U7)</f>
        <v>2</v>
      </c>
      <c r="V5" s="242">
        <f>IF('Indicator Date hidden'!V7="x","x",V$3-'Indicator Date hidden'!V7)</f>
        <v>2</v>
      </c>
      <c r="W5" s="242">
        <f>IF('Indicator Date hidden'!W7="x","x",W$3-'Indicator Date hidden'!W7)</f>
        <v>3</v>
      </c>
      <c r="X5" s="242">
        <f>IF('Indicator Date hidden'!X7="x","x",X$3-'Indicator Date hidden'!X7)</f>
        <v>4</v>
      </c>
      <c r="Y5" s="242">
        <f>IF('Indicator Date hidden'!Y7="x","x",Y$3-'Indicator Date hidden'!Y7)</f>
        <v>0</v>
      </c>
      <c r="Z5" s="242">
        <f>IF('Indicator Date hidden'!Z7="x","x",Z$3-'Indicator Date hidden'!Z7)</f>
        <v>0</v>
      </c>
      <c r="AA5" s="242">
        <f>IF('Indicator Date hidden'!AA7="x","x",AA$3-'Indicator Date hidden'!AA7)</f>
        <v>0</v>
      </c>
      <c r="AB5" s="242">
        <f>IF('Indicator Date hidden'!AB7="x","x",AB$3-'Indicator Date hidden'!AB7)</f>
        <v>0</v>
      </c>
      <c r="AC5" s="242">
        <f>IF('Indicator Date hidden'!AC7="x","x",AC$3-'Indicator Date hidden'!AC7)</f>
        <v>0</v>
      </c>
      <c r="AD5" s="242">
        <f>IF('Indicator Date hidden'!AD7="x","x",AD$3-'Indicator Date hidden'!AD7)</f>
        <v>1</v>
      </c>
      <c r="AE5" s="242">
        <f>IF('Indicator Date hidden'!AE7="x","x",AE$3-'Indicator Date hidden'!AE7)</f>
        <v>1</v>
      </c>
      <c r="AF5" s="242">
        <f>IF('Indicator Date hidden'!AF7="x","x",AF$3-'Indicator Date hidden'!AF7)</f>
        <v>0</v>
      </c>
      <c r="AG5" s="242">
        <f>IF('Indicator Date hidden'!AG7="x","x",AG$3-'Indicator Date hidden'!AG7)</f>
        <v>1</v>
      </c>
      <c r="AH5" s="242">
        <f>IF('Indicator Date hidden'!AH7="x","x",AH$3-'Indicator Date hidden'!AH7)</f>
        <v>1</v>
      </c>
      <c r="AI5" s="242">
        <f>IF('Indicator Date hidden'!AI7="x","x",AI$3-'Indicator Date hidden'!AI7)</f>
        <v>1</v>
      </c>
      <c r="AJ5" s="242">
        <f>IF('Indicator Date hidden'!AJ7="x","x",AJ$3-'Indicator Date hidden'!AJ7)</f>
        <v>1</v>
      </c>
      <c r="AK5" s="242">
        <f>IF('Indicator Date hidden'!AK7="x","x",AK$3-'Indicator Date hidden'!AK7)</f>
        <v>1</v>
      </c>
      <c r="AL5" s="242">
        <f>IF('Indicator Date hidden'!AL7="x","x",AL$3-'Indicator Date hidden'!AL7)</f>
        <v>1</v>
      </c>
      <c r="AM5" s="242">
        <f>IF('Indicator Date hidden'!AM7="x","x",AM$3-'Indicator Date hidden'!AM7)</f>
        <v>1</v>
      </c>
      <c r="AN5" s="242">
        <f>IF('Indicator Date hidden'!AN7="x","x",AN$3-'Indicator Date hidden'!AN7)</f>
        <v>1</v>
      </c>
      <c r="AO5" s="242">
        <f>IF('Indicator Date hidden'!AO7="x","x",AO$3-'Indicator Date hidden'!AO7)</f>
        <v>1</v>
      </c>
      <c r="AP5" s="242">
        <f>IF('Indicator Date hidden'!AP7="x","x",AP$3-'Indicator Date hidden'!AP7)</f>
        <v>3</v>
      </c>
      <c r="AQ5" s="242">
        <f>IF('Indicator Date hidden'!AQ7="x","x",AQ$3-'Indicator Date hidden'!AQ7)</f>
        <v>1</v>
      </c>
      <c r="AR5" s="242">
        <f>IF('Indicator Date hidden'!AR7="x","x",AR$3-'Indicator Date hidden'!AR7)</f>
        <v>1</v>
      </c>
      <c r="AS5" s="242">
        <f>IF('Indicator Date hidden'!AS7="x","x",AS$3-'Indicator Date hidden'!AS7)</f>
        <v>2</v>
      </c>
      <c r="AT5" s="242">
        <f>IF('Indicator Date hidden'!AT7="x","x",AT$3-'Indicator Date hidden'!AT7)</f>
        <v>2</v>
      </c>
      <c r="AU5" s="242">
        <f>IF('Indicator Date hidden'!AU7="x","x",AU$3-'Indicator Date hidden'!AU7)</f>
        <v>1</v>
      </c>
      <c r="AV5" s="242">
        <f>IF('Indicator Date hidden'!AV7="x","x",AV$3-'Indicator Date hidden'!AV7)</f>
        <v>1</v>
      </c>
      <c r="AW5" s="242">
        <f>IF('Indicator Date hidden'!AW7="x","x",AW$3-'Indicator Date hidden'!AW7)</f>
        <v>0</v>
      </c>
      <c r="AX5" s="242">
        <f>IF('Indicator Date hidden'!AX7="x","x",AX$3-'Indicator Date hidden'!AX7)</f>
        <v>2</v>
      </c>
      <c r="AY5" s="242">
        <f>IF('Indicator Date hidden'!AY7="x","x",AY$3-'Indicator Date hidden'!AY7)</f>
        <v>0</v>
      </c>
      <c r="AZ5" s="242">
        <f>IF('Indicator Date hidden'!AZ7="x","x",AZ$3-'Indicator Date hidden'!AZ7)</f>
        <v>0</v>
      </c>
      <c r="BA5" s="246">
        <f t="shared" ref="BA5:BA68" si="0">SUM(E5:AX5)</f>
        <v>55</v>
      </c>
      <c r="BB5" s="248">
        <f t="shared" ref="BB5:BB68" si="1">BA5/46</f>
        <v>1.1956521739130435</v>
      </c>
      <c r="BC5" s="246">
        <f t="shared" ref="BC5:BC68" si="2">COUNTIF(E5:AX5,"&gt;0")</f>
        <v>30</v>
      </c>
      <c r="BD5" s="248">
        <f t="shared" ref="BD5:BD68" si="3">_xlfn.STDEV.P(E5:AX5)</f>
        <v>1.4124665406285071</v>
      </c>
      <c r="BE5" s="249">
        <f t="shared" ref="BE5:BE68" si="4">MEDIAN(E5:AX5)</f>
        <v>1</v>
      </c>
    </row>
    <row r="6" spans="1:57" s="166" customFormat="1" x14ac:dyDescent="0.25">
      <c r="A6" s="165" t="s">
        <v>183</v>
      </c>
      <c r="B6" s="165" t="s">
        <v>282</v>
      </c>
      <c r="C6" s="165" t="s">
        <v>277</v>
      </c>
      <c r="D6" s="195" t="s">
        <v>284</v>
      </c>
      <c r="E6" s="242">
        <f>IF('Indicator Date hidden'!E8="x","x",$E$3-'Indicator Date hidden'!E8)</f>
        <v>0</v>
      </c>
      <c r="F6" s="242" t="str">
        <f>IF('Indicator Date hidden'!F8="x","x",F$3-'Indicator Date hidden'!F8)</f>
        <v>x</v>
      </c>
      <c r="G6" s="242" t="str">
        <f>IF('Indicator Date hidden'!G8="x","x",G$3-'Indicator Date hidden'!G8)</f>
        <v>x</v>
      </c>
      <c r="H6" s="242" t="str">
        <f>IF('Indicator Date hidden'!H8="x","x",H$3-'Indicator Date hidden'!H8)</f>
        <v>x</v>
      </c>
      <c r="I6" s="242" t="str">
        <f>IF('Indicator Date hidden'!I8="x","x",I$3-'Indicator Date hidden'!I8)</f>
        <v>x</v>
      </c>
      <c r="J6" s="242">
        <f>IF('Indicator Date hidden'!J8="x","x",J$3-'Indicator Date hidden'!J8)</f>
        <v>0</v>
      </c>
      <c r="K6" s="242">
        <f>IF('Indicator Date hidden'!K8="x","x",K$3-'Indicator Date hidden'!K8)</f>
        <v>1</v>
      </c>
      <c r="L6" s="242">
        <f>IF('Indicator Date hidden'!L8="x","x",L$3-'Indicator Date hidden'!L8)</f>
        <v>0</v>
      </c>
      <c r="M6" s="242">
        <f>IF('Indicator Date hidden'!M8="x","x",M$3-'Indicator Date hidden'!M8)</f>
        <v>0</v>
      </c>
      <c r="N6" s="242">
        <f>IF('Indicator Date hidden'!N8="x","x",N$3-'Indicator Date hidden'!N8)</f>
        <v>0</v>
      </c>
      <c r="O6" s="242">
        <f>IF('Indicator Date hidden'!O8="x","x",O$3-'Indicator Date hidden'!O8)</f>
        <v>0</v>
      </c>
      <c r="P6" s="242">
        <f>IF('Indicator Date hidden'!P8="x","x",P$3-'Indicator Date hidden'!P8)</f>
        <v>0</v>
      </c>
      <c r="Q6" s="242">
        <f>IF('Indicator Date hidden'!Q8="x","x",Q$3-'Indicator Date hidden'!Q8)</f>
        <v>3</v>
      </c>
      <c r="R6" s="242">
        <f>IF('Indicator Date hidden'!R8="x","x",R$3-'Indicator Date hidden'!R8)</f>
        <v>1</v>
      </c>
      <c r="S6" s="242">
        <f>IF('Indicator Date hidden'!S8="x","x",S$3-'Indicator Date hidden'!S8)</f>
        <v>1</v>
      </c>
      <c r="T6" s="242">
        <f>IF('Indicator Date hidden'!T8="x","x",T$3-'Indicator Date hidden'!T8)</f>
        <v>2</v>
      </c>
      <c r="U6" s="242">
        <f>IF('Indicator Date hidden'!U8="x","x",U$3-'Indicator Date hidden'!U8)</f>
        <v>2</v>
      </c>
      <c r="V6" s="242">
        <f>IF('Indicator Date hidden'!V8="x","x",V$3-'Indicator Date hidden'!V8)</f>
        <v>2</v>
      </c>
      <c r="W6" s="242">
        <f>IF('Indicator Date hidden'!W8="x","x",W$3-'Indicator Date hidden'!W8)</f>
        <v>3</v>
      </c>
      <c r="X6" s="242">
        <f>IF('Indicator Date hidden'!X8="x","x",X$3-'Indicator Date hidden'!X8)</f>
        <v>4</v>
      </c>
      <c r="Y6" s="242">
        <f>IF('Indicator Date hidden'!Y8="x","x",Y$3-'Indicator Date hidden'!Y8)</f>
        <v>0</v>
      </c>
      <c r="Z6" s="242">
        <f>IF('Indicator Date hidden'!Z8="x","x",Z$3-'Indicator Date hidden'!Z8)</f>
        <v>0</v>
      </c>
      <c r="AA6" s="242">
        <f>IF('Indicator Date hidden'!AA8="x","x",AA$3-'Indicator Date hidden'!AA8)</f>
        <v>0</v>
      </c>
      <c r="AB6" s="242">
        <f>IF('Indicator Date hidden'!AB8="x","x",AB$3-'Indicator Date hidden'!AB8)</f>
        <v>0</v>
      </c>
      <c r="AC6" s="242">
        <f>IF('Indicator Date hidden'!AC8="x","x",AC$3-'Indicator Date hidden'!AC8)</f>
        <v>0</v>
      </c>
      <c r="AD6" s="242">
        <f>IF('Indicator Date hidden'!AD8="x","x",AD$3-'Indicator Date hidden'!AD8)</f>
        <v>1</v>
      </c>
      <c r="AE6" s="242">
        <f>IF('Indicator Date hidden'!AE8="x","x",AE$3-'Indicator Date hidden'!AE8)</f>
        <v>1</v>
      </c>
      <c r="AF6" s="242">
        <f>IF('Indicator Date hidden'!AF8="x","x",AF$3-'Indicator Date hidden'!AF8)</f>
        <v>0</v>
      </c>
      <c r="AG6" s="242">
        <f>IF('Indicator Date hidden'!AG8="x","x",AG$3-'Indicator Date hidden'!AG8)</f>
        <v>1</v>
      </c>
      <c r="AH6" s="242">
        <f>IF('Indicator Date hidden'!AH8="x","x",AH$3-'Indicator Date hidden'!AH8)</f>
        <v>1</v>
      </c>
      <c r="AI6" s="242">
        <f>IF('Indicator Date hidden'!AI8="x","x",AI$3-'Indicator Date hidden'!AI8)</f>
        <v>1</v>
      </c>
      <c r="AJ6" s="242">
        <f>IF('Indicator Date hidden'!AJ8="x","x",AJ$3-'Indicator Date hidden'!AJ8)</f>
        <v>1</v>
      </c>
      <c r="AK6" s="242">
        <f>IF('Indicator Date hidden'!AK8="x","x",AK$3-'Indicator Date hidden'!AK8)</f>
        <v>1</v>
      </c>
      <c r="AL6" s="242">
        <f>IF('Indicator Date hidden'!AL8="x","x",AL$3-'Indicator Date hidden'!AL8)</f>
        <v>1</v>
      </c>
      <c r="AM6" s="242">
        <f>IF('Indicator Date hidden'!AM8="x","x",AM$3-'Indicator Date hidden'!AM8)</f>
        <v>1</v>
      </c>
      <c r="AN6" s="242">
        <f>IF('Indicator Date hidden'!AN8="x","x",AN$3-'Indicator Date hidden'!AN8)</f>
        <v>1</v>
      </c>
      <c r="AO6" s="242">
        <f>IF('Indicator Date hidden'!AO8="x","x",AO$3-'Indicator Date hidden'!AO8)</f>
        <v>1</v>
      </c>
      <c r="AP6" s="242">
        <f>IF('Indicator Date hidden'!AP8="x","x",AP$3-'Indicator Date hidden'!AP8)</f>
        <v>3</v>
      </c>
      <c r="AQ6" s="242">
        <f>IF('Indicator Date hidden'!AQ8="x","x",AQ$3-'Indicator Date hidden'!AQ8)</f>
        <v>1</v>
      </c>
      <c r="AR6" s="242">
        <f>IF('Indicator Date hidden'!AR8="x","x",AR$3-'Indicator Date hidden'!AR8)</f>
        <v>1</v>
      </c>
      <c r="AS6" s="242">
        <f>IF('Indicator Date hidden'!AS8="x","x",AS$3-'Indicator Date hidden'!AS8)</f>
        <v>2</v>
      </c>
      <c r="AT6" s="242">
        <f>IF('Indicator Date hidden'!AT8="x","x",AT$3-'Indicator Date hidden'!AT8)</f>
        <v>2</v>
      </c>
      <c r="AU6" s="242">
        <f>IF('Indicator Date hidden'!AU8="x","x",AU$3-'Indicator Date hidden'!AU8)</f>
        <v>1</v>
      </c>
      <c r="AV6" s="242">
        <f>IF('Indicator Date hidden'!AV8="x","x",AV$3-'Indicator Date hidden'!AV8)</f>
        <v>1</v>
      </c>
      <c r="AW6" s="242">
        <f>IF('Indicator Date hidden'!AW8="x","x",AW$3-'Indicator Date hidden'!AW8)</f>
        <v>0</v>
      </c>
      <c r="AX6" s="242">
        <f>IF('Indicator Date hidden'!AX8="x","x",AX$3-'Indicator Date hidden'!AX8)</f>
        <v>2</v>
      </c>
      <c r="AY6" s="242">
        <f>IF('Indicator Date hidden'!AY8="x","x",AY$3-'Indicator Date hidden'!AY8)</f>
        <v>0</v>
      </c>
      <c r="AZ6" s="242">
        <f>IF('Indicator Date hidden'!AZ8="x","x",AZ$3-'Indicator Date hidden'!AZ8)</f>
        <v>0</v>
      </c>
      <c r="BA6" s="246">
        <f t="shared" si="0"/>
        <v>43</v>
      </c>
      <c r="BB6" s="248">
        <f t="shared" si="1"/>
        <v>0.93478260869565222</v>
      </c>
      <c r="BC6" s="246">
        <f t="shared" si="2"/>
        <v>28</v>
      </c>
      <c r="BD6" s="248">
        <f t="shared" si="3"/>
        <v>0.98773659584245432</v>
      </c>
      <c r="BE6" s="249">
        <f t="shared" si="4"/>
        <v>1</v>
      </c>
    </row>
    <row r="7" spans="1:57" s="166" customFormat="1" x14ac:dyDescent="0.25">
      <c r="A7" s="165" t="s">
        <v>183</v>
      </c>
      <c r="B7" s="165" t="s">
        <v>285</v>
      </c>
      <c r="C7" s="165" t="s">
        <v>277</v>
      </c>
      <c r="D7" s="195" t="s">
        <v>287</v>
      </c>
      <c r="E7" s="242">
        <f>IF('Indicator Date hidden'!E9="x","x",$E$3-'Indicator Date hidden'!E9)</f>
        <v>0</v>
      </c>
      <c r="F7" s="242">
        <f>IF('Indicator Date hidden'!F9="x","x",F$3-'Indicator Date hidden'!F9)</f>
        <v>6</v>
      </c>
      <c r="G7" s="242">
        <f>IF('Indicator Date hidden'!G9="x","x",G$3-'Indicator Date hidden'!G9)</f>
        <v>6</v>
      </c>
      <c r="H7" s="242">
        <f>IF('Indicator Date hidden'!H9="x","x",H$3-'Indicator Date hidden'!H9)</f>
        <v>0</v>
      </c>
      <c r="I7" s="242" t="str">
        <f>IF('Indicator Date hidden'!I9="x","x",I$3-'Indicator Date hidden'!I9)</f>
        <v>x</v>
      </c>
      <c r="J7" s="242">
        <f>IF('Indicator Date hidden'!J9="x","x",J$3-'Indicator Date hidden'!J9)</f>
        <v>0</v>
      </c>
      <c r="K7" s="242">
        <f>IF('Indicator Date hidden'!K9="x","x",K$3-'Indicator Date hidden'!K9)</f>
        <v>1</v>
      </c>
      <c r="L7" s="242">
        <f>IF('Indicator Date hidden'!L9="x","x",L$3-'Indicator Date hidden'!L9)</f>
        <v>0</v>
      </c>
      <c r="M7" s="242">
        <f>IF('Indicator Date hidden'!M9="x","x",M$3-'Indicator Date hidden'!M9)</f>
        <v>0</v>
      </c>
      <c r="N7" s="242">
        <f>IF('Indicator Date hidden'!N9="x","x",N$3-'Indicator Date hidden'!N9)</f>
        <v>0</v>
      </c>
      <c r="O7" s="242">
        <f>IF('Indicator Date hidden'!O9="x","x",O$3-'Indicator Date hidden'!O9)</f>
        <v>0</v>
      </c>
      <c r="P7" s="242">
        <f>IF('Indicator Date hidden'!P9="x","x",P$3-'Indicator Date hidden'!P9)</f>
        <v>0</v>
      </c>
      <c r="Q7" s="242">
        <f>IF('Indicator Date hidden'!Q9="x","x",Q$3-'Indicator Date hidden'!Q9)</f>
        <v>3</v>
      </c>
      <c r="R7" s="242">
        <f>IF('Indicator Date hidden'!R9="x","x",R$3-'Indicator Date hidden'!R9)</f>
        <v>1</v>
      </c>
      <c r="S7" s="242">
        <f>IF('Indicator Date hidden'!S9="x","x",S$3-'Indicator Date hidden'!S9)</f>
        <v>1</v>
      </c>
      <c r="T7" s="242">
        <f>IF('Indicator Date hidden'!T9="x","x",T$3-'Indicator Date hidden'!T9)</f>
        <v>2</v>
      </c>
      <c r="U7" s="242">
        <f>IF('Indicator Date hidden'!U9="x","x",U$3-'Indicator Date hidden'!U9)</f>
        <v>2</v>
      </c>
      <c r="V7" s="242">
        <f>IF('Indicator Date hidden'!V9="x","x",V$3-'Indicator Date hidden'!V9)</f>
        <v>2</v>
      </c>
      <c r="W7" s="242">
        <f>IF('Indicator Date hidden'!W9="x","x",W$3-'Indicator Date hidden'!W9)</f>
        <v>3</v>
      </c>
      <c r="X7" s="242">
        <f>IF('Indicator Date hidden'!X9="x","x",X$3-'Indicator Date hidden'!X9)</f>
        <v>4</v>
      </c>
      <c r="Y7" s="242">
        <f>IF('Indicator Date hidden'!Y9="x","x",Y$3-'Indicator Date hidden'!Y9)</f>
        <v>0</v>
      </c>
      <c r="Z7" s="242">
        <f>IF('Indicator Date hidden'!Z9="x","x",Z$3-'Indicator Date hidden'!Z9)</f>
        <v>0</v>
      </c>
      <c r="AA7" s="242">
        <f>IF('Indicator Date hidden'!AA9="x","x",AA$3-'Indicator Date hidden'!AA9)</f>
        <v>0</v>
      </c>
      <c r="AB7" s="242">
        <f>IF('Indicator Date hidden'!AB9="x","x",AB$3-'Indicator Date hidden'!AB9)</f>
        <v>0</v>
      </c>
      <c r="AC7" s="242">
        <f>IF('Indicator Date hidden'!AC9="x","x",AC$3-'Indicator Date hidden'!AC9)</f>
        <v>0</v>
      </c>
      <c r="AD7" s="242">
        <f>IF('Indicator Date hidden'!AD9="x","x",AD$3-'Indicator Date hidden'!AD9)</f>
        <v>1</v>
      </c>
      <c r="AE7" s="242">
        <f>IF('Indicator Date hidden'!AE9="x","x",AE$3-'Indicator Date hidden'!AE9)</f>
        <v>1</v>
      </c>
      <c r="AF7" s="242">
        <f>IF('Indicator Date hidden'!AF9="x","x",AF$3-'Indicator Date hidden'!AF9)</f>
        <v>0</v>
      </c>
      <c r="AG7" s="242">
        <f>IF('Indicator Date hidden'!AG9="x","x",AG$3-'Indicator Date hidden'!AG9)</f>
        <v>1</v>
      </c>
      <c r="AH7" s="242">
        <f>IF('Indicator Date hidden'!AH9="x","x",AH$3-'Indicator Date hidden'!AH9)</f>
        <v>1</v>
      </c>
      <c r="AI7" s="242">
        <f>IF('Indicator Date hidden'!AI9="x","x",AI$3-'Indicator Date hidden'!AI9)</f>
        <v>1</v>
      </c>
      <c r="AJ7" s="242">
        <f>IF('Indicator Date hidden'!AJ9="x","x",AJ$3-'Indicator Date hidden'!AJ9)</f>
        <v>1</v>
      </c>
      <c r="AK7" s="242">
        <f>IF('Indicator Date hidden'!AK9="x","x",AK$3-'Indicator Date hidden'!AK9)</f>
        <v>1</v>
      </c>
      <c r="AL7" s="242">
        <f>IF('Indicator Date hidden'!AL9="x","x",AL$3-'Indicator Date hidden'!AL9)</f>
        <v>1</v>
      </c>
      <c r="AM7" s="242">
        <f>IF('Indicator Date hidden'!AM9="x","x",AM$3-'Indicator Date hidden'!AM9)</f>
        <v>1</v>
      </c>
      <c r="AN7" s="242">
        <f>IF('Indicator Date hidden'!AN9="x","x",AN$3-'Indicator Date hidden'!AN9)</f>
        <v>1</v>
      </c>
      <c r="AO7" s="242">
        <f>IF('Indicator Date hidden'!AO9="x","x",AO$3-'Indicator Date hidden'!AO9)</f>
        <v>1</v>
      </c>
      <c r="AP7" s="242">
        <f>IF('Indicator Date hidden'!AP9="x","x",AP$3-'Indicator Date hidden'!AP9)</f>
        <v>3</v>
      </c>
      <c r="AQ7" s="242">
        <f>IF('Indicator Date hidden'!AQ9="x","x",AQ$3-'Indicator Date hidden'!AQ9)</f>
        <v>1</v>
      </c>
      <c r="AR7" s="242">
        <f>IF('Indicator Date hidden'!AR9="x","x",AR$3-'Indicator Date hidden'!AR9)</f>
        <v>1</v>
      </c>
      <c r="AS7" s="242">
        <f>IF('Indicator Date hidden'!AS9="x","x",AS$3-'Indicator Date hidden'!AS9)</f>
        <v>2</v>
      </c>
      <c r="AT7" s="242">
        <f>IF('Indicator Date hidden'!AT9="x","x",AT$3-'Indicator Date hidden'!AT9)</f>
        <v>2</v>
      </c>
      <c r="AU7" s="242">
        <f>IF('Indicator Date hidden'!AU9="x","x",AU$3-'Indicator Date hidden'!AU9)</f>
        <v>1</v>
      </c>
      <c r="AV7" s="242">
        <f>IF('Indicator Date hidden'!AV9="x","x",AV$3-'Indicator Date hidden'!AV9)</f>
        <v>1</v>
      </c>
      <c r="AW7" s="242">
        <f>IF('Indicator Date hidden'!AW9="x","x",AW$3-'Indicator Date hidden'!AW9)</f>
        <v>0</v>
      </c>
      <c r="AX7" s="242">
        <f>IF('Indicator Date hidden'!AX9="x","x",AX$3-'Indicator Date hidden'!AX9)</f>
        <v>2</v>
      </c>
      <c r="AY7" s="242">
        <f>IF('Indicator Date hidden'!AY9="x","x",AY$3-'Indicator Date hidden'!AY9)</f>
        <v>0</v>
      </c>
      <c r="AZ7" s="242">
        <f>IF('Indicator Date hidden'!AZ9="x","x",AZ$3-'Indicator Date hidden'!AZ9)</f>
        <v>0</v>
      </c>
      <c r="BA7" s="246">
        <f t="shared" si="0"/>
        <v>55</v>
      </c>
      <c r="BB7" s="248">
        <f t="shared" si="1"/>
        <v>1.1956521739130435</v>
      </c>
      <c r="BC7" s="246">
        <f t="shared" si="2"/>
        <v>30</v>
      </c>
      <c r="BD7" s="248">
        <f t="shared" si="3"/>
        <v>1.4124665406285071</v>
      </c>
      <c r="BE7" s="249">
        <f t="shared" si="4"/>
        <v>1</v>
      </c>
    </row>
    <row r="8" spans="1:57" s="166" customFormat="1" x14ac:dyDescent="0.25">
      <c r="A8" s="165" t="s">
        <v>183</v>
      </c>
      <c r="B8" s="165" t="s">
        <v>529</v>
      </c>
      <c r="C8" s="165" t="s">
        <v>277</v>
      </c>
      <c r="D8" s="195" t="s">
        <v>290</v>
      </c>
      <c r="E8" s="242">
        <f>IF('Indicator Date hidden'!E10="x","x",$E$3-'Indicator Date hidden'!E10)</f>
        <v>0</v>
      </c>
      <c r="F8" s="242">
        <f>IF('Indicator Date hidden'!F10="x","x",F$3-'Indicator Date hidden'!F10)</f>
        <v>6</v>
      </c>
      <c r="G8" s="242">
        <f>IF('Indicator Date hidden'!G10="x","x",G$3-'Indicator Date hidden'!G10)</f>
        <v>6</v>
      </c>
      <c r="H8" s="242">
        <f>IF('Indicator Date hidden'!H10="x","x",H$3-'Indicator Date hidden'!H10)</f>
        <v>0</v>
      </c>
      <c r="I8" s="242" t="str">
        <f>IF('Indicator Date hidden'!I10="x","x",I$3-'Indicator Date hidden'!I10)</f>
        <v>x</v>
      </c>
      <c r="J8" s="242">
        <f>IF('Indicator Date hidden'!J10="x","x",J$3-'Indicator Date hidden'!J10)</f>
        <v>0</v>
      </c>
      <c r="K8" s="242">
        <f>IF('Indicator Date hidden'!K10="x","x",K$3-'Indicator Date hidden'!K10)</f>
        <v>1</v>
      </c>
      <c r="L8" s="242">
        <f>IF('Indicator Date hidden'!L10="x","x",L$3-'Indicator Date hidden'!L10)</f>
        <v>0</v>
      </c>
      <c r="M8" s="242">
        <f>IF('Indicator Date hidden'!M10="x","x",M$3-'Indicator Date hidden'!M10)</f>
        <v>0</v>
      </c>
      <c r="N8" s="242">
        <f>IF('Indicator Date hidden'!N10="x","x",N$3-'Indicator Date hidden'!N10)</f>
        <v>0</v>
      </c>
      <c r="O8" s="242">
        <f>IF('Indicator Date hidden'!O10="x","x",O$3-'Indicator Date hidden'!O10)</f>
        <v>0</v>
      </c>
      <c r="P8" s="242">
        <f>IF('Indicator Date hidden'!P10="x","x",P$3-'Indicator Date hidden'!P10)</f>
        <v>0</v>
      </c>
      <c r="Q8" s="242">
        <f>IF('Indicator Date hidden'!Q10="x","x",Q$3-'Indicator Date hidden'!Q10)</f>
        <v>3</v>
      </c>
      <c r="R8" s="242">
        <f>IF('Indicator Date hidden'!R10="x","x",R$3-'Indicator Date hidden'!R10)</f>
        <v>1</v>
      </c>
      <c r="S8" s="242">
        <f>IF('Indicator Date hidden'!S10="x","x",S$3-'Indicator Date hidden'!S10)</f>
        <v>1</v>
      </c>
      <c r="T8" s="242">
        <f>IF('Indicator Date hidden'!T10="x","x",T$3-'Indicator Date hidden'!T10)</f>
        <v>2</v>
      </c>
      <c r="U8" s="242">
        <f>IF('Indicator Date hidden'!U10="x","x",U$3-'Indicator Date hidden'!U10)</f>
        <v>2</v>
      </c>
      <c r="V8" s="242">
        <f>IF('Indicator Date hidden'!V10="x","x",V$3-'Indicator Date hidden'!V10)</f>
        <v>2</v>
      </c>
      <c r="W8" s="242">
        <f>IF('Indicator Date hidden'!W10="x","x",W$3-'Indicator Date hidden'!W10)</f>
        <v>3</v>
      </c>
      <c r="X8" s="242">
        <f>IF('Indicator Date hidden'!X10="x","x",X$3-'Indicator Date hidden'!X10)</f>
        <v>4</v>
      </c>
      <c r="Y8" s="242">
        <f>IF('Indicator Date hidden'!Y10="x","x",Y$3-'Indicator Date hidden'!Y10)</f>
        <v>0</v>
      </c>
      <c r="Z8" s="242">
        <f>IF('Indicator Date hidden'!Z10="x","x",Z$3-'Indicator Date hidden'!Z10)</f>
        <v>0</v>
      </c>
      <c r="AA8" s="242">
        <f>IF('Indicator Date hidden'!AA10="x","x",AA$3-'Indicator Date hidden'!AA10)</f>
        <v>0</v>
      </c>
      <c r="AB8" s="242">
        <f>IF('Indicator Date hidden'!AB10="x","x",AB$3-'Indicator Date hidden'!AB10)</f>
        <v>0</v>
      </c>
      <c r="AC8" s="242">
        <f>IF('Indicator Date hidden'!AC10="x","x",AC$3-'Indicator Date hidden'!AC10)</f>
        <v>0</v>
      </c>
      <c r="AD8" s="242">
        <f>IF('Indicator Date hidden'!AD10="x","x",AD$3-'Indicator Date hidden'!AD10)</f>
        <v>1</v>
      </c>
      <c r="AE8" s="242">
        <f>IF('Indicator Date hidden'!AE10="x","x",AE$3-'Indicator Date hidden'!AE10)</f>
        <v>1</v>
      </c>
      <c r="AF8" s="242">
        <f>IF('Indicator Date hidden'!AF10="x","x",AF$3-'Indicator Date hidden'!AF10)</f>
        <v>0</v>
      </c>
      <c r="AG8" s="242">
        <f>IF('Indicator Date hidden'!AG10="x","x",AG$3-'Indicator Date hidden'!AG10)</f>
        <v>1</v>
      </c>
      <c r="AH8" s="242">
        <f>IF('Indicator Date hidden'!AH10="x","x",AH$3-'Indicator Date hidden'!AH10)</f>
        <v>1</v>
      </c>
      <c r="AI8" s="242">
        <f>IF('Indicator Date hidden'!AI10="x","x",AI$3-'Indicator Date hidden'!AI10)</f>
        <v>1</v>
      </c>
      <c r="AJ8" s="242">
        <f>IF('Indicator Date hidden'!AJ10="x","x",AJ$3-'Indicator Date hidden'!AJ10)</f>
        <v>1</v>
      </c>
      <c r="AK8" s="242">
        <f>IF('Indicator Date hidden'!AK10="x","x",AK$3-'Indicator Date hidden'!AK10)</f>
        <v>1</v>
      </c>
      <c r="AL8" s="242">
        <f>IF('Indicator Date hidden'!AL10="x","x",AL$3-'Indicator Date hidden'!AL10)</f>
        <v>1</v>
      </c>
      <c r="AM8" s="242">
        <f>IF('Indicator Date hidden'!AM10="x","x",AM$3-'Indicator Date hidden'!AM10)</f>
        <v>1</v>
      </c>
      <c r="AN8" s="242">
        <f>IF('Indicator Date hidden'!AN10="x","x",AN$3-'Indicator Date hidden'!AN10)</f>
        <v>1</v>
      </c>
      <c r="AO8" s="242">
        <f>IF('Indicator Date hidden'!AO10="x","x",AO$3-'Indicator Date hidden'!AO10)</f>
        <v>1</v>
      </c>
      <c r="AP8" s="242">
        <f>IF('Indicator Date hidden'!AP10="x","x",AP$3-'Indicator Date hidden'!AP10)</f>
        <v>3</v>
      </c>
      <c r="AQ8" s="242">
        <f>IF('Indicator Date hidden'!AQ10="x","x",AQ$3-'Indicator Date hidden'!AQ10)</f>
        <v>1</v>
      </c>
      <c r="AR8" s="242">
        <f>IF('Indicator Date hidden'!AR10="x","x",AR$3-'Indicator Date hidden'!AR10)</f>
        <v>1</v>
      </c>
      <c r="AS8" s="242">
        <f>IF('Indicator Date hidden'!AS10="x","x",AS$3-'Indicator Date hidden'!AS10)</f>
        <v>2</v>
      </c>
      <c r="AT8" s="242">
        <f>IF('Indicator Date hidden'!AT10="x","x",AT$3-'Indicator Date hidden'!AT10)</f>
        <v>2</v>
      </c>
      <c r="AU8" s="242">
        <f>IF('Indicator Date hidden'!AU10="x","x",AU$3-'Indicator Date hidden'!AU10)</f>
        <v>1</v>
      </c>
      <c r="AV8" s="242">
        <f>IF('Indicator Date hidden'!AV10="x","x",AV$3-'Indicator Date hidden'!AV10)</f>
        <v>1</v>
      </c>
      <c r="AW8" s="242">
        <f>IF('Indicator Date hidden'!AW10="x","x",AW$3-'Indicator Date hidden'!AW10)</f>
        <v>0</v>
      </c>
      <c r="AX8" s="242">
        <f>IF('Indicator Date hidden'!AX10="x","x",AX$3-'Indicator Date hidden'!AX10)</f>
        <v>2</v>
      </c>
      <c r="AY8" s="242">
        <f>IF('Indicator Date hidden'!AY10="x","x",AY$3-'Indicator Date hidden'!AY10)</f>
        <v>0</v>
      </c>
      <c r="AZ8" s="242">
        <f>IF('Indicator Date hidden'!AZ10="x","x",AZ$3-'Indicator Date hidden'!AZ10)</f>
        <v>0</v>
      </c>
      <c r="BA8" s="246">
        <f t="shared" si="0"/>
        <v>55</v>
      </c>
      <c r="BB8" s="248">
        <f t="shared" si="1"/>
        <v>1.1956521739130435</v>
      </c>
      <c r="BC8" s="246">
        <f t="shared" si="2"/>
        <v>30</v>
      </c>
      <c r="BD8" s="248">
        <f t="shared" si="3"/>
        <v>1.4124665406285071</v>
      </c>
      <c r="BE8" s="249">
        <f t="shared" si="4"/>
        <v>1</v>
      </c>
    </row>
    <row r="9" spans="1:57" s="166" customFormat="1" x14ac:dyDescent="0.25">
      <c r="A9" s="165" t="s">
        <v>183</v>
      </c>
      <c r="B9" s="165" t="s">
        <v>293</v>
      </c>
      <c r="C9" s="165" t="s">
        <v>277</v>
      </c>
      <c r="D9" s="195" t="s">
        <v>294</v>
      </c>
      <c r="E9" s="242">
        <f>IF('Indicator Date hidden'!E11="x","x",$E$3-'Indicator Date hidden'!E11)</f>
        <v>0</v>
      </c>
      <c r="F9" s="242">
        <f>IF('Indicator Date hidden'!F11="x","x",F$3-'Indicator Date hidden'!F11)</f>
        <v>6</v>
      </c>
      <c r="G9" s="242">
        <f>IF('Indicator Date hidden'!G11="x","x",G$3-'Indicator Date hidden'!G11)</f>
        <v>6</v>
      </c>
      <c r="H9" s="242">
        <f>IF('Indicator Date hidden'!H11="x","x",H$3-'Indicator Date hidden'!H11)</f>
        <v>0</v>
      </c>
      <c r="I9" s="242" t="str">
        <f>IF('Indicator Date hidden'!I11="x","x",I$3-'Indicator Date hidden'!I11)</f>
        <v>x</v>
      </c>
      <c r="J9" s="242">
        <f>IF('Indicator Date hidden'!J11="x","x",J$3-'Indicator Date hidden'!J11)</f>
        <v>0</v>
      </c>
      <c r="K9" s="242">
        <f>IF('Indicator Date hidden'!K11="x","x",K$3-'Indicator Date hidden'!K11)</f>
        <v>1</v>
      </c>
      <c r="L9" s="242">
        <f>IF('Indicator Date hidden'!L11="x","x",L$3-'Indicator Date hidden'!L11)</f>
        <v>0</v>
      </c>
      <c r="M9" s="242">
        <f>IF('Indicator Date hidden'!M11="x","x",M$3-'Indicator Date hidden'!M11)</f>
        <v>0</v>
      </c>
      <c r="N9" s="242">
        <f>IF('Indicator Date hidden'!N11="x","x",N$3-'Indicator Date hidden'!N11)</f>
        <v>0</v>
      </c>
      <c r="O9" s="242">
        <f>IF('Indicator Date hidden'!O11="x","x",O$3-'Indicator Date hidden'!O11)</f>
        <v>0</v>
      </c>
      <c r="P9" s="242">
        <f>IF('Indicator Date hidden'!P11="x","x",P$3-'Indicator Date hidden'!P11)</f>
        <v>0</v>
      </c>
      <c r="Q9" s="242">
        <f>IF('Indicator Date hidden'!Q11="x","x",Q$3-'Indicator Date hidden'!Q11)</f>
        <v>3</v>
      </c>
      <c r="R9" s="242">
        <f>IF('Indicator Date hidden'!R11="x","x",R$3-'Indicator Date hidden'!R11)</f>
        <v>1</v>
      </c>
      <c r="S9" s="242">
        <f>IF('Indicator Date hidden'!S11="x","x",S$3-'Indicator Date hidden'!S11)</f>
        <v>1</v>
      </c>
      <c r="T9" s="242">
        <f>IF('Indicator Date hidden'!T11="x","x",T$3-'Indicator Date hidden'!T11)</f>
        <v>2</v>
      </c>
      <c r="U9" s="242">
        <f>IF('Indicator Date hidden'!U11="x","x",U$3-'Indicator Date hidden'!U11)</f>
        <v>2</v>
      </c>
      <c r="V9" s="242">
        <f>IF('Indicator Date hidden'!V11="x","x",V$3-'Indicator Date hidden'!V11)</f>
        <v>2</v>
      </c>
      <c r="W9" s="242">
        <f>IF('Indicator Date hidden'!W11="x","x",W$3-'Indicator Date hidden'!W11)</f>
        <v>3</v>
      </c>
      <c r="X9" s="242">
        <f>IF('Indicator Date hidden'!X11="x","x",X$3-'Indicator Date hidden'!X11)</f>
        <v>4</v>
      </c>
      <c r="Y9" s="242">
        <f>IF('Indicator Date hidden'!Y11="x","x",Y$3-'Indicator Date hidden'!Y11)</f>
        <v>0</v>
      </c>
      <c r="Z9" s="242">
        <f>IF('Indicator Date hidden'!Z11="x","x",Z$3-'Indicator Date hidden'!Z11)</f>
        <v>0</v>
      </c>
      <c r="AA9" s="242">
        <f>IF('Indicator Date hidden'!AA11="x","x",AA$3-'Indicator Date hidden'!AA11)</f>
        <v>0</v>
      </c>
      <c r="AB9" s="242">
        <f>IF('Indicator Date hidden'!AB11="x","x",AB$3-'Indicator Date hidden'!AB11)</f>
        <v>0</v>
      </c>
      <c r="AC9" s="242">
        <f>IF('Indicator Date hidden'!AC11="x","x",AC$3-'Indicator Date hidden'!AC11)</f>
        <v>0</v>
      </c>
      <c r="AD9" s="242">
        <f>IF('Indicator Date hidden'!AD11="x","x",AD$3-'Indicator Date hidden'!AD11)</f>
        <v>1</v>
      </c>
      <c r="AE9" s="242">
        <f>IF('Indicator Date hidden'!AE11="x","x",AE$3-'Indicator Date hidden'!AE11)</f>
        <v>1</v>
      </c>
      <c r="AF9" s="242">
        <f>IF('Indicator Date hidden'!AF11="x","x",AF$3-'Indicator Date hidden'!AF11)</f>
        <v>0</v>
      </c>
      <c r="AG9" s="242">
        <f>IF('Indicator Date hidden'!AG11="x","x",AG$3-'Indicator Date hidden'!AG11)</f>
        <v>1</v>
      </c>
      <c r="AH9" s="242">
        <f>IF('Indicator Date hidden'!AH11="x","x",AH$3-'Indicator Date hidden'!AH11)</f>
        <v>1</v>
      </c>
      <c r="AI9" s="242">
        <f>IF('Indicator Date hidden'!AI11="x","x",AI$3-'Indicator Date hidden'!AI11)</f>
        <v>1</v>
      </c>
      <c r="AJ9" s="242">
        <f>IF('Indicator Date hidden'!AJ11="x","x",AJ$3-'Indicator Date hidden'!AJ11)</f>
        <v>1</v>
      </c>
      <c r="AK9" s="242">
        <f>IF('Indicator Date hidden'!AK11="x","x",AK$3-'Indicator Date hidden'!AK11)</f>
        <v>1</v>
      </c>
      <c r="AL9" s="242">
        <f>IF('Indicator Date hidden'!AL11="x","x",AL$3-'Indicator Date hidden'!AL11)</f>
        <v>1</v>
      </c>
      <c r="AM9" s="242">
        <f>IF('Indicator Date hidden'!AM11="x","x",AM$3-'Indicator Date hidden'!AM11)</f>
        <v>1</v>
      </c>
      <c r="AN9" s="242">
        <f>IF('Indicator Date hidden'!AN11="x","x",AN$3-'Indicator Date hidden'!AN11)</f>
        <v>1</v>
      </c>
      <c r="AO9" s="242">
        <f>IF('Indicator Date hidden'!AO11="x","x",AO$3-'Indicator Date hidden'!AO11)</f>
        <v>1</v>
      </c>
      <c r="AP9" s="242">
        <f>IF('Indicator Date hidden'!AP11="x","x",AP$3-'Indicator Date hidden'!AP11)</f>
        <v>3</v>
      </c>
      <c r="AQ9" s="242">
        <f>IF('Indicator Date hidden'!AQ11="x","x",AQ$3-'Indicator Date hidden'!AQ11)</f>
        <v>1</v>
      </c>
      <c r="AR9" s="242">
        <f>IF('Indicator Date hidden'!AR11="x","x",AR$3-'Indicator Date hidden'!AR11)</f>
        <v>1</v>
      </c>
      <c r="AS9" s="242">
        <f>IF('Indicator Date hidden'!AS11="x","x",AS$3-'Indicator Date hidden'!AS11)</f>
        <v>2</v>
      </c>
      <c r="AT9" s="242">
        <f>IF('Indicator Date hidden'!AT11="x","x",AT$3-'Indicator Date hidden'!AT11)</f>
        <v>2</v>
      </c>
      <c r="AU9" s="242">
        <f>IF('Indicator Date hidden'!AU11="x","x",AU$3-'Indicator Date hidden'!AU11)</f>
        <v>1</v>
      </c>
      <c r="AV9" s="242">
        <f>IF('Indicator Date hidden'!AV11="x","x",AV$3-'Indicator Date hidden'!AV11)</f>
        <v>1</v>
      </c>
      <c r="AW9" s="242">
        <f>IF('Indicator Date hidden'!AW11="x","x",AW$3-'Indicator Date hidden'!AW11)</f>
        <v>0</v>
      </c>
      <c r="AX9" s="242">
        <f>IF('Indicator Date hidden'!AX11="x","x",AX$3-'Indicator Date hidden'!AX11)</f>
        <v>2</v>
      </c>
      <c r="AY9" s="242">
        <f>IF('Indicator Date hidden'!AY11="x","x",AY$3-'Indicator Date hidden'!AY11)</f>
        <v>0</v>
      </c>
      <c r="AZ9" s="242">
        <f>IF('Indicator Date hidden'!AZ11="x","x",AZ$3-'Indicator Date hidden'!AZ11)</f>
        <v>0</v>
      </c>
      <c r="BA9" s="246">
        <f t="shared" si="0"/>
        <v>55</v>
      </c>
      <c r="BB9" s="248">
        <f t="shared" si="1"/>
        <v>1.1956521739130435</v>
      </c>
      <c r="BC9" s="246">
        <f t="shared" si="2"/>
        <v>30</v>
      </c>
      <c r="BD9" s="248">
        <f t="shared" si="3"/>
        <v>1.4124665406285071</v>
      </c>
      <c r="BE9" s="249">
        <f t="shared" si="4"/>
        <v>1</v>
      </c>
    </row>
    <row r="10" spans="1:57" s="166" customFormat="1" x14ac:dyDescent="0.25">
      <c r="A10" s="165" t="s">
        <v>184</v>
      </c>
      <c r="B10" s="165" t="s">
        <v>295</v>
      </c>
      <c r="C10" s="165" t="s">
        <v>297</v>
      </c>
      <c r="D10" s="195" t="s">
        <v>298</v>
      </c>
      <c r="E10" s="242">
        <f>IF('Indicator Date hidden'!E12="x","x",$E$3-'Indicator Date hidden'!E12)</f>
        <v>0</v>
      </c>
      <c r="F10" s="242">
        <f>IF('Indicator Date hidden'!F12="x","x",F$3-'Indicator Date hidden'!F12)</f>
        <v>6</v>
      </c>
      <c r="G10" s="242">
        <f>IF('Indicator Date hidden'!G12="x","x",G$3-'Indicator Date hidden'!G12)</f>
        <v>6</v>
      </c>
      <c r="H10" s="242">
        <f>IF('Indicator Date hidden'!H12="x","x",H$3-'Indicator Date hidden'!H12)</f>
        <v>0</v>
      </c>
      <c r="I10" s="242">
        <f>IF('Indicator Date hidden'!I12="x","x",I$3-'Indicator Date hidden'!I12)</f>
        <v>2</v>
      </c>
      <c r="J10" s="242">
        <f>IF('Indicator Date hidden'!J12="x","x",J$3-'Indicator Date hidden'!J12)</f>
        <v>0</v>
      </c>
      <c r="K10" s="242">
        <f>IF('Indicator Date hidden'!K12="x","x",K$3-'Indicator Date hidden'!K12)</f>
        <v>1</v>
      </c>
      <c r="L10" s="242">
        <f>IF('Indicator Date hidden'!L12="x","x",L$3-'Indicator Date hidden'!L12)</f>
        <v>0</v>
      </c>
      <c r="M10" s="242">
        <f>IF('Indicator Date hidden'!M12="x","x",M$3-'Indicator Date hidden'!M12)</f>
        <v>0</v>
      </c>
      <c r="N10" s="242">
        <f>IF('Indicator Date hidden'!N12="x","x",N$3-'Indicator Date hidden'!N12)</f>
        <v>0</v>
      </c>
      <c r="O10" s="242">
        <f>IF('Indicator Date hidden'!O12="x","x",O$3-'Indicator Date hidden'!O12)</f>
        <v>0</v>
      </c>
      <c r="P10" s="242">
        <f>IF('Indicator Date hidden'!P12="x","x",P$3-'Indicator Date hidden'!P12)</f>
        <v>0</v>
      </c>
      <c r="Q10" s="242">
        <f>IF('Indicator Date hidden'!Q12="x","x",Q$3-'Indicator Date hidden'!Q12)</f>
        <v>3</v>
      </c>
      <c r="R10" s="242">
        <f>IF('Indicator Date hidden'!R12="x","x",R$3-'Indicator Date hidden'!R12)</f>
        <v>1</v>
      </c>
      <c r="S10" s="242">
        <f>IF('Indicator Date hidden'!S12="x","x",S$3-'Indicator Date hidden'!S12)</f>
        <v>1</v>
      </c>
      <c r="T10" s="242">
        <f>IF('Indicator Date hidden'!T12="x","x",T$3-'Indicator Date hidden'!T12)</f>
        <v>2</v>
      </c>
      <c r="U10" s="242">
        <f>IF('Indicator Date hidden'!U12="x","x",U$3-'Indicator Date hidden'!U12)</f>
        <v>2</v>
      </c>
      <c r="V10" s="242">
        <f>IF('Indicator Date hidden'!V12="x","x",V$3-'Indicator Date hidden'!V12)</f>
        <v>2</v>
      </c>
      <c r="W10" s="242">
        <f>IF('Indicator Date hidden'!W12="x","x",W$3-'Indicator Date hidden'!W12)</f>
        <v>3</v>
      </c>
      <c r="X10" s="242">
        <f>IF('Indicator Date hidden'!X12="x","x",X$3-'Indicator Date hidden'!X12)</f>
        <v>4</v>
      </c>
      <c r="Y10" s="242">
        <f>IF('Indicator Date hidden'!Y12="x","x",Y$3-'Indicator Date hidden'!Y12)</f>
        <v>0</v>
      </c>
      <c r="Z10" s="242">
        <f>IF('Indicator Date hidden'!Z12="x","x",Z$3-'Indicator Date hidden'!Z12)</f>
        <v>0</v>
      </c>
      <c r="AA10" s="242">
        <f>IF('Indicator Date hidden'!AA12="x","x",AA$3-'Indicator Date hidden'!AA12)</f>
        <v>0</v>
      </c>
      <c r="AB10" s="242">
        <f>IF('Indicator Date hidden'!AB12="x","x",AB$3-'Indicator Date hidden'!AB12)</f>
        <v>0</v>
      </c>
      <c r="AC10" s="242">
        <f>IF('Indicator Date hidden'!AC12="x","x",AC$3-'Indicator Date hidden'!AC12)</f>
        <v>0</v>
      </c>
      <c r="AD10" s="242">
        <f>IF('Indicator Date hidden'!AD12="x","x",AD$3-'Indicator Date hidden'!AD12)</f>
        <v>1</v>
      </c>
      <c r="AE10" s="242">
        <f>IF('Indicator Date hidden'!AE12="x","x",AE$3-'Indicator Date hidden'!AE12)</f>
        <v>1</v>
      </c>
      <c r="AF10" s="242">
        <f>IF('Indicator Date hidden'!AF12="x","x",AF$3-'Indicator Date hidden'!AF12)</f>
        <v>0</v>
      </c>
      <c r="AG10" s="242">
        <f>IF('Indicator Date hidden'!AG12="x","x",AG$3-'Indicator Date hidden'!AG12)</f>
        <v>1</v>
      </c>
      <c r="AH10" s="242">
        <f>IF('Indicator Date hidden'!AH12="x","x",AH$3-'Indicator Date hidden'!AH12)</f>
        <v>1</v>
      </c>
      <c r="AI10" s="242">
        <f>IF('Indicator Date hidden'!AI12="x","x",AI$3-'Indicator Date hidden'!AI12)</f>
        <v>1</v>
      </c>
      <c r="AJ10" s="242">
        <f>IF('Indicator Date hidden'!AJ12="x","x",AJ$3-'Indicator Date hidden'!AJ12)</f>
        <v>1</v>
      </c>
      <c r="AK10" s="242">
        <f>IF('Indicator Date hidden'!AK12="x","x",AK$3-'Indicator Date hidden'!AK12)</f>
        <v>1</v>
      </c>
      <c r="AL10" s="242">
        <f>IF('Indicator Date hidden'!AL12="x","x",AL$3-'Indicator Date hidden'!AL12)</f>
        <v>1</v>
      </c>
      <c r="AM10" s="242">
        <f>IF('Indicator Date hidden'!AM12="x","x",AM$3-'Indicator Date hidden'!AM12)</f>
        <v>1</v>
      </c>
      <c r="AN10" s="242">
        <f>IF('Indicator Date hidden'!AN12="x","x",AN$3-'Indicator Date hidden'!AN12)</f>
        <v>1</v>
      </c>
      <c r="AO10" s="242">
        <f>IF('Indicator Date hidden'!AO12="x","x",AO$3-'Indicator Date hidden'!AO12)</f>
        <v>1</v>
      </c>
      <c r="AP10" s="242">
        <f>IF('Indicator Date hidden'!AP12="x","x",AP$3-'Indicator Date hidden'!AP12)</f>
        <v>3</v>
      </c>
      <c r="AQ10" s="242">
        <f>IF('Indicator Date hidden'!AQ12="x","x",AQ$3-'Indicator Date hidden'!AQ12)</f>
        <v>1</v>
      </c>
      <c r="AR10" s="242">
        <f>IF('Indicator Date hidden'!AR12="x","x",AR$3-'Indicator Date hidden'!AR12)</f>
        <v>1</v>
      </c>
      <c r="AS10" s="242">
        <f>IF('Indicator Date hidden'!AS12="x","x",AS$3-'Indicator Date hidden'!AS12)</f>
        <v>2</v>
      </c>
      <c r="AT10" s="242">
        <f>IF('Indicator Date hidden'!AT12="x","x",AT$3-'Indicator Date hidden'!AT12)</f>
        <v>2</v>
      </c>
      <c r="AU10" s="242">
        <f>IF('Indicator Date hidden'!AU12="x","x",AU$3-'Indicator Date hidden'!AU12)</f>
        <v>1</v>
      </c>
      <c r="AV10" s="242">
        <f>IF('Indicator Date hidden'!AV12="x","x",AV$3-'Indicator Date hidden'!AV12)</f>
        <v>1</v>
      </c>
      <c r="AW10" s="242">
        <f>IF('Indicator Date hidden'!AW12="x","x",AW$3-'Indicator Date hidden'!AW12)</f>
        <v>0</v>
      </c>
      <c r="AX10" s="242">
        <f>IF('Indicator Date hidden'!AX12="x","x",AX$3-'Indicator Date hidden'!AX12)</f>
        <v>2</v>
      </c>
      <c r="AY10" s="242">
        <f>IF('Indicator Date hidden'!AY12="x","x",AY$3-'Indicator Date hidden'!AY12)</f>
        <v>0</v>
      </c>
      <c r="AZ10" s="242">
        <f>IF('Indicator Date hidden'!AZ12="x","x",AZ$3-'Indicator Date hidden'!AZ12)</f>
        <v>0</v>
      </c>
      <c r="BA10" s="246">
        <f t="shared" si="0"/>
        <v>57</v>
      </c>
      <c r="BB10" s="248">
        <f t="shared" si="1"/>
        <v>1.2391304347826086</v>
      </c>
      <c r="BC10" s="246">
        <f t="shared" si="2"/>
        <v>31</v>
      </c>
      <c r="BD10" s="248">
        <f t="shared" si="3"/>
        <v>1.4016261147665103</v>
      </c>
      <c r="BE10" s="249">
        <f t="shared" si="4"/>
        <v>1</v>
      </c>
    </row>
    <row r="11" spans="1:57" s="166" customFormat="1" x14ac:dyDescent="0.25">
      <c r="A11" s="165" t="s">
        <v>184</v>
      </c>
      <c r="B11" s="165" t="s">
        <v>184</v>
      </c>
      <c r="C11" s="165" t="s">
        <v>297</v>
      </c>
      <c r="D11" s="195" t="s">
        <v>300</v>
      </c>
      <c r="E11" s="242">
        <f>IF('Indicator Date hidden'!E13="x","x",$E$3-'Indicator Date hidden'!E13)</f>
        <v>0</v>
      </c>
      <c r="F11" s="242">
        <f>IF('Indicator Date hidden'!F13="x","x",F$3-'Indicator Date hidden'!F13)</f>
        <v>6</v>
      </c>
      <c r="G11" s="242">
        <f>IF('Indicator Date hidden'!G13="x","x",G$3-'Indicator Date hidden'!G13)</f>
        <v>6</v>
      </c>
      <c r="H11" s="242">
        <f>IF('Indicator Date hidden'!H13="x","x",H$3-'Indicator Date hidden'!H13)</f>
        <v>0</v>
      </c>
      <c r="I11" s="242">
        <f>IF('Indicator Date hidden'!I13="x","x",I$3-'Indicator Date hidden'!I13)</f>
        <v>2</v>
      </c>
      <c r="J11" s="242">
        <f>IF('Indicator Date hidden'!J13="x","x",J$3-'Indicator Date hidden'!J13)</f>
        <v>0</v>
      </c>
      <c r="K11" s="242">
        <f>IF('Indicator Date hidden'!K13="x","x",K$3-'Indicator Date hidden'!K13)</f>
        <v>1</v>
      </c>
      <c r="L11" s="242">
        <f>IF('Indicator Date hidden'!L13="x","x",L$3-'Indicator Date hidden'!L13)</f>
        <v>0</v>
      </c>
      <c r="M11" s="242">
        <f>IF('Indicator Date hidden'!M13="x","x",M$3-'Indicator Date hidden'!M13)</f>
        <v>0</v>
      </c>
      <c r="N11" s="242">
        <f>IF('Indicator Date hidden'!N13="x","x",N$3-'Indicator Date hidden'!N13)</f>
        <v>0</v>
      </c>
      <c r="O11" s="242">
        <f>IF('Indicator Date hidden'!O13="x","x",O$3-'Indicator Date hidden'!O13)</f>
        <v>0</v>
      </c>
      <c r="P11" s="242">
        <f>IF('Indicator Date hidden'!P13="x","x",P$3-'Indicator Date hidden'!P13)</f>
        <v>0</v>
      </c>
      <c r="Q11" s="242">
        <f>IF('Indicator Date hidden'!Q13="x","x",Q$3-'Indicator Date hidden'!Q13)</f>
        <v>3</v>
      </c>
      <c r="R11" s="242">
        <f>IF('Indicator Date hidden'!R13="x","x",R$3-'Indicator Date hidden'!R13)</f>
        <v>1</v>
      </c>
      <c r="S11" s="242">
        <f>IF('Indicator Date hidden'!S13="x","x",S$3-'Indicator Date hidden'!S13)</f>
        <v>1</v>
      </c>
      <c r="T11" s="242">
        <f>IF('Indicator Date hidden'!T13="x","x",T$3-'Indicator Date hidden'!T13)</f>
        <v>2</v>
      </c>
      <c r="U11" s="242">
        <f>IF('Indicator Date hidden'!U13="x","x",U$3-'Indicator Date hidden'!U13)</f>
        <v>2</v>
      </c>
      <c r="V11" s="242">
        <f>IF('Indicator Date hidden'!V13="x","x",V$3-'Indicator Date hidden'!V13)</f>
        <v>2</v>
      </c>
      <c r="W11" s="242">
        <f>IF('Indicator Date hidden'!W13="x","x",W$3-'Indicator Date hidden'!W13)</f>
        <v>3</v>
      </c>
      <c r="X11" s="242">
        <f>IF('Indicator Date hidden'!X13="x","x",X$3-'Indicator Date hidden'!X13)</f>
        <v>4</v>
      </c>
      <c r="Y11" s="242">
        <f>IF('Indicator Date hidden'!Y13="x","x",Y$3-'Indicator Date hidden'!Y13)</f>
        <v>0</v>
      </c>
      <c r="Z11" s="242">
        <f>IF('Indicator Date hidden'!Z13="x","x",Z$3-'Indicator Date hidden'!Z13)</f>
        <v>0</v>
      </c>
      <c r="AA11" s="242">
        <f>IF('Indicator Date hidden'!AA13="x","x",AA$3-'Indicator Date hidden'!AA13)</f>
        <v>0</v>
      </c>
      <c r="AB11" s="242">
        <f>IF('Indicator Date hidden'!AB13="x","x",AB$3-'Indicator Date hidden'!AB13)</f>
        <v>0</v>
      </c>
      <c r="AC11" s="242">
        <f>IF('Indicator Date hidden'!AC13="x","x",AC$3-'Indicator Date hidden'!AC13)</f>
        <v>0</v>
      </c>
      <c r="AD11" s="242">
        <f>IF('Indicator Date hidden'!AD13="x","x",AD$3-'Indicator Date hidden'!AD13)</f>
        <v>1</v>
      </c>
      <c r="AE11" s="242">
        <f>IF('Indicator Date hidden'!AE13="x","x",AE$3-'Indicator Date hidden'!AE13)</f>
        <v>1</v>
      </c>
      <c r="AF11" s="242">
        <f>IF('Indicator Date hidden'!AF13="x","x",AF$3-'Indicator Date hidden'!AF13)</f>
        <v>0</v>
      </c>
      <c r="AG11" s="242">
        <f>IF('Indicator Date hidden'!AG13="x","x",AG$3-'Indicator Date hidden'!AG13)</f>
        <v>1</v>
      </c>
      <c r="AH11" s="242">
        <f>IF('Indicator Date hidden'!AH13="x","x",AH$3-'Indicator Date hidden'!AH13)</f>
        <v>1</v>
      </c>
      <c r="AI11" s="242">
        <f>IF('Indicator Date hidden'!AI13="x","x",AI$3-'Indicator Date hidden'!AI13)</f>
        <v>1</v>
      </c>
      <c r="AJ11" s="242">
        <f>IF('Indicator Date hidden'!AJ13="x","x",AJ$3-'Indicator Date hidden'!AJ13)</f>
        <v>1</v>
      </c>
      <c r="AK11" s="242">
        <f>IF('Indicator Date hidden'!AK13="x","x",AK$3-'Indicator Date hidden'!AK13)</f>
        <v>1</v>
      </c>
      <c r="AL11" s="242">
        <f>IF('Indicator Date hidden'!AL13="x","x",AL$3-'Indicator Date hidden'!AL13)</f>
        <v>1</v>
      </c>
      <c r="AM11" s="242">
        <f>IF('Indicator Date hidden'!AM13="x","x",AM$3-'Indicator Date hidden'!AM13)</f>
        <v>1</v>
      </c>
      <c r="AN11" s="242">
        <f>IF('Indicator Date hidden'!AN13="x","x",AN$3-'Indicator Date hidden'!AN13)</f>
        <v>1</v>
      </c>
      <c r="AO11" s="242">
        <f>IF('Indicator Date hidden'!AO13="x","x",AO$3-'Indicator Date hidden'!AO13)</f>
        <v>1</v>
      </c>
      <c r="AP11" s="242">
        <f>IF('Indicator Date hidden'!AP13="x","x",AP$3-'Indicator Date hidden'!AP13)</f>
        <v>3</v>
      </c>
      <c r="AQ11" s="242">
        <f>IF('Indicator Date hidden'!AQ13="x","x",AQ$3-'Indicator Date hidden'!AQ13)</f>
        <v>1</v>
      </c>
      <c r="AR11" s="242">
        <f>IF('Indicator Date hidden'!AR13="x","x",AR$3-'Indicator Date hidden'!AR13)</f>
        <v>1</v>
      </c>
      <c r="AS11" s="242">
        <f>IF('Indicator Date hidden'!AS13="x","x",AS$3-'Indicator Date hidden'!AS13)</f>
        <v>2</v>
      </c>
      <c r="AT11" s="242">
        <f>IF('Indicator Date hidden'!AT13="x","x",AT$3-'Indicator Date hidden'!AT13)</f>
        <v>2</v>
      </c>
      <c r="AU11" s="242">
        <f>IF('Indicator Date hidden'!AU13="x","x",AU$3-'Indicator Date hidden'!AU13)</f>
        <v>1</v>
      </c>
      <c r="AV11" s="242">
        <f>IF('Indicator Date hidden'!AV13="x","x",AV$3-'Indicator Date hidden'!AV13)</f>
        <v>1</v>
      </c>
      <c r="AW11" s="242">
        <f>IF('Indicator Date hidden'!AW13="x","x",AW$3-'Indicator Date hidden'!AW13)</f>
        <v>0</v>
      </c>
      <c r="AX11" s="242">
        <f>IF('Indicator Date hidden'!AX13="x","x",AX$3-'Indicator Date hidden'!AX13)</f>
        <v>2</v>
      </c>
      <c r="AY11" s="242">
        <f>IF('Indicator Date hidden'!AY13="x","x",AY$3-'Indicator Date hidden'!AY13)</f>
        <v>0</v>
      </c>
      <c r="AZ11" s="242">
        <f>IF('Indicator Date hidden'!AZ13="x","x",AZ$3-'Indicator Date hidden'!AZ13)</f>
        <v>0</v>
      </c>
      <c r="BA11" s="246">
        <f t="shared" si="0"/>
        <v>57</v>
      </c>
      <c r="BB11" s="248">
        <f t="shared" si="1"/>
        <v>1.2391304347826086</v>
      </c>
      <c r="BC11" s="246">
        <f t="shared" si="2"/>
        <v>31</v>
      </c>
      <c r="BD11" s="248">
        <f t="shared" si="3"/>
        <v>1.4016261147665103</v>
      </c>
      <c r="BE11" s="249">
        <f t="shared" si="4"/>
        <v>1</v>
      </c>
    </row>
    <row r="12" spans="1:57" s="166" customFormat="1" x14ac:dyDescent="0.25">
      <c r="A12" s="165" t="s">
        <v>184</v>
      </c>
      <c r="B12" s="165" t="s">
        <v>301</v>
      </c>
      <c r="C12" s="165" t="s">
        <v>297</v>
      </c>
      <c r="D12" s="195" t="s">
        <v>303</v>
      </c>
      <c r="E12" s="242">
        <f>IF('Indicator Date hidden'!E14="x","x",$E$3-'Indicator Date hidden'!E14)</f>
        <v>0</v>
      </c>
      <c r="F12" s="242">
        <f>IF('Indicator Date hidden'!F14="x","x",F$3-'Indicator Date hidden'!F14)</f>
        <v>6</v>
      </c>
      <c r="G12" s="242">
        <f>IF('Indicator Date hidden'!G14="x","x",G$3-'Indicator Date hidden'!G14)</f>
        <v>6</v>
      </c>
      <c r="H12" s="242">
        <f>IF('Indicator Date hidden'!H14="x","x",H$3-'Indicator Date hidden'!H14)</f>
        <v>0</v>
      </c>
      <c r="I12" s="242">
        <f>IF('Indicator Date hidden'!I14="x","x",I$3-'Indicator Date hidden'!I14)</f>
        <v>2</v>
      </c>
      <c r="J12" s="242">
        <f>IF('Indicator Date hidden'!J14="x","x",J$3-'Indicator Date hidden'!J14)</f>
        <v>0</v>
      </c>
      <c r="K12" s="242">
        <f>IF('Indicator Date hidden'!K14="x","x",K$3-'Indicator Date hidden'!K14)</f>
        <v>1</v>
      </c>
      <c r="L12" s="242">
        <f>IF('Indicator Date hidden'!L14="x","x",L$3-'Indicator Date hidden'!L14)</f>
        <v>0</v>
      </c>
      <c r="M12" s="242">
        <f>IF('Indicator Date hidden'!M14="x","x",M$3-'Indicator Date hidden'!M14)</f>
        <v>0</v>
      </c>
      <c r="N12" s="242">
        <f>IF('Indicator Date hidden'!N14="x","x",N$3-'Indicator Date hidden'!N14)</f>
        <v>0</v>
      </c>
      <c r="O12" s="242">
        <f>IF('Indicator Date hidden'!O14="x","x",O$3-'Indicator Date hidden'!O14)</f>
        <v>0</v>
      </c>
      <c r="P12" s="242">
        <f>IF('Indicator Date hidden'!P14="x","x",P$3-'Indicator Date hidden'!P14)</f>
        <v>0</v>
      </c>
      <c r="Q12" s="242">
        <f>IF('Indicator Date hidden'!Q14="x","x",Q$3-'Indicator Date hidden'!Q14)</f>
        <v>3</v>
      </c>
      <c r="R12" s="242">
        <f>IF('Indicator Date hidden'!R14="x","x",R$3-'Indicator Date hidden'!R14)</f>
        <v>1</v>
      </c>
      <c r="S12" s="242">
        <f>IF('Indicator Date hidden'!S14="x","x",S$3-'Indicator Date hidden'!S14)</f>
        <v>1</v>
      </c>
      <c r="T12" s="242">
        <f>IF('Indicator Date hidden'!T14="x","x",T$3-'Indicator Date hidden'!T14)</f>
        <v>2</v>
      </c>
      <c r="U12" s="242">
        <f>IF('Indicator Date hidden'!U14="x","x",U$3-'Indicator Date hidden'!U14)</f>
        <v>2</v>
      </c>
      <c r="V12" s="242">
        <f>IF('Indicator Date hidden'!V14="x","x",V$3-'Indicator Date hidden'!V14)</f>
        <v>2</v>
      </c>
      <c r="W12" s="242">
        <f>IF('Indicator Date hidden'!W14="x","x",W$3-'Indicator Date hidden'!W14)</f>
        <v>3</v>
      </c>
      <c r="X12" s="242">
        <f>IF('Indicator Date hidden'!X14="x","x",X$3-'Indicator Date hidden'!X14)</f>
        <v>4</v>
      </c>
      <c r="Y12" s="242">
        <f>IF('Indicator Date hidden'!Y14="x","x",Y$3-'Indicator Date hidden'!Y14)</f>
        <v>0</v>
      </c>
      <c r="Z12" s="242">
        <f>IF('Indicator Date hidden'!Z14="x","x",Z$3-'Indicator Date hidden'!Z14)</f>
        <v>0</v>
      </c>
      <c r="AA12" s="242">
        <f>IF('Indicator Date hidden'!AA14="x","x",AA$3-'Indicator Date hidden'!AA14)</f>
        <v>0</v>
      </c>
      <c r="AB12" s="242">
        <f>IF('Indicator Date hidden'!AB14="x","x",AB$3-'Indicator Date hidden'!AB14)</f>
        <v>0</v>
      </c>
      <c r="AC12" s="242">
        <f>IF('Indicator Date hidden'!AC14="x","x",AC$3-'Indicator Date hidden'!AC14)</f>
        <v>0</v>
      </c>
      <c r="AD12" s="242">
        <f>IF('Indicator Date hidden'!AD14="x","x",AD$3-'Indicator Date hidden'!AD14)</f>
        <v>1</v>
      </c>
      <c r="AE12" s="242">
        <f>IF('Indicator Date hidden'!AE14="x","x",AE$3-'Indicator Date hidden'!AE14)</f>
        <v>1</v>
      </c>
      <c r="AF12" s="242">
        <f>IF('Indicator Date hidden'!AF14="x","x",AF$3-'Indicator Date hidden'!AF14)</f>
        <v>0</v>
      </c>
      <c r="AG12" s="242">
        <f>IF('Indicator Date hidden'!AG14="x","x",AG$3-'Indicator Date hidden'!AG14)</f>
        <v>1</v>
      </c>
      <c r="AH12" s="242">
        <f>IF('Indicator Date hidden'!AH14="x","x",AH$3-'Indicator Date hidden'!AH14)</f>
        <v>1</v>
      </c>
      <c r="AI12" s="242">
        <f>IF('Indicator Date hidden'!AI14="x","x",AI$3-'Indicator Date hidden'!AI14)</f>
        <v>1</v>
      </c>
      <c r="AJ12" s="242">
        <f>IF('Indicator Date hidden'!AJ14="x","x",AJ$3-'Indicator Date hidden'!AJ14)</f>
        <v>1</v>
      </c>
      <c r="AK12" s="242">
        <f>IF('Indicator Date hidden'!AK14="x","x",AK$3-'Indicator Date hidden'!AK14)</f>
        <v>1</v>
      </c>
      <c r="AL12" s="242">
        <f>IF('Indicator Date hidden'!AL14="x","x",AL$3-'Indicator Date hidden'!AL14)</f>
        <v>1</v>
      </c>
      <c r="AM12" s="242">
        <f>IF('Indicator Date hidden'!AM14="x","x",AM$3-'Indicator Date hidden'!AM14)</f>
        <v>1</v>
      </c>
      <c r="AN12" s="242">
        <f>IF('Indicator Date hidden'!AN14="x","x",AN$3-'Indicator Date hidden'!AN14)</f>
        <v>1</v>
      </c>
      <c r="AO12" s="242">
        <f>IF('Indicator Date hidden'!AO14="x","x",AO$3-'Indicator Date hidden'!AO14)</f>
        <v>1</v>
      </c>
      <c r="AP12" s="242">
        <f>IF('Indicator Date hidden'!AP14="x","x",AP$3-'Indicator Date hidden'!AP14)</f>
        <v>3</v>
      </c>
      <c r="AQ12" s="242">
        <f>IF('Indicator Date hidden'!AQ14="x","x",AQ$3-'Indicator Date hidden'!AQ14)</f>
        <v>1</v>
      </c>
      <c r="AR12" s="242">
        <f>IF('Indicator Date hidden'!AR14="x","x",AR$3-'Indicator Date hidden'!AR14)</f>
        <v>1</v>
      </c>
      <c r="AS12" s="242">
        <f>IF('Indicator Date hidden'!AS14="x","x",AS$3-'Indicator Date hidden'!AS14)</f>
        <v>2</v>
      </c>
      <c r="AT12" s="242">
        <f>IF('Indicator Date hidden'!AT14="x","x",AT$3-'Indicator Date hidden'!AT14)</f>
        <v>2</v>
      </c>
      <c r="AU12" s="242">
        <f>IF('Indicator Date hidden'!AU14="x","x",AU$3-'Indicator Date hidden'!AU14)</f>
        <v>1</v>
      </c>
      <c r="AV12" s="242">
        <f>IF('Indicator Date hidden'!AV14="x","x",AV$3-'Indicator Date hidden'!AV14)</f>
        <v>1</v>
      </c>
      <c r="AW12" s="242">
        <f>IF('Indicator Date hidden'!AW14="x","x",AW$3-'Indicator Date hidden'!AW14)</f>
        <v>0</v>
      </c>
      <c r="AX12" s="242">
        <f>IF('Indicator Date hidden'!AX14="x","x",AX$3-'Indicator Date hidden'!AX14)</f>
        <v>2</v>
      </c>
      <c r="AY12" s="242">
        <f>IF('Indicator Date hidden'!AY14="x","x",AY$3-'Indicator Date hidden'!AY14)</f>
        <v>0</v>
      </c>
      <c r="AZ12" s="242">
        <f>IF('Indicator Date hidden'!AZ14="x","x",AZ$3-'Indicator Date hidden'!AZ14)</f>
        <v>0</v>
      </c>
      <c r="BA12" s="246">
        <f t="shared" si="0"/>
        <v>57</v>
      </c>
      <c r="BB12" s="248">
        <f t="shared" si="1"/>
        <v>1.2391304347826086</v>
      </c>
      <c r="BC12" s="246">
        <f t="shared" si="2"/>
        <v>31</v>
      </c>
      <c r="BD12" s="248">
        <f t="shared" si="3"/>
        <v>1.4016261147665103</v>
      </c>
      <c r="BE12" s="249">
        <f t="shared" si="4"/>
        <v>1</v>
      </c>
    </row>
    <row r="13" spans="1:57" s="166" customFormat="1" x14ac:dyDescent="0.25">
      <c r="A13" s="165" t="s">
        <v>184</v>
      </c>
      <c r="B13" s="165" t="s">
        <v>306</v>
      </c>
      <c r="C13" s="165" t="s">
        <v>297</v>
      </c>
      <c r="D13" s="195" t="s">
        <v>307</v>
      </c>
      <c r="E13" s="242">
        <f>IF('Indicator Date hidden'!E15="x","x",$E$3-'Indicator Date hidden'!E15)</f>
        <v>0</v>
      </c>
      <c r="F13" s="242">
        <f>IF('Indicator Date hidden'!F15="x","x",F$3-'Indicator Date hidden'!F15)</f>
        <v>6</v>
      </c>
      <c r="G13" s="242">
        <f>IF('Indicator Date hidden'!G15="x","x",G$3-'Indicator Date hidden'!G15)</f>
        <v>6</v>
      </c>
      <c r="H13" s="242">
        <f>IF('Indicator Date hidden'!H15="x","x",H$3-'Indicator Date hidden'!H15)</f>
        <v>0</v>
      </c>
      <c r="I13" s="242">
        <f>IF('Indicator Date hidden'!I15="x","x",I$3-'Indicator Date hidden'!I15)</f>
        <v>2</v>
      </c>
      <c r="J13" s="242">
        <f>IF('Indicator Date hidden'!J15="x","x",J$3-'Indicator Date hidden'!J15)</f>
        <v>0</v>
      </c>
      <c r="K13" s="242">
        <f>IF('Indicator Date hidden'!K15="x","x",K$3-'Indicator Date hidden'!K15)</f>
        <v>1</v>
      </c>
      <c r="L13" s="242">
        <f>IF('Indicator Date hidden'!L15="x","x",L$3-'Indicator Date hidden'!L15)</f>
        <v>0</v>
      </c>
      <c r="M13" s="242">
        <f>IF('Indicator Date hidden'!M15="x","x",M$3-'Indicator Date hidden'!M15)</f>
        <v>0</v>
      </c>
      <c r="N13" s="242">
        <f>IF('Indicator Date hidden'!N15="x","x",N$3-'Indicator Date hidden'!N15)</f>
        <v>0</v>
      </c>
      <c r="O13" s="242">
        <f>IF('Indicator Date hidden'!O15="x","x",O$3-'Indicator Date hidden'!O15)</f>
        <v>0</v>
      </c>
      <c r="P13" s="242">
        <f>IF('Indicator Date hidden'!P15="x","x",P$3-'Indicator Date hidden'!P15)</f>
        <v>0</v>
      </c>
      <c r="Q13" s="242">
        <f>IF('Indicator Date hidden'!Q15="x","x",Q$3-'Indicator Date hidden'!Q15)</f>
        <v>3</v>
      </c>
      <c r="R13" s="242">
        <f>IF('Indicator Date hidden'!R15="x","x",R$3-'Indicator Date hidden'!R15)</f>
        <v>1</v>
      </c>
      <c r="S13" s="242">
        <f>IF('Indicator Date hidden'!S15="x","x",S$3-'Indicator Date hidden'!S15)</f>
        <v>1</v>
      </c>
      <c r="T13" s="242">
        <f>IF('Indicator Date hidden'!T15="x","x",T$3-'Indicator Date hidden'!T15)</f>
        <v>2</v>
      </c>
      <c r="U13" s="242">
        <f>IF('Indicator Date hidden'!U15="x","x",U$3-'Indicator Date hidden'!U15)</f>
        <v>2</v>
      </c>
      <c r="V13" s="242">
        <f>IF('Indicator Date hidden'!V15="x","x",V$3-'Indicator Date hidden'!V15)</f>
        <v>2</v>
      </c>
      <c r="W13" s="242">
        <f>IF('Indicator Date hidden'!W15="x","x",W$3-'Indicator Date hidden'!W15)</f>
        <v>3</v>
      </c>
      <c r="X13" s="242">
        <f>IF('Indicator Date hidden'!X15="x","x",X$3-'Indicator Date hidden'!X15)</f>
        <v>4</v>
      </c>
      <c r="Y13" s="242">
        <f>IF('Indicator Date hidden'!Y15="x","x",Y$3-'Indicator Date hidden'!Y15)</f>
        <v>0</v>
      </c>
      <c r="Z13" s="242">
        <f>IF('Indicator Date hidden'!Z15="x","x",Z$3-'Indicator Date hidden'!Z15)</f>
        <v>0</v>
      </c>
      <c r="AA13" s="242">
        <f>IF('Indicator Date hidden'!AA15="x","x",AA$3-'Indicator Date hidden'!AA15)</f>
        <v>0</v>
      </c>
      <c r="AB13" s="242">
        <f>IF('Indicator Date hidden'!AB15="x","x",AB$3-'Indicator Date hidden'!AB15)</f>
        <v>0</v>
      </c>
      <c r="AC13" s="242">
        <f>IF('Indicator Date hidden'!AC15="x","x",AC$3-'Indicator Date hidden'!AC15)</f>
        <v>0</v>
      </c>
      <c r="AD13" s="242">
        <f>IF('Indicator Date hidden'!AD15="x","x",AD$3-'Indicator Date hidden'!AD15)</f>
        <v>1</v>
      </c>
      <c r="AE13" s="242">
        <f>IF('Indicator Date hidden'!AE15="x","x",AE$3-'Indicator Date hidden'!AE15)</f>
        <v>1</v>
      </c>
      <c r="AF13" s="242">
        <f>IF('Indicator Date hidden'!AF15="x","x",AF$3-'Indicator Date hidden'!AF15)</f>
        <v>0</v>
      </c>
      <c r="AG13" s="242">
        <f>IF('Indicator Date hidden'!AG15="x","x",AG$3-'Indicator Date hidden'!AG15)</f>
        <v>1</v>
      </c>
      <c r="AH13" s="242">
        <f>IF('Indicator Date hidden'!AH15="x","x",AH$3-'Indicator Date hidden'!AH15)</f>
        <v>1</v>
      </c>
      <c r="AI13" s="242">
        <f>IF('Indicator Date hidden'!AI15="x","x",AI$3-'Indicator Date hidden'!AI15)</f>
        <v>1</v>
      </c>
      <c r="AJ13" s="242">
        <f>IF('Indicator Date hidden'!AJ15="x","x",AJ$3-'Indicator Date hidden'!AJ15)</f>
        <v>1</v>
      </c>
      <c r="AK13" s="242">
        <f>IF('Indicator Date hidden'!AK15="x","x",AK$3-'Indicator Date hidden'!AK15)</f>
        <v>1</v>
      </c>
      <c r="AL13" s="242">
        <f>IF('Indicator Date hidden'!AL15="x","x",AL$3-'Indicator Date hidden'!AL15)</f>
        <v>1</v>
      </c>
      <c r="AM13" s="242">
        <f>IF('Indicator Date hidden'!AM15="x","x",AM$3-'Indicator Date hidden'!AM15)</f>
        <v>1</v>
      </c>
      <c r="AN13" s="242">
        <f>IF('Indicator Date hidden'!AN15="x","x",AN$3-'Indicator Date hidden'!AN15)</f>
        <v>1</v>
      </c>
      <c r="AO13" s="242">
        <f>IF('Indicator Date hidden'!AO15="x","x",AO$3-'Indicator Date hidden'!AO15)</f>
        <v>1</v>
      </c>
      <c r="AP13" s="242">
        <f>IF('Indicator Date hidden'!AP15="x","x",AP$3-'Indicator Date hidden'!AP15)</f>
        <v>3</v>
      </c>
      <c r="AQ13" s="242">
        <f>IF('Indicator Date hidden'!AQ15="x","x",AQ$3-'Indicator Date hidden'!AQ15)</f>
        <v>1</v>
      </c>
      <c r="AR13" s="242">
        <f>IF('Indicator Date hidden'!AR15="x","x",AR$3-'Indicator Date hidden'!AR15)</f>
        <v>1</v>
      </c>
      <c r="AS13" s="242">
        <f>IF('Indicator Date hidden'!AS15="x","x",AS$3-'Indicator Date hidden'!AS15)</f>
        <v>2</v>
      </c>
      <c r="AT13" s="242">
        <f>IF('Indicator Date hidden'!AT15="x","x",AT$3-'Indicator Date hidden'!AT15)</f>
        <v>2</v>
      </c>
      <c r="AU13" s="242">
        <f>IF('Indicator Date hidden'!AU15="x","x",AU$3-'Indicator Date hidden'!AU15)</f>
        <v>1</v>
      </c>
      <c r="AV13" s="242">
        <f>IF('Indicator Date hidden'!AV15="x","x",AV$3-'Indicator Date hidden'!AV15)</f>
        <v>1</v>
      </c>
      <c r="AW13" s="242">
        <f>IF('Indicator Date hidden'!AW15="x","x",AW$3-'Indicator Date hidden'!AW15)</f>
        <v>0</v>
      </c>
      <c r="AX13" s="242">
        <f>IF('Indicator Date hidden'!AX15="x","x",AX$3-'Indicator Date hidden'!AX15)</f>
        <v>2</v>
      </c>
      <c r="AY13" s="242">
        <f>IF('Indicator Date hidden'!AY15="x","x",AY$3-'Indicator Date hidden'!AY15)</f>
        <v>0</v>
      </c>
      <c r="AZ13" s="242">
        <f>IF('Indicator Date hidden'!AZ15="x","x",AZ$3-'Indicator Date hidden'!AZ15)</f>
        <v>0</v>
      </c>
      <c r="BA13" s="246">
        <f t="shared" si="0"/>
        <v>57</v>
      </c>
      <c r="BB13" s="248">
        <f t="shared" si="1"/>
        <v>1.2391304347826086</v>
      </c>
      <c r="BC13" s="246">
        <f t="shared" si="2"/>
        <v>31</v>
      </c>
      <c r="BD13" s="248">
        <f t="shared" si="3"/>
        <v>1.4016261147665103</v>
      </c>
      <c r="BE13" s="249">
        <f t="shared" si="4"/>
        <v>1</v>
      </c>
    </row>
    <row r="14" spans="1:57" s="166" customFormat="1" x14ac:dyDescent="0.25">
      <c r="A14" s="165" t="s">
        <v>184</v>
      </c>
      <c r="B14" s="165" t="s">
        <v>308</v>
      </c>
      <c r="C14" s="165" t="s">
        <v>297</v>
      </c>
      <c r="D14" s="195" t="s">
        <v>310</v>
      </c>
      <c r="E14" s="242">
        <f>IF('Indicator Date hidden'!E16="x","x",$E$3-'Indicator Date hidden'!E16)</f>
        <v>0</v>
      </c>
      <c r="F14" s="242">
        <f>IF('Indicator Date hidden'!F16="x","x",F$3-'Indicator Date hidden'!F16)</f>
        <v>6</v>
      </c>
      <c r="G14" s="242">
        <f>IF('Indicator Date hidden'!G16="x","x",G$3-'Indicator Date hidden'!G16)</f>
        <v>6</v>
      </c>
      <c r="H14" s="242">
        <f>IF('Indicator Date hidden'!H16="x","x",H$3-'Indicator Date hidden'!H16)</f>
        <v>0</v>
      </c>
      <c r="I14" s="242">
        <f>IF('Indicator Date hidden'!I16="x","x",I$3-'Indicator Date hidden'!I16)</f>
        <v>2</v>
      </c>
      <c r="J14" s="242">
        <f>IF('Indicator Date hidden'!J16="x","x",J$3-'Indicator Date hidden'!J16)</f>
        <v>0</v>
      </c>
      <c r="K14" s="242">
        <f>IF('Indicator Date hidden'!K16="x","x",K$3-'Indicator Date hidden'!K16)</f>
        <v>1</v>
      </c>
      <c r="L14" s="242">
        <f>IF('Indicator Date hidden'!L16="x","x",L$3-'Indicator Date hidden'!L16)</f>
        <v>0</v>
      </c>
      <c r="M14" s="242">
        <f>IF('Indicator Date hidden'!M16="x","x",M$3-'Indicator Date hidden'!M16)</f>
        <v>0</v>
      </c>
      <c r="N14" s="242">
        <f>IF('Indicator Date hidden'!N16="x","x",N$3-'Indicator Date hidden'!N16)</f>
        <v>0</v>
      </c>
      <c r="O14" s="242">
        <f>IF('Indicator Date hidden'!O16="x","x",O$3-'Indicator Date hidden'!O16)</f>
        <v>0</v>
      </c>
      <c r="P14" s="242">
        <f>IF('Indicator Date hidden'!P16="x","x",P$3-'Indicator Date hidden'!P16)</f>
        <v>0</v>
      </c>
      <c r="Q14" s="242">
        <f>IF('Indicator Date hidden'!Q16="x","x",Q$3-'Indicator Date hidden'!Q16)</f>
        <v>3</v>
      </c>
      <c r="R14" s="242">
        <f>IF('Indicator Date hidden'!R16="x","x",R$3-'Indicator Date hidden'!R16)</f>
        <v>1</v>
      </c>
      <c r="S14" s="242">
        <f>IF('Indicator Date hidden'!S16="x","x",S$3-'Indicator Date hidden'!S16)</f>
        <v>1</v>
      </c>
      <c r="T14" s="242">
        <f>IF('Indicator Date hidden'!T16="x","x",T$3-'Indicator Date hidden'!T16)</f>
        <v>2</v>
      </c>
      <c r="U14" s="242">
        <f>IF('Indicator Date hidden'!U16="x","x",U$3-'Indicator Date hidden'!U16)</f>
        <v>2</v>
      </c>
      <c r="V14" s="242">
        <f>IF('Indicator Date hidden'!V16="x","x",V$3-'Indicator Date hidden'!V16)</f>
        <v>2</v>
      </c>
      <c r="W14" s="242">
        <f>IF('Indicator Date hidden'!W16="x","x",W$3-'Indicator Date hidden'!W16)</f>
        <v>3</v>
      </c>
      <c r="X14" s="242">
        <f>IF('Indicator Date hidden'!X16="x","x",X$3-'Indicator Date hidden'!X16)</f>
        <v>4</v>
      </c>
      <c r="Y14" s="242">
        <f>IF('Indicator Date hidden'!Y16="x","x",Y$3-'Indicator Date hidden'!Y16)</f>
        <v>0</v>
      </c>
      <c r="Z14" s="242">
        <f>IF('Indicator Date hidden'!Z16="x","x",Z$3-'Indicator Date hidden'!Z16)</f>
        <v>0</v>
      </c>
      <c r="AA14" s="242">
        <f>IF('Indicator Date hidden'!AA16="x","x",AA$3-'Indicator Date hidden'!AA16)</f>
        <v>0</v>
      </c>
      <c r="AB14" s="242">
        <f>IF('Indicator Date hidden'!AB16="x","x",AB$3-'Indicator Date hidden'!AB16)</f>
        <v>0</v>
      </c>
      <c r="AC14" s="242">
        <f>IF('Indicator Date hidden'!AC16="x","x",AC$3-'Indicator Date hidden'!AC16)</f>
        <v>0</v>
      </c>
      <c r="AD14" s="242">
        <f>IF('Indicator Date hidden'!AD16="x","x",AD$3-'Indicator Date hidden'!AD16)</f>
        <v>1</v>
      </c>
      <c r="AE14" s="242">
        <f>IF('Indicator Date hidden'!AE16="x","x",AE$3-'Indicator Date hidden'!AE16)</f>
        <v>1</v>
      </c>
      <c r="AF14" s="242">
        <f>IF('Indicator Date hidden'!AF16="x","x",AF$3-'Indicator Date hidden'!AF16)</f>
        <v>0</v>
      </c>
      <c r="AG14" s="242">
        <f>IF('Indicator Date hidden'!AG16="x","x",AG$3-'Indicator Date hidden'!AG16)</f>
        <v>1</v>
      </c>
      <c r="AH14" s="242">
        <f>IF('Indicator Date hidden'!AH16="x","x",AH$3-'Indicator Date hidden'!AH16)</f>
        <v>1</v>
      </c>
      <c r="AI14" s="242">
        <f>IF('Indicator Date hidden'!AI16="x","x",AI$3-'Indicator Date hidden'!AI16)</f>
        <v>1</v>
      </c>
      <c r="AJ14" s="242">
        <f>IF('Indicator Date hidden'!AJ16="x","x",AJ$3-'Indicator Date hidden'!AJ16)</f>
        <v>1</v>
      </c>
      <c r="AK14" s="242">
        <f>IF('Indicator Date hidden'!AK16="x","x",AK$3-'Indicator Date hidden'!AK16)</f>
        <v>1</v>
      </c>
      <c r="AL14" s="242">
        <f>IF('Indicator Date hidden'!AL16="x","x",AL$3-'Indicator Date hidden'!AL16)</f>
        <v>1</v>
      </c>
      <c r="AM14" s="242">
        <f>IF('Indicator Date hidden'!AM16="x","x",AM$3-'Indicator Date hidden'!AM16)</f>
        <v>1</v>
      </c>
      <c r="AN14" s="242">
        <f>IF('Indicator Date hidden'!AN16="x","x",AN$3-'Indicator Date hidden'!AN16)</f>
        <v>1</v>
      </c>
      <c r="AO14" s="242">
        <f>IF('Indicator Date hidden'!AO16="x","x",AO$3-'Indicator Date hidden'!AO16)</f>
        <v>1</v>
      </c>
      <c r="AP14" s="242">
        <f>IF('Indicator Date hidden'!AP16="x","x",AP$3-'Indicator Date hidden'!AP16)</f>
        <v>3</v>
      </c>
      <c r="AQ14" s="242">
        <f>IF('Indicator Date hidden'!AQ16="x","x",AQ$3-'Indicator Date hidden'!AQ16)</f>
        <v>1</v>
      </c>
      <c r="AR14" s="242">
        <f>IF('Indicator Date hidden'!AR16="x","x",AR$3-'Indicator Date hidden'!AR16)</f>
        <v>1</v>
      </c>
      <c r="AS14" s="242">
        <f>IF('Indicator Date hidden'!AS16="x","x",AS$3-'Indicator Date hidden'!AS16)</f>
        <v>2</v>
      </c>
      <c r="AT14" s="242">
        <f>IF('Indicator Date hidden'!AT16="x","x",AT$3-'Indicator Date hidden'!AT16)</f>
        <v>2</v>
      </c>
      <c r="AU14" s="242">
        <f>IF('Indicator Date hidden'!AU16="x","x",AU$3-'Indicator Date hidden'!AU16)</f>
        <v>1</v>
      </c>
      <c r="AV14" s="242">
        <f>IF('Indicator Date hidden'!AV16="x","x",AV$3-'Indicator Date hidden'!AV16)</f>
        <v>1</v>
      </c>
      <c r="AW14" s="242">
        <f>IF('Indicator Date hidden'!AW16="x","x",AW$3-'Indicator Date hidden'!AW16)</f>
        <v>0</v>
      </c>
      <c r="AX14" s="242">
        <f>IF('Indicator Date hidden'!AX16="x","x",AX$3-'Indicator Date hidden'!AX16)</f>
        <v>2</v>
      </c>
      <c r="AY14" s="242">
        <f>IF('Indicator Date hidden'!AY16="x","x",AY$3-'Indicator Date hidden'!AY16)</f>
        <v>0</v>
      </c>
      <c r="AZ14" s="242">
        <f>IF('Indicator Date hidden'!AZ16="x","x",AZ$3-'Indicator Date hidden'!AZ16)</f>
        <v>0</v>
      </c>
      <c r="BA14" s="246">
        <f t="shared" si="0"/>
        <v>57</v>
      </c>
      <c r="BB14" s="248">
        <f t="shared" si="1"/>
        <v>1.2391304347826086</v>
      </c>
      <c r="BC14" s="246">
        <f t="shared" si="2"/>
        <v>31</v>
      </c>
      <c r="BD14" s="248">
        <f t="shared" si="3"/>
        <v>1.4016261147665103</v>
      </c>
      <c r="BE14" s="249">
        <f t="shared" si="4"/>
        <v>1</v>
      </c>
    </row>
    <row r="15" spans="1:57" s="166" customFormat="1" x14ac:dyDescent="0.25">
      <c r="A15" s="165" t="s">
        <v>184</v>
      </c>
      <c r="B15" s="165" t="s">
        <v>313</v>
      </c>
      <c r="C15" s="165" t="s">
        <v>297</v>
      </c>
      <c r="D15" s="195" t="s">
        <v>314</v>
      </c>
      <c r="E15" s="242">
        <f>IF('Indicator Date hidden'!E17="x","x",$E$3-'Indicator Date hidden'!E17)</f>
        <v>0</v>
      </c>
      <c r="F15" s="242">
        <f>IF('Indicator Date hidden'!F17="x","x",F$3-'Indicator Date hidden'!F17)</f>
        <v>6</v>
      </c>
      <c r="G15" s="242">
        <f>IF('Indicator Date hidden'!G17="x","x",G$3-'Indicator Date hidden'!G17)</f>
        <v>6</v>
      </c>
      <c r="H15" s="242">
        <f>IF('Indicator Date hidden'!H17="x","x",H$3-'Indicator Date hidden'!H17)</f>
        <v>0</v>
      </c>
      <c r="I15" s="242">
        <f>IF('Indicator Date hidden'!I17="x","x",I$3-'Indicator Date hidden'!I17)</f>
        <v>2</v>
      </c>
      <c r="J15" s="242">
        <f>IF('Indicator Date hidden'!J17="x","x",J$3-'Indicator Date hidden'!J17)</f>
        <v>0</v>
      </c>
      <c r="K15" s="242">
        <f>IF('Indicator Date hidden'!K17="x","x",K$3-'Indicator Date hidden'!K17)</f>
        <v>1</v>
      </c>
      <c r="L15" s="242">
        <f>IF('Indicator Date hidden'!L17="x","x",L$3-'Indicator Date hidden'!L17)</f>
        <v>0</v>
      </c>
      <c r="M15" s="242">
        <f>IF('Indicator Date hidden'!M17="x","x",M$3-'Indicator Date hidden'!M17)</f>
        <v>0</v>
      </c>
      <c r="N15" s="242">
        <f>IF('Indicator Date hidden'!N17="x","x",N$3-'Indicator Date hidden'!N17)</f>
        <v>0</v>
      </c>
      <c r="O15" s="242">
        <f>IF('Indicator Date hidden'!O17="x","x",O$3-'Indicator Date hidden'!O17)</f>
        <v>0</v>
      </c>
      <c r="P15" s="242">
        <f>IF('Indicator Date hidden'!P17="x","x",P$3-'Indicator Date hidden'!P17)</f>
        <v>0</v>
      </c>
      <c r="Q15" s="242">
        <f>IF('Indicator Date hidden'!Q17="x","x",Q$3-'Indicator Date hidden'!Q17)</f>
        <v>3</v>
      </c>
      <c r="R15" s="242">
        <f>IF('Indicator Date hidden'!R17="x","x",R$3-'Indicator Date hidden'!R17)</f>
        <v>1</v>
      </c>
      <c r="S15" s="242">
        <f>IF('Indicator Date hidden'!S17="x","x",S$3-'Indicator Date hidden'!S17)</f>
        <v>1</v>
      </c>
      <c r="T15" s="242">
        <f>IF('Indicator Date hidden'!T17="x","x",T$3-'Indicator Date hidden'!T17)</f>
        <v>2</v>
      </c>
      <c r="U15" s="242">
        <f>IF('Indicator Date hidden'!U17="x","x",U$3-'Indicator Date hidden'!U17)</f>
        <v>2</v>
      </c>
      <c r="V15" s="242">
        <f>IF('Indicator Date hidden'!V17="x","x",V$3-'Indicator Date hidden'!V17)</f>
        <v>2</v>
      </c>
      <c r="W15" s="242">
        <f>IF('Indicator Date hidden'!W17="x","x",W$3-'Indicator Date hidden'!W17)</f>
        <v>3</v>
      </c>
      <c r="X15" s="242">
        <f>IF('Indicator Date hidden'!X17="x","x",X$3-'Indicator Date hidden'!X17)</f>
        <v>4</v>
      </c>
      <c r="Y15" s="242">
        <f>IF('Indicator Date hidden'!Y17="x","x",Y$3-'Indicator Date hidden'!Y17)</f>
        <v>0</v>
      </c>
      <c r="Z15" s="242">
        <f>IF('Indicator Date hidden'!Z17="x","x",Z$3-'Indicator Date hidden'!Z17)</f>
        <v>0</v>
      </c>
      <c r="AA15" s="242">
        <f>IF('Indicator Date hidden'!AA17="x","x",AA$3-'Indicator Date hidden'!AA17)</f>
        <v>0</v>
      </c>
      <c r="AB15" s="242">
        <f>IF('Indicator Date hidden'!AB17="x","x",AB$3-'Indicator Date hidden'!AB17)</f>
        <v>0</v>
      </c>
      <c r="AC15" s="242">
        <f>IF('Indicator Date hidden'!AC17="x","x",AC$3-'Indicator Date hidden'!AC17)</f>
        <v>0</v>
      </c>
      <c r="AD15" s="242">
        <f>IF('Indicator Date hidden'!AD17="x","x",AD$3-'Indicator Date hidden'!AD17)</f>
        <v>1</v>
      </c>
      <c r="AE15" s="242">
        <f>IF('Indicator Date hidden'!AE17="x","x",AE$3-'Indicator Date hidden'!AE17)</f>
        <v>1</v>
      </c>
      <c r="AF15" s="242">
        <f>IF('Indicator Date hidden'!AF17="x","x",AF$3-'Indicator Date hidden'!AF17)</f>
        <v>0</v>
      </c>
      <c r="AG15" s="242">
        <f>IF('Indicator Date hidden'!AG17="x","x",AG$3-'Indicator Date hidden'!AG17)</f>
        <v>1</v>
      </c>
      <c r="AH15" s="242">
        <f>IF('Indicator Date hidden'!AH17="x","x",AH$3-'Indicator Date hidden'!AH17)</f>
        <v>1</v>
      </c>
      <c r="AI15" s="242">
        <f>IF('Indicator Date hidden'!AI17="x","x",AI$3-'Indicator Date hidden'!AI17)</f>
        <v>1</v>
      </c>
      <c r="AJ15" s="242">
        <f>IF('Indicator Date hidden'!AJ17="x","x",AJ$3-'Indicator Date hidden'!AJ17)</f>
        <v>1</v>
      </c>
      <c r="AK15" s="242">
        <f>IF('Indicator Date hidden'!AK17="x","x",AK$3-'Indicator Date hidden'!AK17)</f>
        <v>1</v>
      </c>
      <c r="AL15" s="242">
        <f>IF('Indicator Date hidden'!AL17="x","x",AL$3-'Indicator Date hidden'!AL17)</f>
        <v>1</v>
      </c>
      <c r="AM15" s="242">
        <f>IF('Indicator Date hidden'!AM17="x","x",AM$3-'Indicator Date hidden'!AM17)</f>
        <v>1</v>
      </c>
      <c r="AN15" s="242">
        <f>IF('Indicator Date hidden'!AN17="x","x",AN$3-'Indicator Date hidden'!AN17)</f>
        <v>1</v>
      </c>
      <c r="AO15" s="242">
        <f>IF('Indicator Date hidden'!AO17="x","x",AO$3-'Indicator Date hidden'!AO17)</f>
        <v>1</v>
      </c>
      <c r="AP15" s="242">
        <f>IF('Indicator Date hidden'!AP17="x","x",AP$3-'Indicator Date hidden'!AP17)</f>
        <v>3</v>
      </c>
      <c r="AQ15" s="242">
        <f>IF('Indicator Date hidden'!AQ17="x","x",AQ$3-'Indicator Date hidden'!AQ17)</f>
        <v>1</v>
      </c>
      <c r="AR15" s="242">
        <f>IF('Indicator Date hidden'!AR17="x","x",AR$3-'Indicator Date hidden'!AR17)</f>
        <v>1</v>
      </c>
      <c r="AS15" s="242">
        <f>IF('Indicator Date hidden'!AS17="x","x",AS$3-'Indicator Date hidden'!AS17)</f>
        <v>2</v>
      </c>
      <c r="AT15" s="242">
        <f>IF('Indicator Date hidden'!AT17="x","x",AT$3-'Indicator Date hidden'!AT17)</f>
        <v>2</v>
      </c>
      <c r="AU15" s="242">
        <f>IF('Indicator Date hidden'!AU17="x","x",AU$3-'Indicator Date hidden'!AU17)</f>
        <v>1</v>
      </c>
      <c r="AV15" s="242">
        <f>IF('Indicator Date hidden'!AV17="x","x",AV$3-'Indicator Date hidden'!AV17)</f>
        <v>1</v>
      </c>
      <c r="AW15" s="242">
        <f>IF('Indicator Date hidden'!AW17="x","x",AW$3-'Indicator Date hidden'!AW17)</f>
        <v>0</v>
      </c>
      <c r="AX15" s="242">
        <f>IF('Indicator Date hidden'!AX17="x","x",AX$3-'Indicator Date hidden'!AX17)</f>
        <v>2</v>
      </c>
      <c r="AY15" s="242">
        <f>IF('Indicator Date hidden'!AY17="x","x",AY$3-'Indicator Date hidden'!AY17)</f>
        <v>0</v>
      </c>
      <c r="AZ15" s="242">
        <f>IF('Indicator Date hidden'!AZ17="x","x",AZ$3-'Indicator Date hidden'!AZ17)</f>
        <v>0</v>
      </c>
      <c r="BA15" s="246">
        <f t="shared" si="0"/>
        <v>57</v>
      </c>
      <c r="BB15" s="248">
        <f t="shared" si="1"/>
        <v>1.2391304347826086</v>
      </c>
      <c r="BC15" s="246">
        <f t="shared" si="2"/>
        <v>31</v>
      </c>
      <c r="BD15" s="248">
        <f t="shared" si="3"/>
        <v>1.4016261147665103</v>
      </c>
      <c r="BE15" s="249">
        <f t="shared" si="4"/>
        <v>1</v>
      </c>
    </row>
    <row r="16" spans="1:57" s="166" customFormat="1" x14ac:dyDescent="0.25">
      <c r="A16" s="165" t="s">
        <v>185</v>
      </c>
      <c r="B16" s="165" t="s">
        <v>315</v>
      </c>
      <c r="C16" s="165" t="s">
        <v>317</v>
      </c>
      <c r="D16" s="195" t="s">
        <v>318</v>
      </c>
      <c r="E16" s="242">
        <f>IF('Indicator Date hidden'!E18="x","x",$E$3-'Indicator Date hidden'!E18)</f>
        <v>0</v>
      </c>
      <c r="F16" s="242">
        <f>IF('Indicator Date hidden'!F18="x","x",F$3-'Indicator Date hidden'!F18)</f>
        <v>6</v>
      </c>
      <c r="G16" s="242">
        <f>IF('Indicator Date hidden'!G18="x","x",G$3-'Indicator Date hidden'!G18)</f>
        <v>6</v>
      </c>
      <c r="H16" s="242">
        <f>IF('Indicator Date hidden'!H18="x","x",H$3-'Indicator Date hidden'!H18)</f>
        <v>0</v>
      </c>
      <c r="I16" s="242">
        <f>IF('Indicator Date hidden'!I18="x","x",I$3-'Indicator Date hidden'!I18)</f>
        <v>2</v>
      </c>
      <c r="J16" s="242">
        <f>IF('Indicator Date hidden'!J18="x","x",J$3-'Indicator Date hidden'!J18)</f>
        <v>0</v>
      </c>
      <c r="K16" s="242">
        <f>IF('Indicator Date hidden'!K18="x","x",K$3-'Indicator Date hidden'!K18)</f>
        <v>1</v>
      </c>
      <c r="L16" s="242">
        <f>IF('Indicator Date hidden'!L18="x","x",L$3-'Indicator Date hidden'!L18)</f>
        <v>0</v>
      </c>
      <c r="M16" s="242">
        <f>IF('Indicator Date hidden'!M18="x","x",M$3-'Indicator Date hidden'!M18)</f>
        <v>0</v>
      </c>
      <c r="N16" s="242">
        <f>IF('Indicator Date hidden'!N18="x","x",N$3-'Indicator Date hidden'!N18)</f>
        <v>0</v>
      </c>
      <c r="O16" s="242">
        <f>IF('Indicator Date hidden'!O18="x","x",O$3-'Indicator Date hidden'!O18)</f>
        <v>0</v>
      </c>
      <c r="P16" s="242">
        <f>IF('Indicator Date hidden'!P18="x","x",P$3-'Indicator Date hidden'!P18)</f>
        <v>0</v>
      </c>
      <c r="Q16" s="242">
        <f>IF('Indicator Date hidden'!Q18="x","x",Q$3-'Indicator Date hidden'!Q18)</f>
        <v>3</v>
      </c>
      <c r="R16" s="242">
        <f>IF('Indicator Date hidden'!R18="x","x",R$3-'Indicator Date hidden'!R18)</f>
        <v>1</v>
      </c>
      <c r="S16" s="242">
        <f>IF('Indicator Date hidden'!S18="x","x",S$3-'Indicator Date hidden'!S18)</f>
        <v>1</v>
      </c>
      <c r="T16" s="242">
        <f>IF('Indicator Date hidden'!T18="x","x",T$3-'Indicator Date hidden'!T18)</f>
        <v>2</v>
      </c>
      <c r="U16" s="242">
        <f>IF('Indicator Date hidden'!U18="x","x",U$3-'Indicator Date hidden'!U18)</f>
        <v>2</v>
      </c>
      <c r="V16" s="242">
        <f>IF('Indicator Date hidden'!V18="x","x",V$3-'Indicator Date hidden'!V18)</f>
        <v>2</v>
      </c>
      <c r="W16" s="242">
        <f>IF('Indicator Date hidden'!W18="x","x",W$3-'Indicator Date hidden'!W18)</f>
        <v>3</v>
      </c>
      <c r="X16" s="242">
        <f>IF('Indicator Date hidden'!X18="x","x",X$3-'Indicator Date hidden'!X18)</f>
        <v>4</v>
      </c>
      <c r="Y16" s="242">
        <f>IF('Indicator Date hidden'!Y18="x","x",Y$3-'Indicator Date hidden'!Y18)</f>
        <v>0</v>
      </c>
      <c r="Z16" s="242">
        <f>IF('Indicator Date hidden'!Z18="x","x",Z$3-'Indicator Date hidden'!Z18)</f>
        <v>0</v>
      </c>
      <c r="AA16" s="242">
        <f>IF('Indicator Date hidden'!AA18="x","x",AA$3-'Indicator Date hidden'!AA18)</f>
        <v>0</v>
      </c>
      <c r="AB16" s="242">
        <f>IF('Indicator Date hidden'!AB18="x","x",AB$3-'Indicator Date hidden'!AB18)</f>
        <v>0</v>
      </c>
      <c r="AC16" s="242">
        <f>IF('Indicator Date hidden'!AC18="x","x",AC$3-'Indicator Date hidden'!AC18)</f>
        <v>0</v>
      </c>
      <c r="AD16" s="242">
        <f>IF('Indicator Date hidden'!AD18="x","x",AD$3-'Indicator Date hidden'!AD18)</f>
        <v>1</v>
      </c>
      <c r="AE16" s="242">
        <f>IF('Indicator Date hidden'!AE18="x","x",AE$3-'Indicator Date hidden'!AE18)</f>
        <v>1</v>
      </c>
      <c r="AF16" s="242">
        <f>IF('Indicator Date hidden'!AF18="x","x",AF$3-'Indicator Date hidden'!AF18)</f>
        <v>0</v>
      </c>
      <c r="AG16" s="242">
        <f>IF('Indicator Date hidden'!AG18="x","x",AG$3-'Indicator Date hidden'!AG18)</f>
        <v>1</v>
      </c>
      <c r="AH16" s="242">
        <f>IF('Indicator Date hidden'!AH18="x","x",AH$3-'Indicator Date hidden'!AH18)</f>
        <v>1</v>
      </c>
      <c r="AI16" s="242">
        <f>IF('Indicator Date hidden'!AI18="x","x",AI$3-'Indicator Date hidden'!AI18)</f>
        <v>1</v>
      </c>
      <c r="AJ16" s="242">
        <f>IF('Indicator Date hidden'!AJ18="x","x",AJ$3-'Indicator Date hidden'!AJ18)</f>
        <v>1</v>
      </c>
      <c r="AK16" s="242">
        <f>IF('Indicator Date hidden'!AK18="x","x",AK$3-'Indicator Date hidden'!AK18)</f>
        <v>1</v>
      </c>
      <c r="AL16" s="242">
        <f>IF('Indicator Date hidden'!AL18="x","x",AL$3-'Indicator Date hidden'!AL18)</f>
        <v>1</v>
      </c>
      <c r="AM16" s="242">
        <f>IF('Indicator Date hidden'!AM18="x","x",AM$3-'Indicator Date hidden'!AM18)</f>
        <v>1</v>
      </c>
      <c r="AN16" s="242">
        <f>IF('Indicator Date hidden'!AN18="x","x",AN$3-'Indicator Date hidden'!AN18)</f>
        <v>1</v>
      </c>
      <c r="AO16" s="242">
        <f>IF('Indicator Date hidden'!AO18="x","x",AO$3-'Indicator Date hidden'!AO18)</f>
        <v>1</v>
      </c>
      <c r="AP16" s="242">
        <f>IF('Indicator Date hidden'!AP18="x","x",AP$3-'Indicator Date hidden'!AP18)</f>
        <v>3</v>
      </c>
      <c r="AQ16" s="242">
        <f>IF('Indicator Date hidden'!AQ18="x","x",AQ$3-'Indicator Date hidden'!AQ18)</f>
        <v>1</v>
      </c>
      <c r="AR16" s="242">
        <f>IF('Indicator Date hidden'!AR18="x","x",AR$3-'Indicator Date hidden'!AR18)</f>
        <v>1</v>
      </c>
      <c r="AS16" s="242">
        <f>IF('Indicator Date hidden'!AS18="x","x",AS$3-'Indicator Date hidden'!AS18)</f>
        <v>2</v>
      </c>
      <c r="AT16" s="242">
        <f>IF('Indicator Date hidden'!AT18="x","x",AT$3-'Indicator Date hidden'!AT18)</f>
        <v>2</v>
      </c>
      <c r="AU16" s="242">
        <f>IF('Indicator Date hidden'!AU18="x","x",AU$3-'Indicator Date hidden'!AU18)</f>
        <v>1</v>
      </c>
      <c r="AV16" s="242">
        <f>IF('Indicator Date hidden'!AV18="x","x",AV$3-'Indicator Date hidden'!AV18)</f>
        <v>1</v>
      </c>
      <c r="AW16" s="242">
        <f>IF('Indicator Date hidden'!AW18="x","x",AW$3-'Indicator Date hidden'!AW18)</f>
        <v>0</v>
      </c>
      <c r="AX16" s="242">
        <f>IF('Indicator Date hidden'!AX18="x","x",AX$3-'Indicator Date hidden'!AX18)</f>
        <v>2</v>
      </c>
      <c r="AY16" s="242">
        <f>IF('Indicator Date hidden'!AY18="x","x",AY$3-'Indicator Date hidden'!AY18)</f>
        <v>0</v>
      </c>
      <c r="AZ16" s="242">
        <f>IF('Indicator Date hidden'!AZ18="x","x",AZ$3-'Indicator Date hidden'!AZ18)</f>
        <v>0</v>
      </c>
      <c r="BA16" s="246">
        <f t="shared" si="0"/>
        <v>57</v>
      </c>
      <c r="BB16" s="248">
        <f t="shared" si="1"/>
        <v>1.2391304347826086</v>
      </c>
      <c r="BC16" s="246">
        <f t="shared" si="2"/>
        <v>31</v>
      </c>
      <c r="BD16" s="248">
        <f t="shared" si="3"/>
        <v>1.4016261147665103</v>
      </c>
      <c r="BE16" s="249">
        <f t="shared" si="4"/>
        <v>1</v>
      </c>
    </row>
    <row r="17" spans="1:57" s="166" customFormat="1" x14ac:dyDescent="0.25">
      <c r="A17" s="165" t="s">
        <v>185</v>
      </c>
      <c r="B17" s="165" t="s">
        <v>540</v>
      </c>
      <c r="C17" s="165" t="s">
        <v>317</v>
      </c>
      <c r="D17" s="195" t="s">
        <v>321</v>
      </c>
      <c r="E17" s="242">
        <f>IF('Indicator Date hidden'!E19="x","x",$E$3-'Indicator Date hidden'!E19)</f>
        <v>0</v>
      </c>
      <c r="F17" s="242">
        <f>IF('Indicator Date hidden'!F19="x","x",F$3-'Indicator Date hidden'!F19)</f>
        <v>6</v>
      </c>
      <c r="G17" s="242">
        <f>IF('Indicator Date hidden'!G19="x","x",G$3-'Indicator Date hidden'!G19)</f>
        <v>6</v>
      </c>
      <c r="H17" s="242">
        <f>IF('Indicator Date hidden'!H19="x","x",H$3-'Indicator Date hidden'!H19)</f>
        <v>0</v>
      </c>
      <c r="I17" s="242">
        <f>IF('Indicator Date hidden'!I19="x","x",I$3-'Indicator Date hidden'!I19)</f>
        <v>2</v>
      </c>
      <c r="J17" s="242">
        <f>IF('Indicator Date hidden'!J19="x","x",J$3-'Indicator Date hidden'!J19)</f>
        <v>0</v>
      </c>
      <c r="K17" s="242">
        <f>IF('Indicator Date hidden'!K19="x","x",K$3-'Indicator Date hidden'!K19)</f>
        <v>1</v>
      </c>
      <c r="L17" s="242">
        <f>IF('Indicator Date hidden'!L19="x","x",L$3-'Indicator Date hidden'!L19)</f>
        <v>0</v>
      </c>
      <c r="M17" s="242">
        <f>IF('Indicator Date hidden'!M19="x","x",M$3-'Indicator Date hidden'!M19)</f>
        <v>0</v>
      </c>
      <c r="N17" s="242">
        <f>IF('Indicator Date hidden'!N19="x","x",N$3-'Indicator Date hidden'!N19)</f>
        <v>0</v>
      </c>
      <c r="O17" s="242">
        <f>IF('Indicator Date hidden'!O19="x","x",O$3-'Indicator Date hidden'!O19)</f>
        <v>0</v>
      </c>
      <c r="P17" s="242">
        <f>IF('Indicator Date hidden'!P19="x","x",P$3-'Indicator Date hidden'!P19)</f>
        <v>0</v>
      </c>
      <c r="Q17" s="242">
        <f>IF('Indicator Date hidden'!Q19="x","x",Q$3-'Indicator Date hidden'!Q19)</f>
        <v>3</v>
      </c>
      <c r="R17" s="242">
        <f>IF('Indicator Date hidden'!R19="x","x",R$3-'Indicator Date hidden'!R19)</f>
        <v>1</v>
      </c>
      <c r="S17" s="242">
        <f>IF('Indicator Date hidden'!S19="x","x",S$3-'Indicator Date hidden'!S19)</f>
        <v>1</v>
      </c>
      <c r="T17" s="242">
        <f>IF('Indicator Date hidden'!T19="x","x",T$3-'Indicator Date hidden'!T19)</f>
        <v>2</v>
      </c>
      <c r="U17" s="242">
        <f>IF('Indicator Date hidden'!U19="x","x",U$3-'Indicator Date hidden'!U19)</f>
        <v>2</v>
      </c>
      <c r="V17" s="242">
        <f>IF('Indicator Date hidden'!V19="x","x",V$3-'Indicator Date hidden'!V19)</f>
        <v>2</v>
      </c>
      <c r="W17" s="242">
        <f>IF('Indicator Date hidden'!W19="x","x",W$3-'Indicator Date hidden'!W19)</f>
        <v>3</v>
      </c>
      <c r="X17" s="242">
        <f>IF('Indicator Date hidden'!X19="x","x",X$3-'Indicator Date hidden'!X19)</f>
        <v>4</v>
      </c>
      <c r="Y17" s="242">
        <f>IF('Indicator Date hidden'!Y19="x","x",Y$3-'Indicator Date hidden'!Y19)</f>
        <v>0</v>
      </c>
      <c r="Z17" s="242">
        <f>IF('Indicator Date hidden'!Z19="x","x",Z$3-'Indicator Date hidden'!Z19)</f>
        <v>0</v>
      </c>
      <c r="AA17" s="242">
        <f>IF('Indicator Date hidden'!AA19="x","x",AA$3-'Indicator Date hidden'!AA19)</f>
        <v>0</v>
      </c>
      <c r="AB17" s="242">
        <f>IF('Indicator Date hidden'!AB19="x","x",AB$3-'Indicator Date hidden'!AB19)</f>
        <v>0</v>
      </c>
      <c r="AC17" s="242">
        <f>IF('Indicator Date hidden'!AC19="x","x",AC$3-'Indicator Date hidden'!AC19)</f>
        <v>0</v>
      </c>
      <c r="AD17" s="242">
        <f>IF('Indicator Date hidden'!AD19="x","x",AD$3-'Indicator Date hidden'!AD19)</f>
        <v>1</v>
      </c>
      <c r="AE17" s="242">
        <f>IF('Indicator Date hidden'!AE19="x","x",AE$3-'Indicator Date hidden'!AE19)</f>
        <v>1</v>
      </c>
      <c r="AF17" s="242">
        <f>IF('Indicator Date hidden'!AF19="x","x",AF$3-'Indicator Date hidden'!AF19)</f>
        <v>0</v>
      </c>
      <c r="AG17" s="242">
        <f>IF('Indicator Date hidden'!AG19="x","x",AG$3-'Indicator Date hidden'!AG19)</f>
        <v>1</v>
      </c>
      <c r="AH17" s="242">
        <f>IF('Indicator Date hidden'!AH19="x","x",AH$3-'Indicator Date hidden'!AH19)</f>
        <v>1</v>
      </c>
      <c r="AI17" s="242">
        <f>IF('Indicator Date hidden'!AI19="x","x",AI$3-'Indicator Date hidden'!AI19)</f>
        <v>1</v>
      </c>
      <c r="AJ17" s="242">
        <f>IF('Indicator Date hidden'!AJ19="x","x",AJ$3-'Indicator Date hidden'!AJ19)</f>
        <v>1</v>
      </c>
      <c r="AK17" s="242">
        <f>IF('Indicator Date hidden'!AK19="x","x",AK$3-'Indicator Date hidden'!AK19)</f>
        <v>1</v>
      </c>
      <c r="AL17" s="242">
        <f>IF('Indicator Date hidden'!AL19="x","x",AL$3-'Indicator Date hidden'!AL19)</f>
        <v>1</v>
      </c>
      <c r="AM17" s="242">
        <f>IF('Indicator Date hidden'!AM19="x","x",AM$3-'Indicator Date hidden'!AM19)</f>
        <v>1</v>
      </c>
      <c r="AN17" s="242">
        <f>IF('Indicator Date hidden'!AN19="x","x",AN$3-'Indicator Date hidden'!AN19)</f>
        <v>1</v>
      </c>
      <c r="AO17" s="242">
        <f>IF('Indicator Date hidden'!AO19="x","x",AO$3-'Indicator Date hidden'!AO19)</f>
        <v>1</v>
      </c>
      <c r="AP17" s="242">
        <f>IF('Indicator Date hidden'!AP19="x","x",AP$3-'Indicator Date hidden'!AP19)</f>
        <v>3</v>
      </c>
      <c r="AQ17" s="242">
        <f>IF('Indicator Date hidden'!AQ19="x","x",AQ$3-'Indicator Date hidden'!AQ19)</f>
        <v>1</v>
      </c>
      <c r="AR17" s="242">
        <f>IF('Indicator Date hidden'!AR19="x","x",AR$3-'Indicator Date hidden'!AR19)</f>
        <v>1</v>
      </c>
      <c r="AS17" s="242">
        <f>IF('Indicator Date hidden'!AS19="x","x",AS$3-'Indicator Date hidden'!AS19)</f>
        <v>2</v>
      </c>
      <c r="AT17" s="242">
        <f>IF('Indicator Date hidden'!AT19="x","x",AT$3-'Indicator Date hidden'!AT19)</f>
        <v>2</v>
      </c>
      <c r="AU17" s="242">
        <f>IF('Indicator Date hidden'!AU19="x","x",AU$3-'Indicator Date hidden'!AU19)</f>
        <v>1</v>
      </c>
      <c r="AV17" s="242">
        <f>IF('Indicator Date hidden'!AV19="x","x",AV$3-'Indicator Date hidden'!AV19)</f>
        <v>1</v>
      </c>
      <c r="AW17" s="242">
        <f>IF('Indicator Date hidden'!AW19="x","x",AW$3-'Indicator Date hidden'!AW19)</f>
        <v>0</v>
      </c>
      <c r="AX17" s="242">
        <f>IF('Indicator Date hidden'!AX19="x","x",AX$3-'Indicator Date hidden'!AX19)</f>
        <v>2</v>
      </c>
      <c r="AY17" s="242">
        <f>IF('Indicator Date hidden'!AY19="x","x",AY$3-'Indicator Date hidden'!AY19)</f>
        <v>0</v>
      </c>
      <c r="AZ17" s="242">
        <f>IF('Indicator Date hidden'!AZ19="x","x",AZ$3-'Indicator Date hidden'!AZ19)</f>
        <v>0</v>
      </c>
      <c r="BA17" s="246">
        <f t="shared" si="0"/>
        <v>57</v>
      </c>
      <c r="BB17" s="248">
        <f t="shared" si="1"/>
        <v>1.2391304347826086</v>
      </c>
      <c r="BC17" s="246">
        <f t="shared" si="2"/>
        <v>31</v>
      </c>
      <c r="BD17" s="248">
        <f t="shared" si="3"/>
        <v>1.4016261147665103</v>
      </c>
      <c r="BE17" s="249">
        <f t="shared" si="4"/>
        <v>1</v>
      </c>
    </row>
    <row r="18" spans="1:57" s="166" customFormat="1" x14ac:dyDescent="0.25">
      <c r="A18" s="165" t="s">
        <v>185</v>
      </c>
      <c r="B18" s="165" t="s">
        <v>542</v>
      </c>
      <c r="C18" s="165" t="s">
        <v>317</v>
      </c>
      <c r="D18" s="195" t="s">
        <v>324</v>
      </c>
      <c r="E18" s="242">
        <f>IF('Indicator Date hidden'!E20="x","x",$E$3-'Indicator Date hidden'!E20)</f>
        <v>0</v>
      </c>
      <c r="F18" s="242">
        <f>IF('Indicator Date hidden'!F20="x","x",F$3-'Indicator Date hidden'!F20)</f>
        <v>6</v>
      </c>
      <c r="G18" s="242">
        <f>IF('Indicator Date hidden'!G20="x","x",G$3-'Indicator Date hidden'!G20)</f>
        <v>6</v>
      </c>
      <c r="H18" s="242">
        <f>IF('Indicator Date hidden'!H20="x","x",H$3-'Indicator Date hidden'!H20)</f>
        <v>0</v>
      </c>
      <c r="I18" s="242">
        <f>IF('Indicator Date hidden'!I20="x","x",I$3-'Indicator Date hidden'!I20)</f>
        <v>2</v>
      </c>
      <c r="J18" s="242">
        <f>IF('Indicator Date hidden'!J20="x","x",J$3-'Indicator Date hidden'!J20)</f>
        <v>0</v>
      </c>
      <c r="K18" s="242">
        <f>IF('Indicator Date hidden'!K20="x","x",K$3-'Indicator Date hidden'!K20)</f>
        <v>1</v>
      </c>
      <c r="L18" s="242">
        <f>IF('Indicator Date hidden'!L20="x","x",L$3-'Indicator Date hidden'!L20)</f>
        <v>0</v>
      </c>
      <c r="M18" s="242">
        <f>IF('Indicator Date hidden'!M20="x","x",M$3-'Indicator Date hidden'!M20)</f>
        <v>0</v>
      </c>
      <c r="N18" s="242">
        <f>IF('Indicator Date hidden'!N20="x","x",N$3-'Indicator Date hidden'!N20)</f>
        <v>0</v>
      </c>
      <c r="O18" s="242">
        <f>IF('Indicator Date hidden'!O20="x","x",O$3-'Indicator Date hidden'!O20)</f>
        <v>0</v>
      </c>
      <c r="P18" s="242">
        <f>IF('Indicator Date hidden'!P20="x","x",P$3-'Indicator Date hidden'!P20)</f>
        <v>0</v>
      </c>
      <c r="Q18" s="242">
        <f>IF('Indicator Date hidden'!Q20="x","x",Q$3-'Indicator Date hidden'!Q20)</f>
        <v>3</v>
      </c>
      <c r="R18" s="242">
        <f>IF('Indicator Date hidden'!R20="x","x",R$3-'Indicator Date hidden'!R20)</f>
        <v>1</v>
      </c>
      <c r="S18" s="242">
        <f>IF('Indicator Date hidden'!S20="x","x",S$3-'Indicator Date hidden'!S20)</f>
        <v>1</v>
      </c>
      <c r="T18" s="242">
        <f>IF('Indicator Date hidden'!T20="x","x",T$3-'Indicator Date hidden'!T20)</f>
        <v>2</v>
      </c>
      <c r="U18" s="242">
        <f>IF('Indicator Date hidden'!U20="x","x",U$3-'Indicator Date hidden'!U20)</f>
        <v>2</v>
      </c>
      <c r="V18" s="242">
        <f>IF('Indicator Date hidden'!V20="x","x",V$3-'Indicator Date hidden'!V20)</f>
        <v>2</v>
      </c>
      <c r="W18" s="242">
        <f>IF('Indicator Date hidden'!W20="x","x",W$3-'Indicator Date hidden'!W20)</f>
        <v>3</v>
      </c>
      <c r="X18" s="242">
        <f>IF('Indicator Date hidden'!X20="x","x",X$3-'Indicator Date hidden'!X20)</f>
        <v>4</v>
      </c>
      <c r="Y18" s="242">
        <f>IF('Indicator Date hidden'!Y20="x","x",Y$3-'Indicator Date hidden'!Y20)</f>
        <v>0</v>
      </c>
      <c r="Z18" s="242">
        <f>IF('Indicator Date hidden'!Z20="x","x",Z$3-'Indicator Date hidden'!Z20)</f>
        <v>0</v>
      </c>
      <c r="AA18" s="242">
        <f>IF('Indicator Date hidden'!AA20="x","x",AA$3-'Indicator Date hidden'!AA20)</f>
        <v>0</v>
      </c>
      <c r="AB18" s="242">
        <f>IF('Indicator Date hidden'!AB20="x","x",AB$3-'Indicator Date hidden'!AB20)</f>
        <v>0</v>
      </c>
      <c r="AC18" s="242">
        <f>IF('Indicator Date hidden'!AC20="x","x",AC$3-'Indicator Date hidden'!AC20)</f>
        <v>0</v>
      </c>
      <c r="AD18" s="242">
        <f>IF('Indicator Date hidden'!AD20="x","x",AD$3-'Indicator Date hidden'!AD20)</f>
        <v>1</v>
      </c>
      <c r="AE18" s="242">
        <f>IF('Indicator Date hidden'!AE20="x","x",AE$3-'Indicator Date hidden'!AE20)</f>
        <v>1</v>
      </c>
      <c r="AF18" s="242">
        <f>IF('Indicator Date hidden'!AF20="x","x",AF$3-'Indicator Date hidden'!AF20)</f>
        <v>0</v>
      </c>
      <c r="AG18" s="242">
        <f>IF('Indicator Date hidden'!AG20="x","x",AG$3-'Indicator Date hidden'!AG20)</f>
        <v>1</v>
      </c>
      <c r="AH18" s="242">
        <f>IF('Indicator Date hidden'!AH20="x","x",AH$3-'Indicator Date hidden'!AH20)</f>
        <v>1</v>
      </c>
      <c r="AI18" s="242">
        <f>IF('Indicator Date hidden'!AI20="x","x",AI$3-'Indicator Date hidden'!AI20)</f>
        <v>1</v>
      </c>
      <c r="AJ18" s="242">
        <f>IF('Indicator Date hidden'!AJ20="x","x",AJ$3-'Indicator Date hidden'!AJ20)</f>
        <v>1</v>
      </c>
      <c r="AK18" s="242">
        <f>IF('Indicator Date hidden'!AK20="x","x",AK$3-'Indicator Date hidden'!AK20)</f>
        <v>1</v>
      </c>
      <c r="AL18" s="242">
        <f>IF('Indicator Date hidden'!AL20="x","x",AL$3-'Indicator Date hidden'!AL20)</f>
        <v>1</v>
      </c>
      <c r="AM18" s="242">
        <f>IF('Indicator Date hidden'!AM20="x","x",AM$3-'Indicator Date hidden'!AM20)</f>
        <v>1</v>
      </c>
      <c r="AN18" s="242">
        <f>IF('Indicator Date hidden'!AN20="x","x",AN$3-'Indicator Date hidden'!AN20)</f>
        <v>1</v>
      </c>
      <c r="AO18" s="242">
        <f>IF('Indicator Date hidden'!AO20="x","x",AO$3-'Indicator Date hidden'!AO20)</f>
        <v>1</v>
      </c>
      <c r="AP18" s="242">
        <f>IF('Indicator Date hidden'!AP20="x","x",AP$3-'Indicator Date hidden'!AP20)</f>
        <v>3</v>
      </c>
      <c r="AQ18" s="242">
        <f>IF('Indicator Date hidden'!AQ20="x","x",AQ$3-'Indicator Date hidden'!AQ20)</f>
        <v>1</v>
      </c>
      <c r="AR18" s="242">
        <f>IF('Indicator Date hidden'!AR20="x","x",AR$3-'Indicator Date hidden'!AR20)</f>
        <v>1</v>
      </c>
      <c r="AS18" s="242">
        <f>IF('Indicator Date hidden'!AS20="x","x",AS$3-'Indicator Date hidden'!AS20)</f>
        <v>2</v>
      </c>
      <c r="AT18" s="242">
        <f>IF('Indicator Date hidden'!AT20="x","x",AT$3-'Indicator Date hidden'!AT20)</f>
        <v>2</v>
      </c>
      <c r="AU18" s="242">
        <f>IF('Indicator Date hidden'!AU20="x","x",AU$3-'Indicator Date hidden'!AU20)</f>
        <v>1</v>
      </c>
      <c r="AV18" s="242">
        <f>IF('Indicator Date hidden'!AV20="x","x",AV$3-'Indicator Date hidden'!AV20)</f>
        <v>1</v>
      </c>
      <c r="AW18" s="242">
        <f>IF('Indicator Date hidden'!AW20="x","x",AW$3-'Indicator Date hidden'!AW20)</f>
        <v>0</v>
      </c>
      <c r="AX18" s="242">
        <f>IF('Indicator Date hidden'!AX20="x","x",AX$3-'Indicator Date hidden'!AX20)</f>
        <v>2</v>
      </c>
      <c r="AY18" s="242">
        <f>IF('Indicator Date hidden'!AY20="x","x",AY$3-'Indicator Date hidden'!AY20)</f>
        <v>0</v>
      </c>
      <c r="AZ18" s="242">
        <f>IF('Indicator Date hidden'!AZ20="x","x",AZ$3-'Indicator Date hidden'!AZ20)</f>
        <v>0</v>
      </c>
      <c r="BA18" s="246">
        <f t="shared" si="0"/>
        <v>57</v>
      </c>
      <c r="BB18" s="248">
        <f t="shared" si="1"/>
        <v>1.2391304347826086</v>
      </c>
      <c r="BC18" s="246">
        <f t="shared" si="2"/>
        <v>31</v>
      </c>
      <c r="BD18" s="248">
        <f t="shared" si="3"/>
        <v>1.4016261147665103</v>
      </c>
      <c r="BE18" s="249">
        <f t="shared" si="4"/>
        <v>1</v>
      </c>
    </row>
    <row r="19" spans="1:57" s="166" customFormat="1" x14ac:dyDescent="0.25">
      <c r="A19" s="165" t="s">
        <v>185</v>
      </c>
      <c r="B19" s="165" t="s">
        <v>185</v>
      </c>
      <c r="C19" s="165" t="s">
        <v>317</v>
      </c>
      <c r="D19" s="195" t="s">
        <v>326</v>
      </c>
      <c r="E19" s="242">
        <f>IF('Indicator Date hidden'!E21="x","x",$E$3-'Indicator Date hidden'!E21)</f>
        <v>0</v>
      </c>
      <c r="F19" s="242">
        <f>IF('Indicator Date hidden'!F21="x","x",F$3-'Indicator Date hidden'!F21)</f>
        <v>6</v>
      </c>
      <c r="G19" s="242">
        <f>IF('Indicator Date hidden'!G21="x","x",G$3-'Indicator Date hidden'!G21)</f>
        <v>6</v>
      </c>
      <c r="H19" s="242">
        <f>IF('Indicator Date hidden'!H21="x","x",H$3-'Indicator Date hidden'!H21)</f>
        <v>0</v>
      </c>
      <c r="I19" s="242">
        <f>IF('Indicator Date hidden'!I21="x","x",I$3-'Indicator Date hidden'!I21)</f>
        <v>2</v>
      </c>
      <c r="J19" s="242">
        <f>IF('Indicator Date hidden'!J21="x","x",J$3-'Indicator Date hidden'!J21)</f>
        <v>0</v>
      </c>
      <c r="K19" s="242">
        <f>IF('Indicator Date hidden'!K21="x","x",K$3-'Indicator Date hidden'!K21)</f>
        <v>1</v>
      </c>
      <c r="L19" s="242">
        <f>IF('Indicator Date hidden'!L21="x","x",L$3-'Indicator Date hidden'!L21)</f>
        <v>0</v>
      </c>
      <c r="M19" s="242">
        <f>IF('Indicator Date hidden'!M21="x","x",M$3-'Indicator Date hidden'!M21)</f>
        <v>0</v>
      </c>
      <c r="N19" s="242">
        <f>IF('Indicator Date hidden'!N21="x","x",N$3-'Indicator Date hidden'!N21)</f>
        <v>0</v>
      </c>
      <c r="O19" s="242">
        <f>IF('Indicator Date hidden'!O21="x","x",O$3-'Indicator Date hidden'!O21)</f>
        <v>0</v>
      </c>
      <c r="P19" s="242">
        <f>IF('Indicator Date hidden'!P21="x","x",P$3-'Indicator Date hidden'!P21)</f>
        <v>0</v>
      </c>
      <c r="Q19" s="242">
        <f>IF('Indicator Date hidden'!Q21="x","x",Q$3-'Indicator Date hidden'!Q21)</f>
        <v>3</v>
      </c>
      <c r="R19" s="242">
        <f>IF('Indicator Date hidden'!R21="x","x",R$3-'Indicator Date hidden'!R21)</f>
        <v>1</v>
      </c>
      <c r="S19" s="242">
        <f>IF('Indicator Date hidden'!S21="x","x",S$3-'Indicator Date hidden'!S21)</f>
        <v>1</v>
      </c>
      <c r="T19" s="242">
        <f>IF('Indicator Date hidden'!T21="x","x",T$3-'Indicator Date hidden'!T21)</f>
        <v>2</v>
      </c>
      <c r="U19" s="242">
        <f>IF('Indicator Date hidden'!U21="x","x",U$3-'Indicator Date hidden'!U21)</f>
        <v>2</v>
      </c>
      <c r="V19" s="242">
        <f>IF('Indicator Date hidden'!V21="x","x",V$3-'Indicator Date hidden'!V21)</f>
        <v>2</v>
      </c>
      <c r="W19" s="242">
        <f>IF('Indicator Date hidden'!W21="x","x",W$3-'Indicator Date hidden'!W21)</f>
        <v>3</v>
      </c>
      <c r="X19" s="242">
        <f>IF('Indicator Date hidden'!X21="x","x",X$3-'Indicator Date hidden'!X21)</f>
        <v>4</v>
      </c>
      <c r="Y19" s="242">
        <f>IF('Indicator Date hidden'!Y21="x","x",Y$3-'Indicator Date hidden'!Y21)</f>
        <v>0</v>
      </c>
      <c r="Z19" s="242">
        <f>IF('Indicator Date hidden'!Z21="x","x",Z$3-'Indicator Date hidden'!Z21)</f>
        <v>0</v>
      </c>
      <c r="AA19" s="242">
        <f>IF('Indicator Date hidden'!AA21="x","x",AA$3-'Indicator Date hidden'!AA21)</f>
        <v>0</v>
      </c>
      <c r="AB19" s="242">
        <f>IF('Indicator Date hidden'!AB21="x","x",AB$3-'Indicator Date hidden'!AB21)</f>
        <v>0</v>
      </c>
      <c r="AC19" s="242">
        <f>IF('Indicator Date hidden'!AC21="x","x",AC$3-'Indicator Date hidden'!AC21)</f>
        <v>0</v>
      </c>
      <c r="AD19" s="242">
        <f>IF('Indicator Date hidden'!AD21="x","x",AD$3-'Indicator Date hidden'!AD21)</f>
        <v>1</v>
      </c>
      <c r="AE19" s="242">
        <f>IF('Indicator Date hidden'!AE21="x","x",AE$3-'Indicator Date hidden'!AE21)</f>
        <v>1</v>
      </c>
      <c r="AF19" s="242">
        <f>IF('Indicator Date hidden'!AF21="x","x",AF$3-'Indicator Date hidden'!AF21)</f>
        <v>0</v>
      </c>
      <c r="AG19" s="242">
        <f>IF('Indicator Date hidden'!AG21="x","x",AG$3-'Indicator Date hidden'!AG21)</f>
        <v>1</v>
      </c>
      <c r="AH19" s="242">
        <f>IF('Indicator Date hidden'!AH21="x","x",AH$3-'Indicator Date hidden'!AH21)</f>
        <v>1</v>
      </c>
      <c r="AI19" s="242">
        <f>IF('Indicator Date hidden'!AI21="x","x",AI$3-'Indicator Date hidden'!AI21)</f>
        <v>1</v>
      </c>
      <c r="AJ19" s="242">
        <f>IF('Indicator Date hidden'!AJ21="x","x",AJ$3-'Indicator Date hidden'!AJ21)</f>
        <v>1</v>
      </c>
      <c r="AK19" s="242">
        <f>IF('Indicator Date hidden'!AK21="x","x",AK$3-'Indicator Date hidden'!AK21)</f>
        <v>1</v>
      </c>
      <c r="AL19" s="242">
        <f>IF('Indicator Date hidden'!AL21="x","x",AL$3-'Indicator Date hidden'!AL21)</f>
        <v>1</v>
      </c>
      <c r="AM19" s="242">
        <f>IF('Indicator Date hidden'!AM21="x","x",AM$3-'Indicator Date hidden'!AM21)</f>
        <v>1</v>
      </c>
      <c r="AN19" s="242">
        <f>IF('Indicator Date hidden'!AN21="x","x",AN$3-'Indicator Date hidden'!AN21)</f>
        <v>1</v>
      </c>
      <c r="AO19" s="242">
        <f>IF('Indicator Date hidden'!AO21="x","x",AO$3-'Indicator Date hidden'!AO21)</f>
        <v>1</v>
      </c>
      <c r="AP19" s="242">
        <f>IF('Indicator Date hidden'!AP21="x","x",AP$3-'Indicator Date hidden'!AP21)</f>
        <v>3</v>
      </c>
      <c r="AQ19" s="242">
        <f>IF('Indicator Date hidden'!AQ21="x","x",AQ$3-'Indicator Date hidden'!AQ21)</f>
        <v>1</v>
      </c>
      <c r="AR19" s="242">
        <f>IF('Indicator Date hidden'!AR21="x","x",AR$3-'Indicator Date hidden'!AR21)</f>
        <v>1</v>
      </c>
      <c r="AS19" s="242">
        <f>IF('Indicator Date hidden'!AS21="x","x",AS$3-'Indicator Date hidden'!AS21)</f>
        <v>2</v>
      </c>
      <c r="AT19" s="242">
        <f>IF('Indicator Date hidden'!AT21="x","x",AT$3-'Indicator Date hidden'!AT21)</f>
        <v>2</v>
      </c>
      <c r="AU19" s="242">
        <f>IF('Indicator Date hidden'!AU21="x","x",AU$3-'Indicator Date hidden'!AU21)</f>
        <v>1</v>
      </c>
      <c r="AV19" s="242">
        <f>IF('Indicator Date hidden'!AV21="x","x",AV$3-'Indicator Date hidden'!AV21)</f>
        <v>1</v>
      </c>
      <c r="AW19" s="242">
        <f>IF('Indicator Date hidden'!AW21="x","x",AW$3-'Indicator Date hidden'!AW21)</f>
        <v>0</v>
      </c>
      <c r="AX19" s="242">
        <f>IF('Indicator Date hidden'!AX21="x","x",AX$3-'Indicator Date hidden'!AX21)</f>
        <v>2</v>
      </c>
      <c r="AY19" s="242">
        <f>IF('Indicator Date hidden'!AY21="x","x",AY$3-'Indicator Date hidden'!AY21)</f>
        <v>0</v>
      </c>
      <c r="AZ19" s="242">
        <f>IF('Indicator Date hidden'!AZ21="x","x",AZ$3-'Indicator Date hidden'!AZ21)</f>
        <v>0</v>
      </c>
      <c r="BA19" s="246">
        <f t="shared" si="0"/>
        <v>57</v>
      </c>
      <c r="BB19" s="248">
        <f t="shared" si="1"/>
        <v>1.2391304347826086</v>
      </c>
      <c r="BC19" s="246">
        <f t="shared" si="2"/>
        <v>31</v>
      </c>
      <c r="BD19" s="248">
        <f t="shared" si="3"/>
        <v>1.4016261147665103</v>
      </c>
      <c r="BE19" s="249">
        <f t="shared" si="4"/>
        <v>1</v>
      </c>
    </row>
    <row r="20" spans="1:57" s="166" customFormat="1" x14ac:dyDescent="0.25">
      <c r="A20" s="165" t="s">
        <v>185</v>
      </c>
      <c r="B20" s="165" t="s">
        <v>327</v>
      </c>
      <c r="C20" s="165" t="s">
        <v>317</v>
      </c>
      <c r="D20" s="195" t="s">
        <v>329</v>
      </c>
      <c r="E20" s="242">
        <f>IF('Indicator Date hidden'!E22="x","x",$E$3-'Indicator Date hidden'!E22)</f>
        <v>0</v>
      </c>
      <c r="F20" s="242">
        <f>IF('Indicator Date hidden'!F22="x","x",F$3-'Indicator Date hidden'!F22)</f>
        <v>6</v>
      </c>
      <c r="G20" s="242">
        <f>IF('Indicator Date hidden'!G22="x","x",G$3-'Indicator Date hidden'!G22)</f>
        <v>6</v>
      </c>
      <c r="H20" s="242">
        <f>IF('Indicator Date hidden'!H22="x","x",H$3-'Indicator Date hidden'!H22)</f>
        <v>0</v>
      </c>
      <c r="I20" s="242">
        <f>IF('Indicator Date hidden'!I22="x","x",I$3-'Indicator Date hidden'!I22)</f>
        <v>2</v>
      </c>
      <c r="J20" s="242">
        <f>IF('Indicator Date hidden'!J22="x","x",J$3-'Indicator Date hidden'!J22)</f>
        <v>0</v>
      </c>
      <c r="K20" s="242">
        <f>IF('Indicator Date hidden'!K22="x","x",K$3-'Indicator Date hidden'!K22)</f>
        <v>1</v>
      </c>
      <c r="L20" s="242">
        <f>IF('Indicator Date hidden'!L22="x","x",L$3-'Indicator Date hidden'!L22)</f>
        <v>0</v>
      </c>
      <c r="M20" s="242">
        <f>IF('Indicator Date hidden'!M22="x","x",M$3-'Indicator Date hidden'!M22)</f>
        <v>0</v>
      </c>
      <c r="N20" s="242">
        <f>IF('Indicator Date hidden'!N22="x","x",N$3-'Indicator Date hidden'!N22)</f>
        <v>0</v>
      </c>
      <c r="O20" s="242">
        <f>IF('Indicator Date hidden'!O22="x","x",O$3-'Indicator Date hidden'!O22)</f>
        <v>0</v>
      </c>
      <c r="P20" s="242">
        <f>IF('Indicator Date hidden'!P22="x","x",P$3-'Indicator Date hidden'!P22)</f>
        <v>0</v>
      </c>
      <c r="Q20" s="242">
        <f>IF('Indicator Date hidden'!Q22="x","x",Q$3-'Indicator Date hidden'!Q22)</f>
        <v>3</v>
      </c>
      <c r="R20" s="242">
        <f>IF('Indicator Date hidden'!R22="x","x",R$3-'Indicator Date hidden'!R22)</f>
        <v>1</v>
      </c>
      <c r="S20" s="242">
        <f>IF('Indicator Date hidden'!S22="x","x",S$3-'Indicator Date hidden'!S22)</f>
        <v>1</v>
      </c>
      <c r="T20" s="242">
        <f>IF('Indicator Date hidden'!T22="x","x",T$3-'Indicator Date hidden'!T22)</f>
        <v>2</v>
      </c>
      <c r="U20" s="242">
        <f>IF('Indicator Date hidden'!U22="x","x",U$3-'Indicator Date hidden'!U22)</f>
        <v>2</v>
      </c>
      <c r="V20" s="242">
        <f>IF('Indicator Date hidden'!V22="x","x",V$3-'Indicator Date hidden'!V22)</f>
        <v>2</v>
      </c>
      <c r="W20" s="242">
        <f>IF('Indicator Date hidden'!W22="x","x",W$3-'Indicator Date hidden'!W22)</f>
        <v>3</v>
      </c>
      <c r="X20" s="242">
        <f>IF('Indicator Date hidden'!X22="x","x",X$3-'Indicator Date hidden'!X22)</f>
        <v>4</v>
      </c>
      <c r="Y20" s="242">
        <f>IF('Indicator Date hidden'!Y22="x","x",Y$3-'Indicator Date hidden'!Y22)</f>
        <v>0</v>
      </c>
      <c r="Z20" s="242">
        <f>IF('Indicator Date hidden'!Z22="x","x",Z$3-'Indicator Date hidden'!Z22)</f>
        <v>0</v>
      </c>
      <c r="AA20" s="242">
        <f>IF('Indicator Date hidden'!AA22="x","x",AA$3-'Indicator Date hidden'!AA22)</f>
        <v>0</v>
      </c>
      <c r="AB20" s="242">
        <f>IF('Indicator Date hidden'!AB22="x","x",AB$3-'Indicator Date hidden'!AB22)</f>
        <v>0</v>
      </c>
      <c r="AC20" s="242">
        <f>IF('Indicator Date hidden'!AC22="x","x",AC$3-'Indicator Date hidden'!AC22)</f>
        <v>0</v>
      </c>
      <c r="AD20" s="242">
        <f>IF('Indicator Date hidden'!AD22="x","x",AD$3-'Indicator Date hidden'!AD22)</f>
        <v>1</v>
      </c>
      <c r="AE20" s="242">
        <f>IF('Indicator Date hidden'!AE22="x","x",AE$3-'Indicator Date hidden'!AE22)</f>
        <v>1</v>
      </c>
      <c r="AF20" s="242">
        <f>IF('Indicator Date hidden'!AF22="x","x",AF$3-'Indicator Date hidden'!AF22)</f>
        <v>0</v>
      </c>
      <c r="AG20" s="242">
        <f>IF('Indicator Date hidden'!AG22="x","x",AG$3-'Indicator Date hidden'!AG22)</f>
        <v>1</v>
      </c>
      <c r="AH20" s="242">
        <f>IF('Indicator Date hidden'!AH22="x","x",AH$3-'Indicator Date hidden'!AH22)</f>
        <v>1</v>
      </c>
      <c r="AI20" s="242">
        <f>IF('Indicator Date hidden'!AI22="x","x",AI$3-'Indicator Date hidden'!AI22)</f>
        <v>1</v>
      </c>
      <c r="AJ20" s="242">
        <f>IF('Indicator Date hidden'!AJ22="x","x",AJ$3-'Indicator Date hidden'!AJ22)</f>
        <v>1</v>
      </c>
      <c r="AK20" s="242">
        <f>IF('Indicator Date hidden'!AK22="x","x",AK$3-'Indicator Date hidden'!AK22)</f>
        <v>1</v>
      </c>
      <c r="AL20" s="242">
        <f>IF('Indicator Date hidden'!AL22="x","x",AL$3-'Indicator Date hidden'!AL22)</f>
        <v>1</v>
      </c>
      <c r="AM20" s="242">
        <f>IF('Indicator Date hidden'!AM22="x","x",AM$3-'Indicator Date hidden'!AM22)</f>
        <v>1</v>
      </c>
      <c r="AN20" s="242">
        <f>IF('Indicator Date hidden'!AN22="x","x",AN$3-'Indicator Date hidden'!AN22)</f>
        <v>1</v>
      </c>
      <c r="AO20" s="242">
        <f>IF('Indicator Date hidden'!AO22="x","x",AO$3-'Indicator Date hidden'!AO22)</f>
        <v>1</v>
      </c>
      <c r="AP20" s="242">
        <f>IF('Indicator Date hidden'!AP22="x","x",AP$3-'Indicator Date hidden'!AP22)</f>
        <v>3</v>
      </c>
      <c r="AQ20" s="242">
        <f>IF('Indicator Date hidden'!AQ22="x","x",AQ$3-'Indicator Date hidden'!AQ22)</f>
        <v>1</v>
      </c>
      <c r="AR20" s="242">
        <f>IF('Indicator Date hidden'!AR22="x","x",AR$3-'Indicator Date hidden'!AR22)</f>
        <v>1</v>
      </c>
      <c r="AS20" s="242">
        <f>IF('Indicator Date hidden'!AS22="x","x",AS$3-'Indicator Date hidden'!AS22)</f>
        <v>2</v>
      </c>
      <c r="AT20" s="242">
        <f>IF('Indicator Date hidden'!AT22="x","x",AT$3-'Indicator Date hidden'!AT22)</f>
        <v>2</v>
      </c>
      <c r="AU20" s="242">
        <f>IF('Indicator Date hidden'!AU22="x","x",AU$3-'Indicator Date hidden'!AU22)</f>
        <v>1</v>
      </c>
      <c r="AV20" s="242">
        <f>IF('Indicator Date hidden'!AV22="x","x",AV$3-'Indicator Date hidden'!AV22)</f>
        <v>1</v>
      </c>
      <c r="AW20" s="242">
        <f>IF('Indicator Date hidden'!AW22="x","x",AW$3-'Indicator Date hidden'!AW22)</f>
        <v>0</v>
      </c>
      <c r="AX20" s="242">
        <f>IF('Indicator Date hidden'!AX22="x","x",AX$3-'Indicator Date hidden'!AX22)</f>
        <v>2</v>
      </c>
      <c r="AY20" s="242">
        <f>IF('Indicator Date hidden'!AY22="x","x",AY$3-'Indicator Date hidden'!AY22)</f>
        <v>0</v>
      </c>
      <c r="AZ20" s="242">
        <f>IF('Indicator Date hidden'!AZ22="x","x",AZ$3-'Indicator Date hidden'!AZ22)</f>
        <v>0</v>
      </c>
      <c r="BA20" s="246">
        <f t="shared" si="0"/>
        <v>57</v>
      </c>
      <c r="BB20" s="248">
        <f t="shared" si="1"/>
        <v>1.2391304347826086</v>
      </c>
      <c r="BC20" s="246">
        <f t="shared" si="2"/>
        <v>31</v>
      </c>
      <c r="BD20" s="248">
        <f t="shared" si="3"/>
        <v>1.4016261147665103</v>
      </c>
      <c r="BE20" s="249">
        <f t="shared" si="4"/>
        <v>1</v>
      </c>
    </row>
    <row r="21" spans="1:57" s="166" customFormat="1" x14ac:dyDescent="0.25">
      <c r="A21" s="165" t="s">
        <v>185</v>
      </c>
      <c r="B21" s="165" t="s">
        <v>330</v>
      </c>
      <c r="C21" s="165" t="s">
        <v>317</v>
      </c>
      <c r="D21" s="195" t="s">
        <v>332</v>
      </c>
      <c r="E21" s="242">
        <f>IF('Indicator Date hidden'!E23="x","x",$E$3-'Indicator Date hidden'!E23)</f>
        <v>0</v>
      </c>
      <c r="F21" s="242">
        <f>IF('Indicator Date hidden'!F23="x","x",F$3-'Indicator Date hidden'!F23)</f>
        <v>6</v>
      </c>
      <c r="G21" s="242">
        <f>IF('Indicator Date hidden'!G23="x","x",G$3-'Indicator Date hidden'!G23)</f>
        <v>6</v>
      </c>
      <c r="H21" s="242">
        <f>IF('Indicator Date hidden'!H23="x","x",H$3-'Indicator Date hidden'!H23)</f>
        <v>0</v>
      </c>
      <c r="I21" s="242">
        <f>IF('Indicator Date hidden'!I23="x","x",I$3-'Indicator Date hidden'!I23)</f>
        <v>2</v>
      </c>
      <c r="J21" s="242">
        <f>IF('Indicator Date hidden'!J23="x","x",J$3-'Indicator Date hidden'!J23)</f>
        <v>0</v>
      </c>
      <c r="K21" s="242">
        <f>IF('Indicator Date hidden'!K23="x","x",K$3-'Indicator Date hidden'!K23)</f>
        <v>1</v>
      </c>
      <c r="L21" s="242">
        <f>IF('Indicator Date hidden'!L23="x","x",L$3-'Indicator Date hidden'!L23)</f>
        <v>0</v>
      </c>
      <c r="M21" s="242">
        <f>IF('Indicator Date hidden'!M23="x","x",M$3-'Indicator Date hidden'!M23)</f>
        <v>0</v>
      </c>
      <c r="N21" s="242">
        <f>IF('Indicator Date hidden'!N23="x","x",N$3-'Indicator Date hidden'!N23)</f>
        <v>0</v>
      </c>
      <c r="O21" s="242">
        <f>IF('Indicator Date hidden'!O23="x","x",O$3-'Indicator Date hidden'!O23)</f>
        <v>0</v>
      </c>
      <c r="P21" s="242">
        <f>IF('Indicator Date hidden'!P23="x","x",P$3-'Indicator Date hidden'!P23)</f>
        <v>0</v>
      </c>
      <c r="Q21" s="242">
        <f>IF('Indicator Date hidden'!Q23="x","x",Q$3-'Indicator Date hidden'!Q23)</f>
        <v>3</v>
      </c>
      <c r="R21" s="242">
        <f>IF('Indicator Date hidden'!R23="x","x",R$3-'Indicator Date hidden'!R23)</f>
        <v>1</v>
      </c>
      <c r="S21" s="242">
        <f>IF('Indicator Date hidden'!S23="x","x",S$3-'Indicator Date hidden'!S23)</f>
        <v>1</v>
      </c>
      <c r="T21" s="242">
        <f>IF('Indicator Date hidden'!T23="x","x",T$3-'Indicator Date hidden'!T23)</f>
        <v>2</v>
      </c>
      <c r="U21" s="242">
        <f>IF('Indicator Date hidden'!U23="x","x",U$3-'Indicator Date hidden'!U23)</f>
        <v>2</v>
      </c>
      <c r="V21" s="242">
        <f>IF('Indicator Date hidden'!V23="x","x",V$3-'Indicator Date hidden'!V23)</f>
        <v>2</v>
      </c>
      <c r="W21" s="242">
        <f>IF('Indicator Date hidden'!W23="x","x",W$3-'Indicator Date hidden'!W23)</f>
        <v>3</v>
      </c>
      <c r="X21" s="242">
        <f>IF('Indicator Date hidden'!X23="x","x",X$3-'Indicator Date hidden'!X23)</f>
        <v>4</v>
      </c>
      <c r="Y21" s="242">
        <f>IF('Indicator Date hidden'!Y23="x","x",Y$3-'Indicator Date hidden'!Y23)</f>
        <v>0</v>
      </c>
      <c r="Z21" s="242">
        <f>IF('Indicator Date hidden'!Z23="x","x",Z$3-'Indicator Date hidden'!Z23)</f>
        <v>0</v>
      </c>
      <c r="AA21" s="242">
        <f>IF('Indicator Date hidden'!AA23="x","x",AA$3-'Indicator Date hidden'!AA23)</f>
        <v>0</v>
      </c>
      <c r="AB21" s="242">
        <f>IF('Indicator Date hidden'!AB23="x","x",AB$3-'Indicator Date hidden'!AB23)</f>
        <v>0</v>
      </c>
      <c r="AC21" s="242">
        <f>IF('Indicator Date hidden'!AC23="x","x",AC$3-'Indicator Date hidden'!AC23)</f>
        <v>0</v>
      </c>
      <c r="AD21" s="242">
        <f>IF('Indicator Date hidden'!AD23="x","x",AD$3-'Indicator Date hidden'!AD23)</f>
        <v>1</v>
      </c>
      <c r="AE21" s="242">
        <f>IF('Indicator Date hidden'!AE23="x","x",AE$3-'Indicator Date hidden'!AE23)</f>
        <v>1</v>
      </c>
      <c r="AF21" s="242">
        <f>IF('Indicator Date hidden'!AF23="x","x",AF$3-'Indicator Date hidden'!AF23)</f>
        <v>0</v>
      </c>
      <c r="AG21" s="242">
        <f>IF('Indicator Date hidden'!AG23="x","x",AG$3-'Indicator Date hidden'!AG23)</f>
        <v>1</v>
      </c>
      <c r="AH21" s="242">
        <f>IF('Indicator Date hidden'!AH23="x","x",AH$3-'Indicator Date hidden'!AH23)</f>
        <v>1</v>
      </c>
      <c r="AI21" s="242">
        <f>IF('Indicator Date hidden'!AI23="x","x",AI$3-'Indicator Date hidden'!AI23)</f>
        <v>1</v>
      </c>
      <c r="AJ21" s="242">
        <f>IF('Indicator Date hidden'!AJ23="x","x",AJ$3-'Indicator Date hidden'!AJ23)</f>
        <v>1</v>
      </c>
      <c r="AK21" s="242">
        <f>IF('Indicator Date hidden'!AK23="x","x",AK$3-'Indicator Date hidden'!AK23)</f>
        <v>1</v>
      </c>
      <c r="AL21" s="242">
        <f>IF('Indicator Date hidden'!AL23="x","x",AL$3-'Indicator Date hidden'!AL23)</f>
        <v>1</v>
      </c>
      <c r="AM21" s="242">
        <f>IF('Indicator Date hidden'!AM23="x","x",AM$3-'Indicator Date hidden'!AM23)</f>
        <v>1</v>
      </c>
      <c r="AN21" s="242">
        <f>IF('Indicator Date hidden'!AN23="x","x",AN$3-'Indicator Date hidden'!AN23)</f>
        <v>1</v>
      </c>
      <c r="AO21" s="242">
        <f>IF('Indicator Date hidden'!AO23="x","x",AO$3-'Indicator Date hidden'!AO23)</f>
        <v>1</v>
      </c>
      <c r="AP21" s="242">
        <f>IF('Indicator Date hidden'!AP23="x","x",AP$3-'Indicator Date hidden'!AP23)</f>
        <v>3</v>
      </c>
      <c r="AQ21" s="242">
        <f>IF('Indicator Date hidden'!AQ23="x","x",AQ$3-'Indicator Date hidden'!AQ23)</f>
        <v>1</v>
      </c>
      <c r="AR21" s="242">
        <f>IF('Indicator Date hidden'!AR23="x","x",AR$3-'Indicator Date hidden'!AR23)</f>
        <v>1</v>
      </c>
      <c r="AS21" s="242">
        <f>IF('Indicator Date hidden'!AS23="x","x",AS$3-'Indicator Date hidden'!AS23)</f>
        <v>2</v>
      </c>
      <c r="AT21" s="242">
        <f>IF('Indicator Date hidden'!AT23="x","x",AT$3-'Indicator Date hidden'!AT23)</f>
        <v>2</v>
      </c>
      <c r="AU21" s="242">
        <f>IF('Indicator Date hidden'!AU23="x","x",AU$3-'Indicator Date hidden'!AU23)</f>
        <v>1</v>
      </c>
      <c r="AV21" s="242">
        <f>IF('Indicator Date hidden'!AV23="x","x",AV$3-'Indicator Date hidden'!AV23)</f>
        <v>1</v>
      </c>
      <c r="AW21" s="242">
        <f>IF('Indicator Date hidden'!AW23="x","x",AW$3-'Indicator Date hidden'!AW23)</f>
        <v>0</v>
      </c>
      <c r="AX21" s="242">
        <f>IF('Indicator Date hidden'!AX23="x","x",AX$3-'Indicator Date hidden'!AX23)</f>
        <v>2</v>
      </c>
      <c r="AY21" s="242">
        <f>IF('Indicator Date hidden'!AY23="x","x",AY$3-'Indicator Date hidden'!AY23)</f>
        <v>0</v>
      </c>
      <c r="AZ21" s="242">
        <f>IF('Indicator Date hidden'!AZ23="x","x",AZ$3-'Indicator Date hidden'!AZ23)</f>
        <v>0</v>
      </c>
      <c r="BA21" s="246">
        <f t="shared" si="0"/>
        <v>57</v>
      </c>
      <c r="BB21" s="248">
        <f t="shared" si="1"/>
        <v>1.2391304347826086</v>
      </c>
      <c r="BC21" s="246">
        <f t="shared" si="2"/>
        <v>31</v>
      </c>
      <c r="BD21" s="248">
        <f t="shared" si="3"/>
        <v>1.4016261147665103</v>
      </c>
      <c r="BE21" s="249">
        <f t="shared" si="4"/>
        <v>1</v>
      </c>
    </row>
    <row r="22" spans="1:57" s="166" customFormat="1" x14ac:dyDescent="0.25">
      <c r="A22" s="165" t="s">
        <v>185</v>
      </c>
      <c r="B22" s="165" t="s">
        <v>333</v>
      </c>
      <c r="C22" s="165" t="s">
        <v>317</v>
      </c>
      <c r="D22" s="195" t="s">
        <v>335</v>
      </c>
      <c r="E22" s="242">
        <f>IF('Indicator Date hidden'!E24="x","x",$E$3-'Indicator Date hidden'!E24)</f>
        <v>0</v>
      </c>
      <c r="F22" s="242">
        <f>IF('Indicator Date hidden'!F24="x","x",F$3-'Indicator Date hidden'!F24)</f>
        <v>6</v>
      </c>
      <c r="G22" s="242">
        <f>IF('Indicator Date hidden'!G24="x","x",G$3-'Indicator Date hidden'!G24)</f>
        <v>6</v>
      </c>
      <c r="H22" s="242">
        <f>IF('Indicator Date hidden'!H24="x","x",H$3-'Indicator Date hidden'!H24)</f>
        <v>0</v>
      </c>
      <c r="I22" s="242">
        <f>IF('Indicator Date hidden'!I24="x","x",I$3-'Indicator Date hidden'!I24)</f>
        <v>2</v>
      </c>
      <c r="J22" s="242">
        <f>IF('Indicator Date hidden'!J24="x","x",J$3-'Indicator Date hidden'!J24)</f>
        <v>0</v>
      </c>
      <c r="K22" s="242">
        <f>IF('Indicator Date hidden'!K24="x","x",K$3-'Indicator Date hidden'!K24)</f>
        <v>1</v>
      </c>
      <c r="L22" s="242">
        <f>IF('Indicator Date hidden'!L24="x","x",L$3-'Indicator Date hidden'!L24)</f>
        <v>0</v>
      </c>
      <c r="M22" s="242">
        <f>IF('Indicator Date hidden'!M24="x","x",M$3-'Indicator Date hidden'!M24)</f>
        <v>0</v>
      </c>
      <c r="N22" s="242">
        <f>IF('Indicator Date hidden'!N24="x","x",N$3-'Indicator Date hidden'!N24)</f>
        <v>0</v>
      </c>
      <c r="O22" s="242">
        <f>IF('Indicator Date hidden'!O24="x","x",O$3-'Indicator Date hidden'!O24)</f>
        <v>0</v>
      </c>
      <c r="P22" s="242">
        <f>IF('Indicator Date hidden'!P24="x","x",P$3-'Indicator Date hidden'!P24)</f>
        <v>0</v>
      </c>
      <c r="Q22" s="242">
        <f>IF('Indicator Date hidden'!Q24="x","x",Q$3-'Indicator Date hidden'!Q24)</f>
        <v>3</v>
      </c>
      <c r="R22" s="242">
        <f>IF('Indicator Date hidden'!R24="x","x",R$3-'Indicator Date hidden'!R24)</f>
        <v>1</v>
      </c>
      <c r="S22" s="242">
        <f>IF('Indicator Date hidden'!S24="x","x",S$3-'Indicator Date hidden'!S24)</f>
        <v>1</v>
      </c>
      <c r="T22" s="242">
        <f>IF('Indicator Date hidden'!T24="x","x",T$3-'Indicator Date hidden'!T24)</f>
        <v>2</v>
      </c>
      <c r="U22" s="242">
        <f>IF('Indicator Date hidden'!U24="x","x",U$3-'Indicator Date hidden'!U24)</f>
        <v>2</v>
      </c>
      <c r="V22" s="242">
        <f>IF('Indicator Date hidden'!V24="x","x",V$3-'Indicator Date hidden'!V24)</f>
        <v>2</v>
      </c>
      <c r="W22" s="242">
        <f>IF('Indicator Date hidden'!W24="x","x",W$3-'Indicator Date hidden'!W24)</f>
        <v>3</v>
      </c>
      <c r="X22" s="242">
        <f>IF('Indicator Date hidden'!X24="x","x",X$3-'Indicator Date hidden'!X24)</f>
        <v>4</v>
      </c>
      <c r="Y22" s="242">
        <f>IF('Indicator Date hidden'!Y24="x","x",Y$3-'Indicator Date hidden'!Y24)</f>
        <v>0</v>
      </c>
      <c r="Z22" s="242">
        <f>IF('Indicator Date hidden'!Z24="x","x",Z$3-'Indicator Date hidden'!Z24)</f>
        <v>0</v>
      </c>
      <c r="AA22" s="242">
        <f>IF('Indicator Date hidden'!AA24="x","x",AA$3-'Indicator Date hidden'!AA24)</f>
        <v>0</v>
      </c>
      <c r="AB22" s="242">
        <f>IF('Indicator Date hidden'!AB24="x","x",AB$3-'Indicator Date hidden'!AB24)</f>
        <v>0</v>
      </c>
      <c r="AC22" s="242">
        <f>IF('Indicator Date hidden'!AC24="x","x",AC$3-'Indicator Date hidden'!AC24)</f>
        <v>0</v>
      </c>
      <c r="AD22" s="242">
        <f>IF('Indicator Date hidden'!AD24="x","x",AD$3-'Indicator Date hidden'!AD24)</f>
        <v>1</v>
      </c>
      <c r="AE22" s="242">
        <f>IF('Indicator Date hidden'!AE24="x","x",AE$3-'Indicator Date hidden'!AE24)</f>
        <v>1</v>
      </c>
      <c r="AF22" s="242">
        <f>IF('Indicator Date hidden'!AF24="x","x",AF$3-'Indicator Date hidden'!AF24)</f>
        <v>0</v>
      </c>
      <c r="AG22" s="242">
        <f>IF('Indicator Date hidden'!AG24="x","x",AG$3-'Indicator Date hidden'!AG24)</f>
        <v>1</v>
      </c>
      <c r="AH22" s="242">
        <f>IF('Indicator Date hidden'!AH24="x","x",AH$3-'Indicator Date hidden'!AH24)</f>
        <v>1</v>
      </c>
      <c r="AI22" s="242">
        <f>IF('Indicator Date hidden'!AI24="x","x",AI$3-'Indicator Date hidden'!AI24)</f>
        <v>1</v>
      </c>
      <c r="AJ22" s="242">
        <f>IF('Indicator Date hidden'!AJ24="x","x",AJ$3-'Indicator Date hidden'!AJ24)</f>
        <v>1</v>
      </c>
      <c r="AK22" s="242">
        <f>IF('Indicator Date hidden'!AK24="x","x",AK$3-'Indicator Date hidden'!AK24)</f>
        <v>1</v>
      </c>
      <c r="AL22" s="242">
        <f>IF('Indicator Date hidden'!AL24="x","x",AL$3-'Indicator Date hidden'!AL24)</f>
        <v>1</v>
      </c>
      <c r="AM22" s="242">
        <f>IF('Indicator Date hidden'!AM24="x","x",AM$3-'Indicator Date hidden'!AM24)</f>
        <v>1</v>
      </c>
      <c r="AN22" s="242">
        <f>IF('Indicator Date hidden'!AN24="x","x",AN$3-'Indicator Date hidden'!AN24)</f>
        <v>1</v>
      </c>
      <c r="AO22" s="242">
        <f>IF('Indicator Date hidden'!AO24="x","x",AO$3-'Indicator Date hidden'!AO24)</f>
        <v>1</v>
      </c>
      <c r="AP22" s="242">
        <f>IF('Indicator Date hidden'!AP24="x","x",AP$3-'Indicator Date hidden'!AP24)</f>
        <v>3</v>
      </c>
      <c r="AQ22" s="242">
        <f>IF('Indicator Date hidden'!AQ24="x","x",AQ$3-'Indicator Date hidden'!AQ24)</f>
        <v>1</v>
      </c>
      <c r="AR22" s="242">
        <f>IF('Indicator Date hidden'!AR24="x","x",AR$3-'Indicator Date hidden'!AR24)</f>
        <v>1</v>
      </c>
      <c r="AS22" s="242">
        <f>IF('Indicator Date hidden'!AS24="x","x",AS$3-'Indicator Date hidden'!AS24)</f>
        <v>2</v>
      </c>
      <c r="AT22" s="242">
        <f>IF('Indicator Date hidden'!AT24="x","x",AT$3-'Indicator Date hidden'!AT24)</f>
        <v>2</v>
      </c>
      <c r="AU22" s="242">
        <f>IF('Indicator Date hidden'!AU24="x","x",AU$3-'Indicator Date hidden'!AU24)</f>
        <v>1</v>
      </c>
      <c r="AV22" s="242">
        <f>IF('Indicator Date hidden'!AV24="x","x",AV$3-'Indicator Date hidden'!AV24)</f>
        <v>1</v>
      </c>
      <c r="AW22" s="242">
        <f>IF('Indicator Date hidden'!AW24="x","x",AW$3-'Indicator Date hidden'!AW24)</f>
        <v>0</v>
      </c>
      <c r="AX22" s="242">
        <f>IF('Indicator Date hidden'!AX24="x","x",AX$3-'Indicator Date hidden'!AX24)</f>
        <v>2</v>
      </c>
      <c r="AY22" s="242">
        <f>IF('Indicator Date hidden'!AY24="x","x",AY$3-'Indicator Date hidden'!AY24)</f>
        <v>0</v>
      </c>
      <c r="AZ22" s="242">
        <f>IF('Indicator Date hidden'!AZ24="x","x",AZ$3-'Indicator Date hidden'!AZ24)</f>
        <v>0</v>
      </c>
      <c r="BA22" s="246">
        <f t="shared" si="0"/>
        <v>57</v>
      </c>
      <c r="BB22" s="248">
        <f t="shared" si="1"/>
        <v>1.2391304347826086</v>
      </c>
      <c r="BC22" s="246">
        <f t="shared" si="2"/>
        <v>31</v>
      </c>
      <c r="BD22" s="248">
        <f t="shared" si="3"/>
        <v>1.4016261147665103</v>
      </c>
      <c r="BE22" s="249">
        <f t="shared" si="4"/>
        <v>1</v>
      </c>
    </row>
    <row r="23" spans="1:57" s="166" customFormat="1" x14ac:dyDescent="0.25">
      <c r="A23" s="165" t="s">
        <v>185</v>
      </c>
      <c r="B23" s="165" t="s">
        <v>336</v>
      </c>
      <c r="C23" s="165" t="s">
        <v>317</v>
      </c>
      <c r="D23" s="195" t="s">
        <v>338</v>
      </c>
      <c r="E23" s="242">
        <f>IF('Indicator Date hidden'!E25="x","x",$E$3-'Indicator Date hidden'!E25)</f>
        <v>0</v>
      </c>
      <c r="F23" s="242">
        <f>IF('Indicator Date hidden'!F25="x","x",F$3-'Indicator Date hidden'!F25)</f>
        <v>6</v>
      </c>
      <c r="G23" s="242">
        <f>IF('Indicator Date hidden'!G25="x","x",G$3-'Indicator Date hidden'!G25)</f>
        <v>6</v>
      </c>
      <c r="H23" s="242">
        <f>IF('Indicator Date hidden'!H25="x","x",H$3-'Indicator Date hidden'!H25)</f>
        <v>0</v>
      </c>
      <c r="I23" s="242">
        <f>IF('Indicator Date hidden'!I25="x","x",I$3-'Indicator Date hidden'!I25)</f>
        <v>2</v>
      </c>
      <c r="J23" s="242">
        <f>IF('Indicator Date hidden'!J25="x","x",J$3-'Indicator Date hidden'!J25)</f>
        <v>0</v>
      </c>
      <c r="K23" s="242">
        <f>IF('Indicator Date hidden'!K25="x","x",K$3-'Indicator Date hidden'!K25)</f>
        <v>1</v>
      </c>
      <c r="L23" s="242">
        <f>IF('Indicator Date hidden'!L25="x","x",L$3-'Indicator Date hidden'!L25)</f>
        <v>0</v>
      </c>
      <c r="M23" s="242">
        <f>IF('Indicator Date hidden'!M25="x","x",M$3-'Indicator Date hidden'!M25)</f>
        <v>0</v>
      </c>
      <c r="N23" s="242">
        <f>IF('Indicator Date hidden'!N25="x","x",N$3-'Indicator Date hidden'!N25)</f>
        <v>0</v>
      </c>
      <c r="O23" s="242">
        <f>IF('Indicator Date hidden'!O25="x","x",O$3-'Indicator Date hidden'!O25)</f>
        <v>0</v>
      </c>
      <c r="P23" s="242">
        <f>IF('Indicator Date hidden'!P25="x","x",P$3-'Indicator Date hidden'!P25)</f>
        <v>0</v>
      </c>
      <c r="Q23" s="242">
        <f>IF('Indicator Date hidden'!Q25="x","x",Q$3-'Indicator Date hidden'!Q25)</f>
        <v>3</v>
      </c>
      <c r="R23" s="242">
        <f>IF('Indicator Date hidden'!R25="x","x",R$3-'Indicator Date hidden'!R25)</f>
        <v>1</v>
      </c>
      <c r="S23" s="242">
        <f>IF('Indicator Date hidden'!S25="x","x",S$3-'Indicator Date hidden'!S25)</f>
        <v>1</v>
      </c>
      <c r="T23" s="242">
        <f>IF('Indicator Date hidden'!T25="x","x",T$3-'Indicator Date hidden'!T25)</f>
        <v>2</v>
      </c>
      <c r="U23" s="242">
        <f>IF('Indicator Date hidden'!U25="x","x",U$3-'Indicator Date hidden'!U25)</f>
        <v>2</v>
      </c>
      <c r="V23" s="242">
        <f>IF('Indicator Date hidden'!V25="x","x",V$3-'Indicator Date hidden'!V25)</f>
        <v>2</v>
      </c>
      <c r="W23" s="242">
        <f>IF('Indicator Date hidden'!W25="x","x",W$3-'Indicator Date hidden'!W25)</f>
        <v>3</v>
      </c>
      <c r="X23" s="242">
        <f>IF('Indicator Date hidden'!X25="x","x",X$3-'Indicator Date hidden'!X25)</f>
        <v>4</v>
      </c>
      <c r="Y23" s="242">
        <f>IF('Indicator Date hidden'!Y25="x","x",Y$3-'Indicator Date hidden'!Y25)</f>
        <v>0</v>
      </c>
      <c r="Z23" s="242">
        <f>IF('Indicator Date hidden'!Z25="x","x",Z$3-'Indicator Date hidden'!Z25)</f>
        <v>0</v>
      </c>
      <c r="AA23" s="242">
        <f>IF('Indicator Date hidden'!AA25="x","x",AA$3-'Indicator Date hidden'!AA25)</f>
        <v>0</v>
      </c>
      <c r="AB23" s="242">
        <f>IF('Indicator Date hidden'!AB25="x","x",AB$3-'Indicator Date hidden'!AB25)</f>
        <v>0</v>
      </c>
      <c r="AC23" s="242">
        <f>IF('Indicator Date hidden'!AC25="x","x",AC$3-'Indicator Date hidden'!AC25)</f>
        <v>0</v>
      </c>
      <c r="AD23" s="242">
        <f>IF('Indicator Date hidden'!AD25="x","x",AD$3-'Indicator Date hidden'!AD25)</f>
        <v>1</v>
      </c>
      <c r="AE23" s="242">
        <f>IF('Indicator Date hidden'!AE25="x","x",AE$3-'Indicator Date hidden'!AE25)</f>
        <v>1</v>
      </c>
      <c r="AF23" s="242">
        <f>IF('Indicator Date hidden'!AF25="x","x",AF$3-'Indicator Date hidden'!AF25)</f>
        <v>0</v>
      </c>
      <c r="AG23" s="242">
        <f>IF('Indicator Date hidden'!AG25="x","x",AG$3-'Indicator Date hidden'!AG25)</f>
        <v>1</v>
      </c>
      <c r="AH23" s="242">
        <f>IF('Indicator Date hidden'!AH25="x","x",AH$3-'Indicator Date hidden'!AH25)</f>
        <v>1</v>
      </c>
      <c r="AI23" s="242">
        <f>IF('Indicator Date hidden'!AI25="x","x",AI$3-'Indicator Date hidden'!AI25)</f>
        <v>1</v>
      </c>
      <c r="AJ23" s="242">
        <f>IF('Indicator Date hidden'!AJ25="x","x",AJ$3-'Indicator Date hidden'!AJ25)</f>
        <v>1</v>
      </c>
      <c r="AK23" s="242">
        <f>IF('Indicator Date hidden'!AK25="x","x",AK$3-'Indicator Date hidden'!AK25)</f>
        <v>1</v>
      </c>
      <c r="AL23" s="242">
        <f>IF('Indicator Date hidden'!AL25="x","x",AL$3-'Indicator Date hidden'!AL25)</f>
        <v>1</v>
      </c>
      <c r="AM23" s="242">
        <f>IF('Indicator Date hidden'!AM25="x","x",AM$3-'Indicator Date hidden'!AM25)</f>
        <v>1</v>
      </c>
      <c r="AN23" s="242">
        <f>IF('Indicator Date hidden'!AN25="x","x",AN$3-'Indicator Date hidden'!AN25)</f>
        <v>1</v>
      </c>
      <c r="AO23" s="242">
        <f>IF('Indicator Date hidden'!AO25="x","x",AO$3-'Indicator Date hidden'!AO25)</f>
        <v>1</v>
      </c>
      <c r="AP23" s="242">
        <f>IF('Indicator Date hidden'!AP25="x","x",AP$3-'Indicator Date hidden'!AP25)</f>
        <v>3</v>
      </c>
      <c r="AQ23" s="242">
        <f>IF('Indicator Date hidden'!AQ25="x","x",AQ$3-'Indicator Date hidden'!AQ25)</f>
        <v>1</v>
      </c>
      <c r="AR23" s="242">
        <f>IF('Indicator Date hidden'!AR25="x","x",AR$3-'Indicator Date hidden'!AR25)</f>
        <v>1</v>
      </c>
      <c r="AS23" s="242">
        <f>IF('Indicator Date hidden'!AS25="x","x",AS$3-'Indicator Date hidden'!AS25)</f>
        <v>2</v>
      </c>
      <c r="AT23" s="242">
        <f>IF('Indicator Date hidden'!AT25="x","x",AT$3-'Indicator Date hidden'!AT25)</f>
        <v>2</v>
      </c>
      <c r="AU23" s="242">
        <f>IF('Indicator Date hidden'!AU25="x","x",AU$3-'Indicator Date hidden'!AU25)</f>
        <v>1</v>
      </c>
      <c r="AV23" s="242">
        <f>IF('Indicator Date hidden'!AV25="x","x",AV$3-'Indicator Date hidden'!AV25)</f>
        <v>1</v>
      </c>
      <c r="AW23" s="242">
        <f>IF('Indicator Date hidden'!AW25="x","x",AW$3-'Indicator Date hidden'!AW25)</f>
        <v>0</v>
      </c>
      <c r="AX23" s="242">
        <f>IF('Indicator Date hidden'!AX25="x","x",AX$3-'Indicator Date hidden'!AX25)</f>
        <v>2</v>
      </c>
      <c r="AY23" s="242">
        <f>IF('Indicator Date hidden'!AY25="x","x",AY$3-'Indicator Date hidden'!AY25)</f>
        <v>0</v>
      </c>
      <c r="AZ23" s="242">
        <f>IF('Indicator Date hidden'!AZ25="x","x",AZ$3-'Indicator Date hidden'!AZ25)</f>
        <v>0</v>
      </c>
      <c r="BA23" s="246">
        <f t="shared" si="0"/>
        <v>57</v>
      </c>
      <c r="BB23" s="248">
        <f t="shared" si="1"/>
        <v>1.2391304347826086</v>
      </c>
      <c r="BC23" s="246">
        <f t="shared" si="2"/>
        <v>31</v>
      </c>
      <c r="BD23" s="248">
        <f t="shared" si="3"/>
        <v>1.4016261147665103</v>
      </c>
      <c r="BE23" s="249">
        <f t="shared" si="4"/>
        <v>1</v>
      </c>
    </row>
    <row r="24" spans="1:57" s="166" customFormat="1" x14ac:dyDescent="0.25">
      <c r="A24" s="165" t="s">
        <v>186</v>
      </c>
      <c r="B24" s="165" t="s">
        <v>341</v>
      </c>
      <c r="C24" s="165" t="s">
        <v>342</v>
      </c>
      <c r="D24" s="195" t="s">
        <v>343</v>
      </c>
      <c r="E24" s="242">
        <f>IF('Indicator Date hidden'!E26="x","x",$E$3-'Indicator Date hidden'!E26)</f>
        <v>0</v>
      </c>
      <c r="F24" s="242">
        <f>IF('Indicator Date hidden'!F26="x","x",F$3-'Indicator Date hidden'!F26)</f>
        <v>6</v>
      </c>
      <c r="G24" s="242">
        <f>IF('Indicator Date hidden'!G26="x","x",G$3-'Indicator Date hidden'!G26)</f>
        <v>6</v>
      </c>
      <c r="H24" s="242">
        <f>IF('Indicator Date hidden'!H26="x","x",H$3-'Indicator Date hidden'!H26)</f>
        <v>0</v>
      </c>
      <c r="I24" s="242">
        <f>IF('Indicator Date hidden'!I26="x","x",I$3-'Indicator Date hidden'!I26)</f>
        <v>2</v>
      </c>
      <c r="J24" s="242">
        <f>IF('Indicator Date hidden'!J26="x","x",J$3-'Indicator Date hidden'!J26)</f>
        <v>0</v>
      </c>
      <c r="K24" s="242">
        <f>IF('Indicator Date hidden'!K26="x","x",K$3-'Indicator Date hidden'!K26)</f>
        <v>1</v>
      </c>
      <c r="L24" s="242">
        <f>IF('Indicator Date hidden'!L26="x","x",L$3-'Indicator Date hidden'!L26)</f>
        <v>0</v>
      </c>
      <c r="M24" s="242">
        <f>IF('Indicator Date hidden'!M26="x","x",M$3-'Indicator Date hidden'!M26)</f>
        <v>0</v>
      </c>
      <c r="N24" s="242">
        <f>IF('Indicator Date hidden'!N26="x","x",N$3-'Indicator Date hidden'!N26)</f>
        <v>0</v>
      </c>
      <c r="O24" s="242">
        <f>IF('Indicator Date hidden'!O26="x","x",O$3-'Indicator Date hidden'!O26)</f>
        <v>0</v>
      </c>
      <c r="P24" s="242">
        <f>IF('Indicator Date hidden'!P26="x","x",P$3-'Indicator Date hidden'!P26)</f>
        <v>0</v>
      </c>
      <c r="Q24" s="242">
        <f>IF('Indicator Date hidden'!Q26="x","x",Q$3-'Indicator Date hidden'!Q26)</f>
        <v>3</v>
      </c>
      <c r="R24" s="242">
        <f>IF('Indicator Date hidden'!R26="x","x",R$3-'Indicator Date hidden'!R26)</f>
        <v>1</v>
      </c>
      <c r="S24" s="242">
        <f>IF('Indicator Date hidden'!S26="x","x",S$3-'Indicator Date hidden'!S26)</f>
        <v>1</v>
      </c>
      <c r="T24" s="242">
        <f>IF('Indicator Date hidden'!T26="x","x",T$3-'Indicator Date hidden'!T26)</f>
        <v>2</v>
      </c>
      <c r="U24" s="242">
        <f>IF('Indicator Date hidden'!U26="x","x",U$3-'Indicator Date hidden'!U26)</f>
        <v>2</v>
      </c>
      <c r="V24" s="242">
        <f>IF('Indicator Date hidden'!V26="x","x",V$3-'Indicator Date hidden'!V26)</f>
        <v>2</v>
      </c>
      <c r="W24" s="242">
        <f>IF('Indicator Date hidden'!W26="x","x",W$3-'Indicator Date hidden'!W26)</f>
        <v>3</v>
      </c>
      <c r="X24" s="242">
        <f>IF('Indicator Date hidden'!X26="x","x",X$3-'Indicator Date hidden'!X26)</f>
        <v>4</v>
      </c>
      <c r="Y24" s="242">
        <f>IF('Indicator Date hidden'!Y26="x","x",Y$3-'Indicator Date hidden'!Y26)</f>
        <v>0</v>
      </c>
      <c r="Z24" s="242">
        <f>IF('Indicator Date hidden'!Z26="x","x",Z$3-'Indicator Date hidden'!Z26)</f>
        <v>0</v>
      </c>
      <c r="AA24" s="242">
        <f>IF('Indicator Date hidden'!AA26="x","x",AA$3-'Indicator Date hidden'!AA26)</f>
        <v>0</v>
      </c>
      <c r="AB24" s="242">
        <f>IF('Indicator Date hidden'!AB26="x","x",AB$3-'Indicator Date hidden'!AB26)</f>
        <v>0</v>
      </c>
      <c r="AC24" s="242">
        <f>IF('Indicator Date hidden'!AC26="x","x",AC$3-'Indicator Date hidden'!AC26)</f>
        <v>0</v>
      </c>
      <c r="AD24" s="242">
        <f>IF('Indicator Date hidden'!AD26="x","x",AD$3-'Indicator Date hidden'!AD26)</f>
        <v>1</v>
      </c>
      <c r="AE24" s="242">
        <f>IF('Indicator Date hidden'!AE26="x","x",AE$3-'Indicator Date hidden'!AE26)</f>
        <v>1</v>
      </c>
      <c r="AF24" s="242">
        <f>IF('Indicator Date hidden'!AF26="x","x",AF$3-'Indicator Date hidden'!AF26)</f>
        <v>0</v>
      </c>
      <c r="AG24" s="242">
        <f>IF('Indicator Date hidden'!AG26="x","x",AG$3-'Indicator Date hidden'!AG26)</f>
        <v>1</v>
      </c>
      <c r="AH24" s="242">
        <f>IF('Indicator Date hidden'!AH26="x","x",AH$3-'Indicator Date hidden'!AH26)</f>
        <v>1</v>
      </c>
      <c r="AI24" s="242">
        <f>IF('Indicator Date hidden'!AI26="x","x",AI$3-'Indicator Date hidden'!AI26)</f>
        <v>1</v>
      </c>
      <c r="AJ24" s="242">
        <f>IF('Indicator Date hidden'!AJ26="x","x",AJ$3-'Indicator Date hidden'!AJ26)</f>
        <v>1</v>
      </c>
      <c r="AK24" s="242">
        <f>IF('Indicator Date hidden'!AK26="x","x",AK$3-'Indicator Date hidden'!AK26)</f>
        <v>1</v>
      </c>
      <c r="AL24" s="242">
        <f>IF('Indicator Date hidden'!AL26="x","x",AL$3-'Indicator Date hidden'!AL26)</f>
        <v>1</v>
      </c>
      <c r="AM24" s="242">
        <f>IF('Indicator Date hidden'!AM26="x","x",AM$3-'Indicator Date hidden'!AM26)</f>
        <v>1</v>
      </c>
      <c r="AN24" s="242">
        <f>IF('Indicator Date hidden'!AN26="x","x",AN$3-'Indicator Date hidden'!AN26)</f>
        <v>1</v>
      </c>
      <c r="AO24" s="242">
        <f>IF('Indicator Date hidden'!AO26="x","x",AO$3-'Indicator Date hidden'!AO26)</f>
        <v>1</v>
      </c>
      <c r="AP24" s="242">
        <f>IF('Indicator Date hidden'!AP26="x","x",AP$3-'Indicator Date hidden'!AP26)</f>
        <v>3</v>
      </c>
      <c r="AQ24" s="242">
        <f>IF('Indicator Date hidden'!AQ26="x","x",AQ$3-'Indicator Date hidden'!AQ26)</f>
        <v>1</v>
      </c>
      <c r="AR24" s="242">
        <f>IF('Indicator Date hidden'!AR26="x","x",AR$3-'Indicator Date hidden'!AR26)</f>
        <v>1</v>
      </c>
      <c r="AS24" s="242">
        <f>IF('Indicator Date hidden'!AS26="x","x",AS$3-'Indicator Date hidden'!AS26)</f>
        <v>2</v>
      </c>
      <c r="AT24" s="242">
        <f>IF('Indicator Date hidden'!AT26="x","x",AT$3-'Indicator Date hidden'!AT26)</f>
        <v>2</v>
      </c>
      <c r="AU24" s="242">
        <f>IF('Indicator Date hidden'!AU26="x","x",AU$3-'Indicator Date hidden'!AU26)</f>
        <v>1</v>
      </c>
      <c r="AV24" s="242">
        <f>IF('Indicator Date hidden'!AV26="x","x",AV$3-'Indicator Date hidden'!AV26)</f>
        <v>1</v>
      </c>
      <c r="AW24" s="242">
        <f>IF('Indicator Date hidden'!AW26="x","x",AW$3-'Indicator Date hidden'!AW26)</f>
        <v>0</v>
      </c>
      <c r="AX24" s="242">
        <f>IF('Indicator Date hidden'!AX26="x","x",AX$3-'Indicator Date hidden'!AX26)</f>
        <v>2</v>
      </c>
      <c r="AY24" s="242">
        <f>IF('Indicator Date hidden'!AY26="x","x",AY$3-'Indicator Date hidden'!AY26)</f>
        <v>0</v>
      </c>
      <c r="AZ24" s="242">
        <f>IF('Indicator Date hidden'!AZ26="x","x",AZ$3-'Indicator Date hidden'!AZ26)</f>
        <v>0</v>
      </c>
      <c r="BA24" s="246">
        <f t="shared" si="0"/>
        <v>57</v>
      </c>
      <c r="BB24" s="248">
        <f t="shared" si="1"/>
        <v>1.2391304347826086</v>
      </c>
      <c r="BC24" s="246">
        <f t="shared" si="2"/>
        <v>31</v>
      </c>
      <c r="BD24" s="248">
        <f t="shared" si="3"/>
        <v>1.4016261147665103</v>
      </c>
      <c r="BE24" s="249">
        <f t="shared" si="4"/>
        <v>1</v>
      </c>
    </row>
    <row r="25" spans="1:57" s="166" customFormat="1" x14ac:dyDescent="0.25">
      <c r="A25" s="165" t="s">
        <v>186</v>
      </c>
      <c r="B25" s="165" t="s">
        <v>344</v>
      </c>
      <c r="C25" s="165" t="s">
        <v>342</v>
      </c>
      <c r="D25" s="195" t="s">
        <v>346</v>
      </c>
      <c r="E25" s="242">
        <f>IF('Indicator Date hidden'!E27="x","x",$E$3-'Indicator Date hidden'!E27)</f>
        <v>0</v>
      </c>
      <c r="F25" s="242">
        <f>IF('Indicator Date hidden'!F27="x","x",F$3-'Indicator Date hidden'!F27)</f>
        <v>6</v>
      </c>
      <c r="G25" s="242">
        <f>IF('Indicator Date hidden'!G27="x","x",G$3-'Indicator Date hidden'!G27)</f>
        <v>6</v>
      </c>
      <c r="H25" s="242">
        <f>IF('Indicator Date hidden'!H27="x","x",H$3-'Indicator Date hidden'!H27)</f>
        <v>0</v>
      </c>
      <c r="I25" s="242">
        <f>IF('Indicator Date hidden'!I27="x","x",I$3-'Indicator Date hidden'!I27)</f>
        <v>2</v>
      </c>
      <c r="J25" s="242">
        <f>IF('Indicator Date hidden'!J27="x","x",J$3-'Indicator Date hidden'!J27)</f>
        <v>0</v>
      </c>
      <c r="K25" s="242">
        <f>IF('Indicator Date hidden'!K27="x","x",K$3-'Indicator Date hidden'!K27)</f>
        <v>1</v>
      </c>
      <c r="L25" s="242">
        <f>IF('Indicator Date hidden'!L27="x","x",L$3-'Indicator Date hidden'!L27)</f>
        <v>0</v>
      </c>
      <c r="M25" s="242">
        <f>IF('Indicator Date hidden'!M27="x","x",M$3-'Indicator Date hidden'!M27)</f>
        <v>0</v>
      </c>
      <c r="N25" s="242">
        <f>IF('Indicator Date hidden'!N27="x","x",N$3-'Indicator Date hidden'!N27)</f>
        <v>0</v>
      </c>
      <c r="O25" s="242">
        <f>IF('Indicator Date hidden'!O27="x","x",O$3-'Indicator Date hidden'!O27)</f>
        <v>0</v>
      </c>
      <c r="P25" s="242">
        <f>IF('Indicator Date hidden'!P27="x","x",P$3-'Indicator Date hidden'!P27)</f>
        <v>0</v>
      </c>
      <c r="Q25" s="242">
        <f>IF('Indicator Date hidden'!Q27="x","x",Q$3-'Indicator Date hidden'!Q27)</f>
        <v>3</v>
      </c>
      <c r="R25" s="242">
        <f>IF('Indicator Date hidden'!R27="x","x",R$3-'Indicator Date hidden'!R27)</f>
        <v>1</v>
      </c>
      <c r="S25" s="242">
        <f>IF('Indicator Date hidden'!S27="x","x",S$3-'Indicator Date hidden'!S27)</f>
        <v>1</v>
      </c>
      <c r="T25" s="242">
        <f>IF('Indicator Date hidden'!T27="x","x",T$3-'Indicator Date hidden'!T27)</f>
        <v>2</v>
      </c>
      <c r="U25" s="242">
        <f>IF('Indicator Date hidden'!U27="x","x",U$3-'Indicator Date hidden'!U27)</f>
        <v>2</v>
      </c>
      <c r="V25" s="242">
        <f>IF('Indicator Date hidden'!V27="x","x",V$3-'Indicator Date hidden'!V27)</f>
        <v>2</v>
      </c>
      <c r="W25" s="242">
        <f>IF('Indicator Date hidden'!W27="x","x",W$3-'Indicator Date hidden'!W27)</f>
        <v>3</v>
      </c>
      <c r="X25" s="242">
        <f>IF('Indicator Date hidden'!X27="x","x",X$3-'Indicator Date hidden'!X27)</f>
        <v>4</v>
      </c>
      <c r="Y25" s="242">
        <f>IF('Indicator Date hidden'!Y27="x","x",Y$3-'Indicator Date hidden'!Y27)</f>
        <v>0</v>
      </c>
      <c r="Z25" s="242">
        <f>IF('Indicator Date hidden'!Z27="x","x",Z$3-'Indicator Date hidden'!Z27)</f>
        <v>0</v>
      </c>
      <c r="AA25" s="242">
        <f>IF('Indicator Date hidden'!AA27="x","x",AA$3-'Indicator Date hidden'!AA27)</f>
        <v>0</v>
      </c>
      <c r="AB25" s="242">
        <f>IF('Indicator Date hidden'!AB27="x","x",AB$3-'Indicator Date hidden'!AB27)</f>
        <v>0</v>
      </c>
      <c r="AC25" s="242">
        <f>IF('Indicator Date hidden'!AC27="x","x",AC$3-'Indicator Date hidden'!AC27)</f>
        <v>0</v>
      </c>
      <c r="AD25" s="242">
        <f>IF('Indicator Date hidden'!AD27="x","x",AD$3-'Indicator Date hidden'!AD27)</f>
        <v>1</v>
      </c>
      <c r="AE25" s="242">
        <f>IF('Indicator Date hidden'!AE27="x","x",AE$3-'Indicator Date hidden'!AE27)</f>
        <v>1</v>
      </c>
      <c r="AF25" s="242">
        <f>IF('Indicator Date hidden'!AF27="x","x",AF$3-'Indicator Date hidden'!AF27)</f>
        <v>0</v>
      </c>
      <c r="AG25" s="242">
        <f>IF('Indicator Date hidden'!AG27="x","x",AG$3-'Indicator Date hidden'!AG27)</f>
        <v>1</v>
      </c>
      <c r="AH25" s="242">
        <f>IF('Indicator Date hidden'!AH27="x","x",AH$3-'Indicator Date hidden'!AH27)</f>
        <v>1</v>
      </c>
      <c r="AI25" s="242">
        <f>IF('Indicator Date hidden'!AI27="x","x",AI$3-'Indicator Date hidden'!AI27)</f>
        <v>1</v>
      </c>
      <c r="AJ25" s="242">
        <f>IF('Indicator Date hidden'!AJ27="x","x",AJ$3-'Indicator Date hidden'!AJ27)</f>
        <v>1</v>
      </c>
      <c r="AK25" s="242">
        <f>IF('Indicator Date hidden'!AK27="x","x",AK$3-'Indicator Date hidden'!AK27)</f>
        <v>1</v>
      </c>
      <c r="AL25" s="242">
        <f>IF('Indicator Date hidden'!AL27="x","x",AL$3-'Indicator Date hidden'!AL27)</f>
        <v>1</v>
      </c>
      <c r="AM25" s="242">
        <f>IF('Indicator Date hidden'!AM27="x","x",AM$3-'Indicator Date hidden'!AM27)</f>
        <v>1</v>
      </c>
      <c r="AN25" s="242">
        <f>IF('Indicator Date hidden'!AN27="x","x",AN$3-'Indicator Date hidden'!AN27)</f>
        <v>1</v>
      </c>
      <c r="AO25" s="242">
        <f>IF('Indicator Date hidden'!AO27="x","x",AO$3-'Indicator Date hidden'!AO27)</f>
        <v>1</v>
      </c>
      <c r="AP25" s="242">
        <f>IF('Indicator Date hidden'!AP27="x","x",AP$3-'Indicator Date hidden'!AP27)</f>
        <v>3</v>
      </c>
      <c r="AQ25" s="242">
        <f>IF('Indicator Date hidden'!AQ27="x","x",AQ$3-'Indicator Date hidden'!AQ27)</f>
        <v>1</v>
      </c>
      <c r="AR25" s="242">
        <f>IF('Indicator Date hidden'!AR27="x","x",AR$3-'Indicator Date hidden'!AR27)</f>
        <v>1</v>
      </c>
      <c r="AS25" s="242">
        <f>IF('Indicator Date hidden'!AS27="x","x",AS$3-'Indicator Date hidden'!AS27)</f>
        <v>2</v>
      </c>
      <c r="AT25" s="242">
        <f>IF('Indicator Date hidden'!AT27="x","x",AT$3-'Indicator Date hidden'!AT27)</f>
        <v>2</v>
      </c>
      <c r="AU25" s="242">
        <f>IF('Indicator Date hidden'!AU27="x","x",AU$3-'Indicator Date hidden'!AU27)</f>
        <v>1</v>
      </c>
      <c r="AV25" s="242">
        <f>IF('Indicator Date hidden'!AV27="x","x",AV$3-'Indicator Date hidden'!AV27)</f>
        <v>1</v>
      </c>
      <c r="AW25" s="242">
        <f>IF('Indicator Date hidden'!AW27="x","x",AW$3-'Indicator Date hidden'!AW27)</f>
        <v>0</v>
      </c>
      <c r="AX25" s="242">
        <f>IF('Indicator Date hidden'!AX27="x","x",AX$3-'Indicator Date hidden'!AX27)</f>
        <v>2</v>
      </c>
      <c r="AY25" s="242">
        <f>IF('Indicator Date hidden'!AY27="x","x",AY$3-'Indicator Date hidden'!AY27)</f>
        <v>0</v>
      </c>
      <c r="AZ25" s="242">
        <f>IF('Indicator Date hidden'!AZ27="x","x",AZ$3-'Indicator Date hidden'!AZ27)</f>
        <v>0</v>
      </c>
      <c r="BA25" s="246">
        <f t="shared" si="0"/>
        <v>57</v>
      </c>
      <c r="BB25" s="248">
        <f t="shared" si="1"/>
        <v>1.2391304347826086</v>
      </c>
      <c r="BC25" s="246">
        <f t="shared" si="2"/>
        <v>31</v>
      </c>
      <c r="BD25" s="248">
        <f t="shared" si="3"/>
        <v>1.4016261147665103</v>
      </c>
      <c r="BE25" s="249">
        <f t="shared" si="4"/>
        <v>1</v>
      </c>
    </row>
    <row r="26" spans="1:57" s="166" customFormat="1" x14ac:dyDescent="0.25">
      <c r="A26" s="165" t="s">
        <v>186</v>
      </c>
      <c r="B26" s="165" t="s">
        <v>347</v>
      </c>
      <c r="C26" s="165" t="s">
        <v>342</v>
      </c>
      <c r="D26" s="195" t="s">
        <v>349</v>
      </c>
      <c r="E26" s="242">
        <f>IF('Indicator Date hidden'!E28="x","x",$E$3-'Indicator Date hidden'!E28)</f>
        <v>0</v>
      </c>
      <c r="F26" s="242">
        <f>IF('Indicator Date hidden'!F28="x","x",F$3-'Indicator Date hidden'!F28)</f>
        <v>6</v>
      </c>
      <c r="G26" s="242">
        <f>IF('Indicator Date hidden'!G28="x","x",G$3-'Indicator Date hidden'!G28)</f>
        <v>6</v>
      </c>
      <c r="H26" s="242">
        <f>IF('Indicator Date hidden'!H28="x","x",H$3-'Indicator Date hidden'!H28)</f>
        <v>0</v>
      </c>
      <c r="I26" s="242">
        <f>IF('Indicator Date hidden'!I28="x","x",I$3-'Indicator Date hidden'!I28)</f>
        <v>2</v>
      </c>
      <c r="J26" s="242">
        <f>IF('Indicator Date hidden'!J28="x","x",J$3-'Indicator Date hidden'!J28)</f>
        <v>0</v>
      </c>
      <c r="K26" s="242">
        <f>IF('Indicator Date hidden'!K28="x","x",K$3-'Indicator Date hidden'!K28)</f>
        <v>1</v>
      </c>
      <c r="L26" s="242">
        <f>IF('Indicator Date hidden'!L28="x","x",L$3-'Indicator Date hidden'!L28)</f>
        <v>0</v>
      </c>
      <c r="M26" s="242">
        <f>IF('Indicator Date hidden'!M28="x","x",M$3-'Indicator Date hidden'!M28)</f>
        <v>0</v>
      </c>
      <c r="N26" s="242">
        <f>IF('Indicator Date hidden'!N28="x","x",N$3-'Indicator Date hidden'!N28)</f>
        <v>0</v>
      </c>
      <c r="O26" s="242">
        <f>IF('Indicator Date hidden'!O28="x","x",O$3-'Indicator Date hidden'!O28)</f>
        <v>0</v>
      </c>
      <c r="P26" s="242">
        <f>IF('Indicator Date hidden'!P28="x","x",P$3-'Indicator Date hidden'!P28)</f>
        <v>0</v>
      </c>
      <c r="Q26" s="242">
        <f>IF('Indicator Date hidden'!Q28="x","x",Q$3-'Indicator Date hidden'!Q28)</f>
        <v>3</v>
      </c>
      <c r="R26" s="242">
        <f>IF('Indicator Date hidden'!R28="x","x",R$3-'Indicator Date hidden'!R28)</f>
        <v>1</v>
      </c>
      <c r="S26" s="242">
        <f>IF('Indicator Date hidden'!S28="x","x",S$3-'Indicator Date hidden'!S28)</f>
        <v>1</v>
      </c>
      <c r="T26" s="242">
        <f>IF('Indicator Date hidden'!T28="x","x",T$3-'Indicator Date hidden'!T28)</f>
        <v>2</v>
      </c>
      <c r="U26" s="242">
        <f>IF('Indicator Date hidden'!U28="x","x",U$3-'Indicator Date hidden'!U28)</f>
        <v>2</v>
      </c>
      <c r="V26" s="242">
        <f>IF('Indicator Date hidden'!V28="x","x",V$3-'Indicator Date hidden'!V28)</f>
        <v>2</v>
      </c>
      <c r="W26" s="242">
        <f>IF('Indicator Date hidden'!W28="x","x",W$3-'Indicator Date hidden'!W28)</f>
        <v>3</v>
      </c>
      <c r="X26" s="242">
        <f>IF('Indicator Date hidden'!X28="x","x",X$3-'Indicator Date hidden'!X28)</f>
        <v>4</v>
      </c>
      <c r="Y26" s="242">
        <f>IF('Indicator Date hidden'!Y28="x","x",Y$3-'Indicator Date hidden'!Y28)</f>
        <v>0</v>
      </c>
      <c r="Z26" s="242">
        <f>IF('Indicator Date hidden'!Z28="x","x",Z$3-'Indicator Date hidden'!Z28)</f>
        <v>0</v>
      </c>
      <c r="AA26" s="242">
        <f>IF('Indicator Date hidden'!AA28="x","x",AA$3-'Indicator Date hidden'!AA28)</f>
        <v>0</v>
      </c>
      <c r="AB26" s="242">
        <f>IF('Indicator Date hidden'!AB28="x","x",AB$3-'Indicator Date hidden'!AB28)</f>
        <v>0</v>
      </c>
      <c r="AC26" s="242">
        <f>IF('Indicator Date hidden'!AC28="x","x",AC$3-'Indicator Date hidden'!AC28)</f>
        <v>0</v>
      </c>
      <c r="AD26" s="242">
        <f>IF('Indicator Date hidden'!AD28="x","x",AD$3-'Indicator Date hidden'!AD28)</f>
        <v>1</v>
      </c>
      <c r="AE26" s="242">
        <f>IF('Indicator Date hidden'!AE28="x","x",AE$3-'Indicator Date hidden'!AE28)</f>
        <v>1</v>
      </c>
      <c r="AF26" s="242">
        <f>IF('Indicator Date hidden'!AF28="x","x",AF$3-'Indicator Date hidden'!AF28)</f>
        <v>0</v>
      </c>
      <c r="AG26" s="242">
        <f>IF('Indicator Date hidden'!AG28="x","x",AG$3-'Indicator Date hidden'!AG28)</f>
        <v>1</v>
      </c>
      <c r="AH26" s="242">
        <f>IF('Indicator Date hidden'!AH28="x","x",AH$3-'Indicator Date hidden'!AH28)</f>
        <v>1</v>
      </c>
      <c r="AI26" s="242">
        <f>IF('Indicator Date hidden'!AI28="x","x",AI$3-'Indicator Date hidden'!AI28)</f>
        <v>1</v>
      </c>
      <c r="AJ26" s="242">
        <f>IF('Indicator Date hidden'!AJ28="x","x",AJ$3-'Indicator Date hidden'!AJ28)</f>
        <v>1</v>
      </c>
      <c r="AK26" s="242">
        <f>IF('Indicator Date hidden'!AK28="x","x",AK$3-'Indicator Date hidden'!AK28)</f>
        <v>1</v>
      </c>
      <c r="AL26" s="242">
        <f>IF('Indicator Date hidden'!AL28="x","x",AL$3-'Indicator Date hidden'!AL28)</f>
        <v>1</v>
      </c>
      <c r="AM26" s="242">
        <f>IF('Indicator Date hidden'!AM28="x","x",AM$3-'Indicator Date hidden'!AM28)</f>
        <v>1</v>
      </c>
      <c r="AN26" s="242">
        <f>IF('Indicator Date hidden'!AN28="x","x",AN$3-'Indicator Date hidden'!AN28)</f>
        <v>1</v>
      </c>
      <c r="AO26" s="242">
        <f>IF('Indicator Date hidden'!AO28="x","x",AO$3-'Indicator Date hidden'!AO28)</f>
        <v>1</v>
      </c>
      <c r="AP26" s="242">
        <f>IF('Indicator Date hidden'!AP28="x","x",AP$3-'Indicator Date hidden'!AP28)</f>
        <v>3</v>
      </c>
      <c r="AQ26" s="242">
        <f>IF('Indicator Date hidden'!AQ28="x","x",AQ$3-'Indicator Date hidden'!AQ28)</f>
        <v>1</v>
      </c>
      <c r="AR26" s="242">
        <f>IF('Indicator Date hidden'!AR28="x","x",AR$3-'Indicator Date hidden'!AR28)</f>
        <v>1</v>
      </c>
      <c r="AS26" s="242">
        <f>IF('Indicator Date hidden'!AS28="x","x",AS$3-'Indicator Date hidden'!AS28)</f>
        <v>2</v>
      </c>
      <c r="AT26" s="242">
        <f>IF('Indicator Date hidden'!AT28="x","x",AT$3-'Indicator Date hidden'!AT28)</f>
        <v>2</v>
      </c>
      <c r="AU26" s="242">
        <f>IF('Indicator Date hidden'!AU28="x","x",AU$3-'Indicator Date hidden'!AU28)</f>
        <v>1</v>
      </c>
      <c r="AV26" s="242">
        <f>IF('Indicator Date hidden'!AV28="x","x",AV$3-'Indicator Date hidden'!AV28)</f>
        <v>1</v>
      </c>
      <c r="AW26" s="242">
        <f>IF('Indicator Date hidden'!AW28="x","x",AW$3-'Indicator Date hidden'!AW28)</f>
        <v>0</v>
      </c>
      <c r="AX26" s="242">
        <f>IF('Indicator Date hidden'!AX28="x","x",AX$3-'Indicator Date hidden'!AX28)</f>
        <v>2</v>
      </c>
      <c r="AY26" s="242">
        <f>IF('Indicator Date hidden'!AY28="x","x",AY$3-'Indicator Date hidden'!AY28)</f>
        <v>0</v>
      </c>
      <c r="AZ26" s="242">
        <f>IF('Indicator Date hidden'!AZ28="x","x",AZ$3-'Indicator Date hidden'!AZ28)</f>
        <v>0</v>
      </c>
      <c r="BA26" s="246">
        <f t="shared" si="0"/>
        <v>57</v>
      </c>
      <c r="BB26" s="248">
        <f t="shared" si="1"/>
        <v>1.2391304347826086</v>
      </c>
      <c r="BC26" s="246">
        <f t="shared" si="2"/>
        <v>31</v>
      </c>
      <c r="BD26" s="248">
        <f t="shared" si="3"/>
        <v>1.4016261147665103</v>
      </c>
      <c r="BE26" s="249">
        <f t="shared" si="4"/>
        <v>1</v>
      </c>
    </row>
    <row r="27" spans="1:57" s="166" customFormat="1" x14ac:dyDescent="0.25">
      <c r="A27" s="165" t="s">
        <v>186</v>
      </c>
      <c r="B27" s="165" t="s">
        <v>350</v>
      </c>
      <c r="C27" s="165" t="s">
        <v>342</v>
      </c>
      <c r="D27" s="195" t="s">
        <v>352</v>
      </c>
      <c r="E27" s="242">
        <f>IF('Indicator Date hidden'!E29="x","x",$E$3-'Indicator Date hidden'!E29)</f>
        <v>0</v>
      </c>
      <c r="F27" s="242">
        <f>IF('Indicator Date hidden'!F29="x","x",F$3-'Indicator Date hidden'!F29)</f>
        <v>6</v>
      </c>
      <c r="G27" s="242">
        <f>IF('Indicator Date hidden'!G29="x","x",G$3-'Indicator Date hidden'!G29)</f>
        <v>6</v>
      </c>
      <c r="H27" s="242">
        <f>IF('Indicator Date hidden'!H29="x","x",H$3-'Indicator Date hidden'!H29)</f>
        <v>0</v>
      </c>
      <c r="I27" s="242">
        <f>IF('Indicator Date hidden'!I29="x","x",I$3-'Indicator Date hidden'!I29)</f>
        <v>2</v>
      </c>
      <c r="J27" s="242">
        <f>IF('Indicator Date hidden'!J29="x","x",J$3-'Indicator Date hidden'!J29)</f>
        <v>0</v>
      </c>
      <c r="K27" s="242">
        <f>IF('Indicator Date hidden'!K29="x","x",K$3-'Indicator Date hidden'!K29)</f>
        <v>1</v>
      </c>
      <c r="L27" s="242">
        <f>IF('Indicator Date hidden'!L29="x","x",L$3-'Indicator Date hidden'!L29)</f>
        <v>0</v>
      </c>
      <c r="M27" s="242">
        <f>IF('Indicator Date hidden'!M29="x","x",M$3-'Indicator Date hidden'!M29)</f>
        <v>0</v>
      </c>
      <c r="N27" s="242">
        <f>IF('Indicator Date hidden'!N29="x","x",N$3-'Indicator Date hidden'!N29)</f>
        <v>0</v>
      </c>
      <c r="O27" s="242">
        <f>IF('Indicator Date hidden'!O29="x","x",O$3-'Indicator Date hidden'!O29)</f>
        <v>0</v>
      </c>
      <c r="P27" s="242">
        <f>IF('Indicator Date hidden'!P29="x","x",P$3-'Indicator Date hidden'!P29)</f>
        <v>0</v>
      </c>
      <c r="Q27" s="242">
        <f>IF('Indicator Date hidden'!Q29="x","x",Q$3-'Indicator Date hidden'!Q29)</f>
        <v>3</v>
      </c>
      <c r="R27" s="242">
        <f>IF('Indicator Date hidden'!R29="x","x",R$3-'Indicator Date hidden'!R29)</f>
        <v>1</v>
      </c>
      <c r="S27" s="242">
        <f>IF('Indicator Date hidden'!S29="x","x",S$3-'Indicator Date hidden'!S29)</f>
        <v>1</v>
      </c>
      <c r="T27" s="242">
        <f>IF('Indicator Date hidden'!T29="x","x",T$3-'Indicator Date hidden'!T29)</f>
        <v>2</v>
      </c>
      <c r="U27" s="242">
        <f>IF('Indicator Date hidden'!U29="x","x",U$3-'Indicator Date hidden'!U29)</f>
        <v>2</v>
      </c>
      <c r="V27" s="242">
        <f>IF('Indicator Date hidden'!V29="x","x",V$3-'Indicator Date hidden'!V29)</f>
        <v>2</v>
      </c>
      <c r="W27" s="242">
        <f>IF('Indicator Date hidden'!W29="x","x",W$3-'Indicator Date hidden'!W29)</f>
        <v>3</v>
      </c>
      <c r="X27" s="242">
        <f>IF('Indicator Date hidden'!X29="x","x",X$3-'Indicator Date hidden'!X29)</f>
        <v>4</v>
      </c>
      <c r="Y27" s="242">
        <f>IF('Indicator Date hidden'!Y29="x","x",Y$3-'Indicator Date hidden'!Y29)</f>
        <v>0</v>
      </c>
      <c r="Z27" s="242">
        <f>IF('Indicator Date hidden'!Z29="x","x",Z$3-'Indicator Date hidden'!Z29)</f>
        <v>0</v>
      </c>
      <c r="AA27" s="242">
        <f>IF('Indicator Date hidden'!AA29="x","x",AA$3-'Indicator Date hidden'!AA29)</f>
        <v>0</v>
      </c>
      <c r="AB27" s="242">
        <f>IF('Indicator Date hidden'!AB29="x","x",AB$3-'Indicator Date hidden'!AB29)</f>
        <v>0</v>
      </c>
      <c r="AC27" s="242">
        <f>IF('Indicator Date hidden'!AC29="x","x",AC$3-'Indicator Date hidden'!AC29)</f>
        <v>0</v>
      </c>
      <c r="AD27" s="242">
        <f>IF('Indicator Date hidden'!AD29="x","x",AD$3-'Indicator Date hidden'!AD29)</f>
        <v>1</v>
      </c>
      <c r="AE27" s="242">
        <f>IF('Indicator Date hidden'!AE29="x","x",AE$3-'Indicator Date hidden'!AE29)</f>
        <v>1</v>
      </c>
      <c r="AF27" s="242">
        <f>IF('Indicator Date hidden'!AF29="x","x",AF$3-'Indicator Date hidden'!AF29)</f>
        <v>0</v>
      </c>
      <c r="AG27" s="242">
        <f>IF('Indicator Date hidden'!AG29="x","x",AG$3-'Indicator Date hidden'!AG29)</f>
        <v>1</v>
      </c>
      <c r="AH27" s="242">
        <f>IF('Indicator Date hidden'!AH29="x","x",AH$3-'Indicator Date hidden'!AH29)</f>
        <v>1</v>
      </c>
      <c r="AI27" s="242">
        <f>IF('Indicator Date hidden'!AI29="x","x",AI$3-'Indicator Date hidden'!AI29)</f>
        <v>1</v>
      </c>
      <c r="AJ27" s="242">
        <f>IF('Indicator Date hidden'!AJ29="x","x",AJ$3-'Indicator Date hidden'!AJ29)</f>
        <v>1</v>
      </c>
      <c r="AK27" s="242">
        <f>IF('Indicator Date hidden'!AK29="x","x",AK$3-'Indicator Date hidden'!AK29)</f>
        <v>1</v>
      </c>
      <c r="AL27" s="242">
        <f>IF('Indicator Date hidden'!AL29="x","x",AL$3-'Indicator Date hidden'!AL29)</f>
        <v>1</v>
      </c>
      <c r="AM27" s="242">
        <f>IF('Indicator Date hidden'!AM29="x","x",AM$3-'Indicator Date hidden'!AM29)</f>
        <v>1</v>
      </c>
      <c r="AN27" s="242">
        <f>IF('Indicator Date hidden'!AN29="x","x",AN$3-'Indicator Date hidden'!AN29)</f>
        <v>1</v>
      </c>
      <c r="AO27" s="242">
        <f>IF('Indicator Date hidden'!AO29="x","x",AO$3-'Indicator Date hidden'!AO29)</f>
        <v>1</v>
      </c>
      <c r="AP27" s="242">
        <f>IF('Indicator Date hidden'!AP29="x","x",AP$3-'Indicator Date hidden'!AP29)</f>
        <v>3</v>
      </c>
      <c r="AQ27" s="242">
        <f>IF('Indicator Date hidden'!AQ29="x","x",AQ$3-'Indicator Date hidden'!AQ29)</f>
        <v>1</v>
      </c>
      <c r="AR27" s="242">
        <f>IF('Indicator Date hidden'!AR29="x","x",AR$3-'Indicator Date hidden'!AR29)</f>
        <v>1</v>
      </c>
      <c r="AS27" s="242">
        <f>IF('Indicator Date hidden'!AS29="x","x",AS$3-'Indicator Date hidden'!AS29)</f>
        <v>2</v>
      </c>
      <c r="AT27" s="242">
        <f>IF('Indicator Date hidden'!AT29="x","x",AT$3-'Indicator Date hidden'!AT29)</f>
        <v>2</v>
      </c>
      <c r="AU27" s="242">
        <f>IF('Indicator Date hidden'!AU29="x","x",AU$3-'Indicator Date hidden'!AU29)</f>
        <v>1</v>
      </c>
      <c r="AV27" s="242">
        <f>IF('Indicator Date hidden'!AV29="x","x",AV$3-'Indicator Date hidden'!AV29)</f>
        <v>1</v>
      </c>
      <c r="AW27" s="242">
        <f>IF('Indicator Date hidden'!AW29="x","x",AW$3-'Indicator Date hidden'!AW29)</f>
        <v>0</v>
      </c>
      <c r="AX27" s="242">
        <f>IF('Indicator Date hidden'!AX29="x","x",AX$3-'Indicator Date hidden'!AX29)</f>
        <v>2</v>
      </c>
      <c r="AY27" s="242">
        <f>IF('Indicator Date hidden'!AY29="x","x",AY$3-'Indicator Date hidden'!AY29)</f>
        <v>0</v>
      </c>
      <c r="AZ27" s="242">
        <f>IF('Indicator Date hidden'!AZ29="x","x",AZ$3-'Indicator Date hidden'!AZ29)</f>
        <v>0</v>
      </c>
      <c r="BA27" s="246">
        <f t="shared" si="0"/>
        <v>57</v>
      </c>
      <c r="BB27" s="248">
        <f t="shared" si="1"/>
        <v>1.2391304347826086</v>
      </c>
      <c r="BC27" s="246">
        <f t="shared" si="2"/>
        <v>31</v>
      </c>
      <c r="BD27" s="248">
        <f t="shared" si="3"/>
        <v>1.4016261147665103</v>
      </c>
      <c r="BE27" s="249">
        <f t="shared" si="4"/>
        <v>1</v>
      </c>
    </row>
    <row r="28" spans="1:57" s="166" customFormat="1" x14ac:dyDescent="0.25">
      <c r="A28" s="165" t="s">
        <v>186</v>
      </c>
      <c r="B28" s="165" t="s">
        <v>553</v>
      </c>
      <c r="C28" s="165" t="s">
        <v>342</v>
      </c>
      <c r="D28" s="195" t="s">
        <v>355</v>
      </c>
      <c r="E28" s="242">
        <f>IF('Indicator Date hidden'!E30="x","x",$E$3-'Indicator Date hidden'!E30)</f>
        <v>0</v>
      </c>
      <c r="F28" s="242">
        <f>IF('Indicator Date hidden'!F30="x","x",F$3-'Indicator Date hidden'!F30)</f>
        <v>6</v>
      </c>
      <c r="G28" s="242">
        <f>IF('Indicator Date hidden'!G30="x","x",G$3-'Indicator Date hidden'!G30)</f>
        <v>6</v>
      </c>
      <c r="H28" s="242">
        <f>IF('Indicator Date hidden'!H30="x","x",H$3-'Indicator Date hidden'!H30)</f>
        <v>0</v>
      </c>
      <c r="I28" s="242">
        <f>IF('Indicator Date hidden'!I30="x","x",I$3-'Indicator Date hidden'!I30)</f>
        <v>2</v>
      </c>
      <c r="J28" s="242">
        <f>IF('Indicator Date hidden'!J30="x","x",J$3-'Indicator Date hidden'!J30)</f>
        <v>0</v>
      </c>
      <c r="K28" s="242">
        <f>IF('Indicator Date hidden'!K30="x","x",K$3-'Indicator Date hidden'!K30)</f>
        <v>1</v>
      </c>
      <c r="L28" s="242">
        <f>IF('Indicator Date hidden'!L30="x","x",L$3-'Indicator Date hidden'!L30)</f>
        <v>0</v>
      </c>
      <c r="M28" s="242">
        <f>IF('Indicator Date hidden'!M30="x","x",M$3-'Indicator Date hidden'!M30)</f>
        <v>0</v>
      </c>
      <c r="N28" s="242">
        <f>IF('Indicator Date hidden'!N30="x","x",N$3-'Indicator Date hidden'!N30)</f>
        <v>0</v>
      </c>
      <c r="O28" s="242">
        <f>IF('Indicator Date hidden'!O30="x","x",O$3-'Indicator Date hidden'!O30)</f>
        <v>0</v>
      </c>
      <c r="P28" s="242">
        <f>IF('Indicator Date hidden'!P30="x","x",P$3-'Indicator Date hidden'!P30)</f>
        <v>0</v>
      </c>
      <c r="Q28" s="242">
        <f>IF('Indicator Date hidden'!Q30="x","x",Q$3-'Indicator Date hidden'!Q30)</f>
        <v>3</v>
      </c>
      <c r="R28" s="242">
        <f>IF('Indicator Date hidden'!R30="x","x",R$3-'Indicator Date hidden'!R30)</f>
        <v>1</v>
      </c>
      <c r="S28" s="242">
        <f>IF('Indicator Date hidden'!S30="x","x",S$3-'Indicator Date hidden'!S30)</f>
        <v>1</v>
      </c>
      <c r="T28" s="242">
        <f>IF('Indicator Date hidden'!T30="x","x",T$3-'Indicator Date hidden'!T30)</f>
        <v>2</v>
      </c>
      <c r="U28" s="242">
        <f>IF('Indicator Date hidden'!U30="x","x",U$3-'Indicator Date hidden'!U30)</f>
        <v>2</v>
      </c>
      <c r="V28" s="242">
        <f>IF('Indicator Date hidden'!V30="x","x",V$3-'Indicator Date hidden'!V30)</f>
        <v>2</v>
      </c>
      <c r="W28" s="242">
        <f>IF('Indicator Date hidden'!W30="x","x",W$3-'Indicator Date hidden'!W30)</f>
        <v>3</v>
      </c>
      <c r="X28" s="242">
        <f>IF('Indicator Date hidden'!X30="x","x",X$3-'Indicator Date hidden'!X30)</f>
        <v>4</v>
      </c>
      <c r="Y28" s="242">
        <f>IF('Indicator Date hidden'!Y30="x","x",Y$3-'Indicator Date hidden'!Y30)</f>
        <v>0</v>
      </c>
      <c r="Z28" s="242">
        <f>IF('Indicator Date hidden'!Z30="x","x",Z$3-'Indicator Date hidden'!Z30)</f>
        <v>0</v>
      </c>
      <c r="AA28" s="242">
        <f>IF('Indicator Date hidden'!AA30="x","x",AA$3-'Indicator Date hidden'!AA30)</f>
        <v>0</v>
      </c>
      <c r="AB28" s="242">
        <f>IF('Indicator Date hidden'!AB30="x","x",AB$3-'Indicator Date hidden'!AB30)</f>
        <v>0</v>
      </c>
      <c r="AC28" s="242">
        <f>IF('Indicator Date hidden'!AC30="x","x",AC$3-'Indicator Date hidden'!AC30)</f>
        <v>0</v>
      </c>
      <c r="AD28" s="242">
        <f>IF('Indicator Date hidden'!AD30="x","x",AD$3-'Indicator Date hidden'!AD30)</f>
        <v>1</v>
      </c>
      <c r="AE28" s="242">
        <f>IF('Indicator Date hidden'!AE30="x","x",AE$3-'Indicator Date hidden'!AE30)</f>
        <v>1</v>
      </c>
      <c r="AF28" s="242">
        <f>IF('Indicator Date hidden'!AF30="x","x",AF$3-'Indicator Date hidden'!AF30)</f>
        <v>0</v>
      </c>
      <c r="AG28" s="242">
        <f>IF('Indicator Date hidden'!AG30="x","x",AG$3-'Indicator Date hidden'!AG30)</f>
        <v>1</v>
      </c>
      <c r="AH28" s="242">
        <f>IF('Indicator Date hidden'!AH30="x","x",AH$3-'Indicator Date hidden'!AH30)</f>
        <v>1</v>
      </c>
      <c r="AI28" s="242">
        <f>IF('Indicator Date hidden'!AI30="x","x",AI$3-'Indicator Date hidden'!AI30)</f>
        <v>1</v>
      </c>
      <c r="AJ28" s="242">
        <f>IF('Indicator Date hidden'!AJ30="x","x",AJ$3-'Indicator Date hidden'!AJ30)</f>
        <v>1</v>
      </c>
      <c r="AK28" s="242">
        <f>IF('Indicator Date hidden'!AK30="x","x",AK$3-'Indicator Date hidden'!AK30)</f>
        <v>1</v>
      </c>
      <c r="AL28" s="242">
        <f>IF('Indicator Date hidden'!AL30="x","x",AL$3-'Indicator Date hidden'!AL30)</f>
        <v>1</v>
      </c>
      <c r="AM28" s="242">
        <f>IF('Indicator Date hidden'!AM30="x","x",AM$3-'Indicator Date hidden'!AM30)</f>
        <v>1</v>
      </c>
      <c r="AN28" s="242">
        <f>IF('Indicator Date hidden'!AN30="x","x",AN$3-'Indicator Date hidden'!AN30)</f>
        <v>1</v>
      </c>
      <c r="AO28" s="242">
        <f>IF('Indicator Date hidden'!AO30="x","x",AO$3-'Indicator Date hidden'!AO30)</f>
        <v>1</v>
      </c>
      <c r="AP28" s="242">
        <f>IF('Indicator Date hidden'!AP30="x","x",AP$3-'Indicator Date hidden'!AP30)</f>
        <v>3</v>
      </c>
      <c r="AQ28" s="242">
        <f>IF('Indicator Date hidden'!AQ30="x","x",AQ$3-'Indicator Date hidden'!AQ30)</f>
        <v>1</v>
      </c>
      <c r="AR28" s="242">
        <f>IF('Indicator Date hidden'!AR30="x","x",AR$3-'Indicator Date hidden'!AR30)</f>
        <v>1</v>
      </c>
      <c r="AS28" s="242">
        <f>IF('Indicator Date hidden'!AS30="x","x",AS$3-'Indicator Date hidden'!AS30)</f>
        <v>2</v>
      </c>
      <c r="AT28" s="242">
        <f>IF('Indicator Date hidden'!AT30="x","x",AT$3-'Indicator Date hidden'!AT30)</f>
        <v>2</v>
      </c>
      <c r="AU28" s="242">
        <f>IF('Indicator Date hidden'!AU30="x","x",AU$3-'Indicator Date hidden'!AU30)</f>
        <v>1</v>
      </c>
      <c r="AV28" s="242">
        <f>IF('Indicator Date hidden'!AV30="x","x",AV$3-'Indicator Date hidden'!AV30)</f>
        <v>1</v>
      </c>
      <c r="AW28" s="242">
        <f>IF('Indicator Date hidden'!AW30="x","x",AW$3-'Indicator Date hidden'!AW30)</f>
        <v>0</v>
      </c>
      <c r="AX28" s="242">
        <f>IF('Indicator Date hidden'!AX30="x","x",AX$3-'Indicator Date hidden'!AX30)</f>
        <v>2</v>
      </c>
      <c r="AY28" s="242">
        <f>IF('Indicator Date hidden'!AY30="x","x",AY$3-'Indicator Date hidden'!AY30)</f>
        <v>0</v>
      </c>
      <c r="AZ28" s="242">
        <f>IF('Indicator Date hidden'!AZ30="x","x",AZ$3-'Indicator Date hidden'!AZ30)</f>
        <v>0</v>
      </c>
      <c r="BA28" s="246">
        <f t="shared" si="0"/>
        <v>57</v>
      </c>
      <c r="BB28" s="248">
        <f t="shared" si="1"/>
        <v>1.2391304347826086</v>
      </c>
      <c r="BC28" s="246">
        <f t="shared" si="2"/>
        <v>31</v>
      </c>
      <c r="BD28" s="248">
        <f t="shared" si="3"/>
        <v>1.4016261147665103</v>
      </c>
      <c r="BE28" s="249">
        <f t="shared" si="4"/>
        <v>1</v>
      </c>
    </row>
    <row r="29" spans="1:57" s="166" customFormat="1" x14ac:dyDescent="0.25">
      <c r="A29" s="165" t="s">
        <v>186</v>
      </c>
      <c r="B29" s="165" t="s">
        <v>356</v>
      </c>
      <c r="C29" s="165" t="s">
        <v>342</v>
      </c>
      <c r="D29" s="195" t="s">
        <v>358</v>
      </c>
      <c r="E29" s="242">
        <f>IF('Indicator Date hidden'!E31="x","x",$E$3-'Indicator Date hidden'!E31)</f>
        <v>0</v>
      </c>
      <c r="F29" s="242">
        <f>IF('Indicator Date hidden'!F31="x","x",F$3-'Indicator Date hidden'!F31)</f>
        <v>6</v>
      </c>
      <c r="G29" s="242">
        <f>IF('Indicator Date hidden'!G31="x","x",G$3-'Indicator Date hidden'!G31)</f>
        <v>6</v>
      </c>
      <c r="H29" s="242">
        <f>IF('Indicator Date hidden'!H31="x","x",H$3-'Indicator Date hidden'!H31)</f>
        <v>0</v>
      </c>
      <c r="I29" s="242">
        <f>IF('Indicator Date hidden'!I31="x","x",I$3-'Indicator Date hidden'!I31)</f>
        <v>2</v>
      </c>
      <c r="J29" s="242">
        <f>IF('Indicator Date hidden'!J31="x","x",J$3-'Indicator Date hidden'!J31)</f>
        <v>0</v>
      </c>
      <c r="K29" s="242">
        <f>IF('Indicator Date hidden'!K31="x","x",K$3-'Indicator Date hidden'!K31)</f>
        <v>1</v>
      </c>
      <c r="L29" s="242">
        <f>IF('Indicator Date hidden'!L31="x","x",L$3-'Indicator Date hidden'!L31)</f>
        <v>0</v>
      </c>
      <c r="M29" s="242">
        <f>IF('Indicator Date hidden'!M31="x","x",M$3-'Indicator Date hidden'!M31)</f>
        <v>0</v>
      </c>
      <c r="N29" s="242">
        <f>IF('Indicator Date hidden'!N31="x","x",N$3-'Indicator Date hidden'!N31)</f>
        <v>0</v>
      </c>
      <c r="O29" s="242">
        <f>IF('Indicator Date hidden'!O31="x","x",O$3-'Indicator Date hidden'!O31)</f>
        <v>0</v>
      </c>
      <c r="P29" s="242">
        <f>IF('Indicator Date hidden'!P31="x","x",P$3-'Indicator Date hidden'!P31)</f>
        <v>0</v>
      </c>
      <c r="Q29" s="242">
        <f>IF('Indicator Date hidden'!Q31="x","x",Q$3-'Indicator Date hidden'!Q31)</f>
        <v>3</v>
      </c>
      <c r="R29" s="242">
        <f>IF('Indicator Date hidden'!R31="x","x",R$3-'Indicator Date hidden'!R31)</f>
        <v>1</v>
      </c>
      <c r="S29" s="242">
        <f>IF('Indicator Date hidden'!S31="x","x",S$3-'Indicator Date hidden'!S31)</f>
        <v>1</v>
      </c>
      <c r="T29" s="242">
        <f>IF('Indicator Date hidden'!T31="x","x",T$3-'Indicator Date hidden'!T31)</f>
        <v>2</v>
      </c>
      <c r="U29" s="242">
        <f>IF('Indicator Date hidden'!U31="x","x",U$3-'Indicator Date hidden'!U31)</f>
        <v>2</v>
      </c>
      <c r="V29" s="242">
        <f>IF('Indicator Date hidden'!V31="x","x",V$3-'Indicator Date hidden'!V31)</f>
        <v>2</v>
      </c>
      <c r="W29" s="242">
        <f>IF('Indicator Date hidden'!W31="x","x",W$3-'Indicator Date hidden'!W31)</f>
        <v>3</v>
      </c>
      <c r="X29" s="242">
        <f>IF('Indicator Date hidden'!X31="x","x",X$3-'Indicator Date hidden'!X31)</f>
        <v>4</v>
      </c>
      <c r="Y29" s="242">
        <f>IF('Indicator Date hidden'!Y31="x","x",Y$3-'Indicator Date hidden'!Y31)</f>
        <v>0</v>
      </c>
      <c r="Z29" s="242">
        <f>IF('Indicator Date hidden'!Z31="x","x",Z$3-'Indicator Date hidden'!Z31)</f>
        <v>0</v>
      </c>
      <c r="AA29" s="242">
        <f>IF('Indicator Date hidden'!AA31="x","x",AA$3-'Indicator Date hidden'!AA31)</f>
        <v>0</v>
      </c>
      <c r="AB29" s="242">
        <f>IF('Indicator Date hidden'!AB31="x","x",AB$3-'Indicator Date hidden'!AB31)</f>
        <v>0</v>
      </c>
      <c r="AC29" s="242">
        <f>IF('Indicator Date hidden'!AC31="x","x",AC$3-'Indicator Date hidden'!AC31)</f>
        <v>0</v>
      </c>
      <c r="AD29" s="242">
        <f>IF('Indicator Date hidden'!AD31="x","x",AD$3-'Indicator Date hidden'!AD31)</f>
        <v>1</v>
      </c>
      <c r="AE29" s="242">
        <f>IF('Indicator Date hidden'!AE31="x","x",AE$3-'Indicator Date hidden'!AE31)</f>
        <v>1</v>
      </c>
      <c r="AF29" s="242">
        <f>IF('Indicator Date hidden'!AF31="x","x",AF$3-'Indicator Date hidden'!AF31)</f>
        <v>0</v>
      </c>
      <c r="AG29" s="242">
        <f>IF('Indicator Date hidden'!AG31="x","x",AG$3-'Indicator Date hidden'!AG31)</f>
        <v>1</v>
      </c>
      <c r="AH29" s="242">
        <f>IF('Indicator Date hidden'!AH31="x","x",AH$3-'Indicator Date hidden'!AH31)</f>
        <v>1</v>
      </c>
      <c r="AI29" s="242">
        <f>IF('Indicator Date hidden'!AI31="x","x",AI$3-'Indicator Date hidden'!AI31)</f>
        <v>1</v>
      </c>
      <c r="AJ29" s="242">
        <f>IF('Indicator Date hidden'!AJ31="x","x",AJ$3-'Indicator Date hidden'!AJ31)</f>
        <v>1</v>
      </c>
      <c r="AK29" s="242">
        <f>IF('Indicator Date hidden'!AK31="x","x",AK$3-'Indicator Date hidden'!AK31)</f>
        <v>1</v>
      </c>
      <c r="AL29" s="242">
        <f>IF('Indicator Date hidden'!AL31="x","x",AL$3-'Indicator Date hidden'!AL31)</f>
        <v>1</v>
      </c>
      <c r="AM29" s="242">
        <f>IF('Indicator Date hidden'!AM31="x","x",AM$3-'Indicator Date hidden'!AM31)</f>
        <v>1</v>
      </c>
      <c r="AN29" s="242">
        <f>IF('Indicator Date hidden'!AN31="x","x",AN$3-'Indicator Date hidden'!AN31)</f>
        <v>1</v>
      </c>
      <c r="AO29" s="242">
        <f>IF('Indicator Date hidden'!AO31="x","x",AO$3-'Indicator Date hidden'!AO31)</f>
        <v>1</v>
      </c>
      <c r="AP29" s="242">
        <f>IF('Indicator Date hidden'!AP31="x","x",AP$3-'Indicator Date hidden'!AP31)</f>
        <v>3</v>
      </c>
      <c r="AQ29" s="242">
        <f>IF('Indicator Date hidden'!AQ31="x","x",AQ$3-'Indicator Date hidden'!AQ31)</f>
        <v>1</v>
      </c>
      <c r="AR29" s="242">
        <f>IF('Indicator Date hidden'!AR31="x","x",AR$3-'Indicator Date hidden'!AR31)</f>
        <v>1</v>
      </c>
      <c r="AS29" s="242">
        <f>IF('Indicator Date hidden'!AS31="x","x",AS$3-'Indicator Date hidden'!AS31)</f>
        <v>2</v>
      </c>
      <c r="AT29" s="242">
        <f>IF('Indicator Date hidden'!AT31="x","x",AT$3-'Indicator Date hidden'!AT31)</f>
        <v>2</v>
      </c>
      <c r="AU29" s="242">
        <f>IF('Indicator Date hidden'!AU31="x","x",AU$3-'Indicator Date hidden'!AU31)</f>
        <v>1</v>
      </c>
      <c r="AV29" s="242">
        <f>IF('Indicator Date hidden'!AV31="x","x",AV$3-'Indicator Date hidden'!AV31)</f>
        <v>1</v>
      </c>
      <c r="AW29" s="242">
        <f>IF('Indicator Date hidden'!AW31="x","x",AW$3-'Indicator Date hidden'!AW31)</f>
        <v>0</v>
      </c>
      <c r="AX29" s="242">
        <f>IF('Indicator Date hidden'!AX31="x","x",AX$3-'Indicator Date hidden'!AX31)</f>
        <v>2</v>
      </c>
      <c r="AY29" s="242">
        <f>IF('Indicator Date hidden'!AY31="x","x",AY$3-'Indicator Date hidden'!AY31)</f>
        <v>0</v>
      </c>
      <c r="AZ29" s="242">
        <f>IF('Indicator Date hidden'!AZ31="x","x",AZ$3-'Indicator Date hidden'!AZ31)</f>
        <v>0</v>
      </c>
      <c r="BA29" s="246">
        <f t="shared" si="0"/>
        <v>57</v>
      </c>
      <c r="BB29" s="248">
        <f t="shared" si="1"/>
        <v>1.2391304347826086</v>
      </c>
      <c r="BC29" s="246">
        <f t="shared" si="2"/>
        <v>31</v>
      </c>
      <c r="BD29" s="248">
        <f t="shared" si="3"/>
        <v>1.4016261147665103</v>
      </c>
      <c r="BE29" s="249">
        <f t="shared" si="4"/>
        <v>1</v>
      </c>
    </row>
    <row r="30" spans="1:57" s="166" customFormat="1" x14ac:dyDescent="0.25">
      <c r="A30" s="165" t="s">
        <v>186</v>
      </c>
      <c r="B30" s="165" t="s">
        <v>556</v>
      </c>
      <c r="C30" s="165" t="s">
        <v>342</v>
      </c>
      <c r="D30" s="195" t="s">
        <v>361</v>
      </c>
      <c r="E30" s="242">
        <f>IF('Indicator Date hidden'!E32="x","x",$E$3-'Indicator Date hidden'!E32)</f>
        <v>0</v>
      </c>
      <c r="F30" s="242">
        <f>IF('Indicator Date hidden'!F32="x","x",F$3-'Indicator Date hidden'!F32)</f>
        <v>6</v>
      </c>
      <c r="G30" s="242">
        <f>IF('Indicator Date hidden'!G32="x","x",G$3-'Indicator Date hidden'!G32)</f>
        <v>6</v>
      </c>
      <c r="H30" s="242">
        <f>IF('Indicator Date hidden'!H32="x","x",H$3-'Indicator Date hidden'!H32)</f>
        <v>0</v>
      </c>
      <c r="I30" s="242">
        <f>IF('Indicator Date hidden'!I32="x","x",I$3-'Indicator Date hidden'!I32)</f>
        <v>2</v>
      </c>
      <c r="J30" s="242">
        <f>IF('Indicator Date hidden'!J32="x","x",J$3-'Indicator Date hidden'!J32)</f>
        <v>0</v>
      </c>
      <c r="K30" s="242">
        <f>IF('Indicator Date hidden'!K32="x","x",K$3-'Indicator Date hidden'!K32)</f>
        <v>1</v>
      </c>
      <c r="L30" s="242">
        <f>IF('Indicator Date hidden'!L32="x","x",L$3-'Indicator Date hidden'!L32)</f>
        <v>0</v>
      </c>
      <c r="M30" s="242">
        <f>IF('Indicator Date hidden'!M32="x","x",M$3-'Indicator Date hidden'!M32)</f>
        <v>0</v>
      </c>
      <c r="N30" s="242">
        <f>IF('Indicator Date hidden'!N32="x","x",N$3-'Indicator Date hidden'!N32)</f>
        <v>0</v>
      </c>
      <c r="O30" s="242">
        <f>IF('Indicator Date hidden'!O32="x","x",O$3-'Indicator Date hidden'!O32)</f>
        <v>0</v>
      </c>
      <c r="P30" s="242">
        <f>IF('Indicator Date hidden'!P32="x","x",P$3-'Indicator Date hidden'!P32)</f>
        <v>0</v>
      </c>
      <c r="Q30" s="242">
        <f>IF('Indicator Date hidden'!Q32="x","x",Q$3-'Indicator Date hidden'!Q32)</f>
        <v>3</v>
      </c>
      <c r="R30" s="242">
        <f>IF('Indicator Date hidden'!R32="x","x",R$3-'Indicator Date hidden'!R32)</f>
        <v>1</v>
      </c>
      <c r="S30" s="242">
        <f>IF('Indicator Date hidden'!S32="x","x",S$3-'Indicator Date hidden'!S32)</f>
        <v>1</v>
      </c>
      <c r="T30" s="242">
        <f>IF('Indicator Date hidden'!T32="x","x",T$3-'Indicator Date hidden'!T32)</f>
        <v>2</v>
      </c>
      <c r="U30" s="242">
        <f>IF('Indicator Date hidden'!U32="x","x",U$3-'Indicator Date hidden'!U32)</f>
        <v>2</v>
      </c>
      <c r="V30" s="242">
        <f>IF('Indicator Date hidden'!V32="x","x",V$3-'Indicator Date hidden'!V32)</f>
        <v>2</v>
      </c>
      <c r="W30" s="242">
        <f>IF('Indicator Date hidden'!W32="x","x",W$3-'Indicator Date hidden'!W32)</f>
        <v>3</v>
      </c>
      <c r="X30" s="242">
        <f>IF('Indicator Date hidden'!X32="x","x",X$3-'Indicator Date hidden'!X32)</f>
        <v>4</v>
      </c>
      <c r="Y30" s="242">
        <f>IF('Indicator Date hidden'!Y32="x","x",Y$3-'Indicator Date hidden'!Y32)</f>
        <v>0</v>
      </c>
      <c r="Z30" s="242">
        <f>IF('Indicator Date hidden'!Z32="x","x",Z$3-'Indicator Date hidden'!Z32)</f>
        <v>0</v>
      </c>
      <c r="AA30" s="242">
        <f>IF('Indicator Date hidden'!AA32="x","x",AA$3-'Indicator Date hidden'!AA32)</f>
        <v>0</v>
      </c>
      <c r="AB30" s="242" t="str">
        <f>IF('Indicator Date hidden'!AB32="x","x",AB$3-'Indicator Date hidden'!AB32)</f>
        <v>x</v>
      </c>
      <c r="AC30" s="242" t="str">
        <f>IF('Indicator Date hidden'!AC32="x","x",AC$3-'Indicator Date hidden'!AC32)</f>
        <v>x</v>
      </c>
      <c r="AD30" s="242">
        <f>IF('Indicator Date hidden'!AD32="x","x",AD$3-'Indicator Date hidden'!AD32)</f>
        <v>1</v>
      </c>
      <c r="AE30" s="242">
        <f>IF('Indicator Date hidden'!AE32="x","x",AE$3-'Indicator Date hidden'!AE32)</f>
        <v>1</v>
      </c>
      <c r="AF30" s="242">
        <f>IF('Indicator Date hidden'!AF32="x","x",AF$3-'Indicator Date hidden'!AF32)</f>
        <v>0</v>
      </c>
      <c r="AG30" s="242">
        <f>IF('Indicator Date hidden'!AG32="x","x",AG$3-'Indicator Date hidden'!AG32)</f>
        <v>1</v>
      </c>
      <c r="AH30" s="242" t="str">
        <f>IF('Indicator Date hidden'!AH32="x","x",AH$3-'Indicator Date hidden'!AH32)</f>
        <v>x</v>
      </c>
      <c r="AI30" s="242" t="str">
        <f>IF('Indicator Date hidden'!AI32="x","x",AI$3-'Indicator Date hidden'!AI32)</f>
        <v>x</v>
      </c>
      <c r="AJ30" s="242" t="str">
        <f>IF('Indicator Date hidden'!AJ32="x","x",AJ$3-'Indicator Date hidden'!AJ32)</f>
        <v>x</v>
      </c>
      <c r="AK30" s="242">
        <f>IF('Indicator Date hidden'!AK32="x","x",AK$3-'Indicator Date hidden'!AK32)</f>
        <v>1</v>
      </c>
      <c r="AL30" s="242" t="str">
        <f>IF('Indicator Date hidden'!AL32="x","x",AL$3-'Indicator Date hidden'!AL32)</f>
        <v>x</v>
      </c>
      <c r="AM30" s="242" t="str">
        <f>IF('Indicator Date hidden'!AM32="x","x",AM$3-'Indicator Date hidden'!AM32)</f>
        <v>x</v>
      </c>
      <c r="AN30" s="242">
        <f>IF('Indicator Date hidden'!AN32="x","x",AN$3-'Indicator Date hidden'!AN32)</f>
        <v>1</v>
      </c>
      <c r="AO30" s="242">
        <f>IF('Indicator Date hidden'!AO32="x","x",AO$3-'Indicator Date hidden'!AO32)</f>
        <v>1</v>
      </c>
      <c r="AP30" s="242">
        <f>IF('Indicator Date hidden'!AP32="x","x",AP$3-'Indicator Date hidden'!AP32)</f>
        <v>3</v>
      </c>
      <c r="AQ30" s="242">
        <f>IF('Indicator Date hidden'!AQ32="x","x",AQ$3-'Indicator Date hidden'!AQ32)</f>
        <v>1</v>
      </c>
      <c r="AR30" s="242">
        <f>IF('Indicator Date hidden'!AR32="x","x",AR$3-'Indicator Date hidden'!AR32)</f>
        <v>1</v>
      </c>
      <c r="AS30" s="242">
        <f>IF('Indicator Date hidden'!AS32="x","x",AS$3-'Indicator Date hidden'!AS32)</f>
        <v>2</v>
      </c>
      <c r="AT30" s="242">
        <f>IF('Indicator Date hidden'!AT32="x","x",AT$3-'Indicator Date hidden'!AT32)</f>
        <v>2</v>
      </c>
      <c r="AU30" s="242">
        <f>IF('Indicator Date hidden'!AU32="x","x",AU$3-'Indicator Date hidden'!AU32)</f>
        <v>1</v>
      </c>
      <c r="AV30" s="242">
        <f>IF('Indicator Date hidden'!AV32="x","x",AV$3-'Indicator Date hidden'!AV32)</f>
        <v>1</v>
      </c>
      <c r="AW30" s="242">
        <f>IF('Indicator Date hidden'!AW32="x","x",AW$3-'Indicator Date hidden'!AW32)</f>
        <v>0</v>
      </c>
      <c r="AX30" s="242">
        <f>IF('Indicator Date hidden'!AX32="x","x",AX$3-'Indicator Date hidden'!AX32)</f>
        <v>2</v>
      </c>
      <c r="AY30" s="242">
        <f>IF('Indicator Date hidden'!AY32="x","x",AY$3-'Indicator Date hidden'!AY32)</f>
        <v>0</v>
      </c>
      <c r="AZ30" s="242">
        <f>IF('Indicator Date hidden'!AZ32="x","x",AZ$3-'Indicator Date hidden'!AZ32)</f>
        <v>0</v>
      </c>
      <c r="BA30" s="246">
        <f t="shared" si="0"/>
        <v>52</v>
      </c>
      <c r="BB30" s="248">
        <f t="shared" si="1"/>
        <v>1.1304347826086956</v>
      </c>
      <c r="BC30" s="246">
        <f t="shared" si="2"/>
        <v>26</v>
      </c>
      <c r="BD30" s="248">
        <f t="shared" si="3"/>
        <v>1.4907119849998598</v>
      </c>
      <c r="BE30" s="249">
        <f t="shared" si="4"/>
        <v>1</v>
      </c>
    </row>
    <row r="31" spans="1:57" s="166" customFormat="1" x14ac:dyDescent="0.25">
      <c r="A31" s="165" t="s">
        <v>186</v>
      </c>
      <c r="B31" s="165" t="s">
        <v>359</v>
      </c>
      <c r="C31" s="165" t="s">
        <v>342</v>
      </c>
      <c r="D31" s="195" t="s">
        <v>364</v>
      </c>
      <c r="E31" s="242">
        <f>IF('Indicator Date hidden'!E33="x","x",$E$3-'Indicator Date hidden'!E33)</f>
        <v>0</v>
      </c>
      <c r="F31" s="242">
        <f>IF('Indicator Date hidden'!F33="x","x",F$3-'Indicator Date hidden'!F33)</f>
        <v>6</v>
      </c>
      <c r="G31" s="242">
        <f>IF('Indicator Date hidden'!G33="x","x",G$3-'Indicator Date hidden'!G33)</f>
        <v>6</v>
      </c>
      <c r="H31" s="242">
        <f>IF('Indicator Date hidden'!H33="x","x",H$3-'Indicator Date hidden'!H33)</f>
        <v>0</v>
      </c>
      <c r="I31" s="242">
        <f>IF('Indicator Date hidden'!I33="x","x",I$3-'Indicator Date hidden'!I33)</f>
        <v>2</v>
      </c>
      <c r="J31" s="242">
        <f>IF('Indicator Date hidden'!J33="x","x",J$3-'Indicator Date hidden'!J33)</f>
        <v>0</v>
      </c>
      <c r="K31" s="242">
        <f>IF('Indicator Date hidden'!K33="x","x",K$3-'Indicator Date hidden'!K33)</f>
        <v>1</v>
      </c>
      <c r="L31" s="242">
        <f>IF('Indicator Date hidden'!L33="x","x",L$3-'Indicator Date hidden'!L33)</f>
        <v>0</v>
      </c>
      <c r="M31" s="242">
        <f>IF('Indicator Date hidden'!M33="x","x",M$3-'Indicator Date hidden'!M33)</f>
        <v>0</v>
      </c>
      <c r="N31" s="242">
        <f>IF('Indicator Date hidden'!N33="x","x",N$3-'Indicator Date hidden'!N33)</f>
        <v>0</v>
      </c>
      <c r="O31" s="242">
        <f>IF('Indicator Date hidden'!O33="x","x",O$3-'Indicator Date hidden'!O33)</f>
        <v>0</v>
      </c>
      <c r="P31" s="242">
        <f>IF('Indicator Date hidden'!P33="x","x",P$3-'Indicator Date hidden'!P33)</f>
        <v>0</v>
      </c>
      <c r="Q31" s="242">
        <f>IF('Indicator Date hidden'!Q33="x","x",Q$3-'Indicator Date hidden'!Q33)</f>
        <v>3</v>
      </c>
      <c r="R31" s="242">
        <f>IF('Indicator Date hidden'!R33="x","x",R$3-'Indicator Date hidden'!R33)</f>
        <v>1</v>
      </c>
      <c r="S31" s="242">
        <f>IF('Indicator Date hidden'!S33="x","x",S$3-'Indicator Date hidden'!S33)</f>
        <v>1</v>
      </c>
      <c r="T31" s="242">
        <f>IF('Indicator Date hidden'!T33="x","x",T$3-'Indicator Date hidden'!T33)</f>
        <v>2</v>
      </c>
      <c r="U31" s="242">
        <f>IF('Indicator Date hidden'!U33="x","x",U$3-'Indicator Date hidden'!U33)</f>
        <v>2</v>
      </c>
      <c r="V31" s="242">
        <f>IF('Indicator Date hidden'!V33="x","x",V$3-'Indicator Date hidden'!V33)</f>
        <v>2</v>
      </c>
      <c r="W31" s="242">
        <f>IF('Indicator Date hidden'!W33="x","x",W$3-'Indicator Date hidden'!W33)</f>
        <v>3</v>
      </c>
      <c r="X31" s="242">
        <f>IF('Indicator Date hidden'!X33="x","x",X$3-'Indicator Date hidden'!X33)</f>
        <v>4</v>
      </c>
      <c r="Y31" s="242">
        <f>IF('Indicator Date hidden'!Y33="x","x",Y$3-'Indicator Date hidden'!Y33)</f>
        <v>0</v>
      </c>
      <c r="Z31" s="242">
        <f>IF('Indicator Date hidden'!Z33="x","x",Z$3-'Indicator Date hidden'!Z33)</f>
        <v>0</v>
      </c>
      <c r="AA31" s="242">
        <f>IF('Indicator Date hidden'!AA33="x","x",AA$3-'Indicator Date hidden'!AA33)</f>
        <v>0</v>
      </c>
      <c r="AB31" s="242">
        <f>IF('Indicator Date hidden'!AB33="x","x",AB$3-'Indicator Date hidden'!AB33)</f>
        <v>0</v>
      </c>
      <c r="AC31" s="242">
        <f>IF('Indicator Date hidden'!AC33="x","x",AC$3-'Indicator Date hidden'!AC33)</f>
        <v>0</v>
      </c>
      <c r="AD31" s="242">
        <f>IF('Indicator Date hidden'!AD33="x","x",AD$3-'Indicator Date hidden'!AD33)</f>
        <v>1</v>
      </c>
      <c r="AE31" s="242">
        <f>IF('Indicator Date hidden'!AE33="x","x",AE$3-'Indicator Date hidden'!AE33)</f>
        <v>1</v>
      </c>
      <c r="AF31" s="242">
        <f>IF('Indicator Date hidden'!AF33="x","x",AF$3-'Indicator Date hidden'!AF33)</f>
        <v>0</v>
      </c>
      <c r="AG31" s="242">
        <f>IF('Indicator Date hidden'!AG33="x","x",AG$3-'Indicator Date hidden'!AG33)</f>
        <v>1</v>
      </c>
      <c r="AH31" s="242">
        <f>IF('Indicator Date hidden'!AH33="x","x",AH$3-'Indicator Date hidden'!AH33)</f>
        <v>1</v>
      </c>
      <c r="AI31" s="242">
        <f>IF('Indicator Date hidden'!AI33="x","x",AI$3-'Indicator Date hidden'!AI33)</f>
        <v>1</v>
      </c>
      <c r="AJ31" s="242">
        <f>IF('Indicator Date hidden'!AJ33="x","x",AJ$3-'Indicator Date hidden'!AJ33)</f>
        <v>1</v>
      </c>
      <c r="AK31" s="242">
        <f>IF('Indicator Date hidden'!AK33="x","x",AK$3-'Indicator Date hidden'!AK33)</f>
        <v>1</v>
      </c>
      <c r="AL31" s="242">
        <f>IF('Indicator Date hidden'!AL33="x","x",AL$3-'Indicator Date hidden'!AL33)</f>
        <v>1</v>
      </c>
      <c r="AM31" s="242">
        <f>IF('Indicator Date hidden'!AM33="x","x",AM$3-'Indicator Date hidden'!AM33)</f>
        <v>1</v>
      </c>
      <c r="AN31" s="242">
        <f>IF('Indicator Date hidden'!AN33="x","x",AN$3-'Indicator Date hidden'!AN33)</f>
        <v>1</v>
      </c>
      <c r="AO31" s="242">
        <f>IF('Indicator Date hidden'!AO33="x","x",AO$3-'Indicator Date hidden'!AO33)</f>
        <v>1</v>
      </c>
      <c r="AP31" s="242">
        <f>IF('Indicator Date hidden'!AP33="x","x",AP$3-'Indicator Date hidden'!AP33)</f>
        <v>3</v>
      </c>
      <c r="AQ31" s="242">
        <f>IF('Indicator Date hidden'!AQ33="x","x",AQ$3-'Indicator Date hidden'!AQ33)</f>
        <v>1</v>
      </c>
      <c r="AR31" s="242">
        <f>IF('Indicator Date hidden'!AR33="x","x",AR$3-'Indicator Date hidden'!AR33)</f>
        <v>1</v>
      </c>
      <c r="AS31" s="242">
        <f>IF('Indicator Date hidden'!AS33="x","x",AS$3-'Indicator Date hidden'!AS33)</f>
        <v>2</v>
      </c>
      <c r="AT31" s="242">
        <f>IF('Indicator Date hidden'!AT33="x","x",AT$3-'Indicator Date hidden'!AT33)</f>
        <v>2</v>
      </c>
      <c r="AU31" s="242">
        <f>IF('Indicator Date hidden'!AU33="x","x",AU$3-'Indicator Date hidden'!AU33)</f>
        <v>1</v>
      </c>
      <c r="AV31" s="242">
        <f>IF('Indicator Date hidden'!AV33="x","x",AV$3-'Indicator Date hidden'!AV33)</f>
        <v>1</v>
      </c>
      <c r="AW31" s="242">
        <f>IF('Indicator Date hidden'!AW33="x","x",AW$3-'Indicator Date hidden'!AW33)</f>
        <v>0</v>
      </c>
      <c r="AX31" s="242">
        <f>IF('Indicator Date hidden'!AX33="x","x",AX$3-'Indicator Date hidden'!AX33)</f>
        <v>2</v>
      </c>
      <c r="AY31" s="242">
        <f>IF('Indicator Date hidden'!AY33="x","x",AY$3-'Indicator Date hidden'!AY33)</f>
        <v>0</v>
      </c>
      <c r="AZ31" s="242">
        <f>IF('Indicator Date hidden'!AZ33="x","x",AZ$3-'Indicator Date hidden'!AZ33)</f>
        <v>0</v>
      </c>
      <c r="BA31" s="246">
        <f t="shared" si="0"/>
        <v>57</v>
      </c>
      <c r="BB31" s="248">
        <f t="shared" si="1"/>
        <v>1.2391304347826086</v>
      </c>
      <c r="BC31" s="246">
        <f t="shared" si="2"/>
        <v>31</v>
      </c>
      <c r="BD31" s="248">
        <f t="shared" si="3"/>
        <v>1.4016261147665103</v>
      </c>
      <c r="BE31" s="249">
        <f t="shared" si="4"/>
        <v>1</v>
      </c>
    </row>
    <row r="32" spans="1:57" s="166" customFormat="1" x14ac:dyDescent="0.25">
      <c r="A32" s="165" t="s">
        <v>186</v>
      </c>
      <c r="B32" s="165" t="s">
        <v>362</v>
      </c>
      <c r="C32" s="165" t="s">
        <v>342</v>
      </c>
      <c r="D32" s="195" t="s">
        <v>518</v>
      </c>
      <c r="E32" s="242">
        <f>IF('Indicator Date hidden'!E34="x","x",$E$3-'Indicator Date hidden'!E34)</f>
        <v>0</v>
      </c>
      <c r="F32" s="242">
        <f>IF('Indicator Date hidden'!F34="x","x",F$3-'Indicator Date hidden'!F34)</f>
        <v>6</v>
      </c>
      <c r="G32" s="242">
        <f>IF('Indicator Date hidden'!G34="x","x",G$3-'Indicator Date hidden'!G34)</f>
        <v>6</v>
      </c>
      <c r="H32" s="242">
        <f>IF('Indicator Date hidden'!H34="x","x",H$3-'Indicator Date hidden'!H34)</f>
        <v>0</v>
      </c>
      <c r="I32" s="242">
        <f>IF('Indicator Date hidden'!I34="x","x",I$3-'Indicator Date hidden'!I34)</f>
        <v>2</v>
      </c>
      <c r="J32" s="242">
        <f>IF('Indicator Date hidden'!J34="x","x",J$3-'Indicator Date hidden'!J34)</f>
        <v>0</v>
      </c>
      <c r="K32" s="242">
        <f>IF('Indicator Date hidden'!K34="x","x",K$3-'Indicator Date hidden'!K34)</f>
        <v>1</v>
      </c>
      <c r="L32" s="242">
        <f>IF('Indicator Date hidden'!L34="x","x",L$3-'Indicator Date hidden'!L34)</f>
        <v>0</v>
      </c>
      <c r="M32" s="242">
        <f>IF('Indicator Date hidden'!M34="x","x",M$3-'Indicator Date hidden'!M34)</f>
        <v>0</v>
      </c>
      <c r="N32" s="242">
        <f>IF('Indicator Date hidden'!N34="x","x",N$3-'Indicator Date hidden'!N34)</f>
        <v>0</v>
      </c>
      <c r="O32" s="242">
        <f>IF('Indicator Date hidden'!O34="x","x",O$3-'Indicator Date hidden'!O34)</f>
        <v>0</v>
      </c>
      <c r="P32" s="242">
        <f>IF('Indicator Date hidden'!P34="x","x",P$3-'Indicator Date hidden'!P34)</f>
        <v>0</v>
      </c>
      <c r="Q32" s="242">
        <f>IF('Indicator Date hidden'!Q34="x","x",Q$3-'Indicator Date hidden'!Q34)</f>
        <v>3</v>
      </c>
      <c r="R32" s="242">
        <f>IF('Indicator Date hidden'!R34="x","x",R$3-'Indicator Date hidden'!R34)</f>
        <v>1</v>
      </c>
      <c r="S32" s="242">
        <f>IF('Indicator Date hidden'!S34="x","x",S$3-'Indicator Date hidden'!S34)</f>
        <v>1</v>
      </c>
      <c r="T32" s="242">
        <f>IF('Indicator Date hidden'!T34="x","x",T$3-'Indicator Date hidden'!T34)</f>
        <v>2</v>
      </c>
      <c r="U32" s="242">
        <f>IF('Indicator Date hidden'!U34="x","x",U$3-'Indicator Date hidden'!U34)</f>
        <v>2</v>
      </c>
      <c r="V32" s="242">
        <f>IF('Indicator Date hidden'!V34="x","x",V$3-'Indicator Date hidden'!V34)</f>
        <v>2</v>
      </c>
      <c r="W32" s="242">
        <f>IF('Indicator Date hidden'!W34="x","x",W$3-'Indicator Date hidden'!W34)</f>
        <v>3</v>
      </c>
      <c r="X32" s="242">
        <f>IF('Indicator Date hidden'!X34="x","x",X$3-'Indicator Date hidden'!X34)</f>
        <v>4</v>
      </c>
      <c r="Y32" s="242">
        <f>IF('Indicator Date hidden'!Y34="x","x",Y$3-'Indicator Date hidden'!Y34)</f>
        <v>0</v>
      </c>
      <c r="Z32" s="242">
        <f>IF('Indicator Date hidden'!Z34="x","x",Z$3-'Indicator Date hidden'!Z34)</f>
        <v>0</v>
      </c>
      <c r="AA32" s="242">
        <f>IF('Indicator Date hidden'!AA34="x","x",AA$3-'Indicator Date hidden'!AA34)</f>
        <v>0</v>
      </c>
      <c r="AB32" s="242">
        <f>IF('Indicator Date hidden'!AB34="x","x",AB$3-'Indicator Date hidden'!AB34)</f>
        <v>0</v>
      </c>
      <c r="AC32" s="242">
        <f>IF('Indicator Date hidden'!AC34="x","x",AC$3-'Indicator Date hidden'!AC34)</f>
        <v>0</v>
      </c>
      <c r="AD32" s="242">
        <f>IF('Indicator Date hidden'!AD34="x","x",AD$3-'Indicator Date hidden'!AD34)</f>
        <v>1</v>
      </c>
      <c r="AE32" s="242">
        <f>IF('Indicator Date hidden'!AE34="x","x",AE$3-'Indicator Date hidden'!AE34)</f>
        <v>1</v>
      </c>
      <c r="AF32" s="242">
        <f>IF('Indicator Date hidden'!AF34="x","x",AF$3-'Indicator Date hidden'!AF34)</f>
        <v>0</v>
      </c>
      <c r="AG32" s="242">
        <f>IF('Indicator Date hidden'!AG34="x","x",AG$3-'Indicator Date hidden'!AG34)</f>
        <v>1</v>
      </c>
      <c r="AH32" s="242">
        <f>IF('Indicator Date hidden'!AH34="x","x",AH$3-'Indicator Date hidden'!AH34)</f>
        <v>1</v>
      </c>
      <c r="AI32" s="242">
        <f>IF('Indicator Date hidden'!AI34="x","x",AI$3-'Indicator Date hidden'!AI34)</f>
        <v>1</v>
      </c>
      <c r="AJ32" s="242">
        <f>IF('Indicator Date hidden'!AJ34="x","x",AJ$3-'Indicator Date hidden'!AJ34)</f>
        <v>1</v>
      </c>
      <c r="AK32" s="242">
        <f>IF('Indicator Date hidden'!AK34="x","x",AK$3-'Indicator Date hidden'!AK34)</f>
        <v>1</v>
      </c>
      <c r="AL32" s="242">
        <f>IF('Indicator Date hidden'!AL34="x","x",AL$3-'Indicator Date hidden'!AL34)</f>
        <v>1</v>
      </c>
      <c r="AM32" s="242">
        <f>IF('Indicator Date hidden'!AM34="x","x",AM$3-'Indicator Date hidden'!AM34)</f>
        <v>1</v>
      </c>
      <c r="AN32" s="242">
        <f>IF('Indicator Date hidden'!AN34="x","x",AN$3-'Indicator Date hidden'!AN34)</f>
        <v>1</v>
      </c>
      <c r="AO32" s="242">
        <f>IF('Indicator Date hidden'!AO34="x","x",AO$3-'Indicator Date hidden'!AO34)</f>
        <v>1</v>
      </c>
      <c r="AP32" s="242">
        <f>IF('Indicator Date hidden'!AP34="x","x",AP$3-'Indicator Date hidden'!AP34)</f>
        <v>3</v>
      </c>
      <c r="AQ32" s="242">
        <f>IF('Indicator Date hidden'!AQ34="x","x",AQ$3-'Indicator Date hidden'!AQ34)</f>
        <v>1</v>
      </c>
      <c r="AR32" s="242">
        <f>IF('Indicator Date hidden'!AR34="x","x",AR$3-'Indicator Date hidden'!AR34)</f>
        <v>1</v>
      </c>
      <c r="AS32" s="242">
        <f>IF('Indicator Date hidden'!AS34="x","x",AS$3-'Indicator Date hidden'!AS34)</f>
        <v>2</v>
      </c>
      <c r="AT32" s="242">
        <f>IF('Indicator Date hidden'!AT34="x","x",AT$3-'Indicator Date hidden'!AT34)</f>
        <v>2</v>
      </c>
      <c r="AU32" s="242">
        <f>IF('Indicator Date hidden'!AU34="x","x",AU$3-'Indicator Date hidden'!AU34)</f>
        <v>1</v>
      </c>
      <c r="AV32" s="242">
        <f>IF('Indicator Date hidden'!AV34="x","x",AV$3-'Indicator Date hidden'!AV34)</f>
        <v>1</v>
      </c>
      <c r="AW32" s="242">
        <f>IF('Indicator Date hidden'!AW34="x","x",AW$3-'Indicator Date hidden'!AW34)</f>
        <v>0</v>
      </c>
      <c r="AX32" s="242">
        <f>IF('Indicator Date hidden'!AX34="x","x",AX$3-'Indicator Date hidden'!AX34)</f>
        <v>2</v>
      </c>
      <c r="AY32" s="242">
        <f>IF('Indicator Date hidden'!AY34="x","x",AY$3-'Indicator Date hidden'!AY34)</f>
        <v>0</v>
      </c>
      <c r="AZ32" s="242">
        <f>IF('Indicator Date hidden'!AZ34="x","x",AZ$3-'Indicator Date hidden'!AZ34)</f>
        <v>0</v>
      </c>
      <c r="BA32" s="246">
        <f t="shared" si="0"/>
        <v>57</v>
      </c>
      <c r="BB32" s="248">
        <f t="shared" si="1"/>
        <v>1.2391304347826086</v>
      </c>
      <c r="BC32" s="246">
        <f t="shared" si="2"/>
        <v>31</v>
      </c>
      <c r="BD32" s="248">
        <f t="shared" si="3"/>
        <v>1.4016261147665103</v>
      </c>
      <c r="BE32" s="249">
        <f t="shared" si="4"/>
        <v>1</v>
      </c>
    </row>
    <row r="33" spans="1:57" s="166" customFormat="1" x14ac:dyDescent="0.25">
      <c r="A33" s="165" t="s">
        <v>187</v>
      </c>
      <c r="B33" s="165" t="s">
        <v>365</v>
      </c>
      <c r="C33" s="165" t="s">
        <v>367</v>
      </c>
      <c r="D33" s="195" t="s">
        <v>368</v>
      </c>
      <c r="E33" s="242">
        <f>IF('Indicator Date hidden'!E35="x","x",$E$3-'Indicator Date hidden'!E35)</f>
        <v>0</v>
      </c>
      <c r="F33" s="242">
        <f>IF('Indicator Date hidden'!F35="x","x",F$3-'Indicator Date hidden'!F35)</f>
        <v>6</v>
      </c>
      <c r="G33" s="242">
        <f>IF('Indicator Date hidden'!G35="x","x",G$3-'Indicator Date hidden'!G35)</f>
        <v>6</v>
      </c>
      <c r="H33" s="242">
        <f>IF('Indicator Date hidden'!H35="x","x",H$3-'Indicator Date hidden'!H35)</f>
        <v>0</v>
      </c>
      <c r="I33" s="242">
        <f>IF('Indicator Date hidden'!I35="x","x",I$3-'Indicator Date hidden'!I35)</f>
        <v>2</v>
      </c>
      <c r="J33" s="242">
        <f>IF('Indicator Date hidden'!J35="x","x",J$3-'Indicator Date hidden'!J35)</f>
        <v>0</v>
      </c>
      <c r="K33" s="242">
        <f>IF('Indicator Date hidden'!K35="x","x",K$3-'Indicator Date hidden'!K35)</f>
        <v>1</v>
      </c>
      <c r="L33" s="242">
        <f>IF('Indicator Date hidden'!L35="x","x",L$3-'Indicator Date hidden'!L35)</f>
        <v>0</v>
      </c>
      <c r="M33" s="242">
        <f>IF('Indicator Date hidden'!M35="x","x",M$3-'Indicator Date hidden'!M35)</f>
        <v>0</v>
      </c>
      <c r="N33" s="242">
        <f>IF('Indicator Date hidden'!N35="x","x",N$3-'Indicator Date hidden'!N35)</f>
        <v>0</v>
      </c>
      <c r="O33" s="242">
        <f>IF('Indicator Date hidden'!O35="x","x",O$3-'Indicator Date hidden'!O35)</f>
        <v>0</v>
      </c>
      <c r="P33" s="242">
        <f>IF('Indicator Date hidden'!P35="x","x",P$3-'Indicator Date hidden'!P35)</f>
        <v>0</v>
      </c>
      <c r="Q33" s="242">
        <f>IF('Indicator Date hidden'!Q35="x","x",Q$3-'Indicator Date hidden'!Q35)</f>
        <v>3</v>
      </c>
      <c r="R33" s="242">
        <f>IF('Indicator Date hidden'!R35="x","x",R$3-'Indicator Date hidden'!R35)</f>
        <v>1</v>
      </c>
      <c r="S33" s="242">
        <f>IF('Indicator Date hidden'!S35="x","x",S$3-'Indicator Date hidden'!S35)</f>
        <v>1</v>
      </c>
      <c r="T33" s="242">
        <f>IF('Indicator Date hidden'!T35="x","x",T$3-'Indicator Date hidden'!T35)</f>
        <v>2</v>
      </c>
      <c r="U33" s="242">
        <f>IF('Indicator Date hidden'!U35="x","x",U$3-'Indicator Date hidden'!U35)</f>
        <v>2</v>
      </c>
      <c r="V33" s="242">
        <f>IF('Indicator Date hidden'!V35="x","x",V$3-'Indicator Date hidden'!V35)</f>
        <v>2</v>
      </c>
      <c r="W33" s="242">
        <f>IF('Indicator Date hidden'!W35="x","x",W$3-'Indicator Date hidden'!W35)</f>
        <v>3</v>
      </c>
      <c r="X33" s="242">
        <f>IF('Indicator Date hidden'!X35="x","x",X$3-'Indicator Date hidden'!X35)</f>
        <v>4</v>
      </c>
      <c r="Y33" s="242">
        <f>IF('Indicator Date hidden'!Y35="x","x",Y$3-'Indicator Date hidden'!Y35)</f>
        <v>0</v>
      </c>
      <c r="Z33" s="242">
        <f>IF('Indicator Date hidden'!Z35="x","x",Z$3-'Indicator Date hidden'!Z35)</f>
        <v>0</v>
      </c>
      <c r="AA33" s="242">
        <f>IF('Indicator Date hidden'!AA35="x","x",AA$3-'Indicator Date hidden'!AA35)</f>
        <v>0</v>
      </c>
      <c r="AB33" s="242">
        <f>IF('Indicator Date hidden'!AB35="x","x",AB$3-'Indicator Date hidden'!AB35)</f>
        <v>0</v>
      </c>
      <c r="AC33" s="242">
        <f>IF('Indicator Date hidden'!AC35="x","x",AC$3-'Indicator Date hidden'!AC35)</f>
        <v>0</v>
      </c>
      <c r="AD33" s="242">
        <f>IF('Indicator Date hidden'!AD35="x","x",AD$3-'Indicator Date hidden'!AD35)</f>
        <v>1</v>
      </c>
      <c r="AE33" s="242">
        <f>IF('Indicator Date hidden'!AE35="x","x",AE$3-'Indicator Date hidden'!AE35)</f>
        <v>1</v>
      </c>
      <c r="AF33" s="242">
        <f>IF('Indicator Date hidden'!AF35="x","x",AF$3-'Indicator Date hidden'!AF35)</f>
        <v>0</v>
      </c>
      <c r="AG33" s="242">
        <f>IF('Indicator Date hidden'!AG35="x","x",AG$3-'Indicator Date hidden'!AG35)</f>
        <v>1</v>
      </c>
      <c r="AH33" s="242">
        <f>IF('Indicator Date hidden'!AH35="x","x",AH$3-'Indicator Date hidden'!AH35)</f>
        <v>1</v>
      </c>
      <c r="AI33" s="242">
        <f>IF('Indicator Date hidden'!AI35="x","x",AI$3-'Indicator Date hidden'!AI35)</f>
        <v>1</v>
      </c>
      <c r="AJ33" s="242">
        <f>IF('Indicator Date hidden'!AJ35="x","x",AJ$3-'Indicator Date hidden'!AJ35)</f>
        <v>1</v>
      </c>
      <c r="AK33" s="242">
        <f>IF('Indicator Date hidden'!AK35="x","x",AK$3-'Indicator Date hidden'!AK35)</f>
        <v>1</v>
      </c>
      <c r="AL33" s="242">
        <f>IF('Indicator Date hidden'!AL35="x","x",AL$3-'Indicator Date hidden'!AL35)</f>
        <v>1</v>
      </c>
      <c r="AM33" s="242">
        <f>IF('Indicator Date hidden'!AM35="x","x",AM$3-'Indicator Date hidden'!AM35)</f>
        <v>1</v>
      </c>
      <c r="AN33" s="242">
        <f>IF('Indicator Date hidden'!AN35="x","x",AN$3-'Indicator Date hidden'!AN35)</f>
        <v>1</v>
      </c>
      <c r="AO33" s="242">
        <f>IF('Indicator Date hidden'!AO35="x","x",AO$3-'Indicator Date hidden'!AO35)</f>
        <v>1</v>
      </c>
      <c r="AP33" s="242">
        <f>IF('Indicator Date hidden'!AP35="x","x",AP$3-'Indicator Date hidden'!AP35)</f>
        <v>3</v>
      </c>
      <c r="AQ33" s="242">
        <f>IF('Indicator Date hidden'!AQ35="x","x",AQ$3-'Indicator Date hidden'!AQ35)</f>
        <v>1</v>
      </c>
      <c r="AR33" s="242">
        <f>IF('Indicator Date hidden'!AR35="x","x",AR$3-'Indicator Date hidden'!AR35)</f>
        <v>1</v>
      </c>
      <c r="AS33" s="242">
        <f>IF('Indicator Date hidden'!AS35="x","x",AS$3-'Indicator Date hidden'!AS35)</f>
        <v>2</v>
      </c>
      <c r="AT33" s="242">
        <f>IF('Indicator Date hidden'!AT35="x","x",AT$3-'Indicator Date hidden'!AT35)</f>
        <v>2</v>
      </c>
      <c r="AU33" s="242">
        <f>IF('Indicator Date hidden'!AU35="x","x",AU$3-'Indicator Date hidden'!AU35)</f>
        <v>1</v>
      </c>
      <c r="AV33" s="242">
        <f>IF('Indicator Date hidden'!AV35="x","x",AV$3-'Indicator Date hidden'!AV35)</f>
        <v>1</v>
      </c>
      <c r="AW33" s="242">
        <f>IF('Indicator Date hidden'!AW35="x","x",AW$3-'Indicator Date hidden'!AW35)</f>
        <v>0</v>
      </c>
      <c r="AX33" s="242">
        <f>IF('Indicator Date hidden'!AX35="x","x",AX$3-'Indicator Date hidden'!AX35)</f>
        <v>2</v>
      </c>
      <c r="AY33" s="242">
        <f>IF('Indicator Date hidden'!AY35="x","x",AY$3-'Indicator Date hidden'!AY35)</f>
        <v>0</v>
      </c>
      <c r="AZ33" s="242">
        <f>IF('Indicator Date hidden'!AZ35="x","x",AZ$3-'Indicator Date hidden'!AZ35)</f>
        <v>0</v>
      </c>
      <c r="BA33" s="246">
        <f t="shared" si="0"/>
        <v>57</v>
      </c>
      <c r="BB33" s="248">
        <f t="shared" si="1"/>
        <v>1.2391304347826086</v>
      </c>
      <c r="BC33" s="246">
        <f t="shared" si="2"/>
        <v>31</v>
      </c>
      <c r="BD33" s="248">
        <f t="shared" si="3"/>
        <v>1.4016261147665103</v>
      </c>
      <c r="BE33" s="249">
        <f t="shared" si="4"/>
        <v>1</v>
      </c>
    </row>
    <row r="34" spans="1:57" s="166" customFormat="1" x14ac:dyDescent="0.25">
      <c r="A34" s="165" t="s">
        <v>187</v>
      </c>
      <c r="B34" s="165" t="s">
        <v>369</v>
      </c>
      <c r="C34" s="165" t="s">
        <v>367</v>
      </c>
      <c r="D34" s="195" t="s">
        <v>371</v>
      </c>
      <c r="E34" s="242">
        <f>IF('Indicator Date hidden'!E36="x","x",$E$3-'Indicator Date hidden'!E36)</f>
        <v>0</v>
      </c>
      <c r="F34" s="242">
        <f>IF('Indicator Date hidden'!F36="x","x",F$3-'Indicator Date hidden'!F36)</f>
        <v>6</v>
      </c>
      <c r="G34" s="242">
        <f>IF('Indicator Date hidden'!G36="x","x",G$3-'Indicator Date hidden'!G36)</f>
        <v>6</v>
      </c>
      <c r="H34" s="242">
        <f>IF('Indicator Date hidden'!H36="x","x",H$3-'Indicator Date hidden'!H36)</f>
        <v>0</v>
      </c>
      <c r="I34" s="242">
        <f>IF('Indicator Date hidden'!I36="x","x",I$3-'Indicator Date hidden'!I36)</f>
        <v>2</v>
      </c>
      <c r="J34" s="242">
        <f>IF('Indicator Date hidden'!J36="x","x",J$3-'Indicator Date hidden'!J36)</f>
        <v>0</v>
      </c>
      <c r="K34" s="242">
        <f>IF('Indicator Date hidden'!K36="x","x",K$3-'Indicator Date hidden'!K36)</f>
        <v>1</v>
      </c>
      <c r="L34" s="242">
        <f>IF('Indicator Date hidden'!L36="x","x",L$3-'Indicator Date hidden'!L36)</f>
        <v>0</v>
      </c>
      <c r="M34" s="242">
        <f>IF('Indicator Date hidden'!M36="x","x",M$3-'Indicator Date hidden'!M36)</f>
        <v>0</v>
      </c>
      <c r="N34" s="242">
        <f>IF('Indicator Date hidden'!N36="x","x",N$3-'Indicator Date hidden'!N36)</f>
        <v>0</v>
      </c>
      <c r="O34" s="242">
        <f>IF('Indicator Date hidden'!O36="x","x",O$3-'Indicator Date hidden'!O36)</f>
        <v>0</v>
      </c>
      <c r="P34" s="242">
        <f>IF('Indicator Date hidden'!P36="x","x",P$3-'Indicator Date hidden'!P36)</f>
        <v>0</v>
      </c>
      <c r="Q34" s="242">
        <f>IF('Indicator Date hidden'!Q36="x","x",Q$3-'Indicator Date hidden'!Q36)</f>
        <v>3</v>
      </c>
      <c r="R34" s="242">
        <f>IF('Indicator Date hidden'!R36="x","x",R$3-'Indicator Date hidden'!R36)</f>
        <v>1</v>
      </c>
      <c r="S34" s="242">
        <f>IF('Indicator Date hidden'!S36="x","x",S$3-'Indicator Date hidden'!S36)</f>
        <v>1</v>
      </c>
      <c r="T34" s="242">
        <f>IF('Indicator Date hidden'!T36="x","x",T$3-'Indicator Date hidden'!T36)</f>
        <v>2</v>
      </c>
      <c r="U34" s="242">
        <f>IF('Indicator Date hidden'!U36="x","x",U$3-'Indicator Date hidden'!U36)</f>
        <v>2</v>
      </c>
      <c r="V34" s="242">
        <f>IF('Indicator Date hidden'!V36="x","x",V$3-'Indicator Date hidden'!V36)</f>
        <v>2</v>
      </c>
      <c r="W34" s="242">
        <f>IF('Indicator Date hidden'!W36="x","x",W$3-'Indicator Date hidden'!W36)</f>
        <v>3</v>
      </c>
      <c r="X34" s="242">
        <f>IF('Indicator Date hidden'!X36="x","x",X$3-'Indicator Date hidden'!X36)</f>
        <v>4</v>
      </c>
      <c r="Y34" s="242">
        <f>IF('Indicator Date hidden'!Y36="x","x",Y$3-'Indicator Date hidden'!Y36)</f>
        <v>0</v>
      </c>
      <c r="Z34" s="242">
        <f>IF('Indicator Date hidden'!Z36="x","x",Z$3-'Indicator Date hidden'!Z36)</f>
        <v>0</v>
      </c>
      <c r="AA34" s="242">
        <f>IF('Indicator Date hidden'!AA36="x","x",AA$3-'Indicator Date hidden'!AA36)</f>
        <v>0</v>
      </c>
      <c r="AB34" s="242">
        <f>IF('Indicator Date hidden'!AB36="x","x",AB$3-'Indicator Date hidden'!AB36)</f>
        <v>0</v>
      </c>
      <c r="AC34" s="242">
        <f>IF('Indicator Date hidden'!AC36="x","x",AC$3-'Indicator Date hidden'!AC36)</f>
        <v>0</v>
      </c>
      <c r="AD34" s="242">
        <f>IF('Indicator Date hidden'!AD36="x","x",AD$3-'Indicator Date hidden'!AD36)</f>
        <v>1</v>
      </c>
      <c r="AE34" s="242">
        <f>IF('Indicator Date hidden'!AE36="x","x",AE$3-'Indicator Date hidden'!AE36)</f>
        <v>1</v>
      </c>
      <c r="AF34" s="242">
        <f>IF('Indicator Date hidden'!AF36="x","x",AF$3-'Indicator Date hidden'!AF36)</f>
        <v>0</v>
      </c>
      <c r="AG34" s="242">
        <f>IF('Indicator Date hidden'!AG36="x","x",AG$3-'Indicator Date hidden'!AG36)</f>
        <v>1</v>
      </c>
      <c r="AH34" s="242">
        <f>IF('Indicator Date hidden'!AH36="x","x",AH$3-'Indicator Date hidden'!AH36)</f>
        <v>1</v>
      </c>
      <c r="AI34" s="242">
        <f>IF('Indicator Date hidden'!AI36="x","x",AI$3-'Indicator Date hidden'!AI36)</f>
        <v>1</v>
      </c>
      <c r="AJ34" s="242">
        <f>IF('Indicator Date hidden'!AJ36="x","x",AJ$3-'Indicator Date hidden'!AJ36)</f>
        <v>1</v>
      </c>
      <c r="AK34" s="242">
        <f>IF('Indicator Date hidden'!AK36="x","x",AK$3-'Indicator Date hidden'!AK36)</f>
        <v>1</v>
      </c>
      <c r="AL34" s="242">
        <f>IF('Indicator Date hidden'!AL36="x","x",AL$3-'Indicator Date hidden'!AL36)</f>
        <v>1</v>
      </c>
      <c r="AM34" s="242">
        <f>IF('Indicator Date hidden'!AM36="x","x",AM$3-'Indicator Date hidden'!AM36)</f>
        <v>1</v>
      </c>
      <c r="AN34" s="242">
        <f>IF('Indicator Date hidden'!AN36="x","x",AN$3-'Indicator Date hidden'!AN36)</f>
        <v>1</v>
      </c>
      <c r="AO34" s="242">
        <f>IF('Indicator Date hidden'!AO36="x","x",AO$3-'Indicator Date hidden'!AO36)</f>
        <v>1</v>
      </c>
      <c r="AP34" s="242">
        <f>IF('Indicator Date hidden'!AP36="x","x",AP$3-'Indicator Date hidden'!AP36)</f>
        <v>3</v>
      </c>
      <c r="AQ34" s="242">
        <f>IF('Indicator Date hidden'!AQ36="x","x",AQ$3-'Indicator Date hidden'!AQ36)</f>
        <v>1</v>
      </c>
      <c r="AR34" s="242">
        <f>IF('Indicator Date hidden'!AR36="x","x",AR$3-'Indicator Date hidden'!AR36)</f>
        <v>1</v>
      </c>
      <c r="AS34" s="242">
        <f>IF('Indicator Date hidden'!AS36="x","x",AS$3-'Indicator Date hidden'!AS36)</f>
        <v>2</v>
      </c>
      <c r="AT34" s="242">
        <f>IF('Indicator Date hidden'!AT36="x","x",AT$3-'Indicator Date hidden'!AT36)</f>
        <v>2</v>
      </c>
      <c r="AU34" s="242">
        <f>IF('Indicator Date hidden'!AU36="x","x",AU$3-'Indicator Date hidden'!AU36)</f>
        <v>1</v>
      </c>
      <c r="AV34" s="242">
        <f>IF('Indicator Date hidden'!AV36="x","x",AV$3-'Indicator Date hidden'!AV36)</f>
        <v>1</v>
      </c>
      <c r="AW34" s="242">
        <f>IF('Indicator Date hidden'!AW36="x","x",AW$3-'Indicator Date hidden'!AW36)</f>
        <v>0</v>
      </c>
      <c r="AX34" s="242">
        <f>IF('Indicator Date hidden'!AX36="x","x",AX$3-'Indicator Date hidden'!AX36)</f>
        <v>2</v>
      </c>
      <c r="AY34" s="242">
        <f>IF('Indicator Date hidden'!AY36="x","x",AY$3-'Indicator Date hidden'!AY36)</f>
        <v>0</v>
      </c>
      <c r="AZ34" s="242">
        <f>IF('Indicator Date hidden'!AZ36="x","x",AZ$3-'Indicator Date hidden'!AZ36)</f>
        <v>0</v>
      </c>
      <c r="BA34" s="246">
        <f t="shared" si="0"/>
        <v>57</v>
      </c>
      <c r="BB34" s="248">
        <f t="shared" si="1"/>
        <v>1.2391304347826086</v>
      </c>
      <c r="BC34" s="246">
        <f t="shared" si="2"/>
        <v>31</v>
      </c>
      <c r="BD34" s="248">
        <f t="shared" si="3"/>
        <v>1.4016261147665103</v>
      </c>
      <c r="BE34" s="249">
        <f t="shared" si="4"/>
        <v>1</v>
      </c>
    </row>
    <row r="35" spans="1:57" s="166" customFormat="1" x14ac:dyDescent="0.25">
      <c r="A35" s="165" t="s">
        <v>187</v>
      </c>
      <c r="B35" s="165" t="s">
        <v>563</v>
      </c>
      <c r="C35" s="165" t="s">
        <v>367</v>
      </c>
      <c r="D35" s="195" t="s">
        <v>374</v>
      </c>
      <c r="E35" s="242">
        <f>IF('Indicator Date hidden'!E37="x","x",$E$3-'Indicator Date hidden'!E37)</f>
        <v>0</v>
      </c>
      <c r="F35" s="242">
        <f>IF('Indicator Date hidden'!F37="x","x",F$3-'Indicator Date hidden'!F37)</f>
        <v>6</v>
      </c>
      <c r="G35" s="242">
        <f>IF('Indicator Date hidden'!G37="x","x",G$3-'Indicator Date hidden'!G37)</f>
        <v>6</v>
      </c>
      <c r="H35" s="242">
        <f>IF('Indicator Date hidden'!H37="x","x",H$3-'Indicator Date hidden'!H37)</f>
        <v>0</v>
      </c>
      <c r="I35" s="242">
        <f>IF('Indicator Date hidden'!I37="x","x",I$3-'Indicator Date hidden'!I37)</f>
        <v>2</v>
      </c>
      <c r="J35" s="242">
        <f>IF('Indicator Date hidden'!J37="x","x",J$3-'Indicator Date hidden'!J37)</f>
        <v>0</v>
      </c>
      <c r="K35" s="242">
        <f>IF('Indicator Date hidden'!K37="x","x",K$3-'Indicator Date hidden'!K37)</f>
        <v>1</v>
      </c>
      <c r="L35" s="242">
        <f>IF('Indicator Date hidden'!L37="x","x",L$3-'Indicator Date hidden'!L37)</f>
        <v>0</v>
      </c>
      <c r="M35" s="242">
        <f>IF('Indicator Date hidden'!M37="x","x",M$3-'Indicator Date hidden'!M37)</f>
        <v>0</v>
      </c>
      <c r="N35" s="242">
        <f>IF('Indicator Date hidden'!N37="x","x",N$3-'Indicator Date hidden'!N37)</f>
        <v>0</v>
      </c>
      <c r="O35" s="242">
        <f>IF('Indicator Date hidden'!O37="x","x",O$3-'Indicator Date hidden'!O37)</f>
        <v>0</v>
      </c>
      <c r="P35" s="242">
        <f>IF('Indicator Date hidden'!P37="x","x",P$3-'Indicator Date hidden'!P37)</f>
        <v>0</v>
      </c>
      <c r="Q35" s="242">
        <f>IF('Indicator Date hidden'!Q37="x","x",Q$3-'Indicator Date hidden'!Q37)</f>
        <v>3</v>
      </c>
      <c r="R35" s="242">
        <f>IF('Indicator Date hidden'!R37="x","x",R$3-'Indicator Date hidden'!R37)</f>
        <v>1</v>
      </c>
      <c r="S35" s="242">
        <f>IF('Indicator Date hidden'!S37="x","x",S$3-'Indicator Date hidden'!S37)</f>
        <v>1</v>
      </c>
      <c r="T35" s="242">
        <f>IF('Indicator Date hidden'!T37="x","x",T$3-'Indicator Date hidden'!T37)</f>
        <v>2</v>
      </c>
      <c r="U35" s="242">
        <f>IF('Indicator Date hidden'!U37="x","x",U$3-'Indicator Date hidden'!U37)</f>
        <v>2</v>
      </c>
      <c r="V35" s="242">
        <f>IF('Indicator Date hidden'!V37="x","x",V$3-'Indicator Date hidden'!V37)</f>
        <v>2</v>
      </c>
      <c r="W35" s="242">
        <f>IF('Indicator Date hidden'!W37="x","x",W$3-'Indicator Date hidden'!W37)</f>
        <v>3</v>
      </c>
      <c r="X35" s="242">
        <f>IF('Indicator Date hidden'!X37="x","x",X$3-'Indicator Date hidden'!X37)</f>
        <v>4</v>
      </c>
      <c r="Y35" s="242">
        <f>IF('Indicator Date hidden'!Y37="x","x",Y$3-'Indicator Date hidden'!Y37)</f>
        <v>0</v>
      </c>
      <c r="Z35" s="242">
        <f>IF('Indicator Date hidden'!Z37="x","x",Z$3-'Indicator Date hidden'!Z37)</f>
        <v>0</v>
      </c>
      <c r="AA35" s="242">
        <f>IF('Indicator Date hidden'!AA37="x","x",AA$3-'Indicator Date hidden'!AA37)</f>
        <v>0</v>
      </c>
      <c r="AB35" s="242">
        <f>IF('Indicator Date hidden'!AB37="x","x",AB$3-'Indicator Date hidden'!AB37)</f>
        <v>0</v>
      </c>
      <c r="AC35" s="242">
        <f>IF('Indicator Date hidden'!AC37="x","x",AC$3-'Indicator Date hidden'!AC37)</f>
        <v>0</v>
      </c>
      <c r="AD35" s="242">
        <f>IF('Indicator Date hidden'!AD37="x","x",AD$3-'Indicator Date hidden'!AD37)</f>
        <v>1</v>
      </c>
      <c r="AE35" s="242">
        <f>IF('Indicator Date hidden'!AE37="x","x",AE$3-'Indicator Date hidden'!AE37)</f>
        <v>1</v>
      </c>
      <c r="AF35" s="242">
        <f>IF('Indicator Date hidden'!AF37="x","x",AF$3-'Indicator Date hidden'!AF37)</f>
        <v>0</v>
      </c>
      <c r="AG35" s="242">
        <f>IF('Indicator Date hidden'!AG37="x","x",AG$3-'Indicator Date hidden'!AG37)</f>
        <v>1</v>
      </c>
      <c r="AH35" s="242">
        <f>IF('Indicator Date hidden'!AH37="x","x",AH$3-'Indicator Date hidden'!AH37)</f>
        <v>1</v>
      </c>
      <c r="AI35" s="242">
        <f>IF('Indicator Date hidden'!AI37="x","x",AI$3-'Indicator Date hidden'!AI37)</f>
        <v>1</v>
      </c>
      <c r="AJ35" s="242">
        <f>IF('Indicator Date hidden'!AJ37="x","x",AJ$3-'Indicator Date hidden'!AJ37)</f>
        <v>1</v>
      </c>
      <c r="AK35" s="242">
        <f>IF('Indicator Date hidden'!AK37="x","x",AK$3-'Indicator Date hidden'!AK37)</f>
        <v>1</v>
      </c>
      <c r="AL35" s="242">
        <f>IF('Indicator Date hidden'!AL37="x","x",AL$3-'Indicator Date hidden'!AL37)</f>
        <v>1</v>
      </c>
      <c r="AM35" s="242">
        <f>IF('Indicator Date hidden'!AM37="x","x",AM$3-'Indicator Date hidden'!AM37)</f>
        <v>1</v>
      </c>
      <c r="AN35" s="242">
        <f>IF('Indicator Date hidden'!AN37="x","x",AN$3-'Indicator Date hidden'!AN37)</f>
        <v>1</v>
      </c>
      <c r="AO35" s="242">
        <f>IF('Indicator Date hidden'!AO37="x","x",AO$3-'Indicator Date hidden'!AO37)</f>
        <v>1</v>
      </c>
      <c r="AP35" s="242">
        <f>IF('Indicator Date hidden'!AP37="x","x",AP$3-'Indicator Date hidden'!AP37)</f>
        <v>3</v>
      </c>
      <c r="AQ35" s="242">
        <f>IF('Indicator Date hidden'!AQ37="x","x",AQ$3-'Indicator Date hidden'!AQ37)</f>
        <v>1</v>
      </c>
      <c r="AR35" s="242">
        <f>IF('Indicator Date hidden'!AR37="x","x",AR$3-'Indicator Date hidden'!AR37)</f>
        <v>1</v>
      </c>
      <c r="AS35" s="242">
        <f>IF('Indicator Date hidden'!AS37="x","x",AS$3-'Indicator Date hidden'!AS37)</f>
        <v>2</v>
      </c>
      <c r="AT35" s="242">
        <f>IF('Indicator Date hidden'!AT37="x","x",AT$3-'Indicator Date hidden'!AT37)</f>
        <v>2</v>
      </c>
      <c r="AU35" s="242">
        <f>IF('Indicator Date hidden'!AU37="x","x",AU$3-'Indicator Date hidden'!AU37)</f>
        <v>1</v>
      </c>
      <c r="AV35" s="242">
        <f>IF('Indicator Date hidden'!AV37="x","x",AV$3-'Indicator Date hidden'!AV37)</f>
        <v>1</v>
      </c>
      <c r="AW35" s="242">
        <f>IF('Indicator Date hidden'!AW37="x","x",AW$3-'Indicator Date hidden'!AW37)</f>
        <v>0</v>
      </c>
      <c r="AX35" s="242">
        <f>IF('Indicator Date hidden'!AX37="x","x",AX$3-'Indicator Date hidden'!AX37)</f>
        <v>2</v>
      </c>
      <c r="AY35" s="242">
        <f>IF('Indicator Date hidden'!AY37="x","x",AY$3-'Indicator Date hidden'!AY37)</f>
        <v>0</v>
      </c>
      <c r="AZ35" s="242">
        <f>IF('Indicator Date hidden'!AZ37="x","x",AZ$3-'Indicator Date hidden'!AZ37)</f>
        <v>0</v>
      </c>
      <c r="BA35" s="246">
        <f t="shared" si="0"/>
        <v>57</v>
      </c>
      <c r="BB35" s="248">
        <f t="shared" si="1"/>
        <v>1.2391304347826086</v>
      </c>
      <c r="BC35" s="246">
        <f t="shared" si="2"/>
        <v>31</v>
      </c>
      <c r="BD35" s="248">
        <f t="shared" si="3"/>
        <v>1.4016261147665103</v>
      </c>
      <c r="BE35" s="249">
        <f t="shared" si="4"/>
        <v>1</v>
      </c>
    </row>
    <row r="36" spans="1:57" s="166" customFormat="1" x14ac:dyDescent="0.25">
      <c r="A36" s="165" t="s">
        <v>187</v>
      </c>
      <c r="B36" s="165" t="s">
        <v>375</v>
      </c>
      <c r="C36" s="165" t="s">
        <v>367</v>
      </c>
      <c r="D36" s="195" t="s">
        <v>377</v>
      </c>
      <c r="E36" s="242">
        <f>IF('Indicator Date hidden'!E38="x","x",$E$3-'Indicator Date hidden'!E38)</f>
        <v>0</v>
      </c>
      <c r="F36" s="242">
        <f>IF('Indicator Date hidden'!F38="x","x",F$3-'Indicator Date hidden'!F38)</f>
        <v>6</v>
      </c>
      <c r="G36" s="242">
        <f>IF('Indicator Date hidden'!G38="x","x",G$3-'Indicator Date hidden'!G38)</f>
        <v>6</v>
      </c>
      <c r="H36" s="242">
        <f>IF('Indicator Date hidden'!H38="x","x",H$3-'Indicator Date hidden'!H38)</f>
        <v>0</v>
      </c>
      <c r="I36" s="242">
        <f>IF('Indicator Date hidden'!I38="x","x",I$3-'Indicator Date hidden'!I38)</f>
        <v>2</v>
      </c>
      <c r="J36" s="242">
        <f>IF('Indicator Date hidden'!J38="x","x",J$3-'Indicator Date hidden'!J38)</f>
        <v>0</v>
      </c>
      <c r="K36" s="242">
        <f>IF('Indicator Date hidden'!K38="x","x",K$3-'Indicator Date hidden'!K38)</f>
        <v>1</v>
      </c>
      <c r="L36" s="242">
        <f>IF('Indicator Date hidden'!L38="x","x",L$3-'Indicator Date hidden'!L38)</f>
        <v>0</v>
      </c>
      <c r="M36" s="242">
        <f>IF('Indicator Date hidden'!M38="x","x",M$3-'Indicator Date hidden'!M38)</f>
        <v>0</v>
      </c>
      <c r="N36" s="242">
        <f>IF('Indicator Date hidden'!N38="x","x",N$3-'Indicator Date hidden'!N38)</f>
        <v>0</v>
      </c>
      <c r="O36" s="242">
        <f>IF('Indicator Date hidden'!O38="x","x",O$3-'Indicator Date hidden'!O38)</f>
        <v>0</v>
      </c>
      <c r="P36" s="242">
        <f>IF('Indicator Date hidden'!P38="x","x",P$3-'Indicator Date hidden'!P38)</f>
        <v>0</v>
      </c>
      <c r="Q36" s="242">
        <f>IF('Indicator Date hidden'!Q38="x","x",Q$3-'Indicator Date hidden'!Q38)</f>
        <v>3</v>
      </c>
      <c r="R36" s="242">
        <f>IF('Indicator Date hidden'!R38="x","x",R$3-'Indicator Date hidden'!R38)</f>
        <v>1</v>
      </c>
      <c r="S36" s="242">
        <f>IF('Indicator Date hidden'!S38="x","x",S$3-'Indicator Date hidden'!S38)</f>
        <v>1</v>
      </c>
      <c r="T36" s="242">
        <f>IF('Indicator Date hidden'!T38="x","x",T$3-'Indicator Date hidden'!T38)</f>
        <v>2</v>
      </c>
      <c r="U36" s="242">
        <f>IF('Indicator Date hidden'!U38="x","x",U$3-'Indicator Date hidden'!U38)</f>
        <v>2</v>
      </c>
      <c r="V36" s="242">
        <f>IF('Indicator Date hidden'!V38="x","x",V$3-'Indicator Date hidden'!V38)</f>
        <v>2</v>
      </c>
      <c r="W36" s="242">
        <f>IF('Indicator Date hidden'!W38="x","x",W$3-'Indicator Date hidden'!W38)</f>
        <v>3</v>
      </c>
      <c r="X36" s="242">
        <f>IF('Indicator Date hidden'!X38="x","x",X$3-'Indicator Date hidden'!X38)</f>
        <v>4</v>
      </c>
      <c r="Y36" s="242">
        <f>IF('Indicator Date hidden'!Y38="x","x",Y$3-'Indicator Date hidden'!Y38)</f>
        <v>0</v>
      </c>
      <c r="Z36" s="242">
        <f>IF('Indicator Date hidden'!Z38="x","x",Z$3-'Indicator Date hidden'!Z38)</f>
        <v>0</v>
      </c>
      <c r="AA36" s="242">
        <f>IF('Indicator Date hidden'!AA38="x","x",AA$3-'Indicator Date hidden'!AA38)</f>
        <v>0</v>
      </c>
      <c r="AB36" s="242">
        <f>IF('Indicator Date hidden'!AB38="x","x",AB$3-'Indicator Date hidden'!AB38)</f>
        <v>0</v>
      </c>
      <c r="AC36" s="242">
        <f>IF('Indicator Date hidden'!AC38="x","x",AC$3-'Indicator Date hidden'!AC38)</f>
        <v>0</v>
      </c>
      <c r="AD36" s="242">
        <f>IF('Indicator Date hidden'!AD38="x","x",AD$3-'Indicator Date hidden'!AD38)</f>
        <v>1</v>
      </c>
      <c r="AE36" s="242">
        <f>IF('Indicator Date hidden'!AE38="x","x",AE$3-'Indicator Date hidden'!AE38)</f>
        <v>1</v>
      </c>
      <c r="AF36" s="242">
        <f>IF('Indicator Date hidden'!AF38="x","x",AF$3-'Indicator Date hidden'!AF38)</f>
        <v>0</v>
      </c>
      <c r="AG36" s="242">
        <f>IF('Indicator Date hidden'!AG38="x","x",AG$3-'Indicator Date hidden'!AG38)</f>
        <v>1</v>
      </c>
      <c r="AH36" s="242">
        <f>IF('Indicator Date hidden'!AH38="x","x",AH$3-'Indicator Date hidden'!AH38)</f>
        <v>1</v>
      </c>
      <c r="AI36" s="242">
        <f>IF('Indicator Date hidden'!AI38="x","x",AI$3-'Indicator Date hidden'!AI38)</f>
        <v>1</v>
      </c>
      <c r="AJ36" s="242">
        <f>IF('Indicator Date hidden'!AJ38="x","x",AJ$3-'Indicator Date hidden'!AJ38)</f>
        <v>1</v>
      </c>
      <c r="AK36" s="242">
        <f>IF('Indicator Date hidden'!AK38="x","x",AK$3-'Indicator Date hidden'!AK38)</f>
        <v>1</v>
      </c>
      <c r="AL36" s="242">
        <f>IF('Indicator Date hidden'!AL38="x","x",AL$3-'Indicator Date hidden'!AL38)</f>
        <v>1</v>
      </c>
      <c r="AM36" s="242">
        <f>IF('Indicator Date hidden'!AM38="x","x",AM$3-'Indicator Date hidden'!AM38)</f>
        <v>1</v>
      </c>
      <c r="AN36" s="242">
        <f>IF('Indicator Date hidden'!AN38="x","x",AN$3-'Indicator Date hidden'!AN38)</f>
        <v>1</v>
      </c>
      <c r="AO36" s="242">
        <f>IF('Indicator Date hidden'!AO38="x","x",AO$3-'Indicator Date hidden'!AO38)</f>
        <v>1</v>
      </c>
      <c r="AP36" s="242">
        <f>IF('Indicator Date hidden'!AP38="x","x",AP$3-'Indicator Date hidden'!AP38)</f>
        <v>3</v>
      </c>
      <c r="AQ36" s="242">
        <f>IF('Indicator Date hidden'!AQ38="x","x",AQ$3-'Indicator Date hidden'!AQ38)</f>
        <v>1</v>
      </c>
      <c r="AR36" s="242">
        <f>IF('Indicator Date hidden'!AR38="x","x",AR$3-'Indicator Date hidden'!AR38)</f>
        <v>1</v>
      </c>
      <c r="AS36" s="242">
        <f>IF('Indicator Date hidden'!AS38="x","x",AS$3-'Indicator Date hidden'!AS38)</f>
        <v>2</v>
      </c>
      <c r="AT36" s="242">
        <f>IF('Indicator Date hidden'!AT38="x","x",AT$3-'Indicator Date hidden'!AT38)</f>
        <v>2</v>
      </c>
      <c r="AU36" s="242">
        <f>IF('Indicator Date hidden'!AU38="x","x",AU$3-'Indicator Date hidden'!AU38)</f>
        <v>1</v>
      </c>
      <c r="AV36" s="242">
        <f>IF('Indicator Date hidden'!AV38="x","x",AV$3-'Indicator Date hidden'!AV38)</f>
        <v>1</v>
      </c>
      <c r="AW36" s="242">
        <f>IF('Indicator Date hidden'!AW38="x","x",AW$3-'Indicator Date hidden'!AW38)</f>
        <v>0</v>
      </c>
      <c r="AX36" s="242">
        <f>IF('Indicator Date hidden'!AX38="x","x",AX$3-'Indicator Date hidden'!AX38)</f>
        <v>2</v>
      </c>
      <c r="AY36" s="242">
        <f>IF('Indicator Date hidden'!AY38="x","x",AY$3-'Indicator Date hidden'!AY38)</f>
        <v>0</v>
      </c>
      <c r="AZ36" s="242">
        <f>IF('Indicator Date hidden'!AZ38="x","x",AZ$3-'Indicator Date hidden'!AZ38)</f>
        <v>0</v>
      </c>
      <c r="BA36" s="246">
        <f t="shared" si="0"/>
        <v>57</v>
      </c>
      <c r="BB36" s="248">
        <f t="shared" si="1"/>
        <v>1.2391304347826086</v>
      </c>
      <c r="BC36" s="246">
        <f t="shared" si="2"/>
        <v>31</v>
      </c>
      <c r="BD36" s="248">
        <f t="shared" si="3"/>
        <v>1.4016261147665103</v>
      </c>
      <c r="BE36" s="249">
        <f t="shared" si="4"/>
        <v>1</v>
      </c>
    </row>
    <row r="37" spans="1:57" s="166" customFormat="1" x14ac:dyDescent="0.25">
      <c r="A37" s="165" t="s">
        <v>187</v>
      </c>
      <c r="B37" s="165" t="s">
        <v>378</v>
      </c>
      <c r="C37" s="165" t="s">
        <v>367</v>
      </c>
      <c r="D37" s="195" t="s">
        <v>380</v>
      </c>
      <c r="E37" s="242">
        <f>IF('Indicator Date hidden'!E39="x","x",$E$3-'Indicator Date hidden'!E39)</f>
        <v>0</v>
      </c>
      <c r="F37" s="242">
        <f>IF('Indicator Date hidden'!F39="x","x",F$3-'Indicator Date hidden'!F39)</f>
        <v>6</v>
      </c>
      <c r="G37" s="242">
        <f>IF('Indicator Date hidden'!G39="x","x",G$3-'Indicator Date hidden'!G39)</f>
        <v>6</v>
      </c>
      <c r="H37" s="242">
        <f>IF('Indicator Date hidden'!H39="x","x",H$3-'Indicator Date hidden'!H39)</f>
        <v>0</v>
      </c>
      <c r="I37" s="242">
        <f>IF('Indicator Date hidden'!I39="x","x",I$3-'Indicator Date hidden'!I39)</f>
        <v>2</v>
      </c>
      <c r="J37" s="242">
        <f>IF('Indicator Date hidden'!J39="x","x",J$3-'Indicator Date hidden'!J39)</f>
        <v>0</v>
      </c>
      <c r="K37" s="242">
        <f>IF('Indicator Date hidden'!K39="x","x",K$3-'Indicator Date hidden'!K39)</f>
        <v>1</v>
      </c>
      <c r="L37" s="242">
        <f>IF('Indicator Date hidden'!L39="x","x",L$3-'Indicator Date hidden'!L39)</f>
        <v>0</v>
      </c>
      <c r="M37" s="242">
        <f>IF('Indicator Date hidden'!M39="x","x",M$3-'Indicator Date hidden'!M39)</f>
        <v>0</v>
      </c>
      <c r="N37" s="242">
        <f>IF('Indicator Date hidden'!N39="x","x",N$3-'Indicator Date hidden'!N39)</f>
        <v>0</v>
      </c>
      <c r="O37" s="242">
        <f>IF('Indicator Date hidden'!O39="x","x",O$3-'Indicator Date hidden'!O39)</f>
        <v>0</v>
      </c>
      <c r="P37" s="242">
        <f>IF('Indicator Date hidden'!P39="x","x",P$3-'Indicator Date hidden'!P39)</f>
        <v>0</v>
      </c>
      <c r="Q37" s="242">
        <f>IF('Indicator Date hidden'!Q39="x","x",Q$3-'Indicator Date hidden'!Q39)</f>
        <v>3</v>
      </c>
      <c r="R37" s="242">
        <f>IF('Indicator Date hidden'!R39="x","x",R$3-'Indicator Date hidden'!R39)</f>
        <v>1</v>
      </c>
      <c r="S37" s="242">
        <f>IF('Indicator Date hidden'!S39="x","x",S$3-'Indicator Date hidden'!S39)</f>
        <v>1</v>
      </c>
      <c r="T37" s="242">
        <f>IF('Indicator Date hidden'!T39="x","x",T$3-'Indicator Date hidden'!T39)</f>
        <v>2</v>
      </c>
      <c r="U37" s="242">
        <f>IF('Indicator Date hidden'!U39="x","x",U$3-'Indicator Date hidden'!U39)</f>
        <v>2</v>
      </c>
      <c r="V37" s="242">
        <f>IF('Indicator Date hidden'!V39="x","x",V$3-'Indicator Date hidden'!V39)</f>
        <v>2</v>
      </c>
      <c r="W37" s="242">
        <f>IF('Indicator Date hidden'!W39="x","x",W$3-'Indicator Date hidden'!W39)</f>
        <v>3</v>
      </c>
      <c r="X37" s="242">
        <f>IF('Indicator Date hidden'!X39="x","x",X$3-'Indicator Date hidden'!X39)</f>
        <v>4</v>
      </c>
      <c r="Y37" s="242">
        <f>IF('Indicator Date hidden'!Y39="x","x",Y$3-'Indicator Date hidden'!Y39)</f>
        <v>0</v>
      </c>
      <c r="Z37" s="242">
        <f>IF('Indicator Date hidden'!Z39="x","x",Z$3-'Indicator Date hidden'!Z39)</f>
        <v>0</v>
      </c>
      <c r="AA37" s="242">
        <f>IF('Indicator Date hidden'!AA39="x","x",AA$3-'Indicator Date hidden'!AA39)</f>
        <v>0</v>
      </c>
      <c r="AB37" s="242">
        <f>IF('Indicator Date hidden'!AB39="x","x",AB$3-'Indicator Date hidden'!AB39)</f>
        <v>0</v>
      </c>
      <c r="AC37" s="242">
        <f>IF('Indicator Date hidden'!AC39="x","x",AC$3-'Indicator Date hidden'!AC39)</f>
        <v>0</v>
      </c>
      <c r="AD37" s="242">
        <f>IF('Indicator Date hidden'!AD39="x","x",AD$3-'Indicator Date hidden'!AD39)</f>
        <v>1</v>
      </c>
      <c r="AE37" s="242">
        <f>IF('Indicator Date hidden'!AE39="x","x",AE$3-'Indicator Date hidden'!AE39)</f>
        <v>1</v>
      </c>
      <c r="AF37" s="242">
        <f>IF('Indicator Date hidden'!AF39="x","x",AF$3-'Indicator Date hidden'!AF39)</f>
        <v>0</v>
      </c>
      <c r="AG37" s="242">
        <f>IF('Indicator Date hidden'!AG39="x","x",AG$3-'Indicator Date hidden'!AG39)</f>
        <v>1</v>
      </c>
      <c r="AH37" s="242">
        <f>IF('Indicator Date hidden'!AH39="x","x",AH$3-'Indicator Date hidden'!AH39)</f>
        <v>1</v>
      </c>
      <c r="AI37" s="242">
        <f>IF('Indicator Date hidden'!AI39="x","x",AI$3-'Indicator Date hidden'!AI39)</f>
        <v>1</v>
      </c>
      <c r="AJ37" s="242">
        <f>IF('Indicator Date hidden'!AJ39="x","x",AJ$3-'Indicator Date hidden'!AJ39)</f>
        <v>1</v>
      </c>
      <c r="AK37" s="242">
        <f>IF('Indicator Date hidden'!AK39="x","x",AK$3-'Indicator Date hidden'!AK39)</f>
        <v>1</v>
      </c>
      <c r="AL37" s="242">
        <f>IF('Indicator Date hidden'!AL39="x","x",AL$3-'Indicator Date hidden'!AL39)</f>
        <v>1</v>
      </c>
      <c r="AM37" s="242">
        <f>IF('Indicator Date hidden'!AM39="x","x",AM$3-'Indicator Date hidden'!AM39)</f>
        <v>1</v>
      </c>
      <c r="AN37" s="242">
        <f>IF('Indicator Date hidden'!AN39="x","x",AN$3-'Indicator Date hidden'!AN39)</f>
        <v>1</v>
      </c>
      <c r="AO37" s="242">
        <f>IF('Indicator Date hidden'!AO39="x","x",AO$3-'Indicator Date hidden'!AO39)</f>
        <v>1</v>
      </c>
      <c r="AP37" s="242">
        <f>IF('Indicator Date hidden'!AP39="x","x",AP$3-'Indicator Date hidden'!AP39)</f>
        <v>3</v>
      </c>
      <c r="AQ37" s="242">
        <f>IF('Indicator Date hidden'!AQ39="x","x",AQ$3-'Indicator Date hidden'!AQ39)</f>
        <v>1</v>
      </c>
      <c r="AR37" s="242">
        <f>IF('Indicator Date hidden'!AR39="x","x",AR$3-'Indicator Date hidden'!AR39)</f>
        <v>1</v>
      </c>
      <c r="AS37" s="242">
        <f>IF('Indicator Date hidden'!AS39="x","x",AS$3-'Indicator Date hidden'!AS39)</f>
        <v>2</v>
      </c>
      <c r="AT37" s="242">
        <f>IF('Indicator Date hidden'!AT39="x","x",AT$3-'Indicator Date hidden'!AT39)</f>
        <v>2</v>
      </c>
      <c r="AU37" s="242">
        <f>IF('Indicator Date hidden'!AU39="x","x",AU$3-'Indicator Date hidden'!AU39)</f>
        <v>1</v>
      </c>
      <c r="AV37" s="242">
        <f>IF('Indicator Date hidden'!AV39="x","x",AV$3-'Indicator Date hidden'!AV39)</f>
        <v>1</v>
      </c>
      <c r="AW37" s="242">
        <f>IF('Indicator Date hidden'!AW39="x","x",AW$3-'Indicator Date hidden'!AW39)</f>
        <v>0</v>
      </c>
      <c r="AX37" s="242">
        <f>IF('Indicator Date hidden'!AX39="x","x",AX$3-'Indicator Date hidden'!AX39)</f>
        <v>2</v>
      </c>
      <c r="AY37" s="242">
        <f>IF('Indicator Date hidden'!AY39="x","x",AY$3-'Indicator Date hidden'!AY39)</f>
        <v>0</v>
      </c>
      <c r="AZ37" s="242">
        <f>IF('Indicator Date hidden'!AZ39="x","x",AZ$3-'Indicator Date hidden'!AZ39)</f>
        <v>0</v>
      </c>
      <c r="BA37" s="246">
        <f t="shared" si="0"/>
        <v>57</v>
      </c>
      <c r="BB37" s="248">
        <f t="shared" si="1"/>
        <v>1.2391304347826086</v>
      </c>
      <c r="BC37" s="246">
        <f t="shared" si="2"/>
        <v>31</v>
      </c>
      <c r="BD37" s="248">
        <f t="shared" si="3"/>
        <v>1.4016261147665103</v>
      </c>
      <c r="BE37" s="249">
        <f t="shared" si="4"/>
        <v>1</v>
      </c>
    </row>
    <row r="38" spans="1:57" s="166" customFormat="1" x14ac:dyDescent="0.25">
      <c r="A38" s="165" t="s">
        <v>187</v>
      </c>
      <c r="B38" s="165" t="s">
        <v>381</v>
      </c>
      <c r="C38" s="165" t="s">
        <v>367</v>
      </c>
      <c r="D38" s="195" t="s">
        <v>383</v>
      </c>
      <c r="E38" s="242">
        <f>IF('Indicator Date hidden'!E40="x","x",$E$3-'Indicator Date hidden'!E40)</f>
        <v>0</v>
      </c>
      <c r="F38" s="242">
        <f>IF('Indicator Date hidden'!F40="x","x",F$3-'Indicator Date hidden'!F40)</f>
        <v>6</v>
      </c>
      <c r="G38" s="242">
        <f>IF('Indicator Date hidden'!G40="x","x",G$3-'Indicator Date hidden'!G40)</f>
        <v>6</v>
      </c>
      <c r="H38" s="242">
        <f>IF('Indicator Date hidden'!H40="x","x",H$3-'Indicator Date hidden'!H40)</f>
        <v>0</v>
      </c>
      <c r="I38" s="242">
        <f>IF('Indicator Date hidden'!I40="x","x",I$3-'Indicator Date hidden'!I40)</f>
        <v>2</v>
      </c>
      <c r="J38" s="242">
        <f>IF('Indicator Date hidden'!J40="x","x",J$3-'Indicator Date hidden'!J40)</f>
        <v>0</v>
      </c>
      <c r="K38" s="242">
        <f>IF('Indicator Date hidden'!K40="x","x",K$3-'Indicator Date hidden'!K40)</f>
        <v>1</v>
      </c>
      <c r="L38" s="242">
        <f>IF('Indicator Date hidden'!L40="x","x",L$3-'Indicator Date hidden'!L40)</f>
        <v>0</v>
      </c>
      <c r="M38" s="242">
        <f>IF('Indicator Date hidden'!M40="x","x",M$3-'Indicator Date hidden'!M40)</f>
        <v>0</v>
      </c>
      <c r="N38" s="242">
        <f>IF('Indicator Date hidden'!N40="x","x",N$3-'Indicator Date hidden'!N40)</f>
        <v>0</v>
      </c>
      <c r="O38" s="242">
        <f>IF('Indicator Date hidden'!O40="x","x",O$3-'Indicator Date hidden'!O40)</f>
        <v>0</v>
      </c>
      <c r="P38" s="242">
        <f>IF('Indicator Date hidden'!P40="x","x",P$3-'Indicator Date hidden'!P40)</f>
        <v>0</v>
      </c>
      <c r="Q38" s="242">
        <f>IF('Indicator Date hidden'!Q40="x","x",Q$3-'Indicator Date hidden'!Q40)</f>
        <v>3</v>
      </c>
      <c r="R38" s="242">
        <f>IF('Indicator Date hidden'!R40="x","x",R$3-'Indicator Date hidden'!R40)</f>
        <v>1</v>
      </c>
      <c r="S38" s="242">
        <f>IF('Indicator Date hidden'!S40="x","x",S$3-'Indicator Date hidden'!S40)</f>
        <v>1</v>
      </c>
      <c r="T38" s="242">
        <f>IF('Indicator Date hidden'!T40="x","x",T$3-'Indicator Date hidden'!T40)</f>
        <v>2</v>
      </c>
      <c r="U38" s="242">
        <f>IF('Indicator Date hidden'!U40="x","x",U$3-'Indicator Date hidden'!U40)</f>
        <v>2</v>
      </c>
      <c r="V38" s="242">
        <f>IF('Indicator Date hidden'!V40="x","x",V$3-'Indicator Date hidden'!V40)</f>
        <v>2</v>
      </c>
      <c r="W38" s="242">
        <f>IF('Indicator Date hidden'!W40="x","x",W$3-'Indicator Date hidden'!W40)</f>
        <v>3</v>
      </c>
      <c r="X38" s="242">
        <f>IF('Indicator Date hidden'!X40="x","x",X$3-'Indicator Date hidden'!X40)</f>
        <v>4</v>
      </c>
      <c r="Y38" s="242">
        <f>IF('Indicator Date hidden'!Y40="x","x",Y$3-'Indicator Date hidden'!Y40)</f>
        <v>0</v>
      </c>
      <c r="Z38" s="242">
        <f>IF('Indicator Date hidden'!Z40="x","x",Z$3-'Indicator Date hidden'!Z40)</f>
        <v>0</v>
      </c>
      <c r="AA38" s="242">
        <f>IF('Indicator Date hidden'!AA40="x","x",AA$3-'Indicator Date hidden'!AA40)</f>
        <v>0</v>
      </c>
      <c r="AB38" s="242">
        <f>IF('Indicator Date hidden'!AB40="x","x",AB$3-'Indicator Date hidden'!AB40)</f>
        <v>0</v>
      </c>
      <c r="AC38" s="242">
        <f>IF('Indicator Date hidden'!AC40="x","x",AC$3-'Indicator Date hidden'!AC40)</f>
        <v>0</v>
      </c>
      <c r="AD38" s="242">
        <f>IF('Indicator Date hidden'!AD40="x","x",AD$3-'Indicator Date hidden'!AD40)</f>
        <v>1</v>
      </c>
      <c r="AE38" s="242">
        <f>IF('Indicator Date hidden'!AE40="x","x",AE$3-'Indicator Date hidden'!AE40)</f>
        <v>1</v>
      </c>
      <c r="AF38" s="242">
        <f>IF('Indicator Date hidden'!AF40="x","x",AF$3-'Indicator Date hidden'!AF40)</f>
        <v>0</v>
      </c>
      <c r="AG38" s="242">
        <f>IF('Indicator Date hidden'!AG40="x","x",AG$3-'Indicator Date hidden'!AG40)</f>
        <v>1</v>
      </c>
      <c r="AH38" s="242">
        <f>IF('Indicator Date hidden'!AH40="x","x",AH$3-'Indicator Date hidden'!AH40)</f>
        <v>1</v>
      </c>
      <c r="AI38" s="242">
        <f>IF('Indicator Date hidden'!AI40="x","x",AI$3-'Indicator Date hidden'!AI40)</f>
        <v>1</v>
      </c>
      <c r="AJ38" s="242">
        <f>IF('Indicator Date hidden'!AJ40="x","x",AJ$3-'Indicator Date hidden'!AJ40)</f>
        <v>1</v>
      </c>
      <c r="AK38" s="242">
        <f>IF('Indicator Date hidden'!AK40="x","x",AK$3-'Indicator Date hidden'!AK40)</f>
        <v>1</v>
      </c>
      <c r="AL38" s="242">
        <f>IF('Indicator Date hidden'!AL40="x","x",AL$3-'Indicator Date hidden'!AL40)</f>
        <v>1</v>
      </c>
      <c r="AM38" s="242">
        <f>IF('Indicator Date hidden'!AM40="x","x",AM$3-'Indicator Date hidden'!AM40)</f>
        <v>1</v>
      </c>
      <c r="AN38" s="242">
        <f>IF('Indicator Date hidden'!AN40="x","x",AN$3-'Indicator Date hidden'!AN40)</f>
        <v>1</v>
      </c>
      <c r="AO38" s="242">
        <f>IF('Indicator Date hidden'!AO40="x","x",AO$3-'Indicator Date hidden'!AO40)</f>
        <v>1</v>
      </c>
      <c r="AP38" s="242">
        <f>IF('Indicator Date hidden'!AP40="x","x",AP$3-'Indicator Date hidden'!AP40)</f>
        <v>3</v>
      </c>
      <c r="AQ38" s="242">
        <f>IF('Indicator Date hidden'!AQ40="x","x",AQ$3-'Indicator Date hidden'!AQ40)</f>
        <v>1</v>
      </c>
      <c r="AR38" s="242">
        <f>IF('Indicator Date hidden'!AR40="x","x",AR$3-'Indicator Date hidden'!AR40)</f>
        <v>1</v>
      </c>
      <c r="AS38" s="242">
        <f>IF('Indicator Date hidden'!AS40="x","x",AS$3-'Indicator Date hidden'!AS40)</f>
        <v>2</v>
      </c>
      <c r="AT38" s="242">
        <f>IF('Indicator Date hidden'!AT40="x","x",AT$3-'Indicator Date hidden'!AT40)</f>
        <v>2</v>
      </c>
      <c r="AU38" s="242">
        <f>IF('Indicator Date hidden'!AU40="x","x",AU$3-'Indicator Date hidden'!AU40)</f>
        <v>1</v>
      </c>
      <c r="AV38" s="242">
        <f>IF('Indicator Date hidden'!AV40="x","x",AV$3-'Indicator Date hidden'!AV40)</f>
        <v>1</v>
      </c>
      <c r="AW38" s="242">
        <f>IF('Indicator Date hidden'!AW40="x","x",AW$3-'Indicator Date hidden'!AW40)</f>
        <v>0</v>
      </c>
      <c r="AX38" s="242">
        <f>IF('Indicator Date hidden'!AX40="x","x",AX$3-'Indicator Date hidden'!AX40)</f>
        <v>2</v>
      </c>
      <c r="AY38" s="242">
        <f>IF('Indicator Date hidden'!AY40="x","x",AY$3-'Indicator Date hidden'!AY40)</f>
        <v>0</v>
      </c>
      <c r="AZ38" s="242">
        <f>IF('Indicator Date hidden'!AZ40="x","x",AZ$3-'Indicator Date hidden'!AZ40)</f>
        <v>0</v>
      </c>
      <c r="BA38" s="246">
        <f t="shared" si="0"/>
        <v>57</v>
      </c>
      <c r="BB38" s="248">
        <f t="shared" si="1"/>
        <v>1.2391304347826086</v>
      </c>
      <c r="BC38" s="246">
        <f t="shared" si="2"/>
        <v>31</v>
      </c>
      <c r="BD38" s="248">
        <f t="shared" si="3"/>
        <v>1.4016261147665103</v>
      </c>
      <c r="BE38" s="249">
        <f t="shared" si="4"/>
        <v>1</v>
      </c>
    </row>
    <row r="39" spans="1:57" s="166" customFormat="1" x14ac:dyDescent="0.25">
      <c r="A39" s="165" t="s">
        <v>187</v>
      </c>
      <c r="B39" s="165" t="s">
        <v>384</v>
      </c>
      <c r="C39" s="165" t="s">
        <v>367</v>
      </c>
      <c r="D39" s="195" t="s">
        <v>386</v>
      </c>
      <c r="E39" s="242">
        <f>IF('Indicator Date hidden'!E41="x","x",$E$3-'Indicator Date hidden'!E41)</f>
        <v>0</v>
      </c>
      <c r="F39" s="242">
        <f>IF('Indicator Date hidden'!F41="x","x",F$3-'Indicator Date hidden'!F41)</f>
        <v>6</v>
      </c>
      <c r="G39" s="242">
        <f>IF('Indicator Date hidden'!G41="x","x",G$3-'Indicator Date hidden'!G41)</f>
        <v>6</v>
      </c>
      <c r="H39" s="242">
        <f>IF('Indicator Date hidden'!H41="x","x",H$3-'Indicator Date hidden'!H41)</f>
        <v>0</v>
      </c>
      <c r="I39" s="242">
        <f>IF('Indicator Date hidden'!I41="x","x",I$3-'Indicator Date hidden'!I41)</f>
        <v>2</v>
      </c>
      <c r="J39" s="242">
        <f>IF('Indicator Date hidden'!J41="x","x",J$3-'Indicator Date hidden'!J41)</f>
        <v>0</v>
      </c>
      <c r="K39" s="242">
        <f>IF('Indicator Date hidden'!K41="x","x",K$3-'Indicator Date hidden'!K41)</f>
        <v>1</v>
      </c>
      <c r="L39" s="242">
        <f>IF('Indicator Date hidden'!L41="x","x",L$3-'Indicator Date hidden'!L41)</f>
        <v>0</v>
      </c>
      <c r="M39" s="242">
        <f>IF('Indicator Date hidden'!M41="x","x",M$3-'Indicator Date hidden'!M41)</f>
        <v>0</v>
      </c>
      <c r="N39" s="242">
        <f>IF('Indicator Date hidden'!N41="x","x",N$3-'Indicator Date hidden'!N41)</f>
        <v>0</v>
      </c>
      <c r="O39" s="242">
        <f>IF('Indicator Date hidden'!O41="x","x",O$3-'Indicator Date hidden'!O41)</f>
        <v>0</v>
      </c>
      <c r="P39" s="242">
        <f>IF('Indicator Date hidden'!P41="x","x",P$3-'Indicator Date hidden'!P41)</f>
        <v>0</v>
      </c>
      <c r="Q39" s="242">
        <f>IF('Indicator Date hidden'!Q41="x","x",Q$3-'Indicator Date hidden'!Q41)</f>
        <v>3</v>
      </c>
      <c r="R39" s="242">
        <f>IF('Indicator Date hidden'!R41="x","x",R$3-'Indicator Date hidden'!R41)</f>
        <v>1</v>
      </c>
      <c r="S39" s="242">
        <f>IF('Indicator Date hidden'!S41="x","x",S$3-'Indicator Date hidden'!S41)</f>
        <v>1</v>
      </c>
      <c r="T39" s="242">
        <f>IF('Indicator Date hidden'!T41="x","x",T$3-'Indicator Date hidden'!T41)</f>
        <v>2</v>
      </c>
      <c r="U39" s="242">
        <f>IF('Indicator Date hidden'!U41="x","x",U$3-'Indicator Date hidden'!U41)</f>
        <v>2</v>
      </c>
      <c r="V39" s="242">
        <f>IF('Indicator Date hidden'!V41="x","x",V$3-'Indicator Date hidden'!V41)</f>
        <v>2</v>
      </c>
      <c r="W39" s="242">
        <f>IF('Indicator Date hidden'!W41="x","x",W$3-'Indicator Date hidden'!W41)</f>
        <v>3</v>
      </c>
      <c r="X39" s="242">
        <f>IF('Indicator Date hidden'!X41="x","x",X$3-'Indicator Date hidden'!X41)</f>
        <v>4</v>
      </c>
      <c r="Y39" s="242">
        <f>IF('Indicator Date hidden'!Y41="x","x",Y$3-'Indicator Date hidden'!Y41)</f>
        <v>0</v>
      </c>
      <c r="Z39" s="242">
        <f>IF('Indicator Date hidden'!Z41="x","x",Z$3-'Indicator Date hidden'!Z41)</f>
        <v>0</v>
      </c>
      <c r="AA39" s="242">
        <f>IF('Indicator Date hidden'!AA41="x","x",AA$3-'Indicator Date hidden'!AA41)</f>
        <v>0</v>
      </c>
      <c r="AB39" s="242">
        <f>IF('Indicator Date hidden'!AB41="x","x",AB$3-'Indicator Date hidden'!AB41)</f>
        <v>0</v>
      </c>
      <c r="AC39" s="242">
        <f>IF('Indicator Date hidden'!AC41="x","x",AC$3-'Indicator Date hidden'!AC41)</f>
        <v>0</v>
      </c>
      <c r="AD39" s="242">
        <f>IF('Indicator Date hidden'!AD41="x","x",AD$3-'Indicator Date hidden'!AD41)</f>
        <v>1</v>
      </c>
      <c r="AE39" s="242">
        <f>IF('Indicator Date hidden'!AE41="x","x",AE$3-'Indicator Date hidden'!AE41)</f>
        <v>1</v>
      </c>
      <c r="AF39" s="242">
        <f>IF('Indicator Date hidden'!AF41="x","x",AF$3-'Indicator Date hidden'!AF41)</f>
        <v>0</v>
      </c>
      <c r="AG39" s="242">
        <f>IF('Indicator Date hidden'!AG41="x","x",AG$3-'Indicator Date hidden'!AG41)</f>
        <v>1</v>
      </c>
      <c r="AH39" s="242">
        <f>IF('Indicator Date hidden'!AH41="x","x",AH$3-'Indicator Date hidden'!AH41)</f>
        <v>1</v>
      </c>
      <c r="AI39" s="242">
        <f>IF('Indicator Date hidden'!AI41="x","x",AI$3-'Indicator Date hidden'!AI41)</f>
        <v>1</v>
      </c>
      <c r="AJ39" s="242">
        <f>IF('Indicator Date hidden'!AJ41="x","x",AJ$3-'Indicator Date hidden'!AJ41)</f>
        <v>1</v>
      </c>
      <c r="AK39" s="242">
        <f>IF('Indicator Date hidden'!AK41="x","x",AK$3-'Indicator Date hidden'!AK41)</f>
        <v>1</v>
      </c>
      <c r="AL39" s="242">
        <f>IF('Indicator Date hidden'!AL41="x","x",AL$3-'Indicator Date hidden'!AL41)</f>
        <v>1</v>
      </c>
      <c r="AM39" s="242">
        <f>IF('Indicator Date hidden'!AM41="x","x",AM$3-'Indicator Date hidden'!AM41)</f>
        <v>1</v>
      </c>
      <c r="AN39" s="242">
        <f>IF('Indicator Date hidden'!AN41="x","x",AN$3-'Indicator Date hidden'!AN41)</f>
        <v>1</v>
      </c>
      <c r="AO39" s="242">
        <f>IF('Indicator Date hidden'!AO41="x","x",AO$3-'Indicator Date hidden'!AO41)</f>
        <v>1</v>
      </c>
      <c r="AP39" s="242">
        <f>IF('Indicator Date hidden'!AP41="x","x",AP$3-'Indicator Date hidden'!AP41)</f>
        <v>3</v>
      </c>
      <c r="AQ39" s="242">
        <f>IF('Indicator Date hidden'!AQ41="x","x",AQ$3-'Indicator Date hidden'!AQ41)</f>
        <v>1</v>
      </c>
      <c r="AR39" s="242">
        <f>IF('Indicator Date hidden'!AR41="x","x",AR$3-'Indicator Date hidden'!AR41)</f>
        <v>1</v>
      </c>
      <c r="AS39" s="242">
        <f>IF('Indicator Date hidden'!AS41="x","x",AS$3-'Indicator Date hidden'!AS41)</f>
        <v>2</v>
      </c>
      <c r="AT39" s="242">
        <f>IF('Indicator Date hidden'!AT41="x","x",AT$3-'Indicator Date hidden'!AT41)</f>
        <v>2</v>
      </c>
      <c r="AU39" s="242">
        <f>IF('Indicator Date hidden'!AU41="x","x",AU$3-'Indicator Date hidden'!AU41)</f>
        <v>1</v>
      </c>
      <c r="AV39" s="242">
        <f>IF('Indicator Date hidden'!AV41="x","x",AV$3-'Indicator Date hidden'!AV41)</f>
        <v>1</v>
      </c>
      <c r="AW39" s="242">
        <f>IF('Indicator Date hidden'!AW41="x","x",AW$3-'Indicator Date hidden'!AW41)</f>
        <v>0</v>
      </c>
      <c r="AX39" s="242">
        <f>IF('Indicator Date hidden'!AX41="x","x",AX$3-'Indicator Date hidden'!AX41)</f>
        <v>2</v>
      </c>
      <c r="AY39" s="242">
        <f>IF('Indicator Date hidden'!AY41="x","x",AY$3-'Indicator Date hidden'!AY41)</f>
        <v>0</v>
      </c>
      <c r="AZ39" s="242">
        <f>IF('Indicator Date hidden'!AZ41="x","x",AZ$3-'Indicator Date hidden'!AZ41)</f>
        <v>0</v>
      </c>
      <c r="BA39" s="246">
        <f t="shared" si="0"/>
        <v>57</v>
      </c>
      <c r="BB39" s="248">
        <f t="shared" si="1"/>
        <v>1.2391304347826086</v>
      </c>
      <c r="BC39" s="246">
        <f t="shared" si="2"/>
        <v>31</v>
      </c>
      <c r="BD39" s="248">
        <f t="shared" si="3"/>
        <v>1.4016261147665103</v>
      </c>
      <c r="BE39" s="249">
        <f t="shared" si="4"/>
        <v>1</v>
      </c>
    </row>
    <row r="40" spans="1:57" s="166" customFormat="1" x14ac:dyDescent="0.25">
      <c r="A40" s="165" t="s">
        <v>187</v>
      </c>
      <c r="B40" s="165" t="s">
        <v>387</v>
      </c>
      <c r="C40" s="165" t="s">
        <v>367</v>
      </c>
      <c r="D40" s="195" t="s">
        <v>389</v>
      </c>
      <c r="E40" s="242">
        <f>IF('Indicator Date hidden'!E42="x","x",$E$3-'Indicator Date hidden'!E42)</f>
        <v>0</v>
      </c>
      <c r="F40" s="242">
        <f>IF('Indicator Date hidden'!F42="x","x",F$3-'Indicator Date hidden'!F42)</f>
        <v>6</v>
      </c>
      <c r="G40" s="242">
        <f>IF('Indicator Date hidden'!G42="x","x",G$3-'Indicator Date hidden'!G42)</f>
        <v>6</v>
      </c>
      <c r="H40" s="242">
        <f>IF('Indicator Date hidden'!H42="x","x",H$3-'Indicator Date hidden'!H42)</f>
        <v>0</v>
      </c>
      <c r="I40" s="242">
        <f>IF('Indicator Date hidden'!I42="x","x",I$3-'Indicator Date hidden'!I42)</f>
        <v>2</v>
      </c>
      <c r="J40" s="242">
        <f>IF('Indicator Date hidden'!J42="x","x",J$3-'Indicator Date hidden'!J42)</f>
        <v>0</v>
      </c>
      <c r="K40" s="242">
        <f>IF('Indicator Date hidden'!K42="x","x",K$3-'Indicator Date hidden'!K42)</f>
        <v>1</v>
      </c>
      <c r="L40" s="242">
        <f>IF('Indicator Date hidden'!L42="x","x",L$3-'Indicator Date hidden'!L42)</f>
        <v>0</v>
      </c>
      <c r="M40" s="242">
        <f>IF('Indicator Date hidden'!M42="x","x",M$3-'Indicator Date hidden'!M42)</f>
        <v>0</v>
      </c>
      <c r="N40" s="242">
        <f>IF('Indicator Date hidden'!N42="x","x",N$3-'Indicator Date hidden'!N42)</f>
        <v>0</v>
      </c>
      <c r="O40" s="242">
        <f>IF('Indicator Date hidden'!O42="x","x",O$3-'Indicator Date hidden'!O42)</f>
        <v>0</v>
      </c>
      <c r="P40" s="242">
        <f>IF('Indicator Date hidden'!P42="x","x",P$3-'Indicator Date hidden'!P42)</f>
        <v>0</v>
      </c>
      <c r="Q40" s="242">
        <f>IF('Indicator Date hidden'!Q42="x","x",Q$3-'Indicator Date hidden'!Q42)</f>
        <v>3</v>
      </c>
      <c r="R40" s="242">
        <f>IF('Indicator Date hidden'!R42="x","x",R$3-'Indicator Date hidden'!R42)</f>
        <v>1</v>
      </c>
      <c r="S40" s="242">
        <f>IF('Indicator Date hidden'!S42="x","x",S$3-'Indicator Date hidden'!S42)</f>
        <v>1</v>
      </c>
      <c r="T40" s="242">
        <f>IF('Indicator Date hidden'!T42="x","x",T$3-'Indicator Date hidden'!T42)</f>
        <v>2</v>
      </c>
      <c r="U40" s="242">
        <f>IF('Indicator Date hidden'!U42="x","x",U$3-'Indicator Date hidden'!U42)</f>
        <v>2</v>
      </c>
      <c r="V40" s="242">
        <f>IF('Indicator Date hidden'!V42="x","x",V$3-'Indicator Date hidden'!V42)</f>
        <v>2</v>
      </c>
      <c r="W40" s="242">
        <f>IF('Indicator Date hidden'!W42="x","x",W$3-'Indicator Date hidden'!W42)</f>
        <v>3</v>
      </c>
      <c r="X40" s="242">
        <f>IF('Indicator Date hidden'!X42="x","x",X$3-'Indicator Date hidden'!X42)</f>
        <v>4</v>
      </c>
      <c r="Y40" s="242">
        <f>IF('Indicator Date hidden'!Y42="x","x",Y$3-'Indicator Date hidden'!Y42)</f>
        <v>0</v>
      </c>
      <c r="Z40" s="242">
        <f>IF('Indicator Date hidden'!Z42="x","x",Z$3-'Indicator Date hidden'!Z42)</f>
        <v>0</v>
      </c>
      <c r="AA40" s="242">
        <f>IF('Indicator Date hidden'!AA42="x","x",AA$3-'Indicator Date hidden'!AA42)</f>
        <v>0</v>
      </c>
      <c r="AB40" s="242">
        <f>IF('Indicator Date hidden'!AB42="x","x",AB$3-'Indicator Date hidden'!AB42)</f>
        <v>0</v>
      </c>
      <c r="AC40" s="242">
        <f>IF('Indicator Date hidden'!AC42="x","x",AC$3-'Indicator Date hidden'!AC42)</f>
        <v>0</v>
      </c>
      <c r="AD40" s="242">
        <f>IF('Indicator Date hidden'!AD42="x","x",AD$3-'Indicator Date hidden'!AD42)</f>
        <v>1</v>
      </c>
      <c r="AE40" s="242">
        <f>IF('Indicator Date hidden'!AE42="x","x",AE$3-'Indicator Date hidden'!AE42)</f>
        <v>1</v>
      </c>
      <c r="AF40" s="242">
        <f>IF('Indicator Date hidden'!AF42="x","x",AF$3-'Indicator Date hidden'!AF42)</f>
        <v>0</v>
      </c>
      <c r="AG40" s="242">
        <f>IF('Indicator Date hidden'!AG42="x","x",AG$3-'Indicator Date hidden'!AG42)</f>
        <v>1</v>
      </c>
      <c r="AH40" s="242">
        <f>IF('Indicator Date hidden'!AH42="x","x",AH$3-'Indicator Date hidden'!AH42)</f>
        <v>1</v>
      </c>
      <c r="AI40" s="242">
        <f>IF('Indicator Date hidden'!AI42="x","x",AI$3-'Indicator Date hidden'!AI42)</f>
        <v>1</v>
      </c>
      <c r="AJ40" s="242">
        <f>IF('Indicator Date hidden'!AJ42="x","x",AJ$3-'Indicator Date hidden'!AJ42)</f>
        <v>1</v>
      </c>
      <c r="AK40" s="242">
        <f>IF('Indicator Date hidden'!AK42="x","x",AK$3-'Indicator Date hidden'!AK42)</f>
        <v>1</v>
      </c>
      <c r="AL40" s="242">
        <f>IF('Indicator Date hidden'!AL42="x","x",AL$3-'Indicator Date hidden'!AL42)</f>
        <v>1</v>
      </c>
      <c r="AM40" s="242">
        <f>IF('Indicator Date hidden'!AM42="x","x",AM$3-'Indicator Date hidden'!AM42)</f>
        <v>1</v>
      </c>
      <c r="AN40" s="242">
        <f>IF('Indicator Date hidden'!AN42="x","x",AN$3-'Indicator Date hidden'!AN42)</f>
        <v>1</v>
      </c>
      <c r="AO40" s="242">
        <f>IF('Indicator Date hidden'!AO42="x","x",AO$3-'Indicator Date hidden'!AO42)</f>
        <v>1</v>
      </c>
      <c r="AP40" s="242">
        <f>IF('Indicator Date hidden'!AP42="x","x",AP$3-'Indicator Date hidden'!AP42)</f>
        <v>3</v>
      </c>
      <c r="AQ40" s="242">
        <f>IF('Indicator Date hidden'!AQ42="x","x",AQ$3-'Indicator Date hidden'!AQ42)</f>
        <v>1</v>
      </c>
      <c r="AR40" s="242">
        <f>IF('Indicator Date hidden'!AR42="x","x",AR$3-'Indicator Date hidden'!AR42)</f>
        <v>1</v>
      </c>
      <c r="AS40" s="242">
        <f>IF('Indicator Date hidden'!AS42="x","x",AS$3-'Indicator Date hidden'!AS42)</f>
        <v>2</v>
      </c>
      <c r="AT40" s="242">
        <f>IF('Indicator Date hidden'!AT42="x","x",AT$3-'Indicator Date hidden'!AT42)</f>
        <v>2</v>
      </c>
      <c r="AU40" s="242">
        <f>IF('Indicator Date hidden'!AU42="x","x",AU$3-'Indicator Date hidden'!AU42)</f>
        <v>1</v>
      </c>
      <c r="AV40" s="242">
        <f>IF('Indicator Date hidden'!AV42="x","x",AV$3-'Indicator Date hidden'!AV42)</f>
        <v>1</v>
      </c>
      <c r="AW40" s="242">
        <f>IF('Indicator Date hidden'!AW42="x","x",AW$3-'Indicator Date hidden'!AW42)</f>
        <v>0</v>
      </c>
      <c r="AX40" s="242">
        <f>IF('Indicator Date hidden'!AX42="x","x",AX$3-'Indicator Date hidden'!AX42)</f>
        <v>2</v>
      </c>
      <c r="AY40" s="242">
        <f>IF('Indicator Date hidden'!AY42="x","x",AY$3-'Indicator Date hidden'!AY42)</f>
        <v>0</v>
      </c>
      <c r="AZ40" s="242">
        <f>IF('Indicator Date hidden'!AZ42="x","x",AZ$3-'Indicator Date hidden'!AZ42)</f>
        <v>0</v>
      </c>
      <c r="BA40" s="246">
        <f t="shared" si="0"/>
        <v>57</v>
      </c>
      <c r="BB40" s="248">
        <f t="shared" si="1"/>
        <v>1.2391304347826086</v>
      </c>
      <c r="BC40" s="246">
        <f t="shared" si="2"/>
        <v>31</v>
      </c>
      <c r="BD40" s="248">
        <f t="shared" si="3"/>
        <v>1.4016261147665103</v>
      </c>
      <c r="BE40" s="249">
        <f t="shared" si="4"/>
        <v>1</v>
      </c>
    </row>
    <row r="41" spans="1:57" s="166" customFormat="1" x14ac:dyDescent="0.25">
      <c r="A41" s="165" t="s">
        <v>187</v>
      </c>
      <c r="B41" s="165" t="s">
        <v>187</v>
      </c>
      <c r="C41" s="165" t="s">
        <v>367</v>
      </c>
      <c r="D41" s="195" t="s">
        <v>391</v>
      </c>
      <c r="E41" s="242">
        <f>IF('Indicator Date hidden'!E43="x","x",$E$3-'Indicator Date hidden'!E43)</f>
        <v>0</v>
      </c>
      <c r="F41" s="242">
        <f>IF('Indicator Date hidden'!F43="x","x",F$3-'Indicator Date hidden'!F43)</f>
        <v>6</v>
      </c>
      <c r="G41" s="242">
        <f>IF('Indicator Date hidden'!G43="x","x",G$3-'Indicator Date hidden'!G43)</f>
        <v>6</v>
      </c>
      <c r="H41" s="242">
        <f>IF('Indicator Date hidden'!H43="x","x",H$3-'Indicator Date hidden'!H43)</f>
        <v>0</v>
      </c>
      <c r="I41" s="242">
        <f>IF('Indicator Date hidden'!I43="x","x",I$3-'Indicator Date hidden'!I43)</f>
        <v>2</v>
      </c>
      <c r="J41" s="242">
        <f>IF('Indicator Date hidden'!J43="x","x",J$3-'Indicator Date hidden'!J43)</f>
        <v>0</v>
      </c>
      <c r="K41" s="242">
        <f>IF('Indicator Date hidden'!K43="x","x",K$3-'Indicator Date hidden'!K43)</f>
        <v>1</v>
      </c>
      <c r="L41" s="242">
        <f>IF('Indicator Date hidden'!L43="x","x",L$3-'Indicator Date hidden'!L43)</f>
        <v>0</v>
      </c>
      <c r="M41" s="242">
        <f>IF('Indicator Date hidden'!M43="x","x",M$3-'Indicator Date hidden'!M43)</f>
        <v>0</v>
      </c>
      <c r="N41" s="242">
        <f>IF('Indicator Date hidden'!N43="x","x",N$3-'Indicator Date hidden'!N43)</f>
        <v>0</v>
      </c>
      <c r="O41" s="242">
        <f>IF('Indicator Date hidden'!O43="x","x",O$3-'Indicator Date hidden'!O43)</f>
        <v>0</v>
      </c>
      <c r="P41" s="242">
        <f>IF('Indicator Date hidden'!P43="x","x",P$3-'Indicator Date hidden'!P43)</f>
        <v>0</v>
      </c>
      <c r="Q41" s="242">
        <f>IF('Indicator Date hidden'!Q43="x","x",Q$3-'Indicator Date hidden'!Q43)</f>
        <v>3</v>
      </c>
      <c r="R41" s="242">
        <f>IF('Indicator Date hidden'!R43="x","x",R$3-'Indicator Date hidden'!R43)</f>
        <v>1</v>
      </c>
      <c r="S41" s="242">
        <f>IF('Indicator Date hidden'!S43="x","x",S$3-'Indicator Date hidden'!S43)</f>
        <v>1</v>
      </c>
      <c r="T41" s="242">
        <f>IF('Indicator Date hidden'!T43="x","x",T$3-'Indicator Date hidden'!T43)</f>
        <v>2</v>
      </c>
      <c r="U41" s="242">
        <f>IF('Indicator Date hidden'!U43="x","x",U$3-'Indicator Date hidden'!U43)</f>
        <v>2</v>
      </c>
      <c r="V41" s="242">
        <f>IF('Indicator Date hidden'!V43="x","x",V$3-'Indicator Date hidden'!V43)</f>
        <v>2</v>
      </c>
      <c r="W41" s="242">
        <f>IF('Indicator Date hidden'!W43="x","x",W$3-'Indicator Date hidden'!W43)</f>
        <v>3</v>
      </c>
      <c r="X41" s="242">
        <f>IF('Indicator Date hidden'!X43="x","x",X$3-'Indicator Date hidden'!X43)</f>
        <v>4</v>
      </c>
      <c r="Y41" s="242">
        <f>IF('Indicator Date hidden'!Y43="x","x",Y$3-'Indicator Date hidden'!Y43)</f>
        <v>0</v>
      </c>
      <c r="Z41" s="242">
        <f>IF('Indicator Date hidden'!Z43="x","x",Z$3-'Indicator Date hidden'!Z43)</f>
        <v>0</v>
      </c>
      <c r="AA41" s="242">
        <f>IF('Indicator Date hidden'!AA43="x","x",AA$3-'Indicator Date hidden'!AA43)</f>
        <v>0</v>
      </c>
      <c r="AB41" s="242">
        <f>IF('Indicator Date hidden'!AB43="x","x",AB$3-'Indicator Date hidden'!AB43)</f>
        <v>0</v>
      </c>
      <c r="AC41" s="242">
        <f>IF('Indicator Date hidden'!AC43="x","x",AC$3-'Indicator Date hidden'!AC43)</f>
        <v>0</v>
      </c>
      <c r="AD41" s="242">
        <f>IF('Indicator Date hidden'!AD43="x","x",AD$3-'Indicator Date hidden'!AD43)</f>
        <v>1</v>
      </c>
      <c r="AE41" s="242">
        <f>IF('Indicator Date hidden'!AE43="x","x",AE$3-'Indicator Date hidden'!AE43)</f>
        <v>1</v>
      </c>
      <c r="AF41" s="242">
        <f>IF('Indicator Date hidden'!AF43="x","x",AF$3-'Indicator Date hidden'!AF43)</f>
        <v>0</v>
      </c>
      <c r="AG41" s="242">
        <f>IF('Indicator Date hidden'!AG43="x","x",AG$3-'Indicator Date hidden'!AG43)</f>
        <v>1</v>
      </c>
      <c r="AH41" s="242">
        <f>IF('Indicator Date hidden'!AH43="x","x",AH$3-'Indicator Date hidden'!AH43)</f>
        <v>1</v>
      </c>
      <c r="AI41" s="242">
        <f>IF('Indicator Date hidden'!AI43="x","x",AI$3-'Indicator Date hidden'!AI43)</f>
        <v>1</v>
      </c>
      <c r="AJ41" s="242">
        <f>IF('Indicator Date hidden'!AJ43="x","x",AJ$3-'Indicator Date hidden'!AJ43)</f>
        <v>1</v>
      </c>
      <c r="AK41" s="242">
        <f>IF('Indicator Date hidden'!AK43="x","x",AK$3-'Indicator Date hidden'!AK43)</f>
        <v>1</v>
      </c>
      <c r="AL41" s="242">
        <f>IF('Indicator Date hidden'!AL43="x","x",AL$3-'Indicator Date hidden'!AL43)</f>
        <v>1</v>
      </c>
      <c r="AM41" s="242">
        <f>IF('Indicator Date hidden'!AM43="x","x",AM$3-'Indicator Date hidden'!AM43)</f>
        <v>1</v>
      </c>
      <c r="AN41" s="242">
        <f>IF('Indicator Date hidden'!AN43="x","x",AN$3-'Indicator Date hidden'!AN43)</f>
        <v>1</v>
      </c>
      <c r="AO41" s="242">
        <f>IF('Indicator Date hidden'!AO43="x","x",AO$3-'Indicator Date hidden'!AO43)</f>
        <v>1</v>
      </c>
      <c r="AP41" s="242">
        <f>IF('Indicator Date hidden'!AP43="x","x",AP$3-'Indicator Date hidden'!AP43)</f>
        <v>3</v>
      </c>
      <c r="AQ41" s="242">
        <f>IF('Indicator Date hidden'!AQ43="x","x",AQ$3-'Indicator Date hidden'!AQ43)</f>
        <v>1</v>
      </c>
      <c r="AR41" s="242">
        <f>IF('Indicator Date hidden'!AR43="x","x",AR$3-'Indicator Date hidden'!AR43)</f>
        <v>1</v>
      </c>
      <c r="AS41" s="242">
        <f>IF('Indicator Date hidden'!AS43="x","x",AS$3-'Indicator Date hidden'!AS43)</f>
        <v>2</v>
      </c>
      <c r="AT41" s="242">
        <f>IF('Indicator Date hidden'!AT43="x","x",AT$3-'Indicator Date hidden'!AT43)</f>
        <v>2</v>
      </c>
      <c r="AU41" s="242">
        <f>IF('Indicator Date hidden'!AU43="x","x",AU$3-'Indicator Date hidden'!AU43)</f>
        <v>1</v>
      </c>
      <c r="AV41" s="242">
        <f>IF('Indicator Date hidden'!AV43="x","x",AV$3-'Indicator Date hidden'!AV43)</f>
        <v>1</v>
      </c>
      <c r="AW41" s="242">
        <f>IF('Indicator Date hidden'!AW43="x","x",AW$3-'Indicator Date hidden'!AW43)</f>
        <v>0</v>
      </c>
      <c r="AX41" s="242">
        <f>IF('Indicator Date hidden'!AX43="x","x",AX$3-'Indicator Date hidden'!AX43)</f>
        <v>2</v>
      </c>
      <c r="AY41" s="242">
        <f>IF('Indicator Date hidden'!AY43="x","x",AY$3-'Indicator Date hidden'!AY43)</f>
        <v>0</v>
      </c>
      <c r="AZ41" s="242">
        <f>IF('Indicator Date hidden'!AZ43="x","x",AZ$3-'Indicator Date hidden'!AZ43)</f>
        <v>0</v>
      </c>
      <c r="BA41" s="246">
        <f t="shared" si="0"/>
        <v>57</v>
      </c>
      <c r="BB41" s="248">
        <f t="shared" si="1"/>
        <v>1.2391304347826086</v>
      </c>
      <c r="BC41" s="246">
        <f t="shared" si="2"/>
        <v>31</v>
      </c>
      <c r="BD41" s="248">
        <f t="shared" si="3"/>
        <v>1.4016261147665103</v>
      </c>
      <c r="BE41" s="249">
        <f t="shared" si="4"/>
        <v>1</v>
      </c>
    </row>
    <row r="42" spans="1:57" s="166" customFormat="1" x14ac:dyDescent="0.25">
      <c r="A42" s="165" t="s">
        <v>187</v>
      </c>
      <c r="B42" s="165" t="s">
        <v>392</v>
      </c>
      <c r="C42" s="165" t="s">
        <v>367</v>
      </c>
      <c r="D42" s="195" t="s">
        <v>394</v>
      </c>
      <c r="E42" s="242">
        <f>IF('Indicator Date hidden'!E44="x","x",$E$3-'Indicator Date hidden'!E44)</f>
        <v>0</v>
      </c>
      <c r="F42" s="242">
        <f>IF('Indicator Date hidden'!F44="x","x",F$3-'Indicator Date hidden'!F44)</f>
        <v>6</v>
      </c>
      <c r="G42" s="242">
        <f>IF('Indicator Date hidden'!G44="x","x",G$3-'Indicator Date hidden'!G44)</f>
        <v>6</v>
      </c>
      <c r="H42" s="242">
        <f>IF('Indicator Date hidden'!H44="x","x",H$3-'Indicator Date hidden'!H44)</f>
        <v>0</v>
      </c>
      <c r="I42" s="242">
        <f>IF('Indicator Date hidden'!I44="x","x",I$3-'Indicator Date hidden'!I44)</f>
        <v>2</v>
      </c>
      <c r="J42" s="242">
        <f>IF('Indicator Date hidden'!J44="x","x",J$3-'Indicator Date hidden'!J44)</f>
        <v>0</v>
      </c>
      <c r="K42" s="242">
        <f>IF('Indicator Date hidden'!K44="x","x",K$3-'Indicator Date hidden'!K44)</f>
        <v>1</v>
      </c>
      <c r="L42" s="242">
        <f>IF('Indicator Date hidden'!L44="x","x",L$3-'Indicator Date hidden'!L44)</f>
        <v>0</v>
      </c>
      <c r="M42" s="242">
        <f>IF('Indicator Date hidden'!M44="x","x",M$3-'Indicator Date hidden'!M44)</f>
        <v>0</v>
      </c>
      <c r="N42" s="242">
        <f>IF('Indicator Date hidden'!N44="x","x",N$3-'Indicator Date hidden'!N44)</f>
        <v>0</v>
      </c>
      <c r="O42" s="242">
        <f>IF('Indicator Date hidden'!O44="x","x",O$3-'Indicator Date hidden'!O44)</f>
        <v>0</v>
      </c>
      <c r="P42" s="242">
        <f>IF('Indicator Date hidden'!P44="x","x",P$3-'Indicator Date hidden'!P44)</f>
        <v>0</v>
      </c>
      <c r="Q42" s="242">
        <f>IF('Indicator Date hidden'!Q44="x","x",Q$3-'Indicator Date hidden'!Q44)</f>
        <v>3</v>
      </c>
      <c r="R42" s="242">
        <f>IF('Indicator Date hidden'!R44="x","x",R$3-'Indicator Date hidden'!R44)</f>
        <v>1</v>
      </c>
      <c r="S42" s="242">
        <f>IF('Indicator Date hidden'!S44="x","x",S$3-'Indicator Date hidden'!S44)</f>
        <v>1</v>
      </c>
      <c r="T42" s="242">
        <f>IF('Indicator Date hidden'!T44="x","x",T$3-'Indicator Date hidden'!T44)</f>
        <v>2</v>
      </c>
      <c r="U42" s="242">
        <f>IF('Indicator Date hidden'!U44="x","x",U$3-'Indicator Date hidden'!U44)</f>
        <v>2</v>
      </c>
      <c r="V42" s="242">
        <f>IF('Indicator Date hidden'!V44="x","x",V$3-'Indicator Date hidden'!V44)</f>
        <v>2</v>
      </c>
      <c r="W42" s="242">
        <f>IF('Indicator Date hidden'!W44="x","x",W$3-'Indicator Date hidden'!W44)</f>
        <v>3</v>
      </c>
      <c r="X42" s="242">
        <f>IF('Indicator Date hidden'!X44="x","x",X$3-'Indicator Date hidden'!X44)</f>
        <v>4</v>
      </c>
      <c r="Y42" s="242">
        <f>IF('Indicator Date hidden'!Y44="x","x",Y$3-'Indicator Date hidden'!Y44)</f>
        <v>0</v>
      </c>
      <c r="Z42" s="242">
        <f>IF('Indicator Date hidden'!Z44="x","x",Z$3-'Indicator Date hidden'!Z44)</f>
        <v>0</v>
      </c>
      <c r="AA42" s="242">
        <f>IF('Indicator Date hidden'!AA44="x","x",AA$3-'Indicator Date hidden'!AA44)</f>
        <v>0</v>
      </c>
      <c r="AB42" s="242">
        <f>IF('Indicator Date hidden'!AB44="x","x",AB$3-'Indicator Date hidden'!AB44)</f>
        <v>0</v>
      </c>
      <c r="AC42" s="242">
        <f>IF('Indicator Date hidden'!AC44="x","x",AC$3-'Indicator Date hidden'!AC44)</f>
        <v>0</v>
      </c>
      <c r="AD42" s="242">
        <f>IF('Indicator Date hidden'!AD44="x","x",AD$3-'Indicator Date hidden'!AD44)</f>
        <v>1</v>
      </c>
      <c r="AE42" s="242">
        <f>IF('Indicator Date hidden'!AE44="x","x",AE$3-'Indicator Date hidden'!AE44)</f>
        <v>1</v>
      </c>
      <c r="AF42" s="242">
        <f>IF('Indicator Date hidden'!AF44="x","x",AF$3-'Indicator Date hidden'!AF44)</f>
        <v>0</v>
      </c>
      <c r="AG42" s="242">
        <f>IF('Indicator Date hidden'!AG44="x","x",AG$3-'Indicator Date hidden'!AG44)</f>
        <v>1</v>
      </c>
      <c r="AH42" s="242">
        <f>IF('Indicator Date hidden'!AH44="x","x",AH$3-'Indicator Date hidden'!AH44)</f>
        <v>1</v>
      </c>
      <c r="AI42" s="242">
        <f>IF('Indicator Date hidden'!AI44="x","x",AI$3-'Indicator Date hidden'!AI44)</f>
        <v>1</v>
      </c>
      <c r="AJ42" s="242">
        <f>IF('Indicator Date hidden'!AJ44="x","x",AJ$3-'Indicator Date hidden'!AJ44)</f>
        <v>1</v>
      </c>
      <c r="AK42" s="242">
        <f>IF('Indicator Date hidden'!AK44="x","x",AK$3-'Indicator Date hidden'!AK44)</f>
        <v>1</v>
      </c>
      <c r="AL42" s="242">
        <f>IF('Indicator Date hidden'!AL44="x","x",AL$3-'Indicator Date hidden'!AL44)</f>
        <v>1</v>
      </c>
      <c r="AM42" s="242">
        <f>IF('Indicator Date hidden'!AM44="x","x",AM$3-'Indicator Date hidden'!AM44)</f>
        <v>1</v>
      </c>
      <c r="AN42" s="242">
        <f>IF('Indicator Date hidden'!AN44="x","x",AN$3-'Indicator Date hidden'!AN44)</f>
        <v>1</v>
      </c>
      <c r="AO42" s="242">
        <f>IF('Indicator Date hidden'!AO44="x","x",AO$3-'Indicator Date hidden'!AO44)</f>
        <v>1</v>
      </c>
      <c r="AP42" s="242">
        <f>IF('Indicator Date hidden'!AP44="x","x",AP$3-'Indicator Date hidden'!AP44)</f>
        <v>3</v>
      </c>
      <c r="AQ42" s="242">
        <f>IF('Indicator Date hidden'!AQ44="x","x",AQ$3-'Indicator Date hidden'!AQ44)</f>
        <v>1</v>
      </c>
      <c r="AR42" s="242">
        <f>IF('Indicator Date hidden'!AR44="x","x",AR$3-'Indicator Date hidden'!AR44)</f>
        <v>1</v>
      </c>
      <c r="AS42" s="242">
        <f>IF('Indicator Date hidden'!AS44="x","x",AS$3-'Indicator Date hidden'!AS44)</f>
        <v>2</v>
      </c>
      <c r="AT42" s="242">
        <f>IF('Indicator Date hidden'!AT44="x","x",AT$3-'Indicator Date hidden'!AT44)</f>
        <v>2</v>
      </c>
      <c r="AU42" s="242">
        <f>IF('Indicator Date hidden'!AU44="x","x",AU$3-'Indicator Date hidden'!AU44)</f>
        <v>1</v>
      </c>
      <c r="AV42" s="242">
        <f>IF('Indicator Date hidden'!AV44="x","x",AV$3-'Indicator Date hidden'!AV44)</f>
        <v>1</v>
      </c>
      <c r="AW42" s="242">
        <f>IF('Indicator Date hidden'!AW44="x","x",AW$3-'Indicator Date hidden'!AW44)</f>
        <v>0</v>
      </c>
      <c r="AX42" s="242">
        <f>IF('Indicator Date hidden'!AX44="x","x",AX$3-'Indicator Date hidden'!AX44)</f>
        <v>2</v>
      </c>
      <c r="AY42" s="242">
        <f>IF('Indicator Date hidden'!AY44="x","x",AY$3-'Indicator Date hidden'!AY44)</f>
        <v>0</v>
      </c>
      <c r="AZ42" s="242">
        <f>IF('Indicator Date hidden'!AZ44="x","x",AZ$3-'Indicator Date hidden'!AZ44)</f>
        <v>0</v>
      </c>
      <c r="BA42" s="246">
        <f t="shared" si="0"/>
        <v>57</v>
      </c>
      <c r="BB42" s="248">
        <f t="shared" si="1"/>
        <v>1.2391304347826086</v>
      </c>
      <c r="BC42" s="246">
        <f t="shared" si="2"/>
        <v>31</v>
      </c>
      <c r="BD42" s="248">
        <f t="shared" si="3"/>
        <v>1.4016261147665103</v>
      </c>
      <c r="BE42" s="249">
        <f t="shared" si="4"/>
        <v>1</v>
      </c>
    </row>
    <row r="43" spans="1:57" s="166" customFormat="1" x14ac:dyDescent="0.25">
      <c r="A43" s="165" t="s">
        <v>187</v>
      </c>
      <c r="B43" s="165" t="s">
        <v>395</v>
      </c>
      <c r="C43" s="165" t="s">
        <v>367</v>
      </c>
      <c r="D43" s="195" t="s">
        <v>397</v>
      </c>
      <c r="E43" s="242">
        <f>IF('Indicator Date hidden'!E45="x","x",$E$3-'Indicator Date hidden'!E45)</f>
        <v>0</v>
      </c>
      <c r="F43" s="242">
        <f>IF('Indicator Date hidden'!F45="x","x",F$3-'Indicator Date hidden'!F45)</f>
        <v>6</v>
      </c>
      <c r="G43" s="242">
        <f>IF('Indicator Date hidden'!G45="x","x",G$3-'Indicator Date hidden'!G45)</f>
        <v>6</v>
      </c>
      <c r="H43" s="242">
        <f>IF('Indicator Date hidden'!H45="x","x",H$3-'Indicator Date hidden'!H45)</f>
        <v>0</v>
      </c>
      <c r="I43" s="242">
        <f>IF('Indicator Date hidden'!I45="x","x",I$3-'Indicator Date hidden'!I45)</f>
        <v>2</v>
      </c>
      <c r="J43" s="242">
        <f>IF('Indicator Date hidden'!J45="x","x",J$3-'Indicator Date hidden'!J45)</f>
        <v>0</v>
      </c>
      <c r="K43" s="242">
        <f>IF('Indicator Date hidden'!K45="x","x",K$3-'Indicator Date hidden'!K45)</f>
        <v>1</v>
      </c>
      <c r="L43" s="242">
        <f>IF('Indicator Date hidden'!L45="x","x",L$3-'Indicator Date hidden'!L45)</f>
        <v>0</v>
      </c>
      <c r="M43" s="242">
        <f>IF('Indicator Date hidden'!M45="x","x",M$3-'Indicator Date hidden'!M45)</f>
        <v>0</v>
      </c>
      <c r="N43" s="242">
        <f>IF('Indicator Date hidden'!N45="x","x",N$3-'Indicator Date hidden'!N45)</f>
        <v>0</v>
      </c>
      <c r="O43" s="242">
        <f>IF('Indicator Date hidden'!O45="x","x",O$3-'Indicator Date hidden'!O45)</f>
        <v>0</v>
      </c>
      <c r="P43" s="242">
        <f>IF('Indicator Date hidden'!P45="x","x",P$3-'Indicator Date hidden'!P45)</f>
        <v>0</v>
      </c>
      <c r="Q43" s="242">
        <f>IF('Indicator Date hidden'!Q45="x","x",Q$3-'Indicator Date hidden'!Q45)</f>
        <v>3</v>
      </c>
      <c r="R43" s="242">
        <f>IF('Indicator Date hidden'!R45="x","x",R$3-'Indicator Date hidden'!R45)</f>
        <v>1</v>
      </c>
      <c r="S43" s="242">
        <f>IF('Indicator Date hidden'!S45="x","x",S$3-'Indicator Date hidden'!S45)</f>
        <v>1</v>
      </c>
      <c r="T43" s="242">
        <f>IF('Indicator Date hidden'!T45="x","x",T$3-'Indicator Date hidden'!T45)</f>
        <v>2</v>
      </c>
      <c r="U43" s="242">
        <f>IF('Indicator Date hidden'!U45="x","x",U$3-'Indicator Date hidden'!U45)</f>
        <v>2</v>
      </c>
      <c r="V43" s="242">
        <f>IF('Indicator Date hidden'!V45="x","x",V$3-'Indicator Date hidden'!V45)</f>
        <v>2</v>
      </c>
      <c r="W43" s="242">
        <f>IF('Indicator Date hidden'!W45="x","x",W$3-'Indicator Date hidden'!W45)</f>
        <v>3</v>
      </c>
      <c r="X43" s="242">
        <f>IF('Indicator Date hidden'!X45="x","x",X$3-'Indicator Date hidden'!X45)</f>
        <v>4</v>
      </c>
      <c r="Y43" s="242">
        <f>IF('Indicator Date hidden'!Y45="x","x",Y$3-'Indicator Date hidden'!Y45)</f>
        <v>0</v>
      </c>
      <c r="Z43" s="242">
        <f>IF('Indicator Date hidden'!Z45="x","x",Z$3-'Indicator Date hidden'!Z45)</f>
        <v>0</v>
      </c>
      <c r="AA43" s="242">
        <f>IF('Indicator Date hidden'!AA45="x","x",AA$3-'Indicator Date hidden'!AA45)</f>
        <v>0</v>
      </c>
      <c r="AB43" s="242">
        <f>IF('Indicator Date hidden'!AB45="x","x",AB$3-'Indicator Date hidden'!AB45)</f>
        <v>0</v>
      </c>
      <c r="AC43" s="242">
        <f>IF('Indicator Date hidden'!AC45="x","x",AC$3-'Indicator Date hidden'!AC45)</f>
        <v>0</v>
      </c>
      <c r="AD43" s="242">
        <f>IF('Indicator Date hidden'!AD45="x","x",AD$3-'Indicator Date hidden'!AD45)</f>
        <v>1</v>
      </c>
      <c r="AE43" s="242">
        <f>IF('Indicator Date hidden'!AE45="x","x",AE$3-'Indicator Date hidden'!AE45)</f>
        <v>1</v>
      </c>
      <c r="AF43" s="242">
        <f>IF('Indicator Date hidden'!AF45="x","x",AF$3-'Indicator Date hidden'!AF45)</f>
        <v>0</v>
      </c>
      <c r="AG43" s="242">
        <f>IF('Indicator Date hidden'!AG45="x","x",AG$3-'Indicator Date hidden'!AG45)</f>
        <v>1</v>
      </c>
      <c r="AH43" s="242">
        <f>IF('Indicator Date hidden'!AH45="x","x",AH$3-'Indicator Date hidden'!AH45)</f>
        <v>1</v>
      </c>
      <c r="AI43" s="242">
        <f>IF('Indicator Date hidden'!AI45="x","x",AI$3-'Indicator Date hidden'!AI45)</f>
        <v>1</v>
      </c>
      <c r="AJ43" s="242">
        <f>IF('Indicator Date hidden'!AJ45="x","x",AJ$3-'Indicator Date hidden'!AJ45)</f>
        <v>1</v>
      </c>
      <c r="AK43" s="242">
        <f>IF('Indicator Date hidden'!AK45="x","x",AK$3-'Indicator Date hidden'!AK45)</f>
        <v>1</v>
      </c>
      <c r="AL43" s="242">
        <f>IF('Indicator Date hidden'!AL45="x","x",AL$3-'Indicator Date hidden'!AL45)</f>
        <v>1</v>
      </c>
      <c r="AM43" s="242">
        <f>IF('Indicator Date hidden'!AM45="x","x",AM$3-'Indicator Date hidden'!AM45)</f>
        <v>1</v>
      </c>
      <c r="AN43" s="242">
        <f>IF('Indicator Date hidden'!AN45="x","x",AN$3-'Indicator Date hidden'!AN45)</f>
        <v>1</v>
      </c>
      <c r="AO43" s="242">
        <f>IF('Indicator Date hidden'!AO45="x","x",AO$3-'Indicator Date hidden'!AO45)</f>
        <v>1</v>
      </c>
      <c r="AP43" s="242">
        <f>IF('Indicator Date hidden'!AP45="x","x",AP$3-'Indicator Date hidden'!AP45)</f>
        <v>3</v>
      </c>
      <c r="AQ43" s="242">
        <f>IF('Indicator Date hidden'!AQ45="x","x",AQ$3-'Indicator Date hidden'!AQ45)</f>
        <v>1</v>
      </c>
      <c r="AR43" s="242">
        <f>IF('Indicator Date hidden'!AR45="x","x",AR$3-'Indicator Date hidden'!AR45)</f>
        <v>1</v>
      </c>
      <c r="AS43" s="242">
        <f>IF('Indicator Date hidden'!AS45="x","x",AS$3-'Indicator Date hidden'!AS45)</f>
        <v>2</v>
      </c>
      <c r="AT43" s="242">
        <f>IF('Indicator Date hidden'!AT45="x","x",AT$3-'Indicator Date hidden'!AT45)</f>
        <v>2</v>
      </c>
      <c r="AU43" s="242">
        <f>IF('Indicator Date hidden'!AU45="x","x",AU$3-'Indicator Date hidden'!AU45)</f>
        <v>1</v>
      </c>
      <c r="AV43" s="242">
        <f>IF('Indicator Date hidden'!AV45="x","x",AV$3-'Indicator Date hidden'!AV45)</f>
        <v>1</v>
      </c>
      <c r="AW43" s="242">
        <f>IF('Indicator Date hidden'!AW45="x","x",AW$3-'Indicator Date hidden'!AW45)</f>
        <v>0</v>
      </c>
      <c r="AX43" s="242">
        <f>IF('Indicator Date hidden'!AX45="x","x",AX$3-'Indicator Date hidden'!AX45)</f>
        <v>2</v>
      </c>
      <c r="AY43" s="242">
        <f>IF('Indicator Date hidden'!AY45="x","x",AY$3-'Indicator Date hidden'!AY45)</f>
        <v>0</v>
      </c>
      <c r="AZ43" s="242">
        <f>IF('Indicator Date hidden'!AZ45="x","x",AZ$3-'Indicator Date hidden'!AZ45)</f>
        <v>0</v>
      </c>
      <c r="BA43" s="246">
        <f t="shared" si="0"/>
        <v>57</v>
      </c>
      <c r="BB43" s="248">
        <f t="shared" si="1"/>
        <v>1.2391304347826086</v>
      </c>
      <c r="BC43" s="246">
        <f t="shared" si="2"/>
        <v>31</v>
      </c>
      <c r="BD43" s="248">
        <f t="shared" si="3"/>
        <v>1.4016261147665103</v>
      </c>
      <c r="BE43" s="249">
        <f t="shared" si="4"/>
        <v>1</v>
      </c>
    </row>
    <row r="44" spans="1:57" s="166" customFormat="1" x14ac:dyDescent="0.25">
      <c r="A44" s="165" t="s">
        <v>187</v>
      </c>
      <c r="B44" s="165" t="s">
        <v>398</v>
      </c>
      <c r="C44" s="165" t="s">
        <v>367</v>
      </c>
      <c r="D44" s="195" t="s">
        <v>400</v>
      </c>
      <c r="E44" s="242">
        <f>IF('Indicator Date hidden'!E46="x","x",$E$3-'Indicator Date hidden'!E46)</f>
        <v>0</v>
      </c>
      <c r="F44" s="242">
        <f>IF('Indicator Date hidden'!F46="x","x",F$3-'Indicator Date hidden'!F46)</f>
        <v>6</v>
      </c>
      <c r="G44" s="242">
        <f>IF('Indicator Date hidden'!G46="x","x",G$3-'Indicator Date hidden'!G46)</f>
        <v>6</v>
      </c>
      <c r="H44" s="242">
        <f>IF('Indicator Date hidden'!H46="x","x",H$3-'Indicator Date hidden'!H46)</f>
        <v>0</v>
      </c>
      <c r="I44" s="242">
        <f>IF('Indicator Date hidden'!I46="x","x",I$3-'Indicator Date hidden'!I46)</f>
        <v>2</v>
      </c>
      <c r="J44" s="242">
        <f>IF('Indicator Date hidden'!J46="x","x",J$3-'Indicator Date hidden'!J46)</f>
        <v>0</v>
      </c>
      <c r="K44" s="242">
        <f>IF('Indicator Date hidden'!K46="x","x",K$3-'Indicator Date hidden'!K46)</f>
        <v>1</v>
      </c>
      <c r="L44" s="242">
        <f>IF('Indicator Date hidden'!L46="x","x",L$3-'Indicator Date hidden'!L46)</f>
        <v>0</v>
      </c>
      <c r="M44" s="242">
        <f>IF('Indicator Date hidden'!M46="x","x",M$3-'Indicator Date hidden'!M46)</f>
        <v>0</v>
      </c>
      <c r="N44" s="242">
        <f>IF('Indicator Date hidden'!N46="x","x",N$3-'Indicator Date hidden'!N46)</f>
        <v>0</v>
      </c>
      <c r="O44" s="242">
        <f>IF('Indicator Date hidden'!O46="x","x",O$3-'Indicator Date hidden'!O46)</f>
        <v>0</v>
      </c>
      <c r="P44" s="242">
        <f>IF('Indicator Date hidden'!P46="x","x",P$3-'Indicator Date hidden'!P46)</f>
        <v>0</v>
      </c>
      <c r="Q44" s="242">
        <f>IF('Indicator Date hidden'!Q46="x","x",Q$3-'Indicator Date hidden'!Q46)</f>
        <v>3</v>
      </c>
      <c r="R44" s="242">
        <f>IF('Indicator Date hidden'!R46="x","x",R$3-'Indicator Date hidden'!R46)</f>
        <v>1</v>
      </c>
      <c r="S44" s="242">
        <f>IF('Indicator Date hidden'!S46="x","x",S$3-'Indicator Date hidden'!S46)</f>
        <v>1</v>
      </c>
      <c r="T44" s="242">
        <f>IF('Indicator Date hidden'!T46="x","x",T$3-'Indicator Date hidden'!T46)</f>
        <v>2</v>
      </c>
      <c r="U44" s="242">
        <f>IF('Indicator Date hidden'!U46="x","x",U$3-'Indicator Date hidden'!U46)</f>
        <v>2</v>
      </c>
      <c r="V44" s="242">
        <f>IF('Indicator Date hidden'!V46="x","x",V$3-'Indicator Date hidden'!V46)</f>
        <v>2</v>
      </c>
      <c r="W44" s="242">
        <f>IF('Indicator Date hidden'!W46="x","x",W$3-'Indicator Date hidden'!W46)</f>
        <v>3</v>
      </c>
      <c r="X44" s="242">
        <f>IF('Indicator Date hidden'!X46="x","x",X$3-'Indicator Date hidden'!X46)</f>
        <v>4</v>
      </c>
      <c r="Y44" s="242">
        <f>IF('Indicator Date hidden'!Y46="x","x",Y$3-'Indicator Date hidden'!Y46)</f>
        <v>0</v>
      </c>
      <c r="Z44" s="242">
        <f>IF('Indicator Date hidden'!Z46="x","x",Z$3-'Indicator Date hidden'!Z46)</f>
        <v>0</v>
      </c>
      <c r="AA44" s="242">
        <f>IF('Indicator Date hidden'!AA46="x","x",AA$3-'Indicator Date hidden'!AA46)</f>
        <v>0</v>
      </c>
      <c r="AB44" s="242">
        <f>IF('Indicator Date hidden'!AB46="x","x",AB$3-'Indicator Date hidden'!AB46)</f>
        <v>0</v>
      </c>
      <c r="AC44" s="242">
        <f>IF('Indicator Date hidden'!AC46="x","x",AC$3-'Indicator Date hidden'!AC46)</f>
        <v>0</v>
      </c>
      <c r="AD44" s="242">
        <f>IF('Indicator Date hidden'!AD46="x","x",AD$3-'Indicator Date hidden'!AD46)</f>
        <v>1</v>
      </c>
      <c r="AE44" s="242">
        <f>IF('Indicator Date hidden'!AE46="x","x",AE$3-'Indicator Date hidden'!AE46)</f>
        <v>1</v>
      </c>
      <c r="AF44" s="242">
        <f>IF('Indicator Date hidden'!AF46="x","x",AF$3-'Indicator Date hidden'!AF46)</f>
        <v>0</v>
      </c>
      <c r="AG44" s="242">
        <f>IF('Indicator Date hidden'!AG46="x","x",AG$3-'Indicator Date hidden'!AG46)</f>
        <v>1</v>
      </c>
      <c r="AH44" s="242">
        <f>IF('Indicator Date hidden'!AH46="x","x",AH$3-'Indicator Date hidden'!AH46)</f>
        <v>1</v>
      </c>
      <c r="AI44" s="242">
        <f>IF('Indicator Date hidden'!AI46="x","x",AI$3-'Indicator Date hidden'!AI46)</f>
        <v>1</v>
      </c>
      <c r="AJ44" s="242">
        <f>IF('Indicator Date hidden'!AJ46="x","x",AJ$3-'Indicator Date hidden'!AJ46)</f>
        <v>1</v>
      </c>
      <c r="AK44" s="242">
        <f>IF('Indicator Date hidden'!AK46="x","x",AK$3-'Indicator Date hidden'!AK46)</f>
        <v>1</v>
      </c>
      <c r="AL44" s="242">
        <f>IF('Indicator Date hidden'!AL46="x","x",AL$3-'Indicator Date hidden'!AL46)</f>
        <v>1</v>
      </c>
      <c r="AM44" s="242">
        <f>IF('Indicator Date hidden'!AM46="x","x",AM$3-'Indicator Date hidden'!AM46)</f>
        <v>1</v>
      </c>
      <c r="AN44" s="242">
        <f>IF('Indicator Date hidden'!AN46="x","x",AN$3-'Indicator Date hidden'!AN46)</f>
        <v>1</v>
      </c>
      <c r="AO44" s="242">
        <f>IF('Indicator Date hidden'!AO46="x","x",AO$3-'Indicator Date hidden'!AO46)</f>
        <v>1</v>
      </c>
      <c r="AP44" s="242">
        <f>IF('Indicator Date hidden'!AP46="x","x",AP$3-'Indicator Date hidden'!AP46)</f>
        <v>3</v>
      </c>
      <c r="AQ44" s="242">
        <f>IF('Indicator Date hidden'!AQ46="x","x",AQ$3-'Indicator Date hidden'!AQ46)</f>
        <v>1</v>
      </c>
      <c r="AR44" s="242">
        <f>IF('Indicator Date hidden'!AR46="x","x",AR$3-'Indicator Date hidden'!AR46)</f>
        <v>1</v>
      </c>
      <c r="AS44" s="242">
        <f>IF('Indicator Date hidden'!AS46="x","x",AS$3-'Indicator Date hidden'!AS46)</f>
        <v>2</v>
      </c>
      <c r="AT44" s="242">
        <f>IF('Indicator Date hidden'!AT46="x","x",AT$3-'Indicator Date hidden'!AT46)</f>
        <v>2</v>
      </c>
      <c r="AU44" s="242">
        <f>IF('Indicator Date hidden'!AU46="x","x",AU$3-'Indicator Date hidden'!AU46)</f>
        <v>1</v>
      </c>
      <c r="AV44" s="242">
        <f>IF('Indicator Date hidden'!AV46="x","x",AV$3-'Indicator Date hidden'!AV46)</f>
        <v>1</v>
      </c>
      <c r="AW44" s="242">
        <f>IF('Indicator Date hidden'!AW46="x","x",AW$3-'Indicator Date hidden'!AW46)</f>
        <v>0</v>
      </c>
      <c r="AX44" s="242">
        <f>IF('Indicator Date hidden'!AX46="x","x",AX$3-'Indicator Date hidden'!AX46)</f>
        <v>2</v>
      </c>
      <c r="AY44" s="242">
        <f>IF('Indicator Date hidden'!AY46="x","x",AY$3-'Indicator Date hidden'!AY46)</f>
        <v>0</v>
      </c>
      <c r="AZ44" s="242">
        <f>IF('Indicator Date hidden'!AZ46="x","x",AZ$3-'Indicator Date hidden'!AZ46)</f>
        <v>0</v>
      </c>
      <c r="BA44" s="246">
        <f t="shared" si="0"/>
        <v>57</v>
      </c>
      <c r="BB44" s="248">
        <f t="shared" si="1"/>
        <v>1.2391304347826086</v>
      </c>
      <c r="BC44" s="246">
        <f t="shared" si="2"/>
        <v>31</v>
      </c>
      <c r="BD44" s="248">
        <f t="shared" si="3"/>
        <v>1.4016261147665103</v>
      </c>
      <c r="BE44" s="249">
        <f t="shared" si="4"/>
        <v>1</v>
      </c>
    </row>
    <row r="45" spans="1:57" s="166" customFormat="1" x14ac:dyDescent="0.25">
      <c r="A45" s="165" t="s">
        <v>187</v>
      </c>
      <c r="B45" s="165" t="s">
        <v>573</v>
      </c>
      <c r="C45" s="165" t="s">
        <v>367</v>
      </c>
      <c r="D45" s="195" t="s">
        <v>519</v>
      </c>
      <c r="E45" s="242">
        <f>IF('Indicator Date hidden'!E47="x","x",$E$3-'Indicator Date hidden'!E47)</f>
        <v>0</v>
      </c>
      <c r="F45" s="242">
        <f>IF('Indicator Date hidden'!F47="x","x",F$3-'Indicator Date hidden'!F47)</f>
        <v>6</v>
      </c>
      <c r="G45" s="242">
        <f>IF('Indicator Date hidden'!G47="x","x",G$3-'Indicator Date hidden'!G47)</f>
        <v>6</v>
      </c>
      <c r="H45" s="242">
        <f>IF('Indicator Date hidden'!H47="x","x",H$3-'Indicator Date hidden'!H47)</f>
        <v>0</v>
      </c>
      <c r="I45" s="242">
        <f>IF('Indicator Date hidden'!I47="x","x",I$3-'Indicator Date hidden'!I47)</f>
        <v>2</v>
      </c>
      <c r="J45" s="242">
        <f>IF('Indicator Date hidden'!J47="x","x",J$3-'Indicator Date hidden'!J47)</f>
        <v>0</v>
      </c>
      <c r="K45" s="242">
        <f>IF('Indicator Date hidden'!K47="x","x",K$3-'Indicator Date hidden'!K47)</f>
        <v>1</v>
      </c>
      <c r="L45" s="242">
        <f>IF('Indicator Date hidden'!L47="x","x",L$3-'Indicator Date hidden'!L47)</f>
        <v>0</v>
      </c>
      <c r="M45" s="242">
        <f>IF('Indicator Date hidden'!M47="x","x",M$3-'Indicator Date hidden'!M47)</f>
        <v>0</v>
      </c>
      <c r="N45" s="242">
        <f>IF('Indicator Date hidden'!N47="x","x",N$3-'Indicator Date hidden'!N47)</f>
        <v>0</v>
      </c>
      <c r="O45" s="242">
        <f>IF('Indicator Date hidden'!O47="x","x",O$3-'Indicator Date hidden'!O47)</f>
        <v>0</v>
      </c>
      <c r="P45" s="242">
        <f>IF('Indicator Date hidden'!P47="x","x",P$3-'Indicator Date hidden'!P47)</f>
        <v>0</v>
      </c>
      <c r="Q45" s="242">
        <f>IF('Indicator Date hidden'!Q47="x","x",Q$3-'Indicator Date hidden'!Q47)</f>
        <v>3</v>
      </c>
      <c r="R45" s="242">
        <f>IF('Indicator Date hidden'!R47="x","x",R$3-'Indicator Date hidden'!R47)</f>
        <v>1</v>
      </c>
      <c r="S45" s="242">
        <f>IF('Indicator Date hidden'!S47="x","x",S$3-'Indicator Date hidden'!S47)</f>
        <v>1</v>
      </c>
      <c r="T45" s="242">
        <f>IF('Indicator Date hidden'!T47="x","x",T$3-'Indicator Date hidden'!T47)</f>
        <v>2</v>
      </c>
      <c r="U45" s="242">
        <f>IF('Indicator Date hidden'!U47="x","x",U$3-'Indicator Date hidden'!U47)</f>
        <v>2</v>
      </c>
      <c r="V45" s="242">
        <f>IF('Indicator Date hidden'!V47="x","x",V$3-'Indicator Date hidden'!V47)</f>
        <v>2</v>
      </c>
      <c r="W45" s="242">
        <f>IF('Indicator Date hidden'!W47="x","x",W$3-'Indicator Date hidden'!W47)</f>
        <v>3</v>
      </c>
      <c r="X45" s="242">
        <f>IF('Indicator Date hidden'!X47="x","x",X$3-'Indicator Date hidden'!X47)</f>
        <v>4</v>
      </c>
      <c r="Y45" s="242">
        <f>IF('Indicator Date hidden'!Y47="x","x",Y$3-'Indicator Date hidden'!Y47)</f>
        <v>0</v>
      </c>
      <c r="Z45" s="242">
        <f>IF('Indicator Date hidden'!Z47="x","x",Z$3-'Indicator Date hidden'!Z47)</f>
        <v>0</v>
      </c>
      <c r="AA45" s="242">
        <f>IF('Indicator Date hidden'!AA47="x","x",AA$3-'Indicator Date hidden'!AA47)</f>
        <v>0</v>
      </c>
      <c r="AB45" s="242" t="str">
        <f>IF('Indicator Date hidden'!AB47="x","x",AB$3-'Indicator Date hidden'!AB47)</f>
        <v>x</v>
      </c>
      <c r="AC45" s="242" t="str">
        <f>IF('Indicator Date hidden'!AC47="x","x",AC$3-'Indicator Date hidden'!AC47)</f>
        <v>x</v>
      </c>
      <c r="AD45" s="242">
        <f>IF('Indicator Date hidden'!AD47="x","x",AD$3-'Indicator Date hidden'!AD47)</f>
        <v>1</v>
      </c>
      <c r="AE45" s="242">
        <f>IF('Indicator Date hidden'!AE47="x","x",AE$3-'Indicator Date hidden'!AE47)</f>
        <v>1</v>
      </c>
      <c r="AF45" s="242">
        <f>IF('Indicator Date hidden'!AF47="x","x",AF$3-'Indicator Date hidden'!AF47)</f>
        <v>0</v>
      </c>
      <c r="AG45" s="242">
        <f>IF('Indicator Date hidden'!AG47="x","x",AG$3-'Indicator Date hidden'!AG47)</f>
        <v>1</v>
      </c>
      <c r="AH45" s="242" t="str">
        <f>IF('Indicator Date hidden'!AH47="x","x",AH$3-'Indicator Date hidden'!AH47)</f>
        <v>x</v>
      </c>
      <c r="AI45" s="242" t="str">
        <f>IF('Indicator Date hidden'!AI47="x","x",AI$3-'Indicator Date hidden'!AI47)</f>
        <v>x</v>
      </c>
      <c r="AJ45" s="242" t="str">
        <f>IF('Indicator Date hidden'!AJ47="x","x",AJ$3-'Indicator Date hidden'!AJ47)</f>
        <v>x</v>
      </c>
      <c r="AK45" s="242" t="str">
        <f>IF('Indicator Date hidden'!AK47="x","x",AK$3-'Indicator Date hidden'!AK47)</f>
        <v>x</v>
      </c>
      <c r="AL45" s="242" t="str">
        <f>IF('Indicator Date hidden'!AL47="x","x",AL$3-'Indicator Date hidden'!AL47)</f>
        <v>x</v>
      </c>
      <c r="AM45" s="242" t="str">
        <f>IF('Indicator Date hidden'!AM47="x","x",AM$3-'Indicator Date hidden'!AM47)</f>
        <v>x</v>
      </c>
      <c r="AN45" s="242">
        <f>IF('Indicator Date hidden'!AN47="x","x",AN$3-'Indicator Date hidden'!AN47)</f>
        <v>1</v>
      </c>
      <c r="AO45" s="242">
        <f>IF('Indicator Date hidden'!AO47="x","x",AO$3-'Indicator Date hidden'!AO47)</f>
        <v>1</v>
      </c>
      <c r="AP45" s="242">
        <f>IF('Indicator Date hidden'!AP47="x","x",AP$3-'Indicator Date hidden'!AP47)</f>
        <v>3</v>
      </c>
      <c r="AQ45" s="242">
        <f>IF('Indicator Date hidden'!AQ47="x","x",AQ$3-'Indicator Date hidden'!AQ47)</f>
        <v>1</v>
      </c>
      <c r="AR45" s="242">
        <f>IF('Indicator Date hidden'!AR47="x","x",AR$3-'Indicator Date hidden'!AR47)</f>
        <v>1</v>
      </c>
      <c r="AS45" s="242">
        <f>IF('Indicator Date hidden'!AS47="x","x",AS$3-'Indicator Date hidden'!AS47)</f>
        <v>2</v>
      </c>
      <c r="AT45" s="242">
        <f>IF('Indicator Date hidden'!AT47="x","x",AT$3-'Indicator Date hidden'!AT47)</f>
        <v>2</v>
      </c>
      <c r="AU45" s="242">
        <f>IF('Indicator Date hidden'!AU47="x","x",AU$3-'Indicator Date hidden'!AU47)</f>
        <v>1</v>
      </c>
      <c r="AV45" s="242">
        <f>IF('Indicator Date hidden'!AV47="x","x",AV$3-'Indicator Date hidden'!AV47)</f>
        <v>1</v>
      </c>
      <c r="AW45" s="242">
        <f>IF('Indicator Date hidden'!AW47="x","x",AW$3-'Indicator Date hidden'!AW47)</f>
        <v>0</v>
      </c>
      <c r="AX45" s="242">
        <f>IF('Indicator Date hidden'!AX47="x","x",AX$3-'Indicator Date hidden'!AX47)</f>
        <v>2</v>
      </c>
      <c r="AY45" s="242">
        <f>IF('Indicator Date hidden'!AY47="x","x",AY$3-'Indicator Date hidden'!AY47)</f>
        <v>0</v>
      </c>
      <c r="AZ45" s="242">
        <f>IF('Indicator Date hidden'!AZ47="x","x",AZ$3-'Indicator Date hidden'!AZ47)</f>
        <v>0</v>
      </c>
      <c r="BA45" s="246">
        <f t="shared" si="0"/>
        <v>51</v>
      </c>
      <c r="BB45" s="248">
        <f t="shared" si="1"/>
        <v>1.1086956521739131</v>
      </c>
      <c r="BC45" s="246">
        <f t="shared" si="2"/>
        <v>25</v>
      </c>
      <c r="BD45" s="248">
        <f t="shared" si="3"/>
        <v>1.5092053640989125</v>
      </c>
      <c r="BE45" s="249">
        <f t="shared" si="4"/>
        <v>1</v>
      </c>
    </row>
    <row r="46" spans="1:57" s="166" customFormat="1" x14ac:dyDescent="0.25">
      <c r="A46" s="165" t="s">
        <v>439</v>
      </c>
      <c r="B46" s="165" t="s">
        <v>401</v>
      </c>
      <c r="C46" s="165" t="s">
        <v>403</v>
      </c>
      <c r="D46" s="195" t="s">
        <v>404</v>
      </c>
      <c r="E46" s="242">
        <f>IF('Indicator Date hidden'!E48="x","x",$E$3-'Indicator Date hidden'!E48)</f>
        <v>0</v>
      </c>
      <c r="F46" s="242">
        <f>IF('Indicator Date hidden'!F48="x","x",F$3-'Indicator Date hidden'!F48)</f>
        <v>6</v>
      </c>
      <c r="G46" s="242">
        <f>IF('Indicator Date hidden'!G48="x","x",G$3-'Indicator Date hidden'!G48)</f>
        <v>6</v>
      </c>
      <c r="H46" s="242">
        <f>IF('Indicator Date hidden'!H48="x","x",H$3-'Indicator Date hidden'!H48)</f>
        <v>0</v>
      </c>
      <c r="I46" s="242">
        <f>IF('Indicator Date hidden'!I48="x","x",I$3-'Indicator Date hidden'!I48)</f>
        <v>2</v>
      </c>
      <c r="J46" s="242">
        <f>IF('Indicator Date hidden'!J48="x","x",J$3-'Indicator Date hidden'!J48)</f>
        <v>0</v>
      </c>
      <c r="K46" s="242">
        <f>IF('Indicator Date hidden'!K48="x","x",K$3-'Indicator Date hidden'!K48)</f>
        <v>1</v>
      </c>
      <c r="L46" s="242">
        <f>IF('Indicator Date hidden'!L48="x","x",L$3-'Indicator Date hidden'!L48)</f>
        <v>0</v>
      </c>
      <c r="M46" s="242">
        <f>IF('Indicator Date hidden'!M48="x","x",M$3-'Indicator Date hidden'!M48)</f>
        <v>0</v>
      </c>
      <c r="N46" s="242">
        <f>IF('Indicator Date hidden'!N48="x","x",N$3-'Indicator Date hidden'!N48)</f>
        <v>0</v>
      </c>
      <c r="O46" s="242">
        <f>IF('Indicator Date hidden'!O48="x","x",O$3-'Indicator Date hidden'!O48)</f>
        <v>0</v>
      </c>
      <c r="P46" s="242">
        <f>IF('Indicator Date hidden'!P48="x","x",P$3-'Indicator Date hidden'!P48)</f>
        <v>0</v>
      </c>
      <c r="Q46" s="242">
        <f>IF('Indicator Date hidden'!Q48="x","x",Q$3-'Indicator Date hidden'!Q48)</f>
        <v>3</v>
      </c>
      <c r="R46" s="242">
        <f>IF('Indicator Date hidden'!R48="x","x",R$3-'Indicator Date hidden'!R48)</f>
        <v>1</v>
      </c>
      <c r="S46" s="242">
        <f>IF('Indicator Date hidden'!S48="x","x",S$3-'Indicator Date hidden'!S48)</f>
        <v>1</v>
      </c>
      <c r="T46" s="242">
        <f>IF('Indicator Date hidden'!T48="x","x",T$3-'Indicator Date hidden'!T48)</f>
        <v>2</v>
      </c>
      <c r="U46" s="242">
        <f>IF('Indicator Date hidden'!U48="x","x",U$3-'Indicator Date hidden'!U48)</f>
        <v>2</v>
      </c>
      <c r="V46" s="242">
        <f>IF('Indicator Date hidden'!V48="x","x",V$3-'Indicator Date hidden'!V48)</f>
        <v>2</v>
      </c>
      <c r="W46" s="242">
        <f>IF('Indicator Date hidden'!W48="x","x",W$3-'Indicator Date hidden'!W48)</f>
        <v>3</v>
      </c>
      <c r="X46" s="242">
        <f>IF('Indicator Date hidden'!X48="x","x",X$3-'Indicator Date hidden'!X48)</f>
        <v>4</v>
      </c>
      <c r="Y46" s="242">
        <f>IF('Indicator Date hidden'!Y48="x","x",Y$3-'Indicator Date hidden'!Y48)</f>
        <v>0</v>
      </c>
      <c r="Z46" s="242">
        <f>IF('Indicator Date hidden'!Z48="x","x",Z$3-'Indicator Date hidden'!Z48)</f>
        <v>0</v>
      </c>
      <c r="AA46" s="242">
        <f>IF('Indicator Date hidden'!AA48="x","x",AA$3-'Indicator Date hidden'!AA48)</f>
        <v>0</v>
      </c>
      <c r="AB46" s="242">
        <f>IF('Indicator Date hidden'!AB48="x","x",AB$3-'Indicator Date hidden'!AB48)</f>
        <v>0</v>
      </c>
      <c r="AC46" s="242">
        <f>IF('Indicator Date hidden'!AC48="x","x",AC$3-'Indicator Date hidden'!AC48)</f>
        <v>0</v>
      </c>
      <c r="AD46" s="242">
        <f>IF('Indicator Date hidden'!AD48="x","x",AD$3-'Indicator Date hidden'!AD48)</f>
        <v>1</v>
      </c>
      <c r="AE46" s="242">
        <f>IF('Indicator Date hidden'!AE48="x","x",AE$3-'Indicator Date hidden'!AE48)</f>
        <v>1</v>
      </c>
      <c r="AF46" s="242">
        <f>IF('Indicator Date hidden'!AF48="x","x",AF$3-'Indicator Date hidden'!AF48)</f>
        <v>0</v>
      </c>
      <c r="AG46" s="242">
        <f>IF('Indicator Date hidden'!AG48="x","x",AG$3-'Indicator Date hidden'!AG48)</f>
        <v>1</v>
      </c>
      <c r="AH46" s="242">
        <f>IF('Indicator Date hidden'!AH48="x","x",AH$3-'Indicator Date hidden'!AH48)</f>
        <v>1</v>
      </c>
      <c r="AI46" s="242">
        <f>IF('Indicator Date hidden'!AI48="x","x",AI$3-'Indicator Date hidden'!AI48)</f>
        <v>1</v>
      </c>
      <c r="AJ46" s="242">
        <f>IF('Indicator Date hidden'!AJ48="x","x",AJ$3-'Indicator Date hidden'!AJ48)</f>
        <v>1</v>
      </c>
      <c r="AK46" s="242">
        <f>IF('Indicator Date hidden'!AK48="x","x",AK$3-'Indicator Date hidden'!AK48)</f>
        <v>1</v>
      </c>
      <c r="AL46" s="242">
        <f>IF('Indicator Date hidden'!AL48="x","x",AL$3-'Indicator Date hidden'!AL48)</f>
        <v>1</v>
      </c>
      <c r="AM46" s="242">
        <f>IF('Indicator Date hidden'!AM48="x","x",AM$3-'Indicator Date hidden'!AM48)</f>
        <v>1</v>
      </c>
      <c r="AN46" s="242">
        <f>IF('Indicator Date hidden'!AN48="x","x",AN$3-'Indicator Date hidden'!AN48)</f>
        <v>1</v>
      </c>
      <c r="AO46" s="242">
        <f>IF('Indicator Date hidden'!AO48="x","x",AO$3-'Indicator Date hidden'!AO48)</f>
        <v>1</v>
      </c>
      <c r="AP46" s="242">
        <f>IF('Indicator Date hidden'!AP48="x","x",AP$3-'Indicator Date hidden'!AP48)</f>
        <v>3</v>
      </c>
      <c r="AQ46" s="242">
        <f>IF('Indicator Date hidden'!AQ48="x","x",AQ$3-'Indicator Date hidden'!AQ48)</f>
        <v>1</v>
      </c>
      <c r="AR46" s="242">
        <f>IF('Indicator Date hidden'!AR48="x","x",AR$3-'Indicator Date hidden'!AR48)</f>
        <v>1</v>
      </c>
      <c r="AS46" s="242">
        <f>IF('Indicator Date hidden'!AS48="x","x",AS$3-'Indicator Date hidden'!AS48)</f>
        <v>2</v>
      </c>
      <c r="AT46" s="242">
        <f>IF('Indicator Date hidden'!AT48="x","x",AT$3-'Indicator Date hidden'!AT48)</f>
        <v>2</v>
      </c>
      <c r="AU46" s="242">
        <f>IF('Indicator Date hidden'!AU48="x","x",AU$3-'Indicator Date hidden'!AU48)</f>
        <v>1</v>
      </c>
      <c r="AV46" s="242">
        <f>IF('Indicator Date hidden'!AV48="x","x",AV$3-'Indicator Date hidden'!AV48)</f>
        <v>1</v>
      </c>
      <c r="AW46" s="242">
        <f>IF('Indicator Date hidden'!AW48="x","x",AW$3-'Indicator Date hidden'!AW48)</f>
        <v>0</v>
      </c>
      <c r="AX46" s="242">
        <f>IF('Indicator Date hidden'!AX48="x","x",AX$3-'Indicator Date hidden'!AX48)</f>
        <v>2</v>
      </c>
      <c r="AY46" s="242">
        <f>IF('Indicator Date hidden'!AY48="x","x",AY$3-'Indicator Date hidden'!AY48)</f>
        <v>0</v>
      </c>
      <c r="AZ46" s="242">
        <f>IF('Indicator Date hidden'!AZ48="x","x",AZ$3-'Indicator Date hidden'!AZ48)</f>
        <v>0</v>
      </c>
      <c r="BA46" s="246">
        <f t="shared" si="0"/>
        <v>57</v>
      </c>
      <c r="BB46" s="248">
        <f t="shared" si="1"/>
        <v>1.2391304347826086</v>
      </c>
      <c r="BC46" s="246">
        <f t="shared" si="2"/>
        <v>31</v>
      </c>
      <c r="BD46" s="248">
        <f t="shared" si="3"/>
        <v>1.4016261147665103</v>
      </c>
      <c r="BE46" s="249">
        <f t="shared" si="4"/>
        <v>1</v>
      </c>
    </row>
    <row r="47" spans="1:57" s="166" customFormat="1" x14ac:dyDescent="0.25">
      <c r="A47" s="165" t="s">
        <v>439</v>
      </c>
      <c r="B47" s="165" t="s">
        <v>405</v>
      </c>
      <c r="C47" s="165" t="s">
        <v>403</v>
      </c>
      <c r="D47" s="195" t="s">
        <v>407</v>
      </c>
      <c r="E47" s="242">
        <f>IF('Indicator Date hidden'!E49="x","x",$E$3-'Indicator Date hidden'!E49)</f>
        <v>0</v>
      </c>
      <c r="F47" s="242">
        <f>IF('Indicator Date hidden'!F49="x","x",F$3-'Indicator Date hidden'!F49)</f>
        <v>6</v>
      </c>
      <c r="G47" s="242">
        <f>IF('Indicator Date hidden'!G49="x","x",G$3-'Indicator Date hidden'!G49)</f>
        <v>6</v>
      </c>
      <c r="H47" s="242">
        <f>IF('Indicator Date hidden'!H49="x","x",H$3-'Indicator Date hidden'!H49)</f>
        <v>0</v>
      </c>
      <c r="I47" s="242">
        <f>IF('Indicator Date hidden'!I49="x","x",I$3-'Indicator Date hidden'!I49)</f>
        <v>2</v>
      </c>
      <c r="J47" s="242">
        <f>IF('Indicator Date hidden'!J49="x","x",J$3-'Indicator Date hidden'!J49)</f>
        <v>0</v>
      </c>
      <c r="K47" s="242">
        <f>IF('Indicator Date hidden'!K49="x","x",K$3-'Indicator Date hidden'!K49)</f>
        <v>1</v>
      </c>
      <c r="L47" s="242">
        <f>IF('Indicator Date hidden'!L49="x","x",L$3-'Indicator Date hidden'!L49)</f>
        <v>0</v>
      </c>
      <c r="M47" s="242">
        <f>IF('Indicator Date hidden'!M49="x","x",M$3-'Indicator Date hidden'!M49)</f>
        <v>0</v>
      </c>
      <c r="N47" s="242">
        <f>IF('Indicator Date hidden'!N49="x","x",N$3-'Indicator Date hidden'!N49)</f>
        <v>0</v>
      </c>
      <c r="O47" s="242">
        <f>IF('Indicator Date hidden'!O49="x","x",O$3-'Indicator Date hidden'!O49)</f>
        <v>0</v>
      </c>
      <c r="P47" s="242">
        <f>IF('Indicator Date hidden'!P49="x","x",P$3-'Indicator Date hidden'!P49)</f>
        <v>0</v>
      </c>
      <c r="Q47" s="242">
        <f>IF('Indicator Date hidden'!Q49="x","x",Q$3-'Indicator Date hidden'!Q49)</f>
        <v>3</v>
      </c>
      <c r="R47" s="242">
        <f>IF('Indicator Date hidden'!R49="x","x",R$3-'Indicator Date hidden'!R49)</f>
        <v>1</v>
      </c>
      <c r="S47" s="242">
        <f>IF('Indicator Date hidden'!S49="x","x",S$3-'Indicator Date hidden'!S49)</f>
        <v>1</v>
      </c>
      <c r="T47" s="242">
        <f>IF('Indicator Date hidden'!T49="x","x",T$3-'Indicator Date hidden'!T49)</f>
        <v>2</v>
      </c>
      <c r="U47" s="242">
        <f>IF('Indicator Date hidden'!U49="x","x",U$3-'Indicator Date hidden'!U49)</f>
        <v>2</v>
      </c>
      <c r="V47" s="242">
        <f>IF('Indicator Date hidden'!V49="x","x",V$3-'Indicator Date hidden'!V49)</f>
        <v>2</v>
      </c>
      <c r="W47" s="242">
        <f>IF('Indicator Date hidden'!W49="x","x",W$3-'Indicator Date hidden'!W49)</f>
        <v>3</v>
      </c>
      <c r="X47" s="242">
        <f>IF('Indicator Date hidden'!X49="x","x",X$3-'Indicator Date hidden'!X49)</f>
        <v>4</v>
      </c>
      <c r="Y47" s="242">
        <f>IF('Indicator Date hidden'!Y49="x","x",Y$3-'Indicator Date hidden'!Y49)</f>
        <v>0</v>
      </c>
      <c r="Z47" s="242">
        <f>IF('Indicator Date hidden'!Z49="x","x",Z$3-'Indicator Date hidden'!Z49)</f>
        <v>0</v>
      </c>
      <c r="AA47" s="242">
        <f>IF('Indicator Date hidden'!AA49="x","x",AA$3-'Indicator Date hidden'!AA49)</f>
        <v>0</v>
      </c>
      <c r="AB47" s="242">
        <f>IF('Indicator Date hidden'!AB49="x","x",AB$3-'Indicator Date hidden'!AB49)</f>
        <v>0</v>
      </c>
      <c r="AC47" s="242">
        <f>IF('Indicator Date hidden'!AC49="x","x",AC$3-'Indicator Date hidden'!AC49)</f>
        <v>0</v>
      </c>
      <c r="AD47" s="242">
        <f>IF('Indicator Date hidden'!AD49="x","x",AD$3-'Indicator Date hidden'!AD49)</f>
        <v>1</v>
      </c>
      <c r="AE47" s="242">
        <f>IF('Indicator Date hidden'!AE49="x","x",AE$3-'Indicator Date hidden'!AE49)</f>
        <v>1</v>
      </c>
      <c r="AF47" s="242">
        <f>IF('Indicator Date hidden'!AF49="x","x",AF$3-'Indicator Date hidden'!AF49)</f>
        <v>0</v>
      </c>
      <c r="AG47" s="242">
        <f>IF('Indicator Date hidden'!AG49="x","x",AG$3-'Indicator Date hidden'!AG49)</f>
        <v>1</v>
      </c>
      <c r="AH47" s="242">
        <f>IF('Indicator Date hidden'!AH49="x","x",AH$3-'Indicator Date hidden'!AH49)</f>
        <v>1</v>
      </c>
      <c r="AI47" s="242">
        <f>IF('Indicator Date hidden'!AI49="x","x",AI$3-'Indicator Date hidden'!AI49)</f>
        <v>1</v>
      </c>
      <c r="AJ47" s="242">
        <f>IF('Indicator Date hidden'!AJ49="x","x",AJ$3-'Indicator Date hidden'!AJ49)</f>
        <v>1</v>
      </c>
      <c r="AK47" s="242">
        <f>IF('Indicator Date hidden'!AK49="x","x",AK$3-'Indicator Date hidden'!AK49)</f>
        <v>1</v>
      </c>
      <c r="AL47" s="242">
        <f>IF('Indicator Date hidden'!AL49="x","x",AL$3-'Indicator Date hidden'!AL49)</f>
        <v>1</v>
      </c>
      <c r="AM47" s="242">
        <f>IF('Indicator Date hidden'!AM49="x","x",AM$3-'Indicator Date hidden'!AM49)</f>
        <v>1</v>
      </c>
      <c r="AN47" s="242">
        <f>IF('Indicator Date hidden'!AN49="x","x",AN$3-'Indicator Date hidden'!AN49)</f>
        <v>1</v>
      </c>
      <c r="AO47" s="242">
        <f>IF('Indicator Date hidden'!AO49="x","x",AO$3-'Indicator Date hidden'!AO49)</f>
        <v>1</v>
      </c>
      <c r="AP47" s="242">
        <f>IF('Indicator Date hidden'!AP49="x","x",AP$3-'Indicator Date hidden'!AP49)</f>
        <v>3</v>
      </c>
      <c r="AQ47" s="242">
        <f>IF('Indicator Date hidden'!AQ49="x","x",AQ$3-'Indicator Date hidden'!AQ49)</f>
        <v>1</v>
      </c>
      <c r="AR47" s="242">
        <f>IF('Indicator Date hidden'!AR49="x","x",AR$3-'Indicator Date hidden'!AR49)</f>
        <v>1</v>
      </c>
      <c r="AS47" s="242">
        <f>IF('Indicator Date hidden'!AS49="x","x",AS$3-'Indicator Date hidden'!AS49)</f>
        <v>2</v>
      </c>
      <c r="AT47" s="242">
        <f>IF('Indicator Date hidden'!AT49="x","x",AT$3-'Indicator Date hidden'!AT49)</f>
        <v>2</v>
      </c>
      <c r="AU47" s="242">
        <f>IF('Indicator Date hidden'!AU49="x","x",AU$3-'Indicator Date hidden'!AU49)</f>
        <v>1</v>
      </c>
      <c r="AV47" s="242">
        <f>IF('Indicator Date hidden'!AV49="x","x",AV$3-'Indicator Date hidden'!AV49)</f>
        <v>1</v>
      </c>
      <c r="AW47" s="242">
        <f>IF('Indicator Date hidden'!AW49="x","x",AW$3-'Indicator Date hidden'!AW49)</f>
        <v>0</v>
      </c>
      <c r="AX47" s="242">
        <f>IF('Indicator Date hidden'!AX49="x","x",AX$3-'Indicator Date hidden'!AX49)</f>
        <v>2</v>
      </c>
      <c r="AY47" s="242">
        <f>IF('Indicator Date hidden'!AY49="x","x",AY$3-'Indicator Date hidden'!AY49)</f>
        <v>0</v>
      </c>
      <c r="AZ47" s="242">
        <f>IF('Indicator Date hidden'!AZ49="x","x",AZ$3-'Indicator Date hidden'!AZ49)</f>
        <v>0</v>
      </c>
      <c r="BA47" s="246">
        <f t="shared" si="0"/>
        <v>57</v>
      </c>
      <c r="BB47" s="248">
        <f t="shared" si="1"/>
        <v>1.2391304347826086</v>
      </c>
      <c r="BC47" s="246">
        <f t="shared" si="2"/>
        <v>31</v>
      </c>
      <c r="BD47" s="248">
        <f t="shared" si="3"/>
        <v>1.4016261147665103</v>
      </c>
      <c r="BE47" s="249">
        <f t="shared" si="4"/>
        <v>1</v>
      </c>
    </row>
    <row r="48" spans="1:57" s="166" customFormat="1" x14ac:dyDescent="0.25">
      <c r="A48" s="165" t="s">
        <v>439</v>
      </c>
      <c r="B48" s="165" t="s">
        <v>578</v>
      </c>
      <c r="C48" s="165" t="s">
        <v>403</v>
      </c>
      <c r="D48" s="195" t="s">
        <v>410</v>
      </c>
      <c r="E48" s="242">
        <f>IF('Indicator Date hidden'!E50="x","x",$E$3-'Indicator Date hidden'!E50)</f>
        <v>0</v>
      </c>
      <c r="F48" s="242">
        <f>IF('Indicator Date hidden'!F50="x","x",F$3-'Indicator Date hidden'!F50)</f>
        <v>6</v>
      </c>
      <c r="G48" s="242">
        <f>IF('Indicator Date hidden'!G50="x","x",G$3-'Indicator Date hidden'!G50)</f>
        <v>6</v>
      </c>
      <c r="H48" s="242">
        <f>IF('Indicator Date hidden'!H50="x","x",H$3-'Indicator Date hidden'!H50)</f>
        <v>0</v>
      </c>
      <c r="I48" s="242">
        <f>IF('Indicator Date hidden'!I50="x","x",I$3-'Indicator Date hidden'!I50)</f>
        <v>2</v>
      </c>
      <c r="J48" s="242">
        <f>IF('Indicator Date hidden'!J50="x","x",J$3-'Indicator Date hidden'!J50)</f>
        <v>0</v>
      </c>
      <c r="K48" s="242">
        <f>IF('Indicator Date hidden'!K50="x","x",K$3-'Indicator Date hidden'!K50)</f>
        <v>1</v>
      </c>
      <c r="L48" s="242">
        <f>IF('Indicator Date hidden'!L50="x","x",L$3-'Indicator Date hidden'!L50)</f>
        <v>0</v>
      </c>
      <c r="M48" s="242">
        <f>IF('Indicator Date hidden'!M50="x","x",M$3-'Indicator Date hidden'!M50)</f>
        <v>0</v>
      </c>
      <c r="N48" s="242">
        <f>IF('Indicator Date hidden'!N50="x","x",N$3-'Indicator Date hidden'!N50)</f>
        <v>0</v>
      </c>
      <c r="O48" s="242">
        <f>IF('Indicator Date hidden'!O50="x","x",O$3-'Indicator Date hidden'!O50)</f>
        <v>0</v>
      </c>
      <c r="P48" s="242">
        <f>IF('Indicator Date hidden'!P50="x","x",P$3-'Indicator Date hidden'!P50)</f>
        <v>0</v>
      </c>
      <c r="Q48" s="242">
        <f>IF('Indicator Date hidden'!Q50="x","x",Q$3-'Indicator Date hidden'!Q50)</f>
        <v>3</v>
      </c>
      <c r="R48" s="242">
        <f>IF('Indicator Date hidden'!R50="x","x",R$3-'Indicator Date hidden'!R50)</f>
        <v>1</v>
      </c>
      <c r="S48" s="242">
        <f>IF('Indicator Date hidden'!S50="x","x",S$3-'Indicator Date hidden'!S50)</f>
        <v>1</v>
      </c>
      <c r="T48" s="242">
        <f>IF('Indicator Date hidden'!T50="x","x",T$3-'Indicator Date hidden'!T50)</f>
        <v>2</v>
      </c>
      <c r="U48" s="242">
        <f>IF('Indicator Date hidden'!U50="x","x",U$3-'Indicator Date hidden'!U50)</f>
        <v>2</v>
      </c>
      <c r="V48" s="242">
        <f>IF('Indicator Date hidden'!V50="x","x",V$3-'Indicator Date hidden'!V50)</f>
        <v>2</v>
      </c>
      <c r="W48" s="242">
        <f>IF('Indicator Date hidden'!W50="x","x",W$3-'Indicator Date hidden'!W50)</f>
        <v>3</v>
      </c>
      <c r="X48" s="242">
        <f>IF('Indicator Date hidden'!X50="x","x",X$3-'Indicator Date hidden'!X50)</f>
        <v>4</v>
      </c>
      <c r="Y48" s="242">
        <f>IF('Indicator Date hidden'!Y50="x","x",Y$3-'Indicator Date hidden'!Y50)</f>
        <v>0</v>
      </c>
      <c r="Z48" s="242">
        <f>IF('Indicator Date hidden'!Z50="x","x",Z$3-'Indicator Date hidden'!Z50)</f>
        <v>0</v>
      </c>
      <c r="AA48" s="242">
        <f>IF('Indicator Date hidden'!AA50="x","x",AA$3-'Indicator Date hidden'!AA50)</f>
        <v>0</v>
      </c>
      <c r="AB48" s="242">
        <f>IF('Indicator Date hidden'!AB50="x","x",AB$3-'Indicator Date hidden'!AB50)</f>
        <v>0</v>
      </c>
      <c r="AC48" s="242">
        <f>IF('Indicator Date hidden'!AC50="x","x",AC$3-'Indicator Date hidden'!AC50)</f>
        <v>0</v>
      </c>
      <c r="AD48" s="242">
        <f>IF('Indicator Date hidden'!AD50="x","x",AD$3-'Indicator Date hidden'!AD50)</f>
        <v>1</v>
      </c>
      <c r="AE48" s="242">
        <f>IF('Indicator Date hidden'!AE50="x","x",AE$3-'Indicator Date hidden'!AE50)</f>
        <v>1</v>
      </c>
      <c r="AF48" s="242">
        <f>IF('Indicator Date hidden'!AF50="x","x",AF$3-'Indicator Date hidden'!AF50)</f>
        <v>0</v>
      </c>
      <c r="AG48" s="242">
        <f>IF('Indicator Date hidden'!AG50="x","x",AG$3-'Indicator Date hidden'!AG50)</f>
        <v>1</v>
      </c>
      <c r="AH48" s="242">
        <f>IF('Indicator Date hidden'!AH50="x","x",AH$3-'Indicator Date hidden'!AH50)</f>
        <v>1</v>
      </c>
      <c r="AI48" s="242">
        <f>IF('Indicator Date hidden'!AI50="x","x",AI$3-'Indicator Date hidden'!AI50)</f>
        <v>1</v>
      </c>
      <c r="AJ48" s="242">
        <f>IF('Indicator Date hidden'!AJ50="x","x",AJ$3-'Indicator Date hidden'!AJ50)</f>
        <v>1</v>
      </c>
      <c r="AK48" s="242">
        <f>IF('Indicator Date hidden'!AK50="x","x",AK$3-'Indicator Date hidden'!AK50)</f>
        <v>1</v>
      </c>
      <c r="AL48" s="242">
        <f>IF('Indicator Date hidden'!AL50="x","x",AL$3-'Indicator Date hidden'!AL50)</f>
        <v>1</v>
      </c>
      <c r="AM48" s="242">
        <f>IF('Indicator Date hidden'!AM50="x","x",AM$3-'Indicator Date hidden'!AM50)</f>
        <v>1</v>
      </c>
      <c r="AN48" s="242">
        <f>IF('Indicator Date hidden'!AN50="x","x",AN$3-'Indicator Date hidden'!AN50)</f>
        <v>1</v>
      </c>
      <c r="AO48" s="242">
        <f>IF('Indicator Date hidden'!AO50="x","x",AO$3-'Indicator Date hidden'!AO50)</f>
        <v>1</v>
      </c>
      <c r="AP48" s="242">
        <f>IF('Indicator Date hidden'!AP50="x","x",AP$3-'Indicator Date hidden'!AP50)</f>
        <v>3</v>
      </c>
      <c r="AQ48" s="242">
        <f>IF('Indicator Date hidden'!AQ50="x","x",AQ$3-'Indicator Date hidden'!AQ50)</f>
        <v>1</v>
      </c>
      <c r="AR48" s="242">
        <f>IF('Indicator Date hidden'!AR50="x","x",AR$3-'Indicator Date hidden'!AR50)</f>
        <v>1</v>
      </c>
      <c r="AS48" s="242">
        <f>IF('Indicator Date hidden'!AS50="x","x",AS$3-'Indicator Date hidden'!AS50)</f>
        <v>2</v>
      </c>
      <c r="AT48" s="242">
        <f>IF('Indicator Date hidden'!AT50="x","x",AT$3-'Indicator Date hidden'!AT50)</f>
        <v>2</v>
      </c>
      <c r="AU48" s="242">
        <f>IF('Indicator Date hidden'!AU50="x","x",AU$3-'Indicator Date hidden'!AU50)</f>
        <v>1</v>
      </c>
      <c r="AV48" s="242">
        <f>IF('Indicator Date hidden'!AV50="x","x",AV$3-'Indicator Date hidden'!AV50)</f>
        <v>1</v>
      </c>
      <c r="AW48" s="242">
        <f>IF('Indicator Date hidden'!AW50="x","x",AW$3-'Indicator Date hidden'!AW50)</f>
        <v>0</v>
      </c>
      <c r="AX48" s="242">
        <f>IF('Indicator Date hidden'!AX50="x","x",AX$3-'Indicator Date hidden'!AX50)</f>
        <v>2</v>
      </c>
      <c r="AY48" s="242">
        <f>IF('Indicator Date hidden'!AY50="x","x",AY$3-'Indicator Date hidden'!AY50)</f>
        <v>0</v>
      </c>
      <c r="AZ48" s="242">
        <f>IF('Indicator Date hidden'!AZ50="x","x",AZ$3-'Indicator Date hidden'!AZ50)</f>
        <v>0</v>
      </c>
      <c r="BA48" s="246">
        <f t="shared" si="0"/>
        <v>57</v>
      </c>
      <c r="BB48" s="248">
        <f t="shared" si="1"/>
        <v>1.2391304347826086</v>
      </c>
      <c r="BC48" s="246">
        <f t="shared" si="2"/>
        <v>31</v>
      </c>
      <c r="BD48" s="248">
        <f t="shared" si="3"/>
        <v>1.4016261147665103</v>
      </c>
      <c r="BE48" s="249">
        <f t="shared" si="4"/>
        <v>1</v>
      </c>
    </row>
    <row r="49" spans="1:57" s="166" customFormat="1" x14ac:dyDescent="0.25">
      <c r="A49" s="165" t="s">
        <v>439</v>
      </c>
      <c r="B49" s="165" t="s">
        <v>580</v>
      </c>
      <c r="C49" s="165" t="s">
        <v>403</v>
      </c>
      <c r="D49" s="195" t="s">
        <v>413</v>
      </c>
      <c r="E49" s="242">
        <f>IF('Indicator Date hidden'!E51="x","x",$E$3-'Indicator Date hidden'!E51)</f>
        <v>0</v>
      </c>
      <c r="F49" s="242">
        <f>IF('Indicator Date hidden'!F51="x","x",F$3-'Indicator Date hidden'!F51)</f>
        <v>6</v>
      </c>
      <c r="G49" s="242">
        <f>IF('Indicator Date hidden'!G51="x","x",G$3-'Indicator Date hidden'!G51)</f>
        <v>6</v>
      </c>
      <c r="H49" s="242">
        <f>IF('Indicator Date hidden'!H51="x","x",H$3-'Indicator Date hidden'!H51)</f>
        <v>0</v>
      </c>
      <c r="I49" s="242">
        <f>IF('Indicator Date hidden'!I51="x","x",I$3-'Indicator Date hidden'!I51)</f>
        <v>2</v>
      </c>
      <c r="J49" s="242">
        <f>IF('Indicator Date hidden'!J51="x","x",J$3-'Indicator Date hidden'!J51)</f>
        <v>0</v>
      </c>
      <c r="K49" s="242">
        <f>IF('Indicator Date hidden'!K51="x","x",K$3-'Indicator Date hidden'!K51)</f>
        <v>1</v>
      </c>
      <c r="L49" s="242">
        <f>IF('Indicator Date hidden'!L51="x","x",L$3-'Indicator Date hidden'!L51)</f>
        <v>0</v>
      </c>
      <c r="M49" s="242">
        <f>IF('Indicator Date hidden'!M51="x","x",M$3-'Indicator Date hidden'!M51)</f>
        <v>0</v>
      </c>
      <c r="N49" s="242">
        <f>IF('Indicator Date hidden'!N51="x","x",N$3-'Indicator Date hidden'!N51)</f>
        <v>0</v>
      </c>
      <c r="O49" s="242">
        <f>IF('Indicator Date hidden'!O51="x","x",O$3-'Indicator Date hidden'!O51)</f>
        <v>0</v>
      </c>
      <c r="P49" s="242">
        <f>IF('Indicator Date hidden'!P51="x","x",P$3-'Indicator Date hidden'!P51)</f>
        <v>0</v>
      </c>
      <c r="Q49" s="242">
        <f>IF('Indicator Date hidden'!Q51="x","x",Q$3-'Indicator Date hidden'!Q51)</f>
        <v>3</v>
      </c>
      <c r="R49" s="242">
        <f>IF('Indicator Date hidden'!R51="x","x",R$3-'Indicator Date hidden'!R51)</f>
        <v>1</v>
      </c>
      <c r="S49" s="242">
        <f>IF('Indicator Date hidden'!S51="x","x",S$3-'Indicator Date hidden'!S51)</f>
        <v>1</v>
      </c>
      <c r="T49" s="242">
        <f>IF('Indicator Date hidden'!T51="x","x",T$3-'Indicator Date hidden'!T51)</f>
        <v>2</v>
      </c>
      <c r="U49" s="242">
        <f>IF('Indicator Date hidden'!U51="x","x",U$3-'Indicator Date hidden'!U51)</f>
        <v>2</v>
      </c>
      <c r="V49" s="242">
        <f>IF('Indicator Date hidden'!V51="x","x",V$3-'Indicator Date hidden'!V51)</f>
        <v>2</v>
      </c>
      <c r="W49" s="242">
        <f>IF('Indicator Date hidden'!W51="x","x",W$3-'Indicator Date hidden'!W51)</f>
        <v>3</v>
      </c>
      <c r="X49" s="242">
        <f>IF('Indicator Date hidden'!X51="x","x",X$3-'Indicator Date hidden'!X51)</f>
        <v>4</v>
      </c>
      <c r="Y49" s="242">
        <f>IF('Indicator Date hidden'!Y51="x","x",Y$3-'Indicator Date hidden'!Y51)</f>
        <v>0</v>
      </c>
      <c r="Z49" s="242">
        <f>IF('Indicator Date hidden'!Z51="x","x",Z$3-'Indicator Date hidden'!Z51)</f>
        <v>0</v>
      </c>
      <c r="AA49" s="242">
        <f>IF('Indicator Date hidden'!AA51="x","x",AA$3-'Indicator Date hidden'!AA51)</f>
        <v>0</v>
      </c>
      <c r="AB49" s="242">
        <f>IF('Indicator Date hidden'!AB51="x","x",AB$3-'Indicator Date hidden'!AB51)</f>
        <v>0</v>
      </c>
      <c r="AC49" s="242">
        <f>IF('Indicator Date hidden'!AC51="x","x",AC$3-'Indicator Date hidden'!AC51)</f>
        <v>0</v>
      </c>
      <c r="AD49" s="242">
        <f>IF('Indicator Date hidden'!AD51="x","x",AD$3-'Indicator Date hidden'!AD51)</f>
        <v>1</v>
      </c>
      <c r="AE49" s="242">
        <f>IF('Indicator Date hidden'!AE51="x","x",AE$3-'Indicator Date hidden'!AE51)</f>
        <v>1</v>
      </c>
      <c r="AF49" s="242">
        <f>IF('Indicator Date hidden'!AF51="x","x",AF$3-'Indicator Date hidden'!AF51)</f>
        <v>0</v>
      </c>
      <c r="AG49" s="242">
        <f>IF('Indicator Date hidden'!AG51="x","x",AG$3-'Indicator Date hidden'!AG51)</f>
        <v>1</v>
      </c>
      <c r="AH49" s="242">
        <f>IF('Indicator Date hidden'!AH51="x","x",AH$3-'Indicator Date hidden'!AH51)</f>
        <v>1</v>
      </c>
      <c r="AI49" s="242">
        <f>IF('Indicator Date hidden'!AI51="x","x",AI$3-'Indicator Date hidden'!AI51)</f>
        <v>1</v>
      </c>
      <c r="AJ49" s="242">
        <f>IF('Indicator Date hidden'!AJ51="x","x",AJ$3-'Indicator Date hidden'!AJ51)</f>
        <v>1</v>
      </c>
      <c r="AK49" s="242">
        <f>IF('Indicator Date hidden'!AK51="x","x",AK$3-'Indicator Date hidden'!AK51)</f>
        <v>1</v>
      </c>
      <c r="AL49" s="242">
        <f>IF('Indicator Date hidden'!AL51="x","x",AL$3-'Indicator Date hidden'!AL51)</f>
        <v>1</v>
      </c>
      <c r="AM49" s="242">
        <f>IF('Indicator Date hidden'!AM51="x","x",AM$3-'Indicator Date hidden'!AM51)</f>
        <v>1</v>
      </c>
      <c r="AN49" s="242">
        <f>IF('Indicator Date hidden'!AN51="x","x",AN$3-'Indicator Date hidden'!AN51)</f>
        <v>1</v>
      </c>
      <c r="AO49" s="242">
        <f>IF('Indicator Date hidden'!AO51="x","x",AO$3-'Indicator Date hidden'!AO51)</f>
        <v>1</v>
      </c>
      <c r="AP49" s="242">
        <f>IF('Indicator Date hidden'!AP51="x","x",AP$3-'Indicator Date hidden'!AP51)</f>
        <v>3</v>
      </c>
      <c r="AQ49" s="242">
        <f>IF('Indicator Date hidden'!AQ51="x","x",AQ$3-'Indicator Date hidden'!AQ51)</f>
        <v>1</v>
      </c>
      <c r="AR49" s="242">
        <f>IF('Indicator Date hidden'!AR51="x","x",AR$3-'Indicator Date hidden'!AR51)</f>
        <v>1</v>
      </c>
      <c r="AS49" s="242">
        <f>IF('Indicator Date hidden'!AS51="x","x",AS$3-'Indicator Date hidden'!AS51)</f>
        <v>2</v>
      </c>
      <c r="AT49" s="242">
        <f>IF('Indicator Date hidden'!AT51="x","x",AT$3-'Indicator Date hidden'!AT51)</f>
        <v>2</v>
      </c>
      <c r="AU49" s="242">
        <f>IF('Indicator Date hidden'!AU51="x","x",AU$3-'Indicator Date hidden'!AU51)</f>
        <v>1</v>
      </c>
      <c r="AV49" s="242">
        <f>IF('Indicator Date hidden'!AV51="x","x",AV$3-'Indicator Date hidden'!AV51)</f>
        <v>1</v>
      </c>
      <c r="AW49" s="242">
        <f>IF('Indicator Date hidden'!AW51="x","x",AW$3-'Indicator Date hidden'!AW51)</f>
        <v>0</v>
      </c>
      <c r="AX49" s="242">
        <f>IF('Indicator Date hidden'!AX51="x","x",AX$3-'Indicator Date hidden'!AX51)</f>
        <v>2</v>
      </c>
      <c r="AY49" s="242">
        <f>IF('Indicator Date hidden'!AY51="x","x",AY$3-'Indicator Date hidden'!AY51)</f>
        <v>0</v>
      </c>
      <c r="AZ49" s="242">
        <f>IF('Indicator Date hidden'!AZ51="x","x",AZ$3-'Indicator Date hidden'!AZ51)</f>
        <v>0</v>
      </c>
      <c r="BA49" s="246">
        <f t="shared" si="0"/>
        <v>57</v>
      </c>
      <c r="BB49" s="248">
        <f t="shared" si="1"/>
        <v>1.2391304347826086</v>
      </c>
      <c r="BC49" s="246">
        <f t="shared" si="2"/>
        <v>31</v>
      </c>
      <c r="BD49" s="248">
        <f t="shared" si="3"/>
        <v>1.4016261147665103</v>
      </c>
      <c r="BE49" s="249">
        <f t="shared" si="4"/>
        <v>1</v>
      </c>
    </row>
    <row r="50" spans="1:57" s="166" customFormat="1" x14ac:dyDescent="0.25">
      <c r="A50" s="165" t="s">
        <v>439</v>
      </c>
      <c r="B50" s="165" t="s">
        <v>582</v>
      </c>
      <c r="C50" s="165" t="s">
        <v>403</v>
      </c>
      <c r="D50" s="195" t="s">
        <v>417</v>
      </c>
      <c r="E50" s="242">
        <f>IF('Indicator Date hidden'!E52="x","x",$E$3-'Indicator Date hidden'!E52)</f>
        <v>0</v>
      </c>
      <c r="F50" s="242" t="str">
        <f>IF('Indicator Date hidden'!F52="x","x",F$3-'Indicator Date hidden'!F52)</f>
        <v>x</v>
      </c>
      <c r="G50" s="242" t="str">
        <f>IF('Indicator Date hidden'!G52="x","x",G$3-'Indicator Date hidden'!G52)</f>
        <v>x</v>
      </c>
      <c r="H50" s="242">
        <f>IF('Indicator Date hidden'!H52="x","x",H$3-'Indicator Date hidden'!H52)</f>
        <v>0</v>
      </c>
      <c r="I50" s="242">
        <f>IF('Indicator Date hidden'!I52="x","x",I$3-'Indicator Date hidden'!I52)</f>
        <v>2</v>
      </c>
      <c r="J50" s="242">
        <f>IF('Indicator Date hidden'!J52="x","x",J$3-'Indicator Date hidden'!J52)</f>
        <v>0</v>
      </c>
      <c r="K50" s="242">
        <f>IF('Indicator Date hidden'!K52="x","x",K$3-'Indicator Date hidden'!K52)</f>
        <v>1</v>
      </c>
      <c r="L50" s="242">
        <f>IF('Indicator Date hidden'!L52="x","x",L$3-'Indicator Date hidden'!L52)</f>
        <v>0</v>
      </c>
      <c r="M50" s="242">
        <f>IF('Indicator Date hidden'!M52="x","x",M$3-'Indicator Date hidden'!M52)</f>
        <v>0</v>
      </c>
      <c r="N50" s="242">
        <f>IF('Indicator Date hidden'!N52="x","x",N$3-'Indicator Date hidden'!N52)</f>
        <v>0</v>
      </c>
      <c r="O50" s="242">
        <f>IF('Indicator Date hidden'!O52="x","x",O$3-'Indicator Date hidden'!O52)</f>
        <v>0</v>
      </c>
      <c r="P50" s="242">
        <f>IF('Indicator Date hidden'!P52="x","x",P$3-'Indicator Date hidden'!P52)</f>
        <v>0</v>
      </c>
      <c r="Q50" s="242">
        <f>IF('Indicator Date hidden'!Q52="x","x",Q$3-'Indicator Date hidden'!Q52)</f>
        <v>3</v>
      </c>
      <c r="R50" s="242">
        <f>IF('Indicator Date hidden'!R52="x","x",R$3-'Indicator Date hidden'!R52)</f>
        <v>1</v>
      </c>
      <c r="S50" s="242">
        <f>IF('Indicator Date hidden'!S52="x","x",S$3-'Indicator Date hidden'!S52)</f>
        <v>1</v>
      </c>
      <c r="T50" s="242">
        <f>IF('Indicator Date hidden'!T52="x","x",T$3-'Indicator Date hidden'!T52)</f>
        <v>2</v>
      </c>
      <c r="U50" s="242">
        <f>IF('Indicator Date hidden'!U52="x","x",U$3-'Indicator Date hidden'!U52)</f>
        <v>2</v>
      </c>
      <c r="V50" s="242">
        <f>IF('Indicator Date hidden'!V52="x","x",V$3-'Indicator Date hidden'!V52)</f>
        <v>2</v>
      </c>
      <c r="W50" s="242">
        <f>IF('Indicator Date hidden'!W52="x","x",W$3-'Indicator Date hidden'!W52)</f>
        <v>3</v>
      </c>
      <c r="X50" s="242">
        <f>IF('Indicator Date hidden'!X52="x","x",X$3-'Indicator Date hidden'!X52)</f>
        <v>4</v>
      </c>
      <c r="Y50" s="242">
        <f>IF('Indicator Date hidden'!Y52="x","x",Y$3-'Indicator Date hidden'!Y52)</f>
        <v>0</v>
      </c>
      <c r="Z50" s="242">
        <f>IF('Indicator Date hidden'!Z52="x","x",Z$3-'Indicator Date hidden'!Z52)</f>
        <v>0</v>
      </c>
      <c r="AA50" s="242">
        <f>IF('Indicator Date hidden'!AA52="x","x",AA$3-'Indicator Date hidden'!AA52)</f>
        <v>0</v>
      </c>
      <c r="AB50" s="242">
        <f>IF('Indicator Date hidden'!AB52="x","x",AB$3-'Indicator Date hidden'!AB52)</f>
        <v>0</v>
      </c>
      <c r="AC50" s="242">
        <f>IF('Indicator Date hidden'!AC52="x","x",AC$3-'Indicator Date hidden'!AC52)</f>
        <v>0</v>
      </c>
      <c r="AD50" s="242">
        <f>IF('Indicator Date hidden'!AD52="x","x",AD$3-'Indicator Date hidden'!AD52)</f>
        <v>1</v>
      </c>
      <c r="AE50" s="242">
        <f>IF('Indicator Date hidden'!AE52="x","x",AE$3-'Indicator Date hidden'!AE52)</f>
        <v>1</v>
      </c>
      <c r="AF50" s="242">
        <f>IF('Indicator Date hidden'!AF52="x","x",AF$3-'Indicator Date hidden'!AF52)</f>
        <v>0</v>
      </c>
      <c r="AG50" s="242">
        <f>IF('Indicator Date hidden'!AG52="x","x",AG$3-'Indicator Date hidden'!AG52)</f>
        <v>1</v>
      </c>
      <c r="AH50" s="242">
        <f>IF('Indicator Date hidden'!AH52="x","x",AH$3-'Indicator Date hidden'!AH52)</f>
        <v>1</v>
      </c>
      <c r="AI50" s="242">
        <f>IF('Indicator Date hidden'!AI52="x","x",AI$3-'Indicator Date hidden'!AI52)</f>
        <v>1</v>
      </c>
      <c r="AJ50" s="242">
        <f>IF('Indicator Date hidden'!AJ52="x","x",AJ$3-'Indicator Date hidden'!AJ52)</f>
        <v>1</v>
      </c>
      <c r="AK50" s="242">
        <f>IF('Indicator Date hidden'!AK52="x","x",AK$3-'Indicator Date hidden'!AK52)</f>
        <v>1</v>
      </c>
      <c r="AL50" s="242">
        <f>IF('Indicator Date hidden'!AL52="x","x",AL$3-'Indicator Date hidden'!AL52)</f>
        <v>1</v>
      </c>
      <c r="AM50" s="242">
        <f>IF('Indicator Date hidden'!AM52="x","x",AM$3-'Indicator Date hidden'!AM52)</f>
        <v>1</v>
      </c>
      <c r="AN50" s="242">
        <f>IF('Indicator Date hidden'!AN52="x","x",AN$3-'Indicator Date hidden'!AN52)</f>
        <v>1</v>
      </c>
      <c r="AO50" s="242">
        <f>IF('Indicator Date hidden'!AO52="x","x",AO$3-'Indicator Date hidden'!AO52)</f>
        <v>1</v>
      </c>
      <c r="AP50" s="242">
        <f>IF('Indicator Date hidden'!AP52="x","x",AP$3-'Indicator Date hidden'!AP52)</f>
        <v>3</v>
      </c>
      <c r="AQ50" s="242">
        <f>IF('Indicator Date hidden'!AQ52="x","x",AQ$3-'Indicator Date hidden'!AQ52)</f>
        <v>1</v>
      </c>
      <c r="AR50" s="242">
        <f>IF('Indicator Date hidden'!AR52="x","x",AR$3-'Indicator Date hidden'!AR52)</f>
        <v>1</v>
      </c>
      <c r="AS50" s="242">
        <f>IF('Indicator Date hidden'!AS52="x","x",AS$3-'Indicator Date hidden'!AS52)</f>
        <v>2</v>
      </c>
      <c r="AT50" s="242">
        <f>IF('Indicator Date hidden'!AT52="x","x",AT$3-'Indicator Date hidden'!AT52)</f>
        <v>2</v>
      </c>
      <c r="AU50" s="242">
        <f>IF('Indicator Date hidden'!AU52="x","x",AU$3-'Indicator Date hidden'!AU52)</f>
        <v>1</v>
      </c>
      <c r="AV50" s="242">
        <f>IF('Indicator Date hidden'!AV52="x","x",AV$3-'Indicator Date hidden'!AV52)</f>
        <v>1</v>
      </c>
      <c r="AW50" s="242">
        <f>IF('Indicator Date hidden'!AW52="x","x",AW$3-'Indicator Date hidden'!AW52)</f>
        <v>0</v>
      </c>
      <c r="AX50" s="242" t="str">
        <f>IF('Indicator Date hidden'!AX52="x","x",AX$3-'Indicator Date hidden'!AX52)</f>
        <v>x</v>
      </c>
      <c r="AY50" s="242">
        <f>IF('Indicator Date hidden'!AY52="x","x",AY$3-'Indicator Date hidden'!AY52)</f>
        <v>0</v>
      </c>
      <c r="AZ50" s="242">
        <f>IF('Indicator Date hidden'!AZ52="x","x",AZ$3-'Indicator Date hidden'!AZ52)</f>
        <v>0</v>
      </c>
      <c r="BA50" s="246">
        <f t="shared" si="0"/>
        <v>43</v>
      </c>
      <c r="BB50" s="248">
        <f t="shared" si="1"/>
        <v>0.93478260869565222</v>
      </c>
      <c r="BC50" s="246">
        <f t="shared" si="2"/>
        <v>28</v>
      </c>
      <c r="BD50" s="248">
        <f t="shared" si="3"/>
        <v>0.98830369120352457</v>
      </c>
      <c r="BE50" s="249">
        <f t="shared" si="4"/>
        <v>1</v>
      </c>
    </row>
    <row r="51" spans="1:57" s="166" customFormat="1" x14ac:dyDescent="0.25">
      <c r="A51" s="165" t="s">
        <v>439</v>
      </c>
      <c r="B51" s="165" t="s">
        <v>416</v>
      </c>
      <c r="C51" s="165" t="s">
        <v>403</v>
      </c>
      <c r="D51" s="195" t="s">
        <v>420</v>
      </c>
      <c r="E51" s="242">
        <f>IF('Indicator Date hidden'!E53="x","x",$E$3-'Indicator Date hidden'!E53)</f>
        <v>0</v>
      </c>
      <c r="F51" s="242">
        <f>IF('Indicator Date hidden'!F53="x","x",F$3-'Indicator Date hidden'!F53)</f>
        <v>6</v>
      </c>
      <c r="G51" s="242">
        <f>IF('Indicator Date hidden'!G53="x","x",G$3-'Indicator Date hidden'!G53)</f>
        <v>6</v>
      </c>
      <c r="H51" s="242">
        <f>IF('Indicator Date hidden'!H53="x","x",H$3-'Indicator Date hidden'!H53)</f>
        <v>0</v>
      </c>
      <c r="I51" s="242">
        <f>IF('Indicator Date hidden'!I53="x","x",I$3-'Indicator Date hidden'!I53)</f>
        <v>2</v>
      </c>
      <c r="J51" s="242">
        <f>IF('Indicator Date hidden'!J53="x","x",J$3-'Indicator Date hidden'!J53)</f>
        <v>0</v>
      </c>
      <c r="K51" s="242">
        <f>IF('Indicator Date hidden'!K53="x","x",K$3-'Indicator Date hidden'!K53)</f>
        <v>1</v>
      </c>
      <c r="L51" s="242">
        <f>IF('Indicator Date hidden'!L53="x","x",L$3-'Indicator Date hidden'!L53)</f>
        <v>0</v>
      </c>
      <c r="M51" s="242">
        <f>IF('Indicator Date hidden'!M53="x","x",M$3-'Indicator Date hidden'!M53)</f>
        <v>0</v>
      </c>
      <c r="N51" s="242">
        <f>IF('Indicator Date hidden'!N53="x","x",N$3-'Indicator Date hidden'!N53)</f>
        <v>0</v>
      </c>
      <c r="O51" s="242">
        <f>IF('Indicator Date hidden'!O53="x","x",O$3-'Indicator Date hidden'!O53)</f>
        <v>0</v>
      </c>
      <c r="P51" s="242">
        <f>IF('Indicator Date hidden'!P53="x","x",P$3-'Indicator Date hidden'!P53)</f>
        <v>0</v>
      </c>
      <c r="Q51" s="242">
        <f>IF('Indicator Date hidden'!Q53="x","x",Q$3-'Indicator Date hidden'!Q53)</f>
        <v>3</v>
      </c>
      <c r="R51" s="242">
        <f>IF('Indicator Date hidden'!R53="x","x",R$3-'Indicator Date hidden'!R53)</f>
        <v>1</v>
      </c>
      <c r="S51" s="242">
        <f>IF('Indicator Date hidden'!S53="x","x",S$3-'Indicator Date hidden'!S53)</f>
        <v>1</v>
      </c>
      <c r="T51" s="242">
        <f>IF('Indicator Date hidden'!T53="x","x",T$3-'Indicator Date hidden'!T53)</f>
        <v>2</v>
      </c>
      <c r="U51" s="242">
        <f>IF('Indicator Date hidden'!U53="x","x",U$3-'Indicator Date hidden'!U53)</f>
        <v>2</v>
      </c>
      <c r="V51" s="242">
        <f>IF('Indicator Date hidden'!V53="x","x",V$3-'Indicator Date hidden'!V53)</f>
        <v>2</v>
      </c>
      <c r="W51" s="242">
        <f>IF('Indicator Date hidden'!W53="x","x",W$3-'Indicator Date hidden'!W53)</f>
        <v>3</v>
      </c>
      <c r="X51" s="242">
        <f>IF('Indicator Date hidden'!X53="x","x",X$3-'Indicator Date hidden'!X53)</f>
        <v>4</v>
      </c>
      <c r="Y51" s="242">
        <f>IF('Indicator Date hidden'!Y53="x","x",Y$3-'Indicator Date hidden'!Y53)</f>
        <v>0</v>
      </c>
      <c r="Z51" s="242">
        <f>IF('Indicator Date hidden'!Z53="x","x",Z$3-'Indicator Date hidden'!Z53)</f>
        <v>0</v>
      </c>
      <c r="AA51" s="242">
        <f>IF('Indicator Date hidden'!AA53="x","x",AA$3-'Indicator Date hidden'!AA53)</f>
        <v>0</v>
      </c>
      <c r="AB51" s="242">
        <f>IF('Indicator Date hidden'!AB53="x","x",AB$3-'Indicator Date hidden'!AB53)</f>
        <v>0</v>
      </c>
      <c r="AC51" s="242">
        <f>IF('Indicator Date hidden'!AC53="x","x",AC$3-'Indicator Date hidden'!AC53)</f>
        <v>0</v>
      </c>
      <c r="AD51" s="242">
        <f>IF('Indicator Date hidden'!AD53="x","x",AD$3-'Indicator Date hidden'!AD53)</f>
        <v>1</v>
      </c>
      <c r="AE51" s="242">
        <f>IF('Indicator Date hidden'!AE53="x","x",AE$3-'Indicator Date hidden'!AE53)</f>
        <v>1</v>
      </c>
      <c r="AF51" s="242">
        <f>IF('Indicator Date hidden'!AF53="x","x",AF$3-'Indicator Date hidden'!AF53)</f>
        <v>0</v>
      </c>
      <c r="AG51" s="242">
        <f>IF('Indicator Date hidden'!AG53="x","x",AG$3-'Indicator Date hidden'!AG53)</f>
        <v>1</v>
      </c>
      <c r="AH51" s="242">
        <f>IF('Indicator Date hidden'!AH53="x","x",AH$3-'Indicator Date hidden'!AH53)</f>
        <v>1</v>
      </c>
      <c r="AI51" s="242">
        <f>IF('Indicator Date hidden'!AI53="x","x",AI$3-'Indicator Date hidden'!AI53)</f>
        <v>1</v>
      </c>
      <c r="AJ51" s="242">
        <f>IF('Indicator Date hidden'!AJ53="x","x",AJ$3-'Indicator Date hidden'!AJ53)</f>
        <v>1</v>
      </c>
      <c r="AK51" s="242">
        <f>IF('Indicator Date hidden'!AK53="x","x",AK$3-'Indicator Date hidden'!AK53)</f>
        <v>1</v>
      </c>
      <c r="AL51" s="242">
        <f>IF('Indicator Date hidden'!AL53="x","x",AL$3-'Indicator Date hidden'!AL53)</f>
        <v>1</v>
      </c>
      <c r="AM51" s="242">
        <f>IF('Indicator Date hidden'!AM53="x","x",AM$3-'Indicator Date hidden'!AM53)</f>
        <v>1</v>
      </c>
      <c r="AN51" s="242">
        <f>IF('Indicator Date hidden'!AN53="x","x",AN$3-'Indicator Date hidden'!AN53)</f>
        <v>1</v>
      </c>
      <c r="AO51" s="242">
        <f>IF('Indicator Date hidden'!AO53="x","x",AO$3-'Indicator Date hidden'!AO53)</f>
        <v>1</v>
      </c>
      <c r="AP51" s="242">
        <f>IF('Indicator Date hidden'!AP53="x","x",AP$3-'Indicator Date hidden'!AP53)</f>
        <v>3</v>
      </c>
      <c r="AQ51" s="242">
        <f>IF('Indicator Date hidden'!AQ53="x","x",AQ$3-'Indicator Date hidden'!AQ53)</f>
        <v>1</v>
      </c>
      <c r="AR51" s="242">
        <f>IF('Indicator Date hidden'!AR53="x","x",AR$3-'Indicator Date hidden'!AR53)</f>
        <v>1</v>
      </c>
      <c r="AS51" s="242">
        <f>IF('Indicator Date hidden'!AS53="x","x",AS$3-'Indicator Date hidden'!AS53)</f>
        <v>2</v>
      </c>
      <c r="AT51" s="242">
        <f>IF('Indicator Date hidden'!AT53="x","x",AT$3-'Indicator Date hidden'!AT53)</f>
        <v>2</v>
      </c>
      <c r="AU51" s="242">
        <f>IF('Indicator Date hidden'!AU53="x","x",AU$3-'Indicator Date hidden'!AU53)</f>
        <v>1</v>
      </c>
      <c r="AV51" s="242">
        <f>IF('Indicator Date hidden'!AV53="x","x",AV$3-'Indicator Date hidden'!AV53)</f>
        <v>1</v>
      </c>
      <c r="AW51" s="242">
        <f>IF('Indicator Date hidden'!AW53="x","x",AW$3-'Indicator Date hidden'!AW53)</f>
        <v>0</v>
      </c>
      <c r="AX51" s="242">
        <f>IF('Indicator Date hidden'!AX53="x","x",AX$3-'Indicator Date hidden'!AX53)</f>
        <v>2</v>
      </c>
      <c r="AY51" s="242">
        <f>IF('Indicator Date hidden'!AY53="x","x",AY$3-'Indicator Date hidden'!AY53)</f>
        <v>0</v>
      </c>
      <c r="AZ51" s="242">
        <f>IF('Indicator Date hidden'!AZ53="x","x",AZ$3-'Indicator Date hidden'!AZ53)</f>
        <v>0</v>
      </c>
      <c r="BA51" s="246">
        <f t="shared" si="0"/>
        <v>57</v>
      </c>
      <c r="BB51" s="248">
        <f t="shared" si="1"/>
        <v>1.2391304347826086</v>
      </c>
      <c r="BC51" s="246">
        <f t="shared" si="2"/>
        <v>31</v>
      </c>
      <c r="BD51" s="248">
        <f t="shared" si="3"/>
        <v>1.4016261147665103</v>
      </c>
      <c r="BE51" s="249">
        <f t="shared" si="4"/>
        <v>1</v>
      </c>
    </row>
    <row r="52" spans="1:57" s="166" customFormat="1" x14ac:dyDescent="0.25">
      <c r="A52" s="165" t="s">
        <v>439</v>
      </c>
      <c r="B52" s="165" t="s">
        <v>418</v>
      </c>
      <c r="C52" s="165" t="s">
        <v>403</v>
      </c>
      <c r="D52" s="195" t="s">
        <v>423</v>
      </c>
      <c r="E52" s="242">
        <f>IF('Indicator Date hidden'!E54="x","x",$E$3-'Indicator Date hidden'!E54)</f>
        <v>0</v>
      </c>
      <c r="F52" s="242">
        <f>IF('Indicator Date hidden'!F54="x","x",F$3-'Indicator Date hidden'!F54)</f>
        <v>6</v>
      </c>
      <c r="G52" s="242">
        <f>IF('Indicator Date hidden'!G54="x","x",G$3-'Indicator Date hidden'!G54)</f>
        <v>6</v>
      </c>
      <c r="H52" s="242">
        <f>IF('Indicator Date hidden'!H54="x","x",H$3-'Indicator Date hidden'!H54)</f>
        <v>0</v>
      </c>
      <c r="I52" s="242">
        <f>IF('Indicator Date hidden'!I54="x","x",I$3-'Indicator Date hidden'!I54)</f>
        <v>2</v>
      </c>
      <c r="J52" s="242">
        <f>IF('Indicator Date hidden'!J54="x","x",J$3-'Indicator Date hidden'!J54)</f>
        <v>0</v>
      </c>
      <c r="K52" s="242">
        <f>IF('Indicator Date hidden'!K54="x","x",K$3-'Indicator Date hidden'!K54)</f>
        <v>1</v>
      </c>
      <c r="L52" s="242">
        <f>IF('Indicator Date hidden'!L54="x","x",L$3-'Indicator Date hidden'!L54)</f>
        <v>0</v>
      </c>
      <c r="M52" s="242">
        <f>IF('Indicator Date hidden'!M54="x","x",M$3-'Indicator Date hidden'!M54)</f>
        <v>0</v>
      </c>
      <c r="N52" s="242">
        <f>IF('Indicator Date hidden'!N54="x","x",N$3-'Indicator Date hidden'!N54)</f>
        <v>0</v>
      </c>
      <c r="O52" s="242">
        <f>IF('Indicator Date hidden'!O54="x","x",O$3-'Indicator Date hidden'!O54)</f>
        <v>0</v>
      </c>
      <c r="P52" s="242">
        <f>IF('Indicator Date hidden'!P54="x","x",P$3-'Indicator Date hidden'!P54)</f>
        <v>0</v>
      </c>
      <c r="Q52" s="242">
        <f>IF('Indicator Date hidden'!Q54="x","x",Q$3-'Indicator Date hidden'!Q54)</f>
        <v>3</v>
      </c>
      <c r="R52" s="242">
        <f>IF('Indicator Date hidden'!R54="x","x",R$3-'Indicator Date hidden'!R54)</f>
        <v>1</v>
      </c>
      <c r="S52" s="242">
        <f>IF('Indicator Date hidden'!S54="x","x",S$3-'Indicator Date hidden'!S54)</f>
        <v>1</v>
      </c>
      <c r="T52" s="242">
        <f>IF('Indicator Date hidden'!T54="x","x",T$3-'Indicator Date hidden'!T54)</f>
        <v>2</v>
      </c>
      <c r="U52" s="242">
        <f>IF('Indicator Date hidden'!U54="x","x",U$3-'Indicator Date hidden'!U54)</f>
        <v>2</v>
      </c>
      <c r="V52" s="242">
        <f>IF('Indicator Date hidden'!V54="x","x",V$3-'Indicator Date hidden'!V54)</f>
        <v>2</v>
      </c>
      <c r="W52" s="242">
        <f>IF('Indicator Date hidden'!W54="x","x",W$3-'Indicator Date hidden'!W54)</f>
        <v>3</v>
      </c>
      <c r="X52" s="242">
        <f>IF('Indicator Date hidden'!X54="x","x",X$3-'Indicator Date hidden'!X54)</f>
        <v>4</v>
      </c>
      <c r="Y52" s="242">
        <f>IF('Indicator Date hidden'!Y54="x","x",Y$3-'Indicator Date hidden'!Y54)</f>
        <v>0</v>
      </c>
      <c r="Z52" s="242">
        <f>IF('Indicator Date hidden'!Z54="x","x",Z$3-'Indicator Date hidden'!Z54)</f>
        <v>0</v>
      </c>
      <c r="AA52" s="242">
        <f>IF('Indicator Date hidden'!AA54="x","x",AA$3-'Indicator Date hidden'!AA54)</f>
        <v>0</v>
      </c>
      <c r="AB52" s="242">
        <f>IF('Indicator Date hidden'!AB54="x","x",AB$3-'Indicator Date hidden'!AB54)</f>
        <v>0</v>
      </c>
      <c r="AC52" s="242">
        <f>IF('Indicator Date hidden'!AC54="x","x",AC$3-'Indicator Date hidden'!AC54)</f>
        <v>0</v>
      </c>
      <c r="AD52" s="242">
        <f>IF('Indicator Date hidden'!AD54="x","x",AD$3-'Indicator Date hidden'!AD54)</f>
        <v>1</v>
      </c>
      <c r="AE52" s="242">
        <f>IF('Indicator Date hidden'!AE54="x","x",AE$3-'Indicator Date hidden'!AE54)</f>
        <v>1</v>
      </c>
      <c r="AF52" s="242">
        <f>IF('Indicator Date hidden'!AF54="x","x",AF$3-'Indicator Date hidden'!AF54)</f>
        <v>0</v>
      </c>
      <c r="AG52" s="242">
        <f>IF('Indicator Date hidden'!AG54="x","x",AG$3-'Indicator Date hidden'!AG54)</f>
        <v>1</v>
      </c>
      <c r="AH52" s="242">
        <f>IF('Indicator Date hidden'!AH54="x","x",AH$3-'Indicator Date hidden'!AH54)</f>
        <v>1</v>
      </c>
      <c r="AI52" s="242">
        <f>IF('Indicator Date hidden'!AI54="x","x",AI$3-'Indicator Date hidden'!AI54)</f>
        <v>1</v>
      </c>
      <c r="AJ52" s="242">
        <f>IF('Indicator Date hidden'!AJ54="x","x",AJ$3-'Indicator Date hidden'!AJ54)</f>
        <v>1</v>
      </c>
      <c r="AK52" s="242">
        <f>IF('Indicator Date hidden'!AK54="x","x",AK$3-'Indicator Date hidden'!AK54)</f>
        <v>1</v>
      </c>
      <c r="AL52" s="242">
        <f>IF('Indicator Date hidden'!AL54="x","x",AL$3-'Indicator Date hidden'!AL54)</f>
        <v>1</v>
      </c>
      <c r="AM52" s="242">
        <f>IF('Indicator Date hidden'!AM54="x","x",AM$3-'Indicator Date hidden'!AM54)</f>
        <v>1</v>
      </c>
      <c r="AN52" s="242">
        <f>IF('Indicator Date hidden'!AN54="x","x",AN$3-'Indicator Date hidden'!AN54)</f>
        <v>1</v>
      </c>
      <c r="AO52" s="242">
        <f>IF('Indicator Date hidden'!AO54="x","x",AO$3-'Indicator Date hidden'!AO54)</f>
        <v>1</v>
      </c>
      <c r="AP52" s="242">
        <f>IF('Indicator Date hidden'!AP54="x","x",AP$3-'Indicator Date hidden'!AP54)</f>
        <v>3</v>
      </c>
      <c r="AQ52" s="242">
        <f>IF('Indicator Date hidden'!AQ54="x","x",AQ$3-'Indicator Date hidden'!AQ54)</f>
        <v>1</v>
      </c>
      <c r="AR52" s="242">
        <f>IF('Indicator Date hidden'!AR54="x","x",AR$3-'Indicator Date hidden'!AR54)</f>
        <v>1</v>
      </c>
      <c r="AS52" s="242">
        <f>IF('Indicator Date hidden'!AS54="x","x",AS$3-'Indicator Date hidden'!AS54)</f>
        <v>2</v>
      </c>
      <c r="AT52" s="242">
        <f>IF('Indicator Date hidden'!AT54="x","x",AT$3-'Indicator Date hidden'!AT54)</f>
        <v>2</v>
      </c>
      <c r="AU52" s="242">
        <f>IF('Indicator Date hidden'!AU54="x","x",AU$3-'Indicator Date hidden'!AU54)</f>
        <v>1</v>
      </c>
      <c r="AV52" s="242">
        <f>IF('Indicator Date hidden'!AV54="x","x",AV$3-'Indicator Date hidden'!AV54)</f>
        <v>1</v>
      </c>
      <c r="AW52" s="242">
        <f>IF('Indicator Date hidden'!AW54="x","x",AW$3-'Indicator Date hidden'!AW54)</f>
        <v>0</v>
      </c>
      <c r="AX52" s="242">
        <f>IF('Indicator Date hidden'!AX54="x","x",AX$3-'Indicator Date hidden'!AX54)</f>
        <v>2</v>
      </c>
      <c r="AY52" s="242">
        <f>IF('Indicator Date hidden'!AY54="x","x",AY$3-'Indicator Date hidden'!AY54)</f>
        <v>0</v>
      </c>
      <c r="AZ52" s="242">
        <f>IF('Indicator Date hidden'!AZ54="x","x",AZ$3-'Indicator Date hidden'!AZ54)</f>
        <v>0</v>
      </c>
      <c r="BA52" s="246">
        <f t="shared" si="0"/>
        <v>57</v>
      </c>
      <c r="BB52" s="248">
        <f t="shared" si="1"/>
        <v>1.2391304347826086</v>
      </c>
      <c r="BC52" s="246">
        <f t="shared" si="2"/>
        <v>31</v>
      </c>
      <c r="BD52" s="248">
        <f t="shared" si="3"/>
        <v>1.4016261147665103</v>
      </c>
      <c r="BE52" s="249">
        <f t="shared" si="4"/>
        <v>1</v>
      </c>
    </row>
    <row r="53" spans="1:57" s="166" customFormat="1" x14ac:dyDescent="0.25">
      <c r="A53" s="165" t="s">
        <v>439</v>
      </c>
      <c r="B53" s="165" t="s">
        <v>421</v>
      </c>
      <c r="C53" s="165" t="s">
        <v>403</v>
      </c>
      <c r="D53" s="195" t="s">
        <v>426</v>
      </c>
      <c r="E53" s="242">
        <f>IF('Indicator Date hidden'!E55="x","x",$E$3-'Indicator Date hidden'!E55)</f>
        <v>0</v>
      </c>
      <c r="F53" s="242">
        <f>IF('Indicator Date hidden'!F55="x","x",F$3-'Indicator Date hidden'!F55)</f>
        <v>6</v>
      </c>
      <c r="G53" s="242">
        <f>IF('Indicator Date hidden'!G55="x","x",G$3-'Indicator Date hidden'!G55)</f>
        <v>6</v>
      </c>
      <c r="H53" s="242">
        <f>IF('Indicator Date hidden'!H55="x","x",H$3-'Indicator Date hidden'!H55)</f>
        <v>0</v>
      </c>
      <c r="I53" s="242">
        <f>IF('Indicator Date hidden'!I55="x","x",I$3-'Indicator Date hidden'!I55)</f>
        <v>2</v>
      </c>
      <c r="J53" s="242">
        <f>IF('Indicator Date hidden'!J55="x","x",J$3-'Indicator Date hidden'!J55)</f>
        <v>0</v>
      </c>
      <c r="K53" s="242">
        <f>IF('Indicator Date hidden'!K55="x","x",K$3-'Indicator Date hidden'!K55)</f>
        <v>1</v>
      </c>
      <c r="L53" s="242">
        <f>IF('Indicator Date hidden'!L55="x","x",L$3-'Indicator Date hidden'!L55)</f>
        <v>0</v>
      </c>
      <c r="M53" s="242">
        <f>IF('Indicator Date hidden'!M55="x","x",M$3-'Indicator Date hidden'!M55)</f>
        <v>0</v>
      </c>
      <c r="N53" s="242">
        <f>IF('Indicator Date hidden'!N55="x","x",N$3-'Indicator Date hidden'!N55)</f>
        <v>0</v>
      </c>
      <c r="O53" s="242">
        <f>IF('Indicator Date hidden'!O55="x","x",O$3-'Indicator Date hidden'!O55)</f>
        <v>0</v>
      </c>
      <c r="P53" s="242">
        <f>IF('Indicator Date hidden'!P55="x","x",P$3-'Indicator Date hidden'!P55)</f>
        <v>0</v>
      </c>
      <c r="Q53" s="242">
        <f>IF('Indicator Date hidden'!Q55="x","x",Q$3-'Indicator Date hidden'!Q55)</f>
        <v>3</v>
      </c>
      <c r="R53" s="242">
        <f>IF('Indicator Date hidden'!R55="x","x",R$3-'Indicator Date hidden'!R55)</f>
        <v>1</v>
      </c>
      <c r="S53" s="242">
        <f>IF('Indicator Date hidden'!S55="x","x",S$3-'Indicator Date hidden'!S55)</f>
        <v>1</v>
      </c>
      <c r="T53" s="242">
        <f>IF('Indicator Date hidden'!T55="x","x",T$3-'Indicator Date hidden'!T55)</f>
        <v>2</v>
      </c>
      <c r="U53" s="242">
        <f>IF('Indicator Date hidden'!U55="x","x",U$3-'Indicator Date hidden'!U55)</f>
        <v>2</v>
      </c>
      <c r="V53" s="242">
        <f>IF('Indicator Date hidden'!V55="x","x",V$3-'Indicator Date hidden'!V55)</f>
        <v>2</v>
      </c>
      <c r="W53" s="242">
        <f>IF('Indicator Date hidden'!W55="x","x",W$3-'Indicator Date hidden'!W55)</f>
        <v>3</v>
      </c>
      <c r="X53" s="242">
        <f>IF('Indicator Date hidden'!X55="x","x",X$3-'Indicator Date hidden'!X55)</f>
        <v>4</v>
      </c>
      <c r="Y53" s="242">
        <f>IF('Indicator Date hidden'!Y55="x","x",Y$3-'Indicator Date hidden'!Y55)</f>
        <v>0</v>
      </c>
      <c r="Z53" s="242">
        <f>IF('Indicator Date hidden'!Z55="x","x",Z$3-'Indicator Date hidden'!Z55)</f>
        <v>0</v>
      </c>
      <c r="AA53" s="242">
        <f>IF('Indicator Date hidden'!AA55="x","x",AA$3-'Indicator Date hidden'!AA55)</f>
        <v>0</v>
      </c>
      <c r="AB53" s="242">
        <f>IF('Indicator Date hidden'!AB55="x","x",AB$3-'Indicator Date hidden'!AB55)</f>
        <v>0</v>
      </c>
      <c r="AC53" s="242">
        <f>IF('Indicator Date hidden'!AC55="x","x",AC$3-'Indicator Date hidden'!AC55)</f>
        <v>0</v>
      </c>
      <c r="AD53" s="242">
        <f>IF('Indicator Date hidden'!AD55="x","x",AD$3-'Indicator Date hidden'!AD55)</f>
        <v>1</v>
      </c>
      <c r="AE53" s="242">
        <f>IF('Indicator Date hidden'!AE55="x","x",AE$3-'Indicator Date hidden'!AE55)</f>
        <v>1</v>
      </c>
      <c r="AF53" s="242">
        <f>IF('Indicator Date hidden'!AF55="x","x",AF$3-'Indicator Date hidden'!AF55)</f>
        <v>0</v>
      </c>
      <c r="AG53" s="242">
        <f>IF('Indicator Date hidden'!AG55="x","x",AG$3-'Indicator Date hidden'!AG55)</f>
        <v>1</v>
      </c>
      <c r="AH53" s="242">
        <f>IF('Indicator Date hidden'!AH55="x","x",AH$3-'Indicator Date hidden'!AH55)</f>
        <v>1</v>
      </c>
      <c r="AI53" s="242">
        <f>IF('Indicator Date hidden'!AI55="x","x",AI$3-'Indicator Date hidden'!AI55)</f>
        <v>1</v>
      </c>
      <c r="AJ53" s="242">
        <f>IF('Indicator Date hidden'!AJ55="x","x",AJ$3-'Indicator Date hidden'!AJ55)</f>
        <v>1</v>
      </c>
      <c r="AK53" s="242">
        <f>IF('Indicator Date hidden'!AK55="x","x",AK$3-'Indicator Date hidden'!AK55)</f>
        <v>1</v>
      </c>
      <c r="AL53" s="242">
        <f>IF('Indicator Date hidden'!AL55="x","x",AL$3-'Indicator Date hidden'!AL55)</f>
        <v>1</v>
      </c>
      <c r="AM53" s="242">
        <f>IF('Indicator Date hidden'!AM55="x","x",AM$3-'Indicator Date hidden'!AM55)</f>
        <v>1</v>
      </c>
      <c r="AN53" s="242">
        <f>IF('Indicator Date hidden'!AN55="x","x",AN$3-'Indicator Date hidden'!AN55)</f>
        <v>1</v>
      </c>
      <c r="AO53" s="242">
        <f>IF('Indicator Date hidden'!AO55="x","x",AO$3-'Indicator Date hidden'!AO55)</f>
        <v>1</v>
      </c>
      <c r="AP53" s="242">
        <f>IF('Indicator Date hidden'!AP55="x","x",AP$3-'Indicator Date hidden'!AP55)</f>
        <v>3</v>
      </c>
      <c r="AQ53" s="242">
        <f>IF('Indicator Date hidden'!AQ55="x","x",AQ$3-'Indicator Date hidden'!AQ55)</f>
        <v>1</v>
      </c>
      <c r="AR53" s="242">
        <f>IF('Indicator Date hidden'!AR55="x","x",AR$3-'Indicator Date hidden'!AR55)</f>
        <v>1</v>
      </c>
      <c r="AS53" s="242">
        <f>IF('Indicator Date hidden'!AS55="x","x",AS$3-'Indicator Date hidden'!AS55)</f>
        <v>2</v>
      </c>
      <c r="AT53" s="242">
        <f>IF('Indicator Date hidden'!AT55="x","x",AT$3-'Indicator Date hidden'!AT55)</f>
        <v>2</v>
      </c>
      <c r="AU53" s="242">
        <f>IF('Indicator Date hidden'!AU55="x","x",AU$3-'Indicator Date hidden'!AU55)</f>
        <v>1</v>
      </c>
      <c r="AV53" s="242">
        <f>IF('Indicator Date hidden'!AV55="x","x",AV$3-'Indicator Date hidden'!AV55)</f>
        <v>1</v>
      </c>
      <c r="AW53" s="242">
        <f>IF('Indicator Date hidden'!AW55="x","x",AW$3-'Indicator Date hidden'!AW55)</f>
        <v>0</v>
      </c>
      <c r="AX53" s="242">
        <f>IF('Indicator Date hidden'!AX55="x","x",AX$3-'Indicator Date hidden'!AX55)</f>
        <v>2</v>
      </c>
      <c r="AY53" s="242">
        <f>IF('Indicator Date hidden'!AY55="x","x",AY$3-'Indicator Date hidden'!AY55)</f>
        <v>0</v>
      </c>
      <c r="AZ53" s="242">
        <f>IF('Indicator Date hidden'!AZ55="x","x",AZ$3-'Indicator Date hidden'!AZ55)</f>
        <v>0</v>
      </c>
      <c r="BA53" s="246">
        <f t="shared" si="0"/>
        <v>57</v>
      </c>
      <c r="BB53" s="248">
        <f t="shared" si="1"/>
        <v>1.2391304347826086</v>
      </c>
      <c r="BC53" s="246">
        <f t="shared" si="2"/>
        <v>31</v>
      </c>
      <c r="BD53" s="248">
        <f t="shared" si="3"/>
        <v>1.4016261147665103</v>
      </c>
      <c r="BE53" s="249">
        <f t="shared" si="4"/>
        <v>1</v>
      </c>
    </row>
    <row r="54" spans="1:57" s="166" customFormat="1" x14ac:dyDescent="0.25">
      <c r="A54" s="165" t="s">
        <v>439</v>
      </c>
      <c r="B54" s="165" t="s">
        <v>424</v>
      </c>
      <c r="C54" s="165" t="s">
        <v>403</v>
      </c>
      <c r="D54" s="195" t="s">
        <v>429</v>
      </c>
      <c r="E54" s="242">
        <f>IF('Indicator Date hidden'!E56="x","x",$E$3-'Indicator Date hidden'!E56)</f>
        <v>0</v>
      </c>
      <c r="F54" s="242">
        <f>IF('Indicator Date hidden'!F56="x","x",F$3-'Indicator Date hidden'!F56)</f>
        <v>6</v>
      </c>
      <c r="G54" s="242">
        <f>IF('Indicator Date hidden'!G56="x","x",G$3-'Indicator Date hidden'!G56)</f>
        <v>6</v>
      </c>
      <c r="H54" s="242">
        <f>IF('Indicator Date hidden'!H56="x","x",H$3-'Indicator Date hidden'!H56)</f>
        <v>0</v>
      </c>
      <c r="I54" s="242">
        <f>IF('Indicator Date hidden'!I56="x","x",I$3-'Indicator Date hidden'!I56)</f>
        <v>2</v>
      </c>
      <c r="J54" s="242">
        <f>IF('Indicator Date hidden'!J56="x","x",J$3-'Indicator Date hidden'!J56)</f>
        <v>0</v>
      </c>
      <c r="K54" s="242">
        <f>IF('Indicator Date hidden'!K56="x","x",K$3-'Indicator Date hidden'!K56)</f>
        <v>1</v>
      </c>
      <c r="L54" s="242">
        <f>IF('Indicator Date hidden'!L56="x","x",L$3-'Indicator Date hidden'!L56)</f>
        <v>0</v>
      </c>
      <c r="M54" s="242">
        <f>IF('Indicator Date hidden'!M56="x","x",M$3-'Indicator Date hidden'!M56)</f>
        <v>0</v>
      </c>
      <c r="N54" s="242">
        <f>IF('Indicator Date hidden'!N56="x","x",N$3-'Indicator Date hidden'!N56)</f>
        <v>0</v>
      </c>
      <c r="O54" s="242">
        <f>IF('Indicator Date hidden'!O56="x","x",O$3-'Indicator Date hidden'!O56)</f>
        <v>0</v>
      </c>
      <c r="P54" s="242">
        <f>IF('Indicator Date hidden'!P56="x","x",P$3-'Indicator Date hidden'!P56)</f>
        <v>0</v>
      </c>
      <c r="Q54" s="242">
        <f>IF('Indicator Date hidden'!Q56="x","x",Q$3-'Indicator Date hidden'!Q56)</f>
        <v>3</v>
      </c>
      <c r="R54" s="242">
        <f>IF('Indicator Date hidden'!R56="x","x",R$3-'Indicator Date hidden'!R56)</f>
        <v>1</v>
      </c>
      <c r="S54" s="242">
        <f>IF('Indicator Date hidden'!S56="x","x",S$3-'Indicator Date hidden'!S56)</f>
        <v>1</v>
      </c>
      <c r="T54" s="242">
        <f>IF('Indicator Date hidden'!T56="x","x",T$3-'Indicator Date hidden'!T56)</f>
        <v>2</v>
      </c>
      <c r="U54" s="242">
        <f>IF('Indicator Date hidden'!U56="x","x",U$3-'Indicator Date hidden'!U56)</f>
        <v>2</v>
      </c>
      <c r="V54" s="242">
        <f>IF('Indicator Date hidden'!V56="x","x",V$3-'Indicator Date hidden'!V56)</f>
        <v>2</v>
      </c>
      <c r="W54" s="242">
        <f>IF('Indicator Date hidden'!W56="x","x",W$3-'Indicator Date hidden'!W56)</f>
        <v>3</v>
      </c>
      <c r="X54" s="242">
        <f>IF('Indicator Date hidden'!X56="x","x",X$3-'Indicator Date hidden'!X56)</f>
        <v>4</v>
      </c>
      <c r="Y54" s="242">
        <f>IF('Indicator Date hidden'!Y56="x","x",Y$3-'Indicator Date hidden'!Y56)</f>
        <v>0</v>
      </c>
      <c r="Z54" s="242">
        <f>IF('Indicator Date hidden'!Z56="x","x",Z$3-'Indicator Date hidden'!Z56)</f>
        <v>0</v>
      </c>
      <c r="AA54" s="242">
        <f>IF('Indicator Date hidden'!AA56="x","x",AA$3-'Indicator Date hidden'!AA56)</f>
        <v>0</v>
      </c>
      <c r="AB54" s="242">
        <f>IF('Indicator Date hidden'!AB56="x","x",AB$3-'Indicator Date hidden'!AB56)</f>
        <v>0</v>
      </c>
      <c r="AC54" s="242">
        <f>IF('Indicator Date hidden'!AC56="x","x",AC$3-'Indicator Date hidden'!AC56)</f>
        <v>0</v>
      </c>
      <c r="AD54" s="242">
        <f>IF('Indicator Date hidden'!AD56="x","x",AD$3-'Indicator Date hidden'!AD56)</f>
        <v>1</v>
      </c>
      <c r="AE54" s="242">
        <f>IF('Indicator Date hidden'!AE56="x","x",AE$3-'Indicator Date hidden'!AE56)</f>
        <v>1</v>
      </c>
      <c r="AF54" s="242">
        <f>IF('Indicator Date hidden'!AF56="x","x",AF$3-'Indicator Date hidden'!AF56)</f>
        <v>0</v>
      </c>
      <c r="AG54" s="242">
        <f>IF('Indicator Date hidden'!AG56="x","x",AG$3-'Indicator Date hidden'!AG56)</f>
        <v>1</v>
      </c>
      <c r="AH54" s="242">
        <f>IF('Indicator Date hidden'!AH56="x","x",AH$3-'Indicator Date hidden'!AH56)</f>
        <v>1</v>
      </c>
      <c r="AI54" s="242">
        <f>IF('Indicator Date hidden'!AI56="x","x",AI$3-'Indicator Date hidden'!AI56)</f>
        <v>1</v>
      </c>
      <c r="AJ54" s="242">
        <f>IF('Indicator Date hidden'!AJ56="x","x",AJ$3-'Indicator Date hidden'!AJ56)</f>
        <v>1</v>
      </c>
      <c r="AK54" s="242">
        <f>IF('Indicator Date hidden'!AK56="x","x",AK$3-'Indicator Date hidden'!AK56)</f>
        <v>1</v>
      </c>
      <c r="AL54" s="242">
        <f>IF('Indicator Date hidden'!AL56="x","x",AL$3-'Indicator Date hidden'!AL56)</f>
        <v>1</v>
      </c>
      <c r="AM54" s="242">
        <f>IF('Indicator Date hidden'!AM56="x","x",AM$3-'Indicator Date hidden'!AM56)</f>
        <v>1</v>
      </c>
      <c r="AN54" s="242">
        <f>IF('Indicator Date hidden'!AN56="x","x",AN$3-'Indicator Date hidden'!AN56)</f>
        <v>1</v>
      </c>
      <c r="AO54" s="242">
        <f>IF('Indicator Date hidden'!AO56="x","x",AO$3-'Indicator Date hidden'!AO56)</f>
        <v>1</v>
      </c>
      <c r="AP54" s="242">
        <f>IF('Indicator Date hidden'!AP56="x","x",AP$3-'Indicator Date hidden'!AP56)</f>
        <v>3</v>
      </c>
      <c r="AQ54" s="242">
        <f>IF('Indicator Date hidden'!AQ56="x","x",AQ$3-'Indicator Date hidden'!AQ56)</f>
        <v>1</v>
      </c>
      <c r="AR54" s="242">
        <f>IF('Indicator Date hidden'!AR56="x","x",AR$3-'Indicator Date hidden'!AR56)</f>
        <v>1</v>
      </c>
      <c r="AS54" s="242">
        <f>IF('Indicator Date hidden'!AS56="x","x",AS$3-'Indicator Date hidden'!AS56)</f>
        <v>2</v>
      </c>
      <c r="AT54" s="242">
        <f>IF('Indicator Date hidden'!AT56="x","x",AT$3-'Indicator Date hidden'!AT56)</f>
        <v>2</v>
      </c>
      <c r="AU54" s="242">
        <f>IF('Indicator Date hidden'!AU56="x","x",AU$3-'Indicator Date hidden'!AU56)</f>
        <v>1</v>
      </c>
      <c r="AV54" s="242">
        <f>IF('Indicator Date hidden'!AV56="x","x",AV$3-'Indicator Date hidden'!AV56)</f>
        <v>1</v>
      </c>
      <c r="AW54" s="242">
        <f>IF('Indicator Date hidden'!AW56="x","x",AW$3-'Indicator Date hidden'!AW56)</f>
        <v>0</v>
      </c>
      <c r="AX54" s="242">
        <f>IF('Indicator Date hidden'!AX56="x","x",AX$3-'Indicator Date hidden'!AX56)</f>
        <v>2</v>
      </c>
      <c r="AY54" s="242">
        <f>IF('Indicator Date hidden'!AY56="x","x",AY$3-'Indicator Date hidden'!AY56)</f>
        <v>0</v>
      </c>
      <c r="AZ54" s="242">
        <f>IF('Indicator Date hidden'!AZ56="x","x",AZ$3-'Indicator Date hidden'!AZ56)</f>
        <v>0</v>
      </c>
      <c r="BA54" s="246">
        <f t="shared" si="0"/>
        <v>57</v>
      </c>
      <c r="BB54" s="248">
        <f t="shared" si="1"/>
        <v>1.2391304347826086</v>
      </c>
      <c r="BC54" s="246">
        <f t="shared" si="2"/>
        <v>31</v>
      </c>
      <c r="BD54" s="248">
        <f t="shared" si="3"/>
        <v>1.4016261147665103</v>
      </c>
      <c r="BE54" s="249">
        <f t="shared" si="4"/>
        <v>1</v>
      </c>
    </row>
    <row r="55" spans="1:57" s="166" customFormat="1" x14ac:dyDescent="0.25">
      <c r="A55" s="165" t="s">
        <v>439</v>
      </c>
      <c r="B55" s="165" t="s">
        <v>427</v>
      </c>
      <c r="C55" s="165" t="s">
        <v>403</v>
      </c>
      <c r="D55" s="195" t="s">
        <v>432</v>
      </c>
      <c r="E55" s="242">
        <f>IF('Indicator Date hidden'!E57="x","x",$E$3-'Indicator Date hidden'!E57)</f>
        <v>0</v>
      </c>
      <c r="F55" s="242">
        <f>IF('Indicator Date hidden'!F57="x","x",F$3-'Indicator Date hidden'!F57)</f>
        <v>6</v>
      </c>
      <c r="G55" s="242">
        <f>IF('Indicator Date hidden'!G57="x","x",G$3-'Indicator Date hidden'!G57)</f>
        <v>6</v>
      </c>
      <c r="H55" s="242">
        <f>IF('Indicator Date hidden'!H57="x","x",H$3-'Indicator Date hidden'!H57)</f>
        <v>0</v>
      </c>
      <c r="I55" s="242">
        <f>IF('Indicator Date hidden'!I57="x","x",I$3-'Indicator Date hidden'!I57)</f>
        <v>2</v>
      </c>
      <c r="J55" s="242">
        <f>IF('Indicator Date hidden'!J57="x","x",J$3-'Indicator Date hidden'!J57)</f>
        <v>0</v>
      </c>
      <c r="K55" s="242">
        <f>IF('Indicator Date hidden'!K57="x","x",K$3-'Indicator Date hidden'!K57)</f>
        <v>1</v>
      </c>
      <c r="L55" s="242">
        <f>IF('Indicator Date hidden'!L57="x","x",L$3-'Indicator Date hidden'!L57)</f>
        <v>0</v>
      </c>
      <c r="M55" s="242">
        <f>IF('Indicator Date hidden'!M57="x","x",M$3-'Indicator Date hidden'!M57)</f>
        <v>0</v>
      </c>
      <c r="N55" s="242">
        <f>IF('Indicator Date hidden'!N57="x","x",N$3-'Indicator Date hidden'!N57)</f>
        <v>0</v>
      </c>
      <c r="O55" s="242">
        <f>IF('Indicator Date hidden'!O57="x","x",O$3-'Indicator Date hidden'!O57)</f>
        <v>0</v>
      </c>
      <c r="P55" s="242">
        <f>IF('Indicator Date hidden'!P57="x","x",P$3-'Indicator Date hidden'!P57)</f>
        <v>0</v>
      </c>
      <c r="Q55" s="242">
        <f>IF('Indicator Date hidden'!Q57="x","x",Q$3-'Indicator Date hidden'!Q57)</f>
        <v>3</v>
      </c>
      <c r="R55" s="242">
        <f>IF('Indicator Date hidden'!R57="x","x",R$3-'Indicator Date hidden'!R57)</f>
        <v>1</v>
      </c>
      <c r="S55" s="242">
        <f>IF('Indicator Date hidden'!S57="x","x",S$3-'Indicator Date hidden'!S57)</f>
        <v>1</v>
      </c>
      <c r="T55" s="242">
        <f>IF('Indicator Date hidden'!T57="x","x",T$3-'Indicator Date hidden'!T57)</f>
        <v>2</v>
      </c>
      <c r="U55" s="242">
        <f>IF('Indicator Date hidden'!U57="x","x",U$3-'Indicator Date hidden'!U57)</f>
        <v>2</v>
      </c>
      <c r="V55" s="242">
        <f>IF('Indicator Date hidden'!V57="x","x",V$3-'Indicator Date hidden'!V57)</f>
        <v>2</v>
      </c>
      <c r="W55" s="242">
        <f>IF('Indicator Date hidden'!W57="x","x",W$3-'Indicator Date hidden'!W57)</f>
        <v>3</v>
      </c>
      <c r="X55" s="242">
        <f>IF('Indicator Date hidden'!X57="x","x",X$3-'Indicator Date hidden'!X57)</f>
        <v>4</v>
      </c>
      <c r="Y55" s="242">
        <f>IF('Indicator Date hidden'!Y57="x","x",Y$3-'Indicator Date hidden'!Y57)</f>
        <v>0</v>
      </c>
      <c r="Z55" s="242">
        <f>IF('Indicator Date hidden'!Z57="x","x",Z$3-'Indicator Date hidden'!Z57)</f>
        <v>0</v>
      </c>
      <c r="AA55" s="242">
        <f>IF('Indicator Date hidden'!AA57="x","x",AA$3-'Indicator Date hidden'!AA57)</f>
        <v>0</v>
      </c>
      <c r="AB55" s="242">
        <f>IF('Indicator Date hidden'!AB57="x","x",AB$3-'Indicator Date hidden'!AB57)</f>
        <v>0</v>
      </c>
      <c r="AC55" s="242">
        <f>IF('Indicator Date hidden'!AC57="x","x",AC$3-'Indicator Date hidden'!AC57)</f>
        <v>0</v>
      </c>
      <c r="AD55" s="242">
        <f>IF('Indicator Date hidden'!AD57="x","x",AD$3-'Indicator Date hidden'!AD57)</f>
        <v>1</v>
      </c>
      <c r="AE55" s="242">
        <f>IF('Indicator Date hidden'!AE57="x","x",AE$3-'Indicator Date hidden'!AE57)</f>
        <v>1</v>
      </c>
      <c r="AF55" s="242">
        <f>IF('Indicator Date hidden'!AF57="x","x",AF$3-'Indicator Date hidden'!AF57)</f>
        <v>0</v>
      </c>
      <c r="AG55" s="242">
        <f>IF('Indicator Date hidden'!AG57="x","x",AG$3-'Indicator Date hidden'!AG57)</f>
        <v>1</v>
      </c>
      <c r="AH55" s="242">
        <f>IF('Indicator Date hidden'!AH57="x","x",AH$3-'Indicator Date hidden'!AH57)</f>
        <v>1</v>
      </c>
      <c r="AI55" s="242">
        <f>IF('Indicator Date hidden'!AI57="x","x",AI$3-'Indicator Date hidden'!AI57)</f>
        <v>1</v>
      </c>
      <c r="AJ55" s="242">
        <f>IF('Indicator Date hidden'!AJ57="x","x",AJ$3-'Indicator Date hidden'!AJ57)</f>
        <v>1</v>
      </c>
      <c r="AK55" s="242">
        <f>IF('Indicator Date hidden'!AK57="x","x",AK$3-'Indicator Date hidden'!AK57)</f>
        <v>1</v>
      </c>
      <c r="AL55" s="242">
        <f>IF('Indicator Date hidden'!AL57="x","x",AL$3-'Indicator Date hidden'!AL57)</f>
        <v>1</v>
      </c>
      <c r="AM55" s="242">
        <f>IF('Indicator Date hidden'!AM57="x","x",AM$3-'Indicator Date hidden'!AM57)</f>
        <v>1</v>
      </c>
      <c r="AN55" s="242">
        <f>IF('Indicator Date hidden'!AN57="x","x",AN$3-'Indicator Date hidden'!AN57)</f>
        <v>1</v>
      </c>
      <c r="AO55" s="242">
        <f>IF('Indicator Date hidden'!AO57="x","x",AO$3-'Indicator Date hidden'!AO57)</f>
        <v>1</v>
      </c>
      <c r="AP55" s="242">
        <f>IF('Indicator Date hidden'!AP57="x","x",AP$3-'Indicator Date hidden'!AP57)</f>
        <v>3</v>
      </c>
      <c r="AQ55" s="242">
        <f>IF('Indicator Date hidden'!AQ57="x","x",AQ$3-'Indicator Date hidden'!AQ57)</f>
        <v>1</v>
      </c>
      <c r="AR55" s="242">
        <f>IF('Indicator Date hidden'!AR57="x","x",AR$3-'Indicator Date hidden'!AR57)</f>
        <v>1</v>
      </c>
      <c r="AS55" s="242">
        <f>IF('Indicator Date hidden'!AS57="x","x",AS$3-'Indicator Date hidden'!AS57)</f>
        <v>2</v>
      </c>
      <c r="AT55" s="242">
        <f>IF('Indicator Date hidden'!AT57="x","x",AT$3-'Indicator Date hidden'!AT57)</f>
        <v>2</v>
      </c>
      <c r="AU55" s="242">
        <f>IF('Indicator Date hidden'!AU57="x","x",AU$3-'Indicator Date hidden'!AU57)</f>
        <v>1</v>
      </c>
      <c r="AV55" s="242">
        <f>IF('Indicator Date hidden'!AV57="x","x",AV$3-'Indicator Date hidden'!AV57)</f>
        <v>1</v>
      </c>
      <c r="AW55" s="242">
        <f>IF('Indicator Date hidden'!AW57="x","x",AW$3-'Indicator Date hidden'!AW57)</f>
        <v>0</v>
      </c>
      <c r="AX55" s="242">
        <f>IF('Indicator Date hidden'!AX57="x","x",AX$3-'Indicator Date hidden'!AX57)</f>
        <v>2</v>
      </c>
      <c r="AY55" s="242">
        <f>IF('Indicator Date hidden'!AY57="x","x",AY$3-'Indicator Date hidden'!AY57)</f>
        <v>0</v>
      </c>
      <c r="AZ55" s="242">
        <f>IF('Indicator Date hidden'!AZ57="x","x",AZ$3-'Indicator Date hidden'!AZ57)</f>
        <v>0</v>
      </c>
      <c r="BA55" s="246">
        <f t="shared" si="0"/>
        <v>57</v>
      </c>
      <c r="BB55" s="248">
        <f t="shared" si="1"/>
        <v>1.2391304347826086</v>
      </c>
      <c r="BC55" s="246">
        <f t="shared" si="2"/>
        <v>31</v>
      </c>
      <c r="BD55" s="248">
        <f t="shared" si="3"/>
        <v>1.4016261147665103</v>
      </c>
      <c r="BE55" s="249">
        <f t="shared" si="4"/>
        <v>1</v>
      </c>
    </row>
    <row r="56" spans="1:57" s="166" customFormat="1" x14ac:dyDescent="0.25">
      <c r="A56" s="165" t="s">
        <v>439</v>
      </c>
      <c r="B56" s="165" t="s">
        <v>435</v>
      </c>
      <c r="C56" s="165" t="s">
        <v>403</v>
      </c>
      <c r="D56" s="195" t="s">
        <v>436</v>
      </c>
      <c r="E56" s="242">
        <f>IF('Indicator Date hidden'!E58="x","x",$E$3-'Indicator Date hidden'!E58)</f>
        <v>0</v>
      </c>
      <c r="F56" s="242">
        <f>IF('Indicator Date hidden'!F58="x","x",F$3-'Indicator Date hidden'!F58)</f>
        <v>6</v>
      </c>
      <c r="G56" s="242">
        <f>IF('Indicator Date hidden'!G58="x","x",G$3-'Indicator Date hidden'!G58)</f>
        <v>6</v>
      </c>
      <c r="H56" s="242">
        <f>IF('Indicator Date hidden'!H58="x","x",H$3-'Indicator Date hidden'!H58)</f>
        <v>0</v>
      </c>
      <c r="I56" s="242">
        <f>IF('Indicator Date hidden'!I58="x","x",I$3-'Indicator Date hidden'!I58)</f>
        <v>2</v>
      </c>
      <c r="J56" s="242">
        <f>IF('Indicator Date hidden'!J58="x","x",J$3-'Indicator Date hidden'!J58)</f>
        <v>0</v>
      </c>
      <c r="K56" s="242">
        <f>IF('Indicator Date hidden'!K58="x","x",K$3-'Indicator Date hidden'!K58)</f>
        <v>1</v>
      </c>
      <c r="L56" s="242">
        <f>IF('Indicator Date hidden'!L58="x","x",L$3-'Indicator Date hidden'!L58)</f>
        <v>0</v>
      </c>
      <c r="M56" s="242">
        <f>IF('Indicator Date hidden'!M58="x","x",M$3-'Indicator Date hidden'!M58)</f>
        <v>0</v>
      </c>
      <c r="N56" s="242">
        <f>IF('Indicator Date hidden'!N58="x","x",N$3-'Indicator Date hidden'!N58)</f>
        <v>0</v>
      </c>
      <c r="O56" s="242">
        <f>IF('Indicator Date hidden'!O58="x","x",O$3-'Indicator Date hidden'!O58)</f>
        <v>0</v>
      </c>
      <c r="P56" s="242">
        <f>IF('Indicator Date hidden'!P58="x","x",P$3-'Indicator Date hidden'!P58)</f>
        <v>0</v>
      </c>
      <c r="Q56" s="242">
        <f>IF('Indicator Date hidden'!Q58="x","x",Q$3-'Indicator Date hidden'!Q58)</f>
        <v>3</v>
      </c>
      <c r="R56" s="242">
        <f>IF('Indicator Date hidden'!R58="x","x",R$3-'Indicator Date hidden'!R58)</f>
        <v>1</v>
      </c>
      <c r="S56" s="242">
        <f>IF('Indicator Date hidden'!S58="x","x",S$3-'Indicator Date hidden'!S58)</f>
        <v>1</v>
      </c>
      <c r="T56" s="242">
        <f>IF('Indicator Date hidden'!T58="x","x",T$3-'Indicator Date hidden'!T58)</f>
        <v>2</v>
      </c>
      <c r="U56" s="242">
        <f>IF('Indicator Date hidden'!U58="x","x",U$3-'Indicator Date hidden'!U58)</f>
        <v>2</v>
      </c>
      <c r="V56" s="242">
        <f>IF('Indicator Date hidden'!V58="x","x",V$3-'Indicator Date hidden'!V58)</f>
        <v>2</v>
      </c>
      <c r="W56" s="242">
        <f>IF('Indicator Date hidden'!W58="x","x",W$3-'Indicator Date hidden'!W58)</f>
        <v>3</v>
      </c>
      <c r="X56" s="242">
        <f>IF('Indicator Date hidden'!X58="x","x",X$3-'Indicator Date hidden'!X58)</f>
        <v>4</v>
      </c>
      <c r="Y56" s="242">
        <f>IF('Indicator Date hidden'!Y58="x","x",Y$3-'Indicator Date hidden'!Y58)</f>
        <v>0</v>
      </c>
      <c r="Z56" s="242">
        <f>IF('Indicator Date hidden'!Z58="x","x",Z$3-'Indicator Date hidden'!Z58)</f>
        <v>0</v>
      </c>
      <c r="AA56" s="242">
        <f>IF('Indicator Date hidden'!AA58="x","x",AA$3-'Indicator Date hidden'!AA58)</f>
        <v>0</v>
      </c>
      <c r="AB56" s="242">
        <f>IF('Indicator Date hidden'!AB58="x","x",AB$3-'Indicator Date hidden'!AB58)</f>
        <v>0</v>
      </c>
      <c r="AC56" s="242">
        <f>IF('Indicator Date hidden'!AC58="x","x",AC$3-'Indicator Date hidden'!AC58)</f>
        <v>0</v>
      </c>
      <c r="AD56" s="242">
        <f>IF('Indicator Date hidden'!AD58="x","x",AD$3-'Indicator Date hidden'!AD58)</f>
        <v>1</v>
      </c>
      <c r="AE56" s="242">
        <f>IF('Indicator Date hidden'!AE58="x","x",AE$3-'Indicator Date hidden'!AE58)</f>
        <v>1</v>
      </c>
      <c r="AF56" s="242">
        <f>IF('Indicator Date hidden'!AF58="x","x",AF$3-'Indicator Date hidden'!AF58)</f>
        <v>0</v>
      </c>
      <c r="AG56" s="242">
        <f>IF('Indicator Date hidden'!AG58="x","x",AG$3-'Indicator Date hidden'!AG58)</f>
        <v>1</v>
      </c>
      <c r="AH56" s="242">
        <f>IF('Indicator Date hidden'!AH58="x","x",AH$3-'Indicator Date hidden'!AH58)</f>
        <v>1</v>
      </c>
      <c r="AI56" s="242">
        <f>IF('Indicator Date hidden'!AI58="x","x",AI$3-'Indicator Date hidden'!AI58)</f>
        <v>1</v>
      </c>
      <c r="AJ56" s="242">
        <f>IF('Indicator Date hidden'!AJ58="x","x",AJ$3-'Indicator Date hidden'!AJ58)</f>
        <v>1</v>
      </c>
      <c r="AK56" s="242">
        <f>IF('Indicator Date hidden'!AK58="x","x",AK$3-'Indicator Date hidden'!AK58)</f>
        <v>1</v>
      </c>
      <c r="AL56" s="242">
        <f>IF('Indicator Date hidden'!AL58="x","x",AL$3-'Indicator Date hidden'!AL58)</f>
        <v>1</v>
      </c>
      <c r="AM56" s="242">
        <f>IF('Indicator Date hidden'!AM58="x","x",AM$3-'Indicator Date hidden'!AM58)</f>
        <v>1</v>
      </c>
      <c r="AN56" s="242">
        <f>IF('Indicator Date hidden'!AN58="x","x",AN$3-'Indicator Date hidden'!AN58)</f>
        <v>1</v>
      </c>
      <c r="AO56" s="242">
        <f>IF('Indicator Date hidden'!AO58="x","x",AO$3-'Indicator Date hidden'!AO58)</f>
        <v>1</v>
      </c>
      <c r="AP56" s="242">
        <f>IF('Indicator Date hidden'!AP58="x","x",AP$3-'Indicator Date hidden'!AP58)</f>
        <v>3</v>
      </c>
      <c r="AQ56" s="242">
        <f>IF('Indicator Date hidden'!AQ58="x","x",AQ$3-'Indicator Date hidden'!AQ58)</f>
        <v>1</v>
      </c>
      <c r="AR56" s="242">
        <f>IF('Indicator Date hidden'!AR58="x","x",AR$3-'Indicator Date hidden'!AR58)</f>
        <v>1</v>
      </c>
      <c r="AS56" s="242">
        <f>IF('Indicator Date hidden'!AS58="x","x",AS$3-'Indicator Date hidden'!AS58)</f>
        <v>2</v>
      </c>
      <c r="AT56" s="242">
        <f>IF('Indicator Date hidden'!AT58="x","x",AT$3-'Indicator Date hidden'!AT58)</f>
        <v>2</v>
      </c>
      <c r="AU56" s="242">
        <f>IF('Indicator Date hidden'!AU58="x","x",AU$3-'Indicator Date hidden'!AU58)</f>
        <v>1</v>
      </c>
      <c r="AV56" s="242">
        <f>IF('Indicator Date hidden'!AV58="x","x",AV$3-'Indicator Date hidden'!AV58)</f>
        <v>1</v>
      </c>
      <c r="AW56" s="242">
        <f>IF('Indicator Date hidden'!AW58="x","x",AW$3-'Indicator Date hidden'!AW58)</f>
        <v>0</v>
      </c>
      <c r="AX56" s="242">
        <f>IF('Indicator Date hidden'!AX58="x","x",AX$3-'Indicator Date hidden'!AX58)</f>
        <v>2</v>
      </c>
      <c r="AY56" s="242">
        <f>IF('Indicator Date hidden'!AY58="x","x",AY$3-'Indicator Date hidden'!AY58)</f>
        <v>0</v>
      </c>
      <c r="AZ56" s="242">
        <f>IF('Indicator Date hidden'!AZ58="x","x",AZ$3-'Indicator Date hidden'!AZ58)</f>
        <v>0</v>
      </c>
      <c r="BA56" s="246">
        <f t="shared" si="0"/>
        <v>57</v>
      </c>
      <c r="BB56" s="248">
        <f t="shared" si="1"/>
        <v>1.2391304347826086</v>
      </c>
      <c r="BC56" s="246">
        <f t="shared" si="2"/>
        <v>31</v>
      </c>
      <c r="BD56" s="248">
        <f t="shared" si="3"/>
        <v>1.4016261147665103</v>
      </c>
      <c r="BE56" s="249">
        <f t="shared" si="4"/>
        <v>1</v>
      </c>
    </row>
    <row r="57" spans="1:57" s="166" customFormat="1" x14ac:dyDescent="0.25">
      <c r="A57" s="165" t="s">
        <v>439</v>
      </c>
      <c r="B57" s="165" t="s">
        <v>439</v>
      </c>
      <c r="C57" s="165" t="s">
        <v>403</v>
      </c>
      <c r="D57" s="195" t="s">
        <v>440</v>
      </c>
      <c r="E57" s="242">
        <f>IF('Indicator Date hidden'!E59="x","x",$E$3-'Indicator Date hidden'!E59)</f>
        <v>0</v>
      </c>
      <c r="F57" s="242">
        <f>IF('Indicator Date hidden'!F59="x","x",F$3-'Indicator Date hidden'!F59)</f>
        <v>6</v>
      </c>
      <c r="G57" s="242">
        <f>IF('Indicator Date hidden'!G59="x","x",G$3-'Indicator Date hidden'!G59)</f>
        <v>6</v>
      </c>
      <c r="H57" s="242">
        <f>IF('Indicator Date hidden'!H59="x","x",H$3-'Indicator Date hidden'!H59)</f>
        <v>0</v>
      </c>
      <c r="I57" s="242">
        <f>IF('Indicator Date hidden'!I59="x","x",I$3-'Indicator Date hidden'!I59)</f>
        <v>2</v>
      </c>
      <c r="J57" s="242">
        <f>IF('Indicator Date hidden'!J59="x","x",J$3-'Indicator Date hidden'!J59)</f>
        <v>0</v>
      </c>
      <c r="K57" s="242">
        <f>IF('Indicator Date hidden'!K59="x","x",K$3-'Indicator Date hidden'!K59)</f>
        <v>1</v>
      </c>
      <c r="L57" s="242">
        <f>IF('Indicator Date hidden'!L59="x","x",L$3-'Indicator Date hidden'!L59)</f>
        <v>0</v>
      </c>
      <c r="M57" s="242">
        <f>IF('Indicator Date hidden'!M59="x","x",M$3-'Indicator Date hidden'!M59)</f>
        <v>0</v>
      </c>
      <c r="N57" s="242">
        <f>IF('Indicator Date hidden'!N59="x","x",N$3-'Indicator Date hidden'!N59)</f>
        <v>0</v>
      </c>
      <c r="O57" s="242">
        <f>IF('Indicator Date hidden'!O59="x","x",O$3-'Indicator Date hidden'!O59)</f>
        <v>0</v>
      </c>
      <c r="P57" s="242">
        <f>IF('Indicator Date hidden'!P59="x","x",P$3-'Indicator Date hidden'!P59)</f>
        <v>0</v>
      </c>
      <c r="Q57" s="242">
        <f>IF('Indicator Date hidden'!Q59="x","x",Q$3-'Indicator Date hidden'!Q59)</f>
        <v>3</v>
      </c>
      <c r="R57" s="242">
        <f>IF('Indicator Date hidden'!R59="x","x",R$3-'Indicator Date hidden'!R59)</f>
        <v>1</v>
      </c>
      <c r="S57" s="242">
        <f>IF('Indicator Date hidden'!S59="x","x",S$3-'Indicator Date hidden'!S59)</f>
        <v>1</v>
      </c>
      <c r="T57" s="242">
        <f>IF('Indicator Date hidden'!T59="x","x",T$3-'Indicator Date hidden'!T59)</f>
        <v>2</v>
      </c>
      <c r="U57" s="242">
        <f>IF('Indicator Date hidden'!U59="x","x",U$3-'Indicator Date hidden'!U59)</f>
        <v>2</v>
      </c>
      <c r="V57" s="242">
        <f>IF('Indicator Date hidden'!V59="x","x",V$3-'Indicator Date hidden'!V59)</f>
        <v>2</v>
      </c>
      <c r="W57" s="242">
        <f>IF('Indicator Date hidden'!W59="x","x",W$3-'Indicator Date hidden'!W59)</f>
        <v>3</v>
      </c>
      <c r="X57" s="242">
        <f>IF('Indicator Date hidden'!X59="x","x",X$3-'Indicator Date hidden'!X59)</f>
        <v>4</v>
      </c>
      <c r="Y57" s="242">
        <f>IF('Indicator Date hidden'!Y59="x","x",Y$3-'Indicator Date hidden'!Y59)</f>
        <v>0</v>
      </c>
      <c r="Z57" s="242">
        <f>IF('Indicator Date hidden'!Z59="x","x",Z$3-'Indicator Date hidden'!Z59)</f>
        <v>0</v>
      </c>
      <c r="AA57" s="242">
        <f>IF('Indicator Date hidden'!AA59="x","x",AA$3-'Indicator Date hidden'!AA59)</f>
        <v>0</v>
      </c>
      <c r="AB57" s="242">
        <f>IF('Indicator Date hidden'!AB59="x","x",AB$3-'Indicator Date hidden'!AB59)</f>
        <v>0</v>
      </c>
      <c r="AC57" s="242">
        <f>IF('Indicator Date hidden'!AC59="x","x",AC$3-'Indicator Date hidden'!AC59)</f>
        <v>0</v>
      </c>
      <c r="AD57" s="242">
        <f>IF('Indicator Date hidden'!AD59="x","x",AD$3-'Indicator Date hidden'!AD59)</f>
        <v>1</v>
      </c>
      <c r="AE57" s="242">
        <f>IF('Indicator Date hidden'!AE59="x","x",AE$3-'Indicator Date hidden'!AE59)</f>
        <v>1</v>
      </c>
      <c r="AF57" s="242">
        <f>IF('Indicator Date hidden'!AF59="x","x",AF$3-'Indicator Date hidden'!AF59)</f>
        <v>0</v>
      </c>
      <c r="AG57" s="242">
        <f>IF('Indicator Date hidden'!AG59="x","x",AG$3-'Indicator Date hidden'!AG59)</f>
        <v>1</v>
      </c>
      <c r="AH57" s="242">
        <f>IF('Indicator Date hidden'!AH59="x","x",AH$3-'Indicator Date hidden'!AH59)</f>
        <v>1</v>
      </c>
      <c r="AI57" s="242">
        <f>IF('Indicator Date hidden'!AI59="x","x",AI$3-'Indicator Date hidden'!AI59)</f>
        <v>1</v>
      </c>
      <c r="AJ57" s="242">
        <f>IF('Indicator Date hidden'!AJ59="x","x",AJ$3-'Indicator Date hidden'!AJ59)</f>
        <v>1</v>
      </c>
      <c r="AK57" s="242">
        <f>IF('Indicator Date hidden'!AK59="x","x",AK$3-'Indicator Date hidden'!AK59)</f>
        <v>1</v>
      </c>
      <c r="AL57" s="242">
        <f>IF('Indicator Date hidden'!AL59="x","x",AL$3-'Indicator Date hidden'!AL59)</f>
        <v>1</v>
      </c>
      <c r="AM57" s="242">
        <f>IF('Indicator Date hidden'!AM59="x","x",AM$3-'Indicator Date hidden'!AM59)</f>
        <v>1</v>
      </c>
      <c r="AN57" s="242">
        <f>IF('Indicator Date hidden'!AN59="x","x",AN$3-'Indicator Date hidden'!AN59)</f>
        <v>1</v>
      </c>
      <c r="AO57" s="242">
        <f>IF('Indicator Date hidden'!AO59="x","x",AO$3-'Indicator Date hidden'!AO59)</f>
        <v>1</v>
      </c>
      <c r="AP57" s="242">
        <f>IF('Indicator Date hidden'!AP59="x","x",AP$3-'Indicator Date hidden'!AP59)</f>
        <v>3</v>
      </c>
      <c r="AQ57" s="242">
        <f>IF('Indicator Date hidden'!AQ59="x","x",AQ$3-'Indicator Date hidden'!AQ59)</f>
        <v>1</v>
      </c>
      <c r="AR57" s="242">
        <f>IF('Indicator Date hidden'!AR59="x","x",AR$3-'Indicator Date hidden'!AR59)</f>
        <v>1</v>
      </c>
      <c r="AS57" s="242">
        <f>IF('Indicator Date hidden'!AS59="x","x",AS$3-'Indicator Date hidden'!AS59)</f>
        <v>2</v>
      </c>
      <c r="AT57" s="242">
        <f>IF('Indicator Date hidden'!AT59="x","x",AT$3-'Indicator Date hidden'!AT59)</f>
        <v>2</v>
      </c>
      <c r="AU57" s="242">
        <f>IF('Indicator Date hidden'!AU59="x","x",AU$3-'Indicator Date hidden'!AU59)</f>
        <v>1</v>
      </c>
      <c r="AV57" s="242">
        <f>IF('Indicator Date hidden'!AV59="x","x",AV$3-'Indicator Date hidden'!AV59)</f>
        <v>1</v>
      </c>
      <c r="AW57" s="242">
        <f>IF('Indicator Date hidden'!AW59="x","x",AW$3-'Indicator Date hidden'!AW59)</f>
        <v>0</v>
      </c>
      <c r="AX57" s="242">
        <f>IF('Indicator Date hidden'!AX59="x","x",AX$3-'Indicator Date hidden'!AX59)</f>
        <v>2</v>
      </c>
      <c r="AY57" s="242">
        <f>IF('Indicator Date hidden'!AY59="x","x",AY$3-'Indicator Date hidden'!AY59)</f>
        <v>0</v>
      </c>
      <c r="AZ57" s="242">
        <f>IF('Indicator Date hidden'!AZ59="x","x",AZ$3-'Indicator Date hidden'!AZ59)</f>
        <v>0</v>
      </c>
      <c r="BA57" s="246">
        <f t="shared" si="0"/>
        <v>57</v>
      </c>
      <c r="BB57" s="248">
        <f t="shared" si="1"/>
        <v>1.2391304347826086</v>
      </c>
      <c r="BC57" s="246">
        <f t="shared" si="2"/>
        <v>31</v>
      </c>
      <c r="BD57" s="248">
        <f t="shared" si="3"/>
        <v>1.4016261147665103</v>
      </c>
      <c r="BE57" s="249">
        <f t="shared" si="4"/>
        <v>1</v>
      </c>
    </row>
    <row r="58" spans="1:57" s="166" customFormat="1" x14ac:dyDescent="0.25">
      <c r="A58" s="165" t="s">
        <v>439</v>
      </c>
      <c r="B58" s="165" t="s">
        <v>441</v>
      </c>
      <c r="C58" s="165" t="s">
        <v>403</v>
      </c>
      <c r="D58" s="195" t="s">
        <v>443</v>
      </c>
      <c r="E58" s="242">
        <f>IF('Indicator Date hidden'!E60="x","x",$E$3-'Indicator Date hidden'!E60)</f>
        <v>0</v>
      </c>
      <c r="F58" s="242">
        <f>IF('Indicator Date hidden'!F60="x","x",F$3-'Indicator Date hidden'!F60)</f>
        <v>6</v>
      </c>
      <c r="G58" s="242">
        <f>IF('Indicator Date hidden'!G60="x","x",G$3-'Indicator Date hidden'!G60)</f>
        <v>6</v>
      </c>
      <c r="H58" s="242">
        <f>IF('Indicator Date hidden'!H60="x","x",H$3-'Indicator Date hidden'!H60)</f>
        <v>0</v>
      </c>
      <c r="I58" s="242">
        <f>IF('Indicator Date hidden'!I60="x","x",I$3-'Indicator Date hidden'!I60)</f>
        <v>2</v>
      </c>
      <c r="J58" s="242">
        <f>IF('Indicator Date hidden'!J60="x","x",J$3-'Indicator Date hidden'!J60)</f>
        <v>0</v>
      </c>
      <c r="K58" s="242">
        <f>IF('Indicator Date hidden'!K60="x","x",K$3-'Indicator Date hidden'!K60)</f>
        <v>1</v>
      </c>
      <c r="L58" s="242">
        <f>IF('Indicator Date hidden'!L60="x","x",L$3-'Indicator Date hidden'!L60)</f>
        <v>0</v>
      </c>
      <c r="M58" s="242">
        <f>IF('Indicator Date hidden'!M60="x","x",M$3-'Indicator Date hidden'!M60)</f>
        <v>0</v>
      </c>
      <c r="N58" s="242">
        <f>IF('Indicator Date hidden'!N60="x","x",N$3-'Indicator Date hidden'!N60)</f>
        <v>0</v>
      </c>
      <c r="O58" s="242">
        <f>IF('Indicator Date hidden'!O60="x","x",O$3-'Indicator Date hidden'!O60)</f>
        <v>0</v>
      </c>
      <c r="P58" s="242">
        <f>IF('Indicator Date hidden'!P60="x","x",P$3-'Indicator Date hidden'!P60)</f>
        <v>0</v>
      </c>
      <c r="Q58" s="242">
        <f>IF('Indicator Date hidden'!Q60="x","x",Q$3-'Indicator Date hidden'!Q60)</f>
        <v>3</v>
      </c>
      <c r="R58" s="242">
        <f>IF('Indicator Date hidden'!R60="x","x",R$3-'Indicator Date hidden'!R60)</f>
        <v>1</v>
      </c>
      <c r="S58" s="242">
        <f>IF('Indicator Date hidden'!S60="x","x",S$3-'Indicator Date hidden'!S60)</f>
        <v>1</v>
      </c>
      <c r="T58" s="242">
        <f>IF('Indicator Date hidden'!T60="x","x",T$3-'Indicator Date hidden'!T60)</f>
        <v>2</v>
      </c>
      <c r="U58" s="242">
        <f>IF('Indicator Date hidden'!U60="x","x",U$3-'Indicator Date hidden'!U60)</f>
        <v>2</v>
      </c>
      <c r="V58" s="242">
        <f>IF('Indicator Date hidden'!V60="x","x",V$3-'Indicator Date hidden'!V60)</f>
        <v>2</v>
      </c>
      <c r="W58" s="242">
        <f>IF('Indicator Date hidden'!W60="x","x",W$3-'Indicator Date hidden'!W60)</f>
        <v>3</v>
      </c>
      <c r="X58" s="242">
        <f>IF('Indicator Date hidden'!X60="x","x",X$3-'Indicator Date hidden'!X60)</f>
        <v>4</v>
      </c>
      <c r="Y58" s="242">
        <f>IF('Indicator Date hidden'!Y60="x","x",Y$3-'Indicator Date hidden'!Y60)</f>
        <v>0</v>
      </c>
      <c r="Z58" s="242">
        <f>IF('Indicator Date hidden'!Z60="x","x",Z$3-'Indicator Date hidden'!Z60)</f>
        <v>0</v>
      </c>
      <c r="AA58" s="242">
        <f>IF('Indicator Date hidden'!AA60="x","x",AA$3-'Indicator Date hidden'!AA60)</f>
        <v>0</v>
      </c>
      <c r="AB58" s="242">
        <f>IF('Indicator Date hidden'!AB60="x","x",AB$3-'Indicator Date hidden'!AB60)</f>
        <v>0</v>
      </c>
      <c r="AC58" s="242">
        <f>IF('Indicator Date hidden'!AC60="x","x",AC$3-'Indicator Date hidden'!AC60)</f>
        <v>0</v>
      </c>
      <c r="AD58" s="242">
        <f>IF('Indicator Date hidden'!AD60="x","x",AD$3-'Indicator Date hidden'!AD60)</f>
        <v>1</v>
      </c>
      <c r="AE58" s="242">
        <f>IF('Indicator Date hidden'!AE60="x","x",AE$3-'Indicator Date hidden'!AE60)</f>
        <v>1</v>
      </c>
      <c r="AF58" s="242">
        <f>IF('Indicator Date hidden'!AF60="x","x",AF$3-'Indicator Date hidden'!AF60)</f>
        <v>0</v>
      </c>
      <c r="AG58" s="242">
        <f>IF('Indicator Date hidden'!AG60="x","x",AG$3-'Indicator Date hidden'!AG60)</f>
        <v>1</v>
      </c>
      <c r="AH58" s="242">
        <f>IF('Indicator Date hidden'!AH60="x","x",AH$3-'Indicator Date hidden'!AH60)</f>
        <v>1</v>
      </c>
      <c r="AI58" s="242">
        <f>IF('Indicator Date hidden'!AI60="x","x",AI$3-'Indicator Date hidden'!AI60)</f>
        <v>1</v>
      </c>
      <c r="AJ58" s="242">
        <f>IF('Indicator Date hidden'!AJ60="x","x",AJ$3-'Indicator Date hidden'!AJ60)</f>
        <v>1</v>
      </c>
      <c r="AK58" s="242">
        <f>IF('Indicator Date hidden'!AK60="x","x",AK$3-'Indicator Date hidden'!AK60)</f>
        <v>1</v>
      </c>
      <c r="AL58" s="242">
        <f>IF('Indicator Date hidden'!AL60="x","x",AL$3-'Indicator Date hidden'!AL60)</f>
        <v>1</v>
      </c>
      <c r="AM58" s="242">
        <f>IF('Indicator Date hidden'!AM60="x","x",AM$3-'Indicator Date hidden'!AM60)</f>
        <v>1</v>
      </c>
      <c r="AN58" s="242">
        <f>IF('Indicator Date hidden'!AN60="x","x",AN$3-'Indicator Date hidden'!AN60)</f>
        <v>1</v>
      </c>
      <c r="AO58" s="242">
        <f>IF('Indicator Date hidden'!AO60="x","x",AO$3-'Indicator Date hidden'!AO60)</f>
        <v>1</v>
      </c>
      <c r="AP58" s="242">
        <f>IF('Indicator Date hidden'!AP60="x","x",AP$3-'Indicator Date hidden'!AP60)</f>
        <v>3</v>
      </c>
      <c r="AQ58" s="242">
        <f>IF('Indicator Date hidden'!AQ60="x","x",AQ$3-'Indicator Date hidden'!AQ60)</f>
        <v>1</v>
      </c>
      <c r="AR58" s="242">
        <f>IF('Indicator Date hidden'!AR60="x","x",AR$3-'Indicator Date hidden'!AR60)</f>
        <v>1</v>
      </c>
      <c r="AS58" s="242">
        <f>IF('Indicator Date hidden'!AS60="x","x",AS$3-'Indicator Date hidden'!AS60)</f>
        <v>2</v>
      </c>
      <c r="AT58" s="242">
        <f>IF('Indicator Date hidden'!AT60="x","x",AT$3-'Indicator Date hidden'!AT60)</f>
        <v>2</v>
      </c>
      <c r="AU58" s="242">
        <f>IF('Indicator Date hidden'!AU60="x","x",AU$3-'Indicator Date hidden'!AU60)</f>
        <v>1</v>
      </c>
      <c r="AV58" s="242">
        <f>IF('Indicator Date hidden'!AV60="x","x",AV$3-'Indicator Date hidden'!AV60)</f>
        <v>1</v>
      </c>
      <c r="AW58" s="242">
        <f>IF('Indicator Date hidden'!AW60="x","x",AW$3-'Indicator Date hidden'!AW60)</f>
        <v>0</v>
      </c>
      <c r="AX58" s="242">
        <f>IF('Indicator Date hidden'!AX60="x","x",AX$3-'Indicator Date hidden'!AX60)</f>
        <v>2</v>
      </c>
      <c r="AY58" s="242">
        <f>IF('Indicator Date hidden'!AY60="x","x",AY$3-'Indicator Date hidden'!AY60)</f>
        <v>0</v>
      </c>
      <c r="AZ58" s="242">
        <f>IF('Indicator Date hidden'!AZ60="x","x",AZ$3-'Indicator Date hidden'!AZ60)</f>
        <v>0</v>
      </c>
      <c r="BA58" s="246">
        <f t="shared" si="0"/>
        <v>57</v>
      </c>
      <c r="BB58" s="248">
        <f t="shared" si="1"/>
        <v>1.2391304347826086</v>
      </c>
      <c r="BC58" s="246">
        <f t="shared" si="2"/>
        <v>31</v>
      </c>
      <c r="BD58" s="248">
        <f t="shared" si="3"/>
        <v>1.4016261147665103</v>
      </c>
      <c r="BE58" s="249">
        <f t="shared" si="4"/>
        <v>1</v>
      </c>
    </row>
    <row r="59" spans="1:57" s="166" customFormat="1" x14ac:dyDescent="0.25">
      <c r="A59" s="165" t="s">
        <v>188</v>
      </c>
      <c r="B59" s="165" t="s">
        <v>591</v>
      </c>
      <c r="C59" s="165" t="s">
        <v>446</v>
      </c>
      <c r="D59" s="195" t="s">
        <v>450</v>
      </c>
      <c r="E59" s="242">
        <f>IF('Indicator Date hidden'!E61="x","x",$E$3-'Indicator Date hidden'!E61)</f>
        <v>0</v>
      </c>
      <c r="F59" s="242">
        <f>IF('Indicator Date hidden'!F61="x","x",F$3-'Indicator Date hidden'!F61)</f>
        <v>6</v>
      </c>
      <c r="G59" s="242">
        <f>IF('Indicator Date hidden'!G61="x","x",G$3-'Indicator Date hidden'!G61)</f>
        <v>6</v>
      </c>
      <c r="H59" s="242">
        <f>IF('Indicator Date hidden'!H61="x","x",H$3-'Indicator Date hidden'!H61)</f>
        <v>0</v>
      </c>
      <c r="I59" s="242">
        <f>IF('Indicator Date hidden'!I61="x","x",I$3-'Indicator Date hidden'!I61)</f>
        <v>2</v>
      </c>
      <c r="J59" s="242">
        <f>IF('Indicator Date hidden'!J61="x","x",J$3-'Indicator Date hidden'!J61)</f>
        <v>0</v>
      </c>
      <c r="K59" s="242">
        <f>IF('Indicator Date hidden'!K61="x","x",K$3-'Indicator Date hidden'!K61)</f>
        <v>1</v>
      </c>
      <c r="L59" s="242">
        <f>IF('Indicator Date hidden'!L61="x","x",L$3-'Indicator Date hidden'!L61)</f>
        <v>0</v>
      </c>
      <c r="M59" s="242">
        <f>IF('Indicator Date hidden'!M61="x","x",M$3-'Indicator Date hidden'!M61)</f>
        <v>0</v>
      </c>
      <c r="N59" s="242">
        <f>IF('Indicator Date hidden'!N61="x","x",N$3-'Indicator Date hidden'!N61)</f>
        <v>0</v>
      </c>
      <c r="O59" s="242">
        <f>IF('Indicator Date hidden'!O61="x","x",O$3-'Indicator Date hidden'!O61)</f>
        <v>0</v>
      </c>
      <c r="P59" s="242">
        <f>IF('Indicator Date hidden'!P61="x","x",P$3-'Indicator Date hidden'!P61)</f>
        <v>0</v>
      </c>
      <c r="Q59" s="242">
        <f>IF('Indicator Date hidden'!Q61="x","x",Q$3-'Indicator Date hidden'!Q61)</f>
        <v>3</v>
      </c>
      <c r="R59" s="242">
        <f>IF('Indicator Date hidden'!R61="x","x",R$3-'Indicator Date hidden'!R61)</f>
        <v>1</v>
      </c>
      <c r="S59" s="242">
        <f>IF('Indicator Date hidden'!S61="x","x",S$3-'Indicator Date hidden'!S61)</f>
        <v>1</v>
      </c>
      <c r="T59" s="242">
        <f>IF('Indicator Date hidden'!T61="x","x",T$3-'Indicator Date hidden'!T61)</f>
        <v>2</v>
      </c>
      <c r="U59" s="242">
        <f>IF('Indicator Date hidden'!U61="x","x",U$3-'Indicator Date hidden'!U61)</f>
        <v>2</v>
      </c>
      <c r="V59" s="242">
        <f>IF('Indicator Date hidden'!V61="x","x",V$3-'Indicator Date hidden'!V61)</f>
        <v>2</v>
      </c>
      <c r="W59" s="242">
        <f>IF('Indicator Date hidden'!W61="x","x",W$3-'Indicator Date hidden'!W61)</f>
        <v>3</v>
      </c>
      <c r="X59" s="242">
        <f>IF('Indicator Date hidden'!X61="x","x",X$3-'Indicator Date hidden'!X61)</f>
        <v>4</v>
      </c>
      <c r="Y59" s="242">
        <f>IF('Indicator Date hidden'!Y61="x","x",Y$3-'Indicator Date hidden'!Y61)</f>
        <v>0</v>
      </c>
      <c r="Z59" s="242">
        <f>IF('Indicator Date hidden'!Z61="x","x",Z$3-'Indicator Date hidden'!Z61)</f>
        <v>0</v>
      </c>
      <c r="AA59" s="242">
        <f>IF('Indicator Date hidden'!AA61="x","x",AA$3-'Indicator Date hidden'!AA61)</f>
        <v>0</v>
      </c>
      <c r="AB59" s="242">
        <f>IF('Indicator Date hidden'!AB61="x","x",AB$3-'Indicator Date hidden'!AB61)</f>
        <v>0</v>
      </c>
      <c r="AC59" s="242">
        <f>IF('Indicator Date hidden'!AC61="x","x",AC$3-'Indicator Date hidden'!AC61)</f>
        <v>0</v>
      </c>
      <c r="AD59" s="242">
        <f>IF('Indicator Date hidden'!AD61="x","x",AD$3-'Indicator Date hidden'!AD61)</f>
        <v>1</v>
      </c>
      <c r="AE59" s="242">
        <f>IF('Indicator Date hidden'!AE61="x","x",AE$3-'Indicator Date hidden'!AE61)</f>
        <v>1</v>
      </c>
      <c r="AF59" s="242">
        <f>IF('Indicator Date hidden'!AF61="x","x",AF$3-'Indicator Date hidden'!AF61)</f>
        <v>0</v>
      </c>
      <c r="AG59" s="242">
        <f>IF('Indicator Date hidden'!AG61="x","x",AG$3-'Indicator Date hidden'!AG61)</f>
        <v>1</v>
      </c>
      <c r="AH59" s="242">
        <f>IF('Indicator Date hidden'!AH61="x","x",AH$3-'Indicator Date hidden'!AH61)</f>
        <v>1</v>
      </c>
      <c r="AI59" s="242">
        <f>IF('Indicator Date hidden'!AI61="x","x",AI$3-'Indicator Date hidden'!AI61)</f>
        <v>1</v>
      </c>
      <c r="AJ59" s="242">
        <f>IF('Indicator Date hidden'!AJ61="x","x",AJ$3-'Indicator Date hidden'!AJ61)</f>
        <v>1</v>
      </c>
      <c r="AK59" s="242">
        <f>IF('Indicator Date hidden'!AK61="x","x",AK$3-'Indicator Date hidden'!AK61)</f>
        <v>1</v>
      </c>
      <c r="AL59" s="242">
        <f>IF('Indicator Date hidden'!AL61="x","x",AL$3-'Indicator Date hidden'!AL61)</f>
        <v>1</v>
      </c>
      <c r="AM59" s="242">
        <f>IF('Indicator Date hidden'!AM61="x","x",AM$3-'Indicator Date hidden'!AM61)</f>
        <v>1</v>
      </c>
      <c r="AN59" s="242">
        <f>IF('Indicator Date hidden'!AN61="x","x",AN$3-'Indicator Date hidden'!AN61)</f>
        <v>1</v>
      </c>
      <c r="AO59" s="242">
        <f>IF('Indicator Date hidden'!AO61="x","x",AO$3-'Indicator Date hidden'!AO61)</f>
        <v>1</v>
      </c>
      <c r="AP59" s="242">
        <f>IF('Indicator Date hidden'!AP61="x","x",AP$3-'Indicator Date hidden'!AP61)</f>
        <v>3</v>
      </c>
      <c r="AQ59" s="242">
        <f>IF('Indicator Date hidden'!AQ61="x","x",AQ$3-'Indicator Date hidden'!AQ61)</f>
        <v>1</v>
      </c>
      <c r="AR59" s="242">
        <f>IF('Indicator Date hidden'!AR61="x","x",AR$3-'Indicator Date hidden'!AR61)</f>
        <v>1</v>
      </c>
      <c r="AS59" s="242">
        <f>IF('Indicator Date hidden'!AS61="x","x",AS$3-'Indicator Date hidden'!AS61)</f>
        <v>2</v>
      </c>
      <c r="AT59" s="242">
        <f>IF('Indicator Date hidden'!AT61="x","x",AT$3-'Indicator Date hidden'!AT61)</f>
        <v>2</v>
      </c>
      <c r="AU59" s="242">
        <f>IF('Indicator Date hidden'!AU61="x","x",AU$3-'Indicator Date hidden'!AU61)</f>
        <v>1</v>
      </c>
      <c r="AV59" s="242">
        <f>IF('Indicator Date hidden'!AV61="x","x",AV$3-'Indicator Date hidden'!AV61)</f>
        <v>1</v>
      </c>
      <c r="AW59" s="242">
        <f>IF('Indicator Date hidden'!AW61="x","x",AW$3-'Indicator Date hidden'!AW61)</f>
        <v>0</v>
      </c>
      <c r="AX59" s="242">
        <f>IF('Indicator Date hidden'!AX61="x","x",AX$3-'Indicator Date hidden'!AX61)</f>
        <v>2</v>
      </c>
      <c r="AY59" s="242">
        <f>IF('Indicator Date hidden'!AY61="x","x",AY$3-'Indicator Date hidden'!AY61)</f>
        <v>0</v>
      </c>
      <c r="AZ59" s="242">
        <f>IF('Indicator Date hidden'!AZ61="x","x",AZ$3-'Indicator Date hidden'!AZ61)</f>
        <v>0</v>
      </c>
      <c r="BA59" s="246">
        <f t="shared" si="0"/>
        <v>57</v>
      </c>
      <c r="BB59" s="248">
        <f t="shared" si="1"/>
        <v>1.2391304347826086</v>
      </c>
      <c r="BC59" s="246">
        <f t="shared" si="2"/>
        <v>31</v>
      </c>
      <c r="BD59" s="248">
        <f t="shared" si="3"/>
        <v>1.4016261147665103</v>
      </c>
      <c r="BE59" s="249">
        <f t="shared" si="4"/>
        <v>1</v>
      </c>
    </row>
    <row r="60" spans="1:57" s="166" customFormat="1" x14ac:dyDescent="0.25">
      <c r="A60" s="165" t="s">
        <v>188</v>
      </c>
      <c r="B60" s="165" t="s">
        <v>448</v>
      </c>
      <c r="C60" s="165" t="s">
        <v>446</v>
      </c>
      <c r="D60" s="195" t="s">
        <v>453</v>
      </c>
      <c r="E60" s="242">
        <f>IF('Indicator Date hidden'!E62="x","x",$E$3-'Indicator Date hidden'!E62)</f>
        <v>0</v>
      </c>
      <c r="F60" s="242">
        <f>IF('Indicator Date hidden'!F62="x","x",F$3-'Indicator Date hidden'!F62)</f>
        <v>6</v>
      </c>
      <c r="G60" s="242">
        <f>IF('Indicator Date hidden'!G62="x","x",G$3-'Indicator Date hidden'!G62)</f>
        <v>6</v>
      </c>
      <c r="H60" s="242">
        <f>IF('Indicator Date hidden'!H62="x","x",H$3-'Indicator Date hidden'!H62)</f>
        <v>0</v>
      </c>
      <c r="I60" s="242">
        <f>IF('Indicator Date hidden'!I62="x","x",I$3-'Indicator Date hidden'!I62)</f>
        <v>2</v>
      </c>
      <c r="J60" s="242">
        <f>IF('Indicator Date hidden'!J62="x","x",J$3-'Indicator Date hidden'!J62)</f>
        <v>0</v>
      </c>
      <c r="K60" s="242">
        <f>IF('Indicator Date hidden'!K62="x","x",K$3-'Indicator Date hidden'!K62)</f>
        <v>1</v>
      </c>
      <c r="L60" s="242">
        <f>IF('Indicator Date hidden'!L62="x","x",L$3-'Indicator Date hidden'!L62)</f>
        <v>0</v>
      </c>
      <c r="M60" s="242">
        <f>IF('Indicator Date hidden'!M62="x","x",M$3-'Indicator Date hidden'!M62)</f>
        <v>0</v>
      </c>
      <c r="N60" s="242">
        <f>IF('Indicator Date hidden'!N62="x","x",N$3-'Indicator Date hidden'!N62)</f>
        <v>0</v>
      </c>
      <c r="O60" s="242">
        <f>IF('Indicator Date hidden'!O62="x","x",O$3-'Indicator Date hidden'!O62)</f>
        <v>0</v>
      </c>
      <c r="P60" s="242">
        <f>IF('Indicator Date hidden'!P62="x","x",P$3-'Indicator Date hidden'!P62)</f>
        <v>0</v>
      </c>
      <c r="Q60" s="242">
        <f>IF('Indicator Date hidden'!Q62="x","x",Q$3-'Indicator Date hidden'!Q62)</f>
        <v>3</v>
      </c>
      <c r="R60" s="242">
        <f>IF('Indicator Date hidden'!R62="x","x",R$3-'Indicator Date hidden'!R62)</f>
        <v>1</v>
      </c>
      <c r="S60" s="242">
        <f>IF('Indicator Date hidden'!S62="x","x",S$3-'Indicator Date hidden'!S62)</f>
        <v>1</v>
      </c>
      <c r="T60" s="242">
        <f>IF('Indicator Date hidden'!T62="x","x",T$3-'Indicator Date hidden'!T62)</f>
        <v>2</v>
      </c>
      <c r="U60" s="242">
        <f>IF('Indicator Date hidden'!U62="x","x",U$3-'Indicator Date hidden'!U62)</f>
        <v>2</v>
      </c>
      <c r="V60" s="242">
        <f>IF('Indicator Date hidden'!V62="x","x",V$3-'Indicator Date hidden'!V62)</f>
        <v>2</v>
      </c>
      <c r="W60" s="242">
        <f>IF('Indicator Date hidden'!W62="x","x",W$3-'Indicator Date hidden'!W62)</f>
        <v>3</v>
      </c>
      <c r="X60" s="242">
        <f>IF('Indicator Date hidden'!X62="x","x",X$3-'Indicator Date hidden'!X62)</f>
        <v>4</v>
      </c>
      <c r="Y60" s="242">
        <f>IF('Indicator Date hidden'!Y62="x","x",Y$3-'Indicator Date hidden'!Y62)</f>
        <v>0</v>
      </c>
      <c r="Z60" s="242">
        <f>IF('Indicator Date hidden'!Z62="x","x",Z$3-'Indicator Date hidden'!Z62)</f>
        <v>0</v>
      </c>
      <c r="AA60" s="242">
        <f>IF('Indicator Date hidden'!AA62="x","x",AA$3-'Indicator Date hidden'!AA62)</f>
        <v>0</v>
      </c>
      <c r="AB60" s="242">
        <f>IF('Indicator Date hidden'!AB62="x","x",AB$3-'Indicator Date hidden'!AB62)</f>
        <v>0</v>
      </c>
      <c r="AC60" s="242">
        <f>IF('Indicator Date hidden'!AC62="x","x",AC$3-'Indicator Date hidden'!AC62)</f>
        <v>0</v>
      </c>
      <c r="AD60" s="242">
        <f>IF('Indicator Date hidden'!AD62="x","x",AD$3-'Indicator Date hidden'!AD62)</f>
        <v>1</v>
      </c>
      <c r="AE60" s="242">
        <f>IF('Indicator Date hidden'!AE62="x","x",AE$3-'Indicator Date hidden'!AE62)</f>
        <v>1</v>
      </c>
      <c r="AF60" s="242">
        <f>IF('Indicator Date hidden'!AF62="x","x",AF$3-'Indicator Date hidden'!AF62)</f>
        <v>0</v>
      </c>
      <c r="AG60" s="242">
        <f>IF('Indicator Date hidden'!AG62="x","x",AG$3-'Indicator Date hidden'!AG62)</f>
        <v>1</v>
      </c>
      <c r="AH60" s="242">
        <f>IF('Indicator Date hidden'!AH62="x","x",AH$3-'Indicator Date hidden'!AH62)</f>
        <v>1</v>
      </c>
      <c r="AI60" s="242">
        <f>IF('Indicator Date hidden'!AI62="x","x",AI$3-'Indicator Date hidden'!AI62)</f>
        <v>1</v>
      </c>
      <c r="AJ60" s="242">
        <f>IF('Indicator Date hidden'!AJ62="x","x",AJ$3-'Indicator Date hidden'!AJ62)</f>
        <v>1</v>
      </c>
      <c r="AK60" s="242">
        <f>IF('Indicator Date hidden'!AK62="x","x",AK$3-'Indicator Date hidden'!AK62)</f>
        <v>1</v>
      </c>
      <c r="AL60" s="242">
        <f>IF('Indicator Date hidden'!AL62="x","x",AL$3-'Indicator Date hidden'!AL62)</f>
        <v>1</v>
      </c>
      <c r="AM60" s="242">
        <f>IF('Indicator Date hidden'!AM62="x","x",AM$3-'Indicator Date hidden'!AM62)</f>
        <v>1</v>
      </c>
      <c r="AN60" s="242">
        <f>IF('Indicator Date hidden'!AN62="x","x",AN$3-'Indicator Date hidden'!AN62)</f>
        <v>1</v>
      </c>
      <c r="AO60" s="242">
        <f>IF('Indicator Date hidden'!AO62="x","x",AO$3-'Indicator Date hidden'!AO62)</f>
        <v>1</v>
      </c>
      <c r="AP60" s="242">
        <f>IF('Indicator Date hidden'!AP62="x","x",AP$3-'Indicator Date hidden'!AP62)</f>
        <v>3</v>
      </c>
      <c r="AQ60" s="242">
        <f>IF('Indicator Date hidden'!AQ62="x","x",AQ$3-'Indicator Date hidden'!AQ62)</f>
        <v>1</v>
      </c>
      <c r="AR60" s="242">
        <f>IF('Indicator Date hidden'!AR62="x","x",AR$3-'Indicator Date hidden'!AR62)</f>
        <v>1</v>
      </c>
      <c r="AS60" s="242">
        <f>IF('Indicator Date hidden'!AS62="x","x",AS$3-'Indicator Date hidden'!AS62)</f>
        <v>2</v>
      </c>
      <c r="AT60" s="242">
        <f>IF('Indicator Date hidden'!AT62="x","x",AT$3-'Indicator Date hidden'!AT62)</f>
        <v>2</v>
      </c>
      <c r="AU60" s="242">
        <f>IF('Indicator Date hidden'!AU62="x","x",AU$3-'Indicator Date hidden'!AU62)</f>
        <v>1</v>
      </c>
      <c r="AV60" s="242">
        <f>IF('Indicator Date hidden'!AV62="x","x",AV$3-'Indicator Date hidden'!AV62)</f>
        <v>1</v>
      </c>
      <c r="AW60" s="242">
        <f>IF('Indicator Date hidden'!AW62="x","x",AW$3-'Indicator Date hidden'!AW62)</f>
        <v>0</v>
      </c>
      <c r="AX60" s="242">
        <f>IF('Indicator Date hidden'!AX62="x","x",AX$3-'Indicator Date hidden'!AX62)</f>
        <v>2</v>
      </c>
      <c r="AY60" s="242">
        <f>IF('Indicator Date hidden'!AY62="x","x",AY$3-'Indicator Date hidden'!AY62)</f>
        <v>0</v>
      </c>
      <c r="AZ60" s="242">
        <f>IF('Indicator Date hidden'!AZ62="x","x",AZ$3-'Indicator Date hidden'!AZ62)</f>
        <v>0</v>
      </c>
      <c r="BA60" s="246">
        <f t="shared" si="0"/>
        <v>57</v>
      </c>
      <c r="BB60" s="248">
        <f t="shared" si="1"/>
        <v>1.2391304347826086</v>
      </c>
      <c r="BC60" s="246">
        <f t="shared" si="2"/>
        <v>31</v>
      </c>
      <c r="BD60" s="248">
        <f t="shared" si="3"/>
        <v>1.4016261147665103</v>
      </c>
      <c r="BE60" s="249">
        <f t="shared" si="4"/>
        <v>1</v>
      </c>
    </row>
    <row r="61" spans="1:57" s="166" customFormat="1" x14ac:dyDescent="0.25">
      <c r="A61" s="165" t="s">
        <v>188</v>
      </c>
      <c r="B61" s="165" t="s">
        <v>451</v>
      </c>
      <c r="C61" s="165" t="s">
        <v>446</v>
      </c>
      <c r="D61" s="195" t="s">
        <v>457</v>
      </c>
      <c r="E61" s="242">
        <f>IF('Indicator Date hidden'!E63="x","x",$E$3-'Indicator Date hidden'!E63)</f>
        <v>0</v>
      </c>
      <c r="F61" s="242">
        <f>IF('Indicator Date hidden'!F63="x","x",F$3-'Indicator Date hidden'!F63)</f>
        <v>6</v>
      </c>
      <c r="G61" s="242">
        <f>IF('Indicator Date hidden'!G63="x","x",G$3-'Indicator Date hidden'!G63)</f>
        <v>6</v>
      </c>
      <c r="H61" s="242">
        <f>IF('Indicator Date hidden'!H63="x","x",H$3-'Indicator Date hidden'!H63)</f>
        <v>0</v>
      </c>
      <c r="I61" s="242">
        <f>IF('Indicator Date hidden'!I63="x","x",I$3-'Indicator Date hidden'!I63)</f>
        <v>2</v>
      </c>
      <c r="J61" s="242">
        <f>IF('Indicator Date hidden'!J63="x","x",J$3-'Indicator Date hidden'!J63)</f>
        <v>0</v>
      </c>
      <c r="K61" s="242">
        <f>IF('Indicator Date hidden'!K63="x","x",K$3-'Indicator Date hidden'!K63)</f>
        <v>1</v>
      </c>
      <c r="L61" s="242">
        <f>IF('Indicator Date hidden'!L63="x","x",L$3-'Indicator Date hidden'!L63)</f>
        <v>0</v>
      </c>
      <c r="M61" s="242">
        <f>IF('Indicator Date hidden'!M63="x","x",M$3-'Indicator Date hidden'!M63)</f>
        <v>0</v>
      </c>
      <c r="N61" s="242">
        <f>IF('Indicator Date hidden'!N63="x","x",N$3-'Indicator Date hidden'!N63)</f>
        <v>0</v>
      </c>
      <c r="O61" s="242">
        <f>IF('Indicator Date hidden'!O63="x","x",O$3-'Indicator Date hidden'!O63)</f>
        <v>0</v>
      </c>
      <c r="P61" s="242">
        <f>IF('Indicator Date hidden'!P63="x","x",P$3-'Indicator Date hidden'!P63)</f>
        <v>0</v>
      </c>
      <c r="Q61" s="242">
        <f>IF('Indicator Date hidden'!Q63="x","x",Q$3-'Indicator Date hidden'!Q63)</f>
        <v>3</v>
      </c>
      <c r="R61" s="242">
        <f>IF('Indicator Date hidden'!R63="x","x",R$3-'Indicator Date hidden'!R63)</f>
        <v>1</v>
      </c>
      <c r="S61" s="242">
        <f>IF('Indicator Date hidden'!S63="x","x",S$3-'Indicator Date hidden'!S63)</f>
        <v>1</v>
      </c>
      <c r="T61" s="242">
        <f>IF('Indicator Date hidden'!T63="x","x",T$3-'Indicator Date hidden'!T63)</f>
        <v>2</v>
      </c>
      <c r="U61" s="242">
        <f>IF('Indicator Date hidden'!U63="x","x",U$3-'Indicator Date hidden'!U63)</f>
        <v>2</v>
      </c>
      <c r="V61" s="242">
        <f>IF('Indicator Date hidden'!V63="x","x",V$3-'Indicator Date hidden'!V63)</f>
        <v>2</v>
      </c>
      <c r="W61" s="242">
        <f>IF('Indicator Date hidden'!W63="x","x",W$3-'Indicator Date hidden'!W63)</f>
        <v>3</v>
      </c>
      <c r="X61" s="242">
        <f>IF('Indicator Date hidden'!X63="x","x",X$3-'Indicator Date hidden'!X63)</f>
        <v>4</v>
      </c>
      <c r="Y61" s="242">
        <f>IF('Indicator Date hidden'!Y63="x","x",Y$3-'Indicator Date hidden'!Y63)</f>
        <v>0</v>
      </c>
      <c r="Z61" s="242">
        <f>IF('Indicator Date hidden'!Z63="x","x",Z$3-'Indicator Date hidden'!Z63)</f>
        <v>0</v>
      </c>
      <c r="AA61" s="242">
        <f>IF('Indicator Date hidden'!AA63="x","x",AA$3-'Indicator Date hidden'!AA63)</f>
        <v>0</v>
      </c>
      <c r="AB61" s="242">
        <f>IF('Indicator Date hidden'!AB63="x","x",AB$3-'Indicator Date hidden'!AB63)</f>
        <v>0</v>
      </c>
      <c r="AC61" s="242">
        <f>IF('Indicator Date hidden'!AC63="x","x",AC$3-'Indicator Date hidden'!AC63)</f>
        <v>0</v>
      </c>
      <c r="AD61" s="242">
        <f>IF('Indicator Date hidden'!AD63="x","x",AD$3-'Indicator Date hidden'!AD63)</f>
        <v>1</v>
      </c>
      <c r="AE61" s="242">
        <f>IF('Indicator Date hidden'!AE63="x","x",AE$3-'Indicator Date hidden'!AE63)</f>
        <v>1</v>
      </c>
      <c r="AF61" s="242">
        <f>IF('Indicator Date hidden'!AF63="x","x",AF$3-'Indicator Date hidden'!AF63)</f>
        <v>0</v>
      </c>
      <c r="AG61" s="242">
        <f>IF('Indicator Date hidden'!AG63="x","x",AG$3-'Indicator Date hidden'!AG63)</f>
        <v>1</v>
      </c>
      <c r="AH61" s="242">
        <f>IF('Indicator Date hidden'!AH63="x","x",AH$3-'Indicator Date hidden'!AH63)</f>
        <v>1</v>
      </c>
      <c r="AI61" s="242">
        <f>IF('Indicator Date hidden'!AI63="x","x",AI$3-'Indicator Date hidden'!AI63)</f>
        <v>1</v>
      </c>
      <c r="AJ61" s="242">
        <f>IF('Indicator Date hidden'!AJ63="x","x",AJ$3-'Indicator Date hidden'!AJ63)</f>
        <v>1</v>
      </c>
      <c r="AK61" s="242">
        <f>IF('Indicator Date hidden'!AK63="x","x",AK$3-'Indicator Date hidden'!AK63)</f>
        <v>1</v>
      </c>
      <c r="AL61" s="242">
        <f>IF('Indicator Date hidden'!AL63="x","x",AL$3-'Indicator Date hidden'!AL63)</f>
        <v>1</v>
      </c>
      <c r="AM61" s="242">
        <f>IF('Indicator Date hidden'!AM63="x","x",AM$3-'Indicator Date hidden'!AM63)</f>
        <v>1</v>
      </c>
      <c r="AN61" s="242">
        <f>IF('Indicator Date hidden'!AN63="x","x",AN$3-'Indicator Date hidden'!AN63)</f>
        <v>1</v>
      </c>
      <c r="AO61" s="242">
        <f>IF('Indicator Date hidden'!AO63="x","x",AO$3-'Indicator Date hidden'!AO63)</f>
        <v>1</v>
      </c>
      <c r="AP61" s="242">
        <f>IF('Indicator Date hidden'!AP63="x","x",AP$3-'Indicator Date hidden'!AP63)</f>
        <v>3</v>
      </c>
      <c r="AQ61" s="242">
        <f>IF('Indicator Date hidden'!AQ63="x","x",AQ$3-'Indicator Date hidden'!AQ63)</f>
        <v>1</v>
      </c>
      <c r="AR61" s="242">
        <f>IF('Indicator Date hidden'!AR63="x","x",AR$3-'Indicator Date hidden'!AR63)</f>
        <v>1</v>
      </c>
      <c r="AS61" s="242">
        <f>IF('Indicator Date hidden'!AS63="x","x",AS$3-'Indicator Date hidden'!AS63)</f>
        <v>2</v>
      </c>
      <c r="AT61" s="242">
        <f>IF('Indicator Date hidden'!AT63="x","x",AT$3-'Indicator Date hidden'!AT63)</f>
        <v>2</v>
      </c>
      <c r="AU61" s="242">
        <f>IF('Indicator Date hidden'!AU63="x","x",AU$3-'Indicator Date hidden'!AU63)</f>
        <v>1</v>
      </c>
      <c r="AV61" s="242">
        <f>IF('Indicator Date hidden'!AV63="x","x",AV$3-'Indicator Date hidden'!AV63)</f>
        <v>1</v>
      </c>
      <c r="AW61" s="242">
        <f>IF('Indicator Date hidden'!AW63="x","x",AW$3-'Indicator Date hidden'!AW63)</f>
        <v>0</v>
      </c>
      <c r="AX61" s="242">
        <f>IF('Indicator Date hidden'!AX63="x","x",AX$3-'Indicator Date hidden'!AX63)</f>
        <v>2</v>
      </c>
      <c r="AY61" s="242">
        <f>IF('Indicator Date hidden'!AY63="x","x",AY$3-'Indicator Date hidden'!AY63)</f>
        <v>0</v>
      </c>
      <c r="AZ61" s="242">
        <f>IF('Indicator Date hidden'!AZ63="x","x",AZ$3-'Indicator Date hidden'!AZ63)</f>
        <v>0</v>
      </c>
      <c r="BA61" s="246">
        <f t="shared" si="0"/>
        <v>57</v>
      </c>
      <c r="BB61" s="248">
        <f t="shared" si="1"/>
        <v>1.2391304347826086</v>
      </c>
      <c r="BC61" s="246">
        <f t="shared" si="2"/>
        <v>31</v>
      </c>
      <c r="BD61" s="248">
        <f t="shared" si="3"/>
        <v>1.4016261147665103</v>
      </c>
      <c r="BE61" s="249">
        <f t="shared" si="4"/>
        <v>1</v>
      </c>
    </row>
    <row r="62" spans="1:57" s="166" customFormat="1" x14ac:dyDescent="0.25">
      <c r="A62" s="165" t="s">
        <v>188</v>
      </c>
      <c r="B62" s="165" t="s">
        <v>456</v>
      </c>
      <c r="C62" s="165" t="s">
        <v>446</v>
      </c>
      <c r="D62" s="195" t="s">
        <v>460</v>
      </c>
      <c r="E62" s="242">
        <f>IF('Indicator Date hidden'!E64="x","x",$E$3-'Indicator Date hidden'!E64)</f>
        <v>0</v>
      </c>
      <c r="F62" s="242">
        <f>IF('Indicator Date hidden'!F64="x","x",F$3-'Indicator Date hidden'!F64)</f>
        <v>6</v>
      </c>
      <c r="G62" s="242">
        <f>IF('Indicator Date hidden'!G64="x","x",G$3-'Indicator Date hidden'!G64)</f>
        <v>6</v>
      </c>
      <c r="H62" s="242">
        <f>IF('Indicator Date hidden'!H64="x","x",H$3-'Indicator Date hidden'!H64)</f>
        <v>0</v>
      </c>
      <c r="I62" s="242">
        <f>IF('Indicator Date hidden'!I64="x","x",I$3-'Indicator Date hidden'!I64)</f>
        <v>2</v>
      </c>
      <c r="J62" s="242">
        <f>IF('Indicator Date hidden'!J64="x","x",J$3-'Indicator Date hidden'!J64)</f>
        <v>0</v>
      </c>
      <c r="K62" s="242">
        <f>IF('Indicator Date hidden'!K64="x","x",K$3-'Indicator Date hidden'!K64)</f>
        <v>1</v>
      </c>
      <c r="L62" s="242">
        <f>IF('Indicator Date hidden'!L64="x","x",L$3-'Indicator Date hidden'!L64)</f>
        <v>0</v>
      </c>
      <c r="M62" s="242">
        <f>IF('Indicator Date hidden'!M64="x","x",M$3-'Indicator Date hidden'!M64)</f>
        <v>0</v>
      </c>
      <c r="N62" s="242">
        <f>IF('Indicator Date hidden'!N64="x","x",N$3-'Indicator Date hidden'!N64)</f>
        <v>0</v>
      </c>
      <c r="O62" s="242">
        <f>IF('Indicator Date hidden'!O64="x","x",O$3-'Indicator Date hidden'!O64)</f>
        <v>0</v>
      </c>
      <c r="P62" s="242">
        <f>IF('Indicator Date hidden'!P64="x","x",P$3-'Indicator Date hidden'!P64)</f>
        <v>0</v>
      </c>
      <c r="Q62" s="242">
        <f>IF('Indicator Date hidden'!Q64="x","x",Q$3-'Indicator Date hidden'!Q64)</f>
        <v>3</v>
      </c>
      <c r="R62" s="242">
        <f>IF('Indicator Date hidden'!R64="x","x",R$3-'Indicator Date hidden'!R64)</f>
        <v>1</v>
      </c>
      <c r="S62" s="242">
        <f>IF('Indicator Date hidden'!S64="x","x",S$3-'Indicator Date hidden'!S64)</f>
        <v>1</v>
      </c>
      <c r="T62" s="242">
        <f>IF('Indicator Date hidden'!T64="x","x",T$3-'Indicator Date hidden'!T64)</f>
        <v>2</v>
      </c>
      <c r="U62" s="242">
        <f>IF('Indicator Date hidden'!U64="x","x",U$3-'Indicator Date hidden'!U64)</f>
        <v>2</v>
      </c>
      <c r="V62" s="242">
        <f>IF('Indicator Date hidden'!V64="x","x",V$3-'Indicator Date hidden'!V64)</f>
        <v>2</v>
      </c>
      <c r="W62" s="242">
        <f>IF('Indicator Date hidden'!W64="x","x",W$3-'Indicator Date hidden'!W64)</f>
        <v>3</v>
      </c>
      <c r="X62" s="242">
        <f>IF('Indicator Date hidden'!X64="x","x",X$3-'Indicator Date hidden'!X64)</f>
        <v>4</v>
      </c>
      <c r="Y62" s="242">
        <f>IF('Indicator Date hidden'!Y64="x","x",Y$3-'Indicator Date hidden'!Y64)</f>
        <v>0</v>
      </c>
      <c r="Z62" s="242">
        <f>IF('Indicator Date hidden'!Z64="x","x",Z$3-'Indicator Date hidden'!Z64)</f>
        <v>0</v>
      </c>
      <c r="AA62" s="242">
        <f>IF('Indicator Date hidden'!AA64="x","x",AA$3-'Indicator Date hidden'!AA64)</f>
        <v>0</v>
      </c>
      <c r="AB62" s="242">
        <f>IF('Indicator Date hidden'!AB64="x","x",AB$3-'Indicator Date hidden'!AB64)</f>
        <v>0</v>
      </c>
      <c r="AC62" s="242">
        <f>IF('Indicator Date hidden'!AC64="x","x",AC$3-'Indicator Date hidden'!AC64)</f>
        <v>0</v>
      </c>
      <c r="AD62" s="242">
        <f>IF('Indicator Date hidden'!AD64="x","x",AD$3-'Indicator Date hidden'!AD64)</f>
        <v>1</v>
      </c>
      <c r="AE62" s="242">
        <f>IF('Indicator Date hidden'!AE64="x","x",AE$3-'Indicator Date hidden'!AE64)</f>
        <v>1</v>
      </c>
      <c r="AF62" s="242">
        <f>IF('Indicator Date hidden'!AF64="x","x",AF$3-'Indicator Date hidden'!AF64)</f>
        <v>0</v>
      </c>
      <c r="AG62" s="242">
        <f>IF('Indicator Date hidden'!AG64="x","x",AG$3-'Indicator Date hidden'!AG64)</f>
        <v>1</v>
      </c>
      <c r="AH62" s="242">
        <f>IF('Indicator Date hidden'!AH64="x","x",AH$3-'Indicator Date hidden'!AH64)</f>
        <v>1</v>
      </c>
      <c r="AI62" s="242">
        <f>IF('Indicator Date hidden'!AI64="x","x",AI$3-'Indicator Date hidden'!AI64)</f>
        <v>1</v>
      </c>
      <c r="AJ62" s="242">
        <f>IF('Indicator Date hidden'!AJ64="x","x",AJ$3-'Indicator Date hidden'!AJ64)</f>
        <v>1</v>
      </c>
      <c r="AK62" s="242">
        <f>IF('Indicator Date hidden'!AK64="x","x",AK$3-'Indicator Date hidden'!AK64)</f>
        <v>1</v>
      </c>
      <c r="AL62" s="242">
        <f>IF('Indicator Date hidden'!AL64="x","x",AL$3-'Indicator Date hidden'!AL64)</f>
        <v>1</v>
      </c>
      <c r="AM62" s="242">
        <f>IF('Indicator Date hidden'!AM64="x","x",AM$3-'Indicator Date hidden'!AM64)</f>
        <v>1</v>
      </c>
      <c r="AN62" s="242">
        <f>IF('Indicator Date hidden'!AN64="x","x",AN$3-'Indicator Date hidden'!AN64)</f>
        <v>1</v>
      </c>
      <c r="AO62" s="242">
        <f>IF('Indicator Date hidden'!AO64="x","x",AO$3-'Indicator Date hidden'!AO64)</f>
        <v>1</v>
      </c>
      <c r="AP62" s="242">
        <f>IF('Indicator Date hidden'!AP64="x","x",AP$3-'Indicator Date hidden'!AP64)</f>
        <v>3</v>
      </c>
      <c r="AQ62" s="242">
        <f>IF('Indicator Date hidden'!AQ64="x","x",AQ$3-'Indicator Date hidden'!AQ64)</f>
        <v>1</v>
      </c>
      <c r="AR62" s="242">
        <f>IF('Indicator Date hidden'!AR64="x","x",AR$3-'Indicator Date hidden'!AR64)</f>
        <v>1</v>
      </c>
      <c r="AS62" s="242">
        <f>IF('Indicator Date hidden'!AS64="x","x",AS$3-'Indicator Date hidden'!AS64)</f>
        <v>2</v>
      </c>
      <c r="AT62" s="242">
        <f>IF('Indicator Date hidden'!AT64="x","x",AT$3-'Indicator Date hidden'!AT64)</f>
        <v>2</v>
      </c>
      <c r="AU62" s="242">
        <f>IF('Indicator Date hidden'!AU64="x","x",AU$3-'Indicator Date hidden'!AU64)</f>
        <v>1</v>
      </c>
      <c r="AV62" s="242">
        <f>IF('Indicator Date hidden'!AV64="x","x",AV$3-'Indicator Date hidden'!AV64)</f>
        <v>1</v>
      </c>
      <c r="AW62" s="242">
        <f>IF('Indicator Date hidden'!AW64="x","x",AW$3-'Indicator Date hidden'!AW64)</f>
        <v>0</v>
      </c>
      <c r="AX62" s="242">
        <f>IF('Indicator Date hidden'!AX64="x","x",AX$3-'Indicator Date hidden'!AX64)</f>
        <v>2</v>
      </c>
      <c r="AY62" s="242">
        <f>IF('Indicator Date hidden'!AY64="x","x",AY$3-'Indicator Date hidden'!AY64)</f>
        <v>0</v>
      </c>
      <c r="AZ62" s="242">
        <f>IF('Indicator Date hidden'!AZ64="x","x",AZ$3-'Indicator Date hidden'!AZ64)</f>
        <v>0</v>
      </c>
      <c r="BA62" s="246">
        <f t="shared" si="0"/>
        <v>57</v>
      </c>
      <c r="BB62" s="248">
        <f t="shared" si="1"/>
        <v>1.2391304347826086</v>
      </c>
      <c r="BC62" s="246">
        <f t="shared" si="2"/>
        <v>31</v>
      </c>
      <c r="BD62" s="248">
        <f t="shared" si="3"/>
        <v>1.4016261147665103</v>
      </c>
      <c r="BE62" s="249">
        <f t="shared" si="4"/>
        <v>1</v>
      </c>
    </row>
    <row r="63" spans="1:57" s="166" customFormat="1" x14ac:dyDescent="0.25">
      <c r="A63" s="165" t="s">
        <v>188</v>
      </c>
      <c r="B63" s="165" t="s">
        <v>597</v>
      </c>
      <c r="C63" s="165" t="s">
        <v>446</v>
      </c>
      <c r="D63" s="195" t="s">
        <v>463</v>
      </c>
      <c r="E63" s="242">
        <f>IF('Indicator Date hidden'!E65="x","x",$E$3-'Indicator Date hidden'!E65)</f>
        <v>0</v>
      </c>
      <c r="F63" s="242">
        <f>IF('Indicator Date hidden'!F65="x","x",F$3-'Indicator Date hidden'!F65)</f>
        <v>6</v>
      </c>
      <c r="G63" s="242">
        <f>IF('Indicator Date hidden'!G65="x","x",G$3-'Indicator Date hidden'!G65)</f>
        <v>6</v>
      </c>
      <c r="H63" s="242">
        <f>IF('Indicator Date hidden'!H65="x","x",H$3-'Indicator Date hidden'!H65)</f>
        <v>0</v>
      </c>
      <c r="I63" s="242">
        <f>IF('Indicator Date hidden'!I65="x","x",I$3-'Indicator Date hidden'!I65)</f>
        <v>2</v>
      </c>
      <c r="J63" s="242">
        <f>IF('Indicator Date hidden'!J65="x","x",J$3-'Indicator Date hidden'!J65)</f>
        <v>0</v>
      </c>
      <c r="K63" s="242">
        <f>IF('Indicator Date hidden'!K65="x","x",K$3-'Indicator Date hidden'!K65)</f>
        <v>1</v>
      </c>
      <c r="L63" s="242">
        <f>IF('Indicator Date hidden'!L65="x","x",L$3-'Indicator Date hidden'!L65)</f>
        <v>0</v>
      </c>
      <c r="M63" s="242">
        <f>IF('Indicator Date hidden'!M65="x","x",M$3-'Indicator Date hidden'!M65)</f>
        <v>0</v>
      </c>
      <c r="N63" s="242">
        <f>IF('Indicator Date hidden'!N65="x","x",N$3-'Indicator Date hidden'!N65)</f>
        <v>0</v>
      </c>
      <c r="O63" s="242">
        <f>IF('Indicator Date hidden'!O65="x","x",O$3-'Indicator Date hidden'!O65)</f>
        <v>0</v>
      </c>
      <c r="P63" s="242">
        <f>IF('Indicator Date hidden'!P65="x","x",P$3-'Indicator Date hidden'!P65)</f>
        <v>0</v>
      </c>
      <c r="Q63" s="242">
        <f>IF('Indicator Date hidden'!Q65="x","x",Q$3-'Indicator Date hidden'!Q65)</f>
        <v>3</v>
      </c>
      <c r="R63" s="242">
        <f>IF('Indicator Date hidden'!R65="x","x",R$3-'Indicator Date hidden'!R65)</f>
        <v>1</v>
      </c>
      <c r="S63" s="242">
        <f>IF('Indicator Date hidden'!S65="x","x",S$3-'Indicator Date hidden'!S65)</f>
        <v>1</v>
      </c>
      <c r="T63" s="242">
        <f>IF('Indicator Date hidden'!T65="x","x",T$3-'Indicator Date hidden'!T65)</f>
        <v>2</v>
      </c>
      <c r="U63" s="242">
        <f>IF('Indicator Date hidden'!U65="x","x",U$3-'Indicator Date hidden'!U65)</f>
        <v>2</v>
      </c>
      <c r="V63" s="242">
        <f>IF('Indicator Date hidden'!V65="x","x",V$3-'Indicator Date hidden'!V65)</f>
        <v>2</v>
      </c>
      <c r="W63" s="242">
        <f>IF('Indicator Date hidden'!W65="x","x",W$3-'Indicator Date hidden'!W65)</f>
        <v>3</v>
      </c>
      <c r="X63" s="242">
        <f>IF('Indicator Date hidden'!X65="x","x",X$3-'Indicator Date hidden'!X65)</f>
        <v>4</v>
      </c>
      <c r="Y63" s="242">
        <f>IF('Indicator Date hidden'!Y65="x","x",Y$3-'Indicator Date hidden'!Y65)</f>
        <v>0</v>
      </c>
      <c r="Z63" s="242">
        <f>IF('Indicator Date hidden'!Z65="x","x",Z$3-'Indicator Date hidden'!Z65)</f>
        <v>0</v>
      </c>
      <c r="AA63" s="242">
        <f>IF('Indicator Date hidden'!AA65="x","x",AA$3-'Indicator Date hidden'!AA65)</f>
        <v>0</v>
      </c>
      <c r="AB63" s="242">
        <f>IF('Indicator Date hidden'!AB65="x","x",AB$3-'Indicator Date hidden'!AB65)</f>
        <v>0</v>
      </c>
      <c r="AC63" s="242">
        <f>IF('Indicator Date hidden'!AC65="x","x",AC$3-'Indicator Date hidden'!AC65)</f>
        <v>0</v>
      </c>
      <c r="AD63" s="242">
        <f>IF('Indicator Date hidden'!AD65="x","x",AD$3-'Indicator Date hidden'!AD65)</f>
        <v>1</v>
      </c>
      <c r="AE63" s="242">
        <f>IF('Indicator Date hidden'!AE65="x","x",AE$3-'Indicator Date hidden'!AE65)</f>
        <v>1</v>
      </c>
      <c r="AF63" s="242">
        <f>IF('Indicator Date hidden'!AF65="x","x",AF$3-'Indicator Date hidden'!AF65)</f>
        <v>0</v>
      </c>
      <c r="AG63" s="242">
        <f>IF('Indicator Date hidden'!AG65="x","x",AG$3-'Indicator Date hidden'!AG65)</f>
        <v>1</v>
      </c>
      <c r="AH63" s="242">
        <f>IF('Indicator Date hidden'!AH65="x","x",AH$3-'Indicator Date hidden'!AH65)</f>
        <v>1</v>
      </c>
      <c r="AI63" s="242">
        <f>IF('Indicator Date hidden'!AI65="x","x",AI$3-'Indicator Date hidden'!AI65)</f>
        <v>1</v>
      </c>
      <c r="AJ63" s="242">
        <f>IF('Indicator Date hidden'!AJ65="x","x",AJ$3-'Indicator Date hidden'!AJ65)</f>
        <v>1</v>
      </c>
      <c r="AK63" s="242">
        <f>IF('Indicator Date hidden'!AK65="x","x",AK$3-'Indicator Date hidden'!AK65)</f>
        <v>1</v>
      </c>
      <c r="AL63" s="242">
        <f>IF('Indicator Date hidden'!AL65="x","x",AL$3-'Indicator Date hidden'!AL65)</f>
        <v>1</v>
      </c>
      <c r="AM63" s="242">
        <f>IF('Indicator Date hidden'!AM65="x","x",AM$3-'Indicator Date hidden'!AM65)</f>
        <v>1</v>
      </c>
      <c r="AN63" s="242">
        <f>IF('Indicator Date hidden'!AN65="x","x",AN$3-'Indicator Date hidden'!AN65)</f>
        <v>1</v>
      </c>
      <c r="AO63" s="242">
        <f>IF('Indicator Date hidden'!AO65="x","x",AO$3-'Indicator Date hidden'!AO65)</f>
        <v>1</v>
      </c>
      <c r="AP63" s="242">
        <f>IF('Indicator Date hidden'!AP65="x","x",AP$3-'Indicator Date hidden'!AP65)</f>
        <v>3</v>
      </c>
      <c r="AQ63" s="242">
        <f>IF('Indicator Date hidden'!AQ65="x","x",AQ$3-'Indicator Date hidden'!AQ65)</f>
        <v>1</v>
      </c>
      <c r="AR63" s="242">
        <f>IF('Indicator Date hidden'!AR65="x","x",AR$3-'Indicator Date hidden'!AR65)</f>
        <v>1</v>
      </c>
      <c r="AS63" s="242">
        <f>IF('Indicator Date hidden'!AS65="x","x",AS$3-'Indicator Date hidden'!AS65)</f>
        <v>2</v>
      </c>
      <c r="AT63" s="242">
        <f>IF('Indicator Date hidden'!AT65="x","x",AT$3-'Indicator Date hidden'!AT65)</f>
        <v>2</v>
      </c>
      <c r="AU63" s="242">
        <f>IF('Indicator Date hidden'!AU65="x","x",AU$3-'Indicator Date hidden'!AU65)</f>
        <v>1</v>
      </c>
      <c r="AV63" s="242">
        <f>IF('Indicator Date hidden'!AV65="x","x",AV$3-'Indicator Date hidden'!AV65)</f>
        <v>1</v>
      </c>
      <c r="AW63" s="242">
        <f>IF('Indicator Date hidden'!AW65="x","x",AW$3-'Indicator Date hidden'!AW65)</f>
        <v>0</v>
      </c>
      <c r="AX63" s="242">
        <f>IF('Indicator Date hidden'!AX65="x","x",AX$3-'Indicator Date hidden'!AX65)</f>
        <v>2</v>
      </c>
      <c r="AY63" s="242">
        <f>IF('Indicator Date hidden'!AY65="x","x",AY$3-'Indicator Date hidden'!AY65)</f>
        <v>0</v>
      </c>
      <c r="AZ63" s="242">
        <f>IF('Indicator Date hidden'!AZ65="x","x",AZ$3-'Indicator Date hidden'!AZ65)</f>
        <v>0</v>
      </c>
      <c r="BA63" s="246">
        <f t="shared" si="0"/>
        <v>57</v>
      </c>
      <c r="BB63" s="248">
        <f t="shared" si="1"/>
        <v>1.2391304347826086</v>
      </c>
      <c r="BC63" s="246">
        <f t="shared" si="2"/>
        <v>31</v>
      </c>
      <c r="BD63" s="248">
        <f t="shared" si="3"/>
        <v>1.4016261147665103</v>
      </c>
      <c r="BE63" s="249">
        <f t="shared" si="4"/>
        <v>1</v>
      </c>
    </row>
    <row r="64" spans="1:57" s="166" customFormat="1" x14ac:dyDescent="0.25">
      <c r="A64" s="165" t="s">
        <v>188</v>
      </c>
      <c r="B64" s="165" t="s">
        <v>458</v>
      </c>
      <c r="C64" s="165" t="s">
        <v>446</v>
      </c>
      <c r="D64" s="195" t="s">
        <v>466</v>
      </c>
      <c r="E64" s="242">
        <f>IF('Indicator Date hidden'!E66="x","x",$E$3-'Indicator Date hidden'!E66)</f>
        <v>0</v>
      </c>
      <c r="F64" s="242">
        <f>IF('Indicator Date hidden'!F66="x","x",F$3-'Indicator Date hidden'!F66)</f>
        <v>6</v>
      </c>
      <c r="G64" s="242">
        <f>IF('Indicator Date hidden'!G66="x","x",G$3-'Indicator Date hidden'!G66)</f>
        <v>6</v>
      </c>
      <c r="H64" s="242">
        <f>IF('Indicator Date hidden'!H66="x","x",H$3-'Indicator Date hidden'!H66)</f>
        <v>0</v>
      </c>
      <c r="I64" s="242">
        <f>IF('Indicator Date hidden'!I66="x","x",I$3-'Indicator Date hidden'!I66)</f>
        <v>2</v>
      </c>
      <c r="J64" s="242">
        <f>IF('Indicator Date hidden'!J66="x","x",J$3-'Indicator Date hidden'!J66)</f>
        <v>0</v>
      </c>
      <c r="K64" s="242">
        <f>IF('Indicator Date hidden'!K66="x","x",K$3-'Indicator Date hidden'!K66)</f>
        <v>1</v>
      </c>
      <c r="L64" s="242">
        <f>IF('Indicator Date hidden'!L66="x","x",L$3-'Indicator Date hidden'!L66)</f>
        <v>0</v>
      </c>
      <c r="M64" s="242">
        <f>IF('Indicator Date hidden'!M66="x","x",M$3-'Indicator Date hidden'!M66)</f>
        <v>0</v>
      </c>
      <c r="N64" s="242">
        <f>IF('Indicator Date hidden'!N66="x","x",N$3-'Indicator Date hidden'!N66)</f>
        <v>0</v>
      </c>
      <c r="O64" s="242">
        <f>IF('Indicator Date hidden'!O66="x","x",O$3-'Indicator Date hidden'!O66)</f>
        <v>0</v>
      </c>
      <c r="P64" s="242">
        <f>IF('Indicator Date hidden'!P66="x","x",P$3-'Indicator Date hidden'!P66)</f>
        <v>0</v>
      </c>
      <c r="Q64" s="242">
        <f>IF('Indicator Date hidden'!Q66="x","x",Q$3-'Indicator Date hidden'!Q66)</f>
        <v>3</v>
      </c>
      <c r="R64" s="242">
        <f>IF('Indicator Date hidden'!R66="x","x",R$3-'Indicator Date hidden'!R66)</f>
        <v>1</v>
      </c>
      <c r="S64" s="242">
        <f>IF('Indicator Date hidden'!S66="x","x",S$3-'Indicator Date hidden'!S66)</f>
        <v>1</v>
      </c>
      <c r="T64" s="242">
        <f>IF('Indicator Date hidden'!T66="x","x",T$3-'Indicator Date hidden'!T66)</f>
        <v>2</v>
      </c>
      <c r="U64" s="242">
        <f>IF('Indicator Date hidden'!U66="x","x",U$3-'Indicator Date hidden'!U66)</f>
        <v>2</v>
      </c>
      <c r="V64" s="242">
        <f>IF('Indicator Date hidden'!V66="x","x",V$3-'Indicator Date hidden'!V66)</f>
        <v>2</v>
      </c>
      <c r="W64" s="242">
        <f>IF('Indicator Date hidden'!W66="x","x",W$3-'Indicator Date hidden'!W66)</f>
        <v>3</v>
      </c>
      <c r="X64" s="242">
        <f>IF('Indicator Date hidden'!X66="x","x",X$3-'Indicator Date hidden'!X66)</f>
        <v>4</v>
      </c>
      <c r="Y64" s="242">
        <f>IF('Indicator Date hidden'!Y66="x","x",Y$3-'Indicator Date hidden'!Y66)</f>
        <v>0</v>
      </c>
      <c r="Z64" s="242">
        <f>IF('Indicator Date hidden'!Z66="x","x",Z$3-'Indicator Date hidden'!Z66)</f>
        <v>0</v>
      </c>
      <c r="AA64" s="242">
        <f>IF('Indicator Date hidden'!AA66="x","x",AA$3-'Indicator Date hidden'!AA66)</f>
        <v>0</v>
      </c>
      <c r="AB64" s="242">
        <f>IF('Indicator Date hidden'!AB66="x","x",AB$3-'Indicator Date hidden'!AB66)</f>
        <v>0</v>
      </c>
      <c r="AC64" s="242">
        <f>IF('Indicator Date hidden'!AC66="x","x",AC$3-'Indicator Date hidden'!AC66)</f>
        <v>0</v>
      </c>
      <c r="AD64" s="242">
        <f>IF('Indicator Date hidden'!AD66="x","x",AD$3-'Indicator Date hidden'!AD66)</f>
        <v>1</v>
      </c>
      <c r="AE64" s="242">
        <f>IF('Indicator Date hidden'!AE66="x","x",AE$3-'Indicator Date hidden'!AE66)</f>
        <v>1</v>
      </c>
      <c r="AF64" s="242">
        <f>IF('Indicator Date hidden'!AF66="x","x",AF$3-'Indicator Date hidden'!AF66)</f>
        <v>0</v>
      </c>
      <c r="AG64" s="242">
        <f>IF('Indicator Date hidden'!AG66="x","x",AG$3-'Indicator Date hidden'!AG66)</f>
        <v>1</v>
      </c>
      <c r="AH64" s="242">
        <f>IF('Indicator Date hidden'!AH66="x","x",AH$3-'Indicator Date hidden'!AH66)</f>
        <v>1</v>
      </c>
      <c r="AI64" s="242">
        <f>IF('Indicator Date hidden'!AI66="x","x",AI$3-'Indicator Date hidden'!AI66)</f>
        <v>1</v>
      </c>
      <c r="AJ64" s="242">
        <f>IF('Indicator Date hidden'!AJ66="x","x",AJ$3-'Indicator Date hidden'!AJ66)</f>
        <v>1</v>
      </c>
      <c r="AK64" s="242">
        <f>IF('Indicator Date hidden'!AK66="x","x",AK$3-'Indicator Date hidden'!AK66)</f>
        <v>1</v>
      </c>
      <c r="AL64" s="242">
        <f>IF('Indicator Date hidden'!AL66="x","x",AL$3-'Indicator Date hidden'!AL66)</f>
        <v>1</v>
      </c>
      <c r="AM64" s="242">
        <f>IF('Indicator Date hidden'!AM66="x","x",AM$3-'Indicator Date hidden'!AM66)</f>
        <v>1</v>
      </c>
      <c r="AN64" s="242">
        <f>IF('Indicator Date hidden'!AN66="x","x",AN$3-'Indicator Date hidden'!AN66)</f>
        <v>1</v>
      </c>
      <c r="AO64" s="242">
        <f>IF('Indicator Date hidden'!AO66="x","x",AO$3-'Indicator Date hidden'!AO66)</f>
        <v>1</v>
      </c>
      <c r="AP64" s="242">
        <f>IF('Indicator Date hidden'!AP66="x","x",AP$3-'Indicator Date hidden'!AP66)</f>
        <v>3</v>
      </c>
      <c r="AQ64" s="242">
        <f>IF('Indicator Date hidden'!AQ66="x","x",AQ$3-'Indicator Date hidden'!AQ66)</f>
        <v>1</v>
      </c>
      <c r="AR64" s="242">
        <f>IF('Indicator Date hidden'!AR66="x","x",AR$3-'Indicator Date hidden'!AR66)</f>
        <v>1</v>
      </c>
      <c r="AS64" s="242">
        <f>IF('Indicator Date hidden'!AS66="x","x",AS$3-'Indicator Date hidden'!AS66)</f>
        <v>2</v>
      </c>
      <c r="AT64" s="242">
        <f>IF('Indicator Date hidden'!AT66="x","x",AT$3-'Indicator Date hidden'!AT66)</f>
        <v>2</v>
      </c>
      <c r="AU64" s="242">
        <f>IF('Indicator Date hidden'!AU66="x","x",AU$3-'Indicator Date hidden'!AU66)</f>
        <v>1</v>
      </c>
      <c r="AV64" s="242">
        <f>IF('Indicator Date hidden'!AV66="x","x",AV$3-'Indicator Date hidden'!AV66)</f>
        <v>1</v>
      </c>
      <c r="AW64" s="242">
        <f>IF('Indicator Date hidden'!AW66="x","x",AW$3-'Indicator Date hidden'!AW66)</f>
        <v>0</v>
      </c>
      <c r="AX64" s="242">
        <f>IF('Indicator Date hidden'!AX66="x","x",AX$3-'Indicator Date hidden'!AX66)</f>
        <v>2</v>
      </c>
      <c r="AY64" s="242">
        <f>IF('Indicator Date hidden'!AY66="x","x",AY$3-'Indicator Date hidden'!AY66)</f>
        <v>0</v>
      </c>
      <c r="AZ64" s="242">
        <f>IF('Indicator Date hidden'!AZ66="x","x",AZ$3-'Indicator Date hidden'!AZ66)</f>
        <v>0</v>
      </c>
      <c r="BA64" s="246">
        <f t="shared" si="0"/>
        <v>57</v>
      </c>
      <c r="BB64" s="248">
        <f t="shared" si="1"/>
        <v>1.2391304347826086</v>
      </c>
      <c r="BC64" s="246">
        <f t="shared" si="2"/>
        <v>31</v>
      </c>
      <c r="BD64" s="248">
        <f t="shared" si="3"/>
        <v>1.4016261147665103</v>
      </c>
      <c r="BE64" s="249">
        <f t="shared" si="4"/>
        <v>1</v>
      </c>
    </row>
    <row r="65" spans="1:57" s="166" customFormat="1" x14ac:dyDescent="0.25">
      <c r="A65" s="165" t="s">
        <v>188</v>
      </c>
      <c r="B65" s="165" t="s">
        <v>464</v>
      </c>
      <c r="C65" s="165" t="s">
        <v>446</v>
      </c>
      <c r="D65" s="195" t="s">
        <v>469</v>
      </c>
      <c r="E65" s="242">
        <f>IF('Indicator Date hidden'!E67="x","x",$E$3-'Indicator Date hidden'!E67)</f>
        <v>0</v>
      </c>
      <c r="F65" s="242">
        <f>IF('Indicator Date hidden'!F67="x","x",F$3-'Indicator Date hidden'!F67)</f>
        <v>6</v>
      </c>
      <c r="G65" s="242">
        <f>IF('Indicator Date hidden'!G67="x","x",G$3-'Indicator Date hidden'!G67)</f>
        <v>6</v>
      </c>
      <c r="H65" s="242">
        <f>IF('Indicator Date hidden'!H67="x","x",H$3-'Indicator Date hidden'!H67)</f>
        <v>0</v>
      </c>
      <c r="I65" s="242">
        <f>IF('Indicator Date hidden'!I67="x","x",I$3-'Indicator Date hidden'!I67)</f>
        <v>2</v>
      </c>
      <c r="J65" s="242">
        <f>IF('Indicator Date hidden'!J67="x","x",J$3-'Indicator Date hidden'!J67)</f>
        <v>0</v>
      </c>
      <c r="K65" s="242">
        <f>IF('Indicator Date hidden'!K67="x","x",K$3-'Indicator Date hidden'!K67)</f>
        <v>1</v>
      </c>
      <c r="L65" s="242">
        <f>IF('Indicator Date hidden'!L67="x","x",L$3-'Indicator Date hidden'!L67)</f>
        <v>0</v>
      </c>
      <c r="M65" s="242">
        <f>IF('Indicator Date hidden'!M67="x","x",M$3-'Indicator Date hidden'!M67)</f>
        <v>0</v>
      </c>
      <c r="N65" s="242">
        <f>IF('Indicator Date hidden'!N67="x","x",N$3-'Indicator Date hidden'!N67)</f>
        <v>0</v>
      </c>
      <c r="O65" s="242">
        <f>IF('Indicator Date hidden'!O67="x","x",O$3-'Indicator Date hidden'!O67)</f>
        <v>0</v>
      </c>
      <c r="P65" s="242">
        <f>IF('Indicator Date hidden'!P67="x","x",P$3-'Indicator Date hidden'!P67)</f>
        <v>0</v>
      </c>
      <c r="Q65" s="242">
        <f>IF('Indicator Date hidden'!Q67="x","x",Q$3-'Indicator Date hidden'!Q67)</f>
        <v>3</v>
      </c>
      <c r="R65" s="242">
        <f>IF('Indicator Date hidden'!R67="x","x",R$3-'Indicator Date hidden'!R67)</f>
        <v>1</v>
      </c>
      <c r="S65" s="242">
        <f>IF('Indicator Date hidden'!S67="x","x",S$3-'Indicator Date hidden'!S67)</f>
        <v>1</v>
      </c>
      <c r="T65" s="242">
        <f>IF('Indicator Date hidden'!T67="x","x",T$3-'Indicator Date hidden'!T67)</f>
        <v>2</v>
      </c>
      <c r="U65" s="242">
        <f>IF('Indicator Date hidden'!U67="x","x",U$3-'Indicator Date hidden'!U67)</f>
        <v>2</v>
      </c>
      <c r="V65" s="242">
        <f>IF('Indicator Date hidden'!V67="x","x",V$3-'Indicator Date hidden'!V67)</f>
        <v>2</v>
      </c>
      <c r="W65" s="242">
        <f>IF('Indicator Date hidden'!W67="x","x",W$3-'Indicator Date hidden'!W67)</f>
        <v>3</v>
      </c>
      <c r="X65" s="242">
        <f>IF('Indicator Date hidden'!X67="x","x",X$3-'Indicator Date hidden'!X67)</f>
        <v>4</v>
      </c>
      <c r="Y65" s="242">
        <f>IF('Indicator Date hidden'!Y67="x","x",Y$3-'Indicator Date hidden'!Y67)</f>
        <v>0</v>
      </c>
      <c r="Z65" s="242">
        <f>IF('Indicator Date hidden'!Z67="x","x",Z$3-'Indicator Date hidden'!Z67)</f>
        <v>0</v>
      </c>
      <c r="AA65" s="242">
        <f>IF('Indicator Date hidden'!AA67="x","x",AA$3-'Indicator Date hidden'!AA67)</f>
        <v>0</v>
      </c>
      <c r="AB65" s="242">
        <f>IF('Indicator Date hidden'!AB67="x","x",AB$3-'Indicator Date hidden'!AB67)</f>
        <v>0</v>
      </c>
      <c r="AC65" s="242">
        <f>IF('Indicator Date hidden'!AC67="x","x",AC$3-'Indicator Date hidden'!AC67)</f>
        <v>0</v>
      </c>
      <c r="AD65" s="242">
        <f>IF('Indicator Date hidden'!AD67="x","x",AD$3-'Indicator Date hidden'!AD67)</f>
        <v>1</v>
      </c>
      <c r="AE65" s="242">
        <f>IF('Indicator Date hidden'!AE67="x","x",AE$3-'Indicator Date hidden'!AE67)</f>
        <v>1</v>
      </c>
      <c r="AF65" s="242">
        <f>IF('Indicator Date hidden'!AF67="x","x",AF$3-'Indicator Date hidden'!AF67)</f>
        <v>0</v>
      </c>
      <c r="AG65" s="242">
        <f>IF('Indicator Date hidden'!AG67="x","x",AG$3-'Indicator Date hidden'!AG67)</f>
        <v>1</v>
      </c>
      <c r="AH65" s="242">
        <f>IF('Indicator Date hidden'!AH67="x","x",AH$3-'Indicator Date hidden'!AH67)</f>
        <v>1</v>
      </c>
      <c r="AI65" s="242">
        <f>IF('Indicator Date hidden'!AI67="x","x",AI$3-'Indicator Date hidden'!AI67)</f>
        <v>1</v>
      </c>
      <c r="AJ65" s="242">
        <f>IF('Indicator Date hidden'!AJ67="x","x",AJ$3-'Indicator Date hidden'!AJ67)</f>
        <v>1</v>
      </c>
      <c r="AK65" s="242">
        <f>IF('Indicator Date hidden'!AK67="x","x",AK$3-'Indicator Date hidden'!AK67)</f>
        <v>1</v>
      </c>
      <c r="AL65" s="242" t="str">
        <f>IF('Indicator Date hidden'!AL67="x","x",AL$3-'Indicator Date hidden'!AL67)</f>
        <v>x</v>
      </c>
      <c r="AM65" s="242">
        <f>IF('Indicator Date hidden'!AM67="x","x",AM$3-'Indicator Date hidden'!AM67)</f>
        <v>1</v>
      </c>
      <c r="AN65" s="242">
        <f>IF('Indicator Date hidden'!AN67="x","x",AN$3-'Indicator Date hidden'!AN67)</f>
        <v>1</v>
      </c>
      <c r="AO65" s="242">
        <f>IF('Indicator Date hidden'!AO67="x","x",AO$3-'Indicator Date hidden'!AO67)</f>
        <v>1</v>
      </c>
      <c r="AP65" s="242">
        <f>IF('Indicator Date hidden'!AP67="x","x",AP$3-'Indicator Date hidden'!AP67)</f>
        <v>3</v>
      </c>
      <c r="AQ65" s="242">
        <f>IF('Indicator Date hidden'!AQ67="x","x",AQ$3-'Indicator Date hidden'!AQ67)</f>
        <v>1</v>
      </c>
      <c r="AR65" s="242">
        <f>IF('Indicator Date hidden'!AR67="x","x",AR$3-'Indicator Date hidden'!AR67)</f>
        <v>1</v>
      </c>
      <c r="AS65" s="242">
        <f>IF('Indicator Date hidden'!AS67="x","x",AS$3-'Indicator Date hidden'!AS67)</f>
        <v>2</v>
      </c>
      <c r="AT65" s="242">
        <f>IF('Indicator Date hidden'!AT67="x","x",AT$3-'Indicator Date hidden'!AT67)</f>
        <v>2</v>
      </c>
      <c r="AU65" s="242">
        <f>IF('Indicator Date hidden'!AU67="x","x",AU$3-'Indicator Date hidden'!AU67)</f>
        <v>1</v>
      </c>
      <c r="AV65" s="242">
        <f>IF('Indicator Date hidden'!AV67="x","x",AV$3-'Indicator Date hidden'!AV67)</f>
        <v>1</v>
      </c>
      <c r="AW65" s="242">
        <f>IF('Indicator Date hidden'!AW67="x","x",AW$3-'Indicator Date hidden'!AW67)</f>
        <v>0</v>
      </c>
      <c r="AX65" s="242">
        <f>IF('Indicator Date hidden'!AX67="x","x",AX$3-'Indicator Date hidden'!AX67)</f>
        <v>2</v>
      </c>
      <c r="AY65" s="242">
        <f>IF('Indicator Date hidden'!AY67="x","x",AY$3-'Indicator Date hidden'!AY67)</f>
        <v>0</v>
      </c>
      <c r="AZ65" s="242">
        <f>IF('Indicator Date hidden'!AZ67="x","x",AZ$3-'Indicator Date hidden'!AZ67)</f>
        <v>0</v>
      </c>
      <c r="BA65" s="246">
        <f t="shared" si="0"/>
        <v>56</v>
      </c>
      <c r="BB65" s="248">
        <f t="shared" si="1"/>
        <v>1.2173913043478262</v>
      </c>
      <c r="BC65" s="246">
        <f t="shared" si="2"/>
        <v>30</v>
      </c>
      <c r="BD65" s="248">
        <f t="shared" si="3"/>
        <v>1.416655773378598</v>
      </c>
      <c r="BE65" s="249">
        <f t="shared" si="4"/>
        <v>1</v>
      </c>
    </row>
    <row r="66" spans="1:57" s="166" customFormat="1" x14ac:dyDescent="0.25">
      <c r="A66" s="165" t="s">
        <v>188</v>
      </c>
      <c r="B66" s="165" t="s">
        <v>601</v>
      </c>
      <c r="C66" s="165" t="s">
        <v>446</v>
      </c>
      <c r="D66" s="195" t="s">
        <v>472</v>
      </c>
      <c r="E66" s="242">
        <f>IF('Indicator Date hidden'!E68="x","x",$E$3-'Indicator Date hidden'!E68)</f>
        <v>0</v>
      </c>
      <c r="F66" s="242">
        <f>IF('Indicator Date hidden'!F68="x","x",F$3-'Indicator Date hidden'!F68)</f>
        <v>6</v>
      </c>
      <c r="G66" s="242">
        <f>IF('Indicator Date hidden'!G68="x","x",G$3-'Indicator Date hidden'!G68)</f>
        <v>6</v>
      </c>
      <c r="H66" s="242">
        <f>IF('Indicator Date hidden'!H68="x","x",H$3-'Indicator Date hidden'!H68)</f>
        <v>0</v>
      </c>
      <c r="I66" s="242">
        <f>IF('Indicator Date hidden'!I68="x","x",I$3-'Indicator Date hidden'!I68)</f>
        <v>2</v>
      </c>
      <c r="J66" s="242">
        <f>IF('Indicator Date hidden'!J68="x","x",J$3-'Indicator Date hidden'!J68)</f>
        <v>0</v>
      </c>
      <c r="K66" s="242">
        <f>IF('Indicator Date hidden'!K68="x","x",K$3-'Indicator Date hidden'!K68)</f>
        <v>1</v>
      </c>
      <c r="L66" s="242">
        <f>IF('Indicator Date hidden'!L68="x","x",L$3-'Indicator Date hidden'!L68)</f>
        <v>0</v>
      </c>
      <c r="M66" s="242">
        <f>IF('Indicator Date hidden'!M68="x","x",M$3-'Indicator Date hidden'!M68)</f>
        <v>0</v>
      </c>
      <c r="N66" s="242">
        <f>IF('Indicator Date hidden'!N68="x","x",N$3-'Indicator Date hidden'!N68)</f>
        <v>0</v>
      </c>
      <c r="O66" s="242">
        <f>IF('Indicator Date hidden'!O68="x","x",O$3-'Indicator Date hidden'!O68)</f>
        <v>0</v>
      </c>
      <c r="P66" s="242">
        <f>IF('Indicator Date hidden'!P68="x","x",P$3-'Indicator Date hidden'!P68)</f>
        <v>0</v>
      </c>
      <c r="Q66" s="242">
        <f>IF('Indicator Date hidden'!Q68="x","x",Q$3-'Indicator Date hidden'!Q68)</f>
        <v>3</v>
      </c>
      <c r="R66" s="242">
        <f>IF('Indicator Date hidden'!R68="x","x",R$3-'Indicator Date hidden'!R68)</f>
        <v>1</v>
      </c>
      <c r="S66" s="242">
        <f>IF('Indicator Date hidden'!S68="x","x",S$3-'Indicator Date hidden'!S68)</f>
        <v>1</v>
      </c>
      <c r="T66" s="242">
        <f>IF('Indicator Date hidden'!T68="x","x",T$3-'Indicator Date hidden'!T68)</f>
        <v>2</v>
      </c>
      <c r="U66" s="242">
        <f>IF('Indicator Date hidden'!U68="x","x",U$3-'Indicator Date hidden'!U68)</f>
        <v>2</v>
      </c>
      <c r="V66" s="242">
        <f>IF('Indicator Date hidden'!V68="x","x",V$3-'Indicator Date hidden'!V68)</f>
        <v>2</v>
      </c>
      <c r="W66" s="242">
        <f>IF('Indicator Date hidden'!W68="x","x",W$3-'Indicator Date hidden'!W68)</f>
        <v>3</v>
      </c>
      <c r="X66" s="242">
        <f>IF('Indicator Date hidden'!X68="x","x",X$3-'Indicator Date hidden'!X68)</f>
        <v>4</v>
      </c>
      <c r="Y66" s="242">
        <f>IF('Indicator Date hidden'!Y68="x","x",Y$3-'Indicator Date hidden'!Y68)</f>
        <v>0</v>
      </c>
      <c r="Z66" s="242">
        <f>IF('Indicator Date hidden'!Z68="x","x",Z$3-'Indicator Date hidden'!Z68)</f>
        <v>0</v>
      </c>
      <c r="AA66" s="242">
        <f>IF('Indicator Date hidden'!AA68="x","x",AA$3-'Indicator Date hidden'!AA68)</f>
        <v>0</v>
      </c>
      <c r="AB66" s="242">
        <f>IF('Indicator Date hidden'!AB68="x","x",AB$3-'Indicator Date hidden'!AB68)</f>
        <v>0</v>
      </c>
      <c r="AC66" s="242">
        <f>IF('Indicator Date hidden'!AC68="x","x",AC$3-'Indicator Date hidden'!AC68)</f>
        <v>0</v>
      </c>
      <c r="AD66" s="242">
        <f>IF('Indicator Date hidden'!AD68="x","x",AD$3-'Indicator Date hidden'!AD68)</f>
        <v>1</v>
      </c>
      <c r="AE66" s="242">
        <f>IF('Indicator Date hidden'!AE68="x","x",AE$3-'Indicator Date hidden'!AE68)</f>
        <v>1</v>
      </c>
      <c r="AF66" s="242">
        <f>IF('Indicator Date hidden'!AF68="x","x",AF$3-'Indicator Date hidden'!AF68)</f>
        <v>0</v>
      </c>
      <c r="AG66" s="242">
        <f>IF('Indicator Date hidden'!AG68="x","x",AG$3-'Indicator Date hidden'!AG68)</f>
        <v>1</v>
      </c>
      <c r="AH66" s="242">
        <f>IF('Indicator Date hidden'!AH68="x","x",AH$3-'Indicator Date hidden'!AH68)</f>
        <v>1</v>
      </c>
      <c r="AI66" s="242">
        <f>IF('Indicator Date hidden'!AI68="x","x",AI$3-'Indicator Date hidden'!AI68)</f>
        <v>1</v>
      </c>
      <c r="AJ66" s="242">
        <f>IF('Indicator Date hidden'!AJ68="x","x",AJ$3-'Indicator Date hidden'!AJ68)</f>
        <v>1</v>
      </c>
      <c r="AK66" s="242">
        <f>IF('Indicator Date hidden'!AK68="x","x",AK$3-'Indicator Date hidden'!AK68)</f>
        <v>1</v>
      </c>
      <c r="AL66" s="242">
        <f>IF('Indicator Date hidden'!AL68="x","x",AL$3-'Indicator Date hidden'!AL68)</f>
        <v>1</v>
      </c>
      <c r="AM66" s="242">
        <f>IF('Indicator Date hidden'!AM68="x","x",AM$3-'Indicator Date hidden'!AM68)</f>
        <v>1</v>
      </c>
      <c r="AN66" s="242">
        <f>IF('Indicator Date hidden'!AN68="x","x",AN$3-'Indicator Date hidden'!AN68)</f>
        <v>1</v>
      </c>
      <c r="AO66" s="242">
        <f>IF('Indicator Date hidden'!AO68="x","x",AO$3-'Indicator Date hidden'!AO68)</f>
        <v>1</v>
      </c>
      <c r="AP66" s="242">
        <f>IF('Indicator Date hidden'!AP68="x","x",AP$3-'Indicator Date hidden'!AP68)</f>
        <v>3</v>
      </c>
      <c r="AQ66" s="242">
        <f>IF('Indicator Date hidden'!AQ68="x","x",AQ$3-'Indicator Date hidden'!AQ68)</f>
        <v>1</v>
      </c>
      <c r="AR66" s="242">
        <f>IF('Indicator Date hidden'!AR68="x","x",AR$3-'Indicator Date hidden'!AR68)</f>
        <v>1</v>
      </c>
      <c r="AS66" s="242">
        <f>IF('Indicator Date hidden'!AS68="x","x",AS$3-'Indicator Date hidden'!AS68)</f>
        <v>2</v>
      </c>
      <c r="AT66" s="242">
        <f>IF('Indicator Date hidden'!AT68="x","x",AT$3-'Indicator Date hidden'!AT68)</f>
        <v>2</v>
      </c>
      <c r="AU66" s="242">
        <f>IF('Indicator Date hidden'!AU68="x","x",AU$3-'Indicator Date hidden'!AU68)</f>
        <v>1</v>
      </c>
      <c r="AV66" s="242">
        <f>IF('Indicator Date hidden'!AV68="x","x",AV$3-'Indicator Date hidden'!AV68)</f>
        <v>1</v>
      </c>
      <c r="AW66" s="242">
        <f>IF('Indicator Date hidden'!AW68="x","x",AW$3-'Indicator Date hidden'!AW68)</f>
        <v>0</v>
      </c>
      <c r="AX66" s="242">
        <f>IF('Indicator Date hidden'!AX68="x","x",AX$3-'Indicator Date hidden'!AX68)</f>
        <v>2</v>
      </c>
      <c r="AY66" s="242">
        <f>IF('Indicator Date hidden'!AY68="x","x",AY$3-'Indicator Date hidden'!AY68)</f>
        <v>0</v>
      </c>
      <c r="AZ66" s="242">
        <f>IF('Indicator Date hidden'!AZ68="x","x",AZ$3-'Indicator Date hidden'!AZ68)</f>
        <v>0</v>
      </c>
      <c r="BA66" s="246">
        <f t="shared" si="0"/>
        <v>57</v>
      </c>
      <c r="BB66" s="248">
        <f t="shared" si="1"/>
        <v>1.2391304347826086</v>
      </c>
      <c r="BC66" s="246">
        <f t="shared" si="2"/>
        <v>31</v>
      </c>
      <c r="BD66" s="248">
        <f t="shared" si="3"/>
        <v>1.4016261147665103</v>
      </c>
      <c r="BE66" s="249">
        <f t="shared" si="4"/>
        <v>1</v>
      </c>
    </row>
    <row r="67" spans="1:57" s="166" customFormat="1" x14ac:dyDescent="0.25">
      <c r="A67" s="165" t="s">
        <v>188</v>
      </c>
      <c r="B67" s="165" t="s">
        <v>470</v>
      </c>
      <c r="C67" s="165" t="s">
        <v>446</v>
      </c>
      <c r="D67" s="195" t="s">
        <v>447</v>
      </c>
      <c r="E67" s="242">
        <f>IF('Indicator Date hidden'!E69="x","x",$E$3-'Indicator Date hidden'!E69)</f>
        <v>0</v>
      </c>
      <c r="F67" s="242">
        <f>IF('Indicator Date hidden'!F69="x","x",F$3-'Indicator Date hidden'!F69)</f>
        <v>6</v>
      </c>
      <c r="G67" s="242">
        <f>IF('Indicator Date hidden'!G69="x","x",G$3-'Indicator Date hidden'!G69)</f>
        <v>6</v>
      </c>
      <c r="H67" s="242">
        <f>IF('Indicator Date hidden'!H69="x","x",H$3-'Indicator Date hidden'!H69)</f>
        <v>0</v>
      </c>
      <c r="I67" s="242">
        <f>IF('Indicator Date hidden'!I69="x","x",I$3-'Indicator Date hidden'!I69)</f>
        <v>2</v>
      </c>
      <c r="J67" s="242">
        <f>IF('Indicator Date hidden'!J69="x","x",J$3-'Indicator Date hidden'!J69)</f>
        <v>0</v>
      </c>
      <c r="K67" s="242">
        <f>IF('Indicator Date hidden'!K69="x","x",K$3-'Indicator Date hidden'!K69)</f>
        <v>1</v>
      </c>
      <c r="L67" s="242">
        <f>IF('Indicator Date hidden'!L69="x","x",L$3-'Indicator Date hidden'!L69)</f>
        <v>0</v>
      </c>
      <c r="M67" s="242">
        <f>IF('Indicator Date hidden'!M69="x","x",M$3-'Indicator Date hidden'!M69)</f>
        <v>0</v>
      </c>
      <c r="N67" s="242">
        <f>IF('Indicator Date hidden'!N69="x","x",N$3-'Indicator Date hidden'!N69)</f>
        <v>0</v>
      </c>
      <c r="O67" s="242">
        <f>IF('Indicator Date hidden'!O69="x","x",O$3-'Indicator Date hidden'!O69)</f>
        <v>0</v>
      </c>
      <c r="P67" s="242">
        <f>IF('Indicator Date hidden'!P69="x","x",P$3-'Indicator Date hidden'!P69)</f>
        <v>0</v>
      </c>
      <c r="Q67" s="242">
        <f>IF('Indicator Date hidden'!Q69="x","x",Q$3-'Indicator Date hidden'!Q69)</f>
        <v>3</v>
      </c>
      <c r="R67" s="242">
        <f>IF('Indicator Date hidden'!R69="x","x",R$3-'Indicator Date hidden'!R69)</f>
        <v>1</v>
      </c>
      <c r="S67" s="242">
        <f>IF('Indicator Date hidden'!S69="x","x",S$3-'Indicator Date hidden'!S69)</f>
        <v>1</v>
      </c>
      <c r="T67" s="242">
        <f>IF('Indicator Date hidden'!T69="x","x",T$3-'Indicator Date hidden'!T69)</f>
        <v>2</v>
      </c>
      <c r="U67" s="242">
        <f>IF('Indicator Date hidden'!U69="x","x",U$3-'Indicator Date hidden'!U69)</f>
        <v>2</v>
      </c>
      <c r="V67" s="242">
        <f>IF('Indicator Date hidden'!V69="x","x",V$3-'Indicator Date hidden'!V69)</f>
        <v>2</v>
      </c>
      <c r="W67" s="242">
        <f>IF('Indicator Date hidden'!W69="x","x",W$3-'Indicator Date hidden'!W69)</f>
        <v>3</v>
      </c>
      <c r="X67" s="242">
        <f>IF('Indicator Date hidden'!X69="x","x",X$3-'Indicator Date hidden'!X69)</f>
        <v>4</v>
      </c>
      <c r="Y67" s="242">
        <f>IF('Indicator Date hidden'!Y69="x","x",Y$3-'Indicator Date hidden'!Y69)</f>
        <v>0</v>
      </c>
      <c r="Z67" s="242">
        <f>IF('Indicator Date hidden'!Z69="x","x",Z$3-'Indicator Date hidden'!Z69)</f>
        <v>0</v>
      </c>
      <c r="AA67" s="242">
        <f>IF('Indicator Date hidden'!AA69="x","x",AA$3-'Indicator Date hidden'!AA69)</f>
        <v>0</v>
      </c>
      <c r="AB67" s="242">
        <f>IF('Indicator Date hidden'!AB69="x","x",AB$3-'Indicator Date hidden'!AB69)</f>
        <v>0</v>
      </c>
      <c r="AC67" s="242">
        <f>IF('Indicator Date hidden'!AC69="x","x",AC$3-'Indicator Date hidden'!AC69)</f>
        <v>0</v>
      </c>
      <c r="AD67" s="242">
        <f>IF('Indicator Date hidden'!AD69="x","x",AD$3-'Indicator Date hidden'!AD69)</f>
        <v>1</v>
      </c>
      <c r="AE67" s="242">
        <f>IF('Indicator Date hidden'!AE69="x","x",AE$3-'Indicator Date hidden'!AE69)</f>
        <v>1</v>
      </c>
      <c r="AF67" s="242">
        <f>IF('Indicator Date hidden'!AF69="x","x",AF$3-'Indicator Date hidden'!AF69)</f>
        <v>0</v>
      </c>
      <c r="AG67" s="242">
        <f>IF('Indicator Date hidden'!AG69="x","x",AG$3-'Indicator Date hidden'!AG69)</f>
        <v>1</v>
      </c>
      <c r="AH67" s="242">
        <f>IF('Indicator Date hidden'!AH69="x","x",AH$3-'Indicator Date hidden'!AH69)</f>
        <v>1</v>
      </c>
      <c r="AI67" s="242">
        <f>IF('Indicator Date hidden'!AI69="x","x",AI$3-'Indicator Date hidden'!AI69)</f>
        <v>1</v>
      </c>
      <c r="AJ67" s="242">
        <f>IF('Indicator Date hidden'!AJ69="x","x",AJ$3-'Indicator Date hidden'!AJ69)</f>
        <v>1</v>
      </c>
      <c r="AK67" s="242">
        <f>IF('Indicator Date hidden'!AK69="x","x",AK$3-'Indicator Date hidden'!AK69)</f>
        <v>1</v>
      </c>
      <c r="AL67" s="242">
        <f>IF('Indicator Date hidden'!AL69="x","x",AL$3-'Indicator Date hidden'!AL69)</f>
        <v>1</v>
      </c>
      <c r="AM67" s="242">
        <f>IF('Indicator Date hidden'!AM69="x","x",AM$3-'Indicator Date hidden'!AM69)</f>
        <v>1</v>
      </c>
      <c r="AN67" s="242">
        <f>IF('Indicator Date hidden'!AN69="x","x",AN$3-'Indicator Date hidden'!AN69)</f>
        <v>1</v>
      </c>
      <c r="AO67" s="242">
        <f>IF('Indicator Date hidden'!AO69="x","x",AO$3-'Indicator Date hidden'!AO69)</f>
        <v>1</v>
      </c>
      <c r="AP67" s="242">
        <f>IF('Indicator Date hidden'!AP69="x","x",AP$3-'Indicator Date hidden'!AP69)</f>
        <v>3</v>
      </c>
      <c r="AQ67" s="242">
        <f>IF('Indicator Date hidden'!AQ69="x","x",AQ$3-'Indicator Date hidden'!AQ69)</f>
        <v>1</v>
      </c>
      <c r="AR67" s="242">
        <f>IF('Indicator Date hidden'!AR69="x","x",AR$3-'Indicator Date hidden'!AR69)</f>
        <v>1</v>
      </c>
      <c r="AS67" s="242">
        <f>IF('Indicator Date hidden'!AS69="x","x",AS$3-'Indicator Date hidden'!AS69)</f>
        <v>2</v>
      </c>
      <c r="AT67" s="242">
        <f>IF('Indicator Date hidden'!AT69="x","x",AT$3-'Indicator Date hidden'!AT69)</f>
        <v>2</v>
      </c>
      <c r="AU67" s="242">
        <f>IF('Indicator Date hidden'!AU69="x","x",AU$3-'Indicator Date hidden'!AU69)</f>
        <v>1</v>
      </c>
      <c r="AV67" s="242">
        <f>IF('Indicator Date hidden'!AV69="x","x",AV$3-'Indicator Date hidden'!AV69)</f>
        <v>1</v>
      </c>
      <c r="AW67" s="242">
        <f>IF('Indicator Date hidden'!AW69="x","x",AW$3-'Indicator Date hidden'!AW69)</f>
        <v>0</v>
      </c>
      <c r="AX67" s="242">
        <f>IF('Indicator Date hidden'!AX69="x","x",AX$3-'Indicator Date hidden'!AX69)</f>
        <v>2</v>
      </c>
      <c r="AY67" s="242">
        <f>IF('Indicator Date hidden'!AY69="x","x",AY$3-'Indicator Date hidden'!AY69)</f>
        <v>0</v>
      </c>
      <c r="AZ67" s="242">
        <f>IF('Indicator Date hidden'!AZ69="x","x",AZ$3-'Indicator Date hidden'!AZ69)</f>
        <v>0</v>
      </c>
      <c r="BA67" s="246">
        <f t="shared" si="0"/>
        <v>57</v>
      </c>
      <c r="BB67" s="248">
        <f t="shared" si="1"/>
        <v>1.2391304347826086</v>
      </c>
      <c r="BC67" s="246">
        <f t="shared" si="2"/>
        <v>31</v>
      </c>
      <c r="BD67" s="248">
        <f t="shared" si="3"/>
        <v>1.4016261147665103</v>
      </c>
      <c r="BE67" s="249">
        <f t="shared" si="4"/>
        <v>1</v>
      </c>
    </row>
    <row r="68" spans="1:57" s="166" customFormat="1" x14ac:dyDescent="0.25">
      <c r="A68" s="165" t="s">
        <v>188</v>
      </c>
      <c r="B68" s="165" t="s">
        <v>604</v>
      </c>
      <c r="C68" s="165" t="s">
        <v>446</v>
      </c>
      <c r="D68" s="195" t="s">
        <v>475</v>
      </c>
      <c r="E68" s="242">
        <f>IF('Indicator Date hidden'!E70="x","x",$E$3-'Indicator Date hidden'!E70)</f>
        <v>0</v>
      </c>
      <c r="F68" s="242">
        <f>IF('Indicator Date hidden'!F70="x","x",F$3-'Indicator Date hidden'!F70)</f>
        <v>6</v>
      </c>
      <c r="G68" s="242">
        <f>IF('Indicator Date hidden'!G70="x","x",G$3-'Indicator Date hidden'!G70)</f>
        <v>6</v>
      </c>
      <c r="H68" s="242">
        <f>IF('Indicator Date hidden'!H70="x","x",H$3-'Indicator Date hidden'!H70)</f>
        <v>0</v>
      </c>
      <c r="I68" s="242">
        <f>IF('Indicator Date hidden'!I70="x","x",I$3-'Indicator Date hidden'!I70)</f>
        <v>2</v>
      </c>
      <c r="J68" s="242">
        <f>IF('Indicator Date hidden'!J70="x","x",J$3-'Indicator Date hidden'!J70)</f>
        <v>0</v>
      </c>
      <c r="K68" s="242">
        <f>IF('Indicator Date hidden'!K70="x","x",K$3-'Indicator Date hidden'!K70)</f>
        <v>1</v>
      </c>
      <c r="L68" s="242">
        <f>IF('Indicator Date hidden'!L70="x","x",L$3-'Indicator Date hidden'!L70)</f>
        <v>0</v>
      </c>
      <c r="M68" s="242">
        <f>IF('Indicator Date hidden'!M70="x","x",M$3-'Indicator Date hidden'!M70)</f>
        <v>0</v>
      </c>
      <c r="N68" s="242">
        <f>IF('Indicator Date hidden'!N70="x","x",N$3-'Indicator Date hidden'!N70)</f>
        <v>0</v>
      </c>
      <c r="O68" s="242">
        <f>IF('Indicator Date hidden'!O70="x","x",O$3-'Indicator Date hidden'!O70)</f>
        <v>0</v>
      </c>
      <c r="P68" s="242">
        <f>IF('Indicator Date hidden'!P70="x","x",P$3-'Indicator Date hidden'!P70)</f>
        <v>0</v>
      </c>
      <c r="Q68" s="242">
        <f>IF('Indicator Date hidden'!Q70="x","x",Q$3-'Indicator Date hidden'!Q70)</f>
        <v>3</v>
      </c>
      <c r="R68" s="242">
        <f>IF('Indicator Date hidden'!R70="x","x",R$3-'Indicator Date hidden'!R70)</f>
        <v>1</v>
      </c>
      <c r="S68" s="242">
        <f>IF('Indicator Date hidden'!S70="x","x",S$3-'Indicator Date hidden'!S70)</f>
        <v>1</v>
      </c>
      <c r="T68" s="242">
        <f>IF('Indicator Date hidden'!T70="x","x",T$3-'Indicator Date hidden'!T70)</f>
        <v>2</v>
      </c>
      <c r="U68" s="242">
        <f>IF('Indicator Date hidden'!U70="x","x",U$3-'Indicator Date hidden'!U70)</f>
        <v>2</v>
      </c>
      <c r="V68" s="242">
        <f>IF('Indicator Date hidden'!V70="x","x",V$3-'Indicator Date hidden'!V70)</f>
        <v>2</v>
      </c>
      <c r="W68" s="242">
        <f>IF('Indicator Date hidden'!W70="x","x",W$3-'Indicator Date hidden'!W70)</f>
        <v>3</v>
      </c>
      <c r="X68" s="242">
        <f>IF('Indicator Date hidden'!X70="x","x",X$3-'Indicator Date hidden'!X70)</f>
        <v>4</v>
      </c>
      <c r="Y68" s="242">
        <f>IF('Indicator Date hidden'!Y70="x","x",Y$3-'Indicator Date hidden'!Y70)</f>
        <v>0</v>
      </c>
      <c r="Z68" s="242">
        <f>IF('Indicator Date hidden'!Z70="x","x",Z$3-'Indicator Date hidden'!Z70)</f>
        <v>0</v>
      </c>
      <c r="AA68" s="242">
        <f>IF('Indicator Date hidden'!AA70="x","x",AA$3-'Indicator Date hidden'!AA70)</f>
        <v>0</v>
      </c>
      <c r="AB68" s="242">
        <f>IF('Indicator Date hidden'!AB70="x","x",AB$3-'Indicator Date hidden'!AB70)</f>
        <v>0</v>
      </c>
      <c r="AC68" s="242">
        <f>IF('Indicator Date hidden'!AC70="x","x",AC$3-'Indicator Date hidden'!AC70)</f>
        <v>0</v>
      </c>
      <c r="AD68" s="242">
        <f>IF('Indicator Date hidden'!AD70="x","x",AD$3-'Indicator Date hidden'!AD70)</f>
        <v>1</v>
      </c>
      <c r="AE68" s="242">
        <f>IF('Indicator Date hidden'!AE70="x","x",AE$3-'Indicator Date hidden'!AE70)</f>
        <v>1</v>
      </c>
      <c r="AF68" s="242">
        <f>IF('Indicator Date hidden'!AF70="x","x",AF$3-'Indicator Date hidden'!AF70)</f>
        <v>0</v>
      </c>
      <c r="AG68" s="242">
        <f>IF('Indicator Date hidden'!AG70="x","x",AG$3-'Indicator Date hidden'!AG70)</f>
        <v>1</v>
      </c>
      <c r="AH68" s="242">
        <f>IF('Indicator Date hidden'!AH70="x","x",AH$3-'Indicator Date hidden'!AH70)</f>
        <v>1</v>
      </c>
      <c r="AI68" s="242">
        <f>IF('Indicator Date hidden'!AI70="x","x",AI$3-'Indicator Date hidden'!AI70)</f>
        <v>1</v>
      </c>
      <c r="AJ68" s="242">
        <f>IF('Indicator Date hidden'!AJ70="x","x",AJ$3-'Indicator Date hidden'!AJ70)</f>
        <v>1</v>
      </c>
      <c r="AK68" s="242">
        <f>IF('Indicator Date hidden'!AK70="x","x",AK$3-'Indicator Date hidden'!AK70)</f>
        <v>1</v>
      </c>
      <c r="AL68" s="242">
        <f>IF('Indicator Date hidden'!AL70="x","x",AL$3-'Indicator Date hidden'!AL70)</f>
        <v>1</v>
      </c>
      <c r="AM68" s="242">
        <f>IF('Indicator Date hidden'!AM70="x","x",AM$3-'Indicator Date hidden'!AM70)</f>
        <v>1</v>
      </c>
      <c r="AN68" s="242">
        <f>IF('Indicator Date hidden'!AN70="x","x",AN$3-'Indicator Date hidden'!AN70)</f>
        <v>1</v>
      </c>
      <c r="AO68" s="242">
        <f>IF('Indicator Date hidden'!AO70="x","x",AO$3-'Indicator Date hidden'!AO70)</f>
        <v>1</v>
      </c>
      <c r="AP68" s="242">
        <f>IF('Indicator Date hidden'!AP70="x","x",AP$3-'Indicator Date hidden'!AP70)</f>
        <v>3</v>
      </c>
      <c r="AQ68" s="242">
        <f>IF('Indicator Date hidden'!AQ70="x","x",AQ$3-'Indicator Date hidden'!AQ70)</f>
        <v>1</v>
      </c>
      <c r="AR68" s="242">
        <f>IF('Indicator Date hidden'!AR70="x","x",AR$3-'Indicator Date hidden'!AR70)</f>
        <v>1</v>
      </c>
      <c r="AS68" s="242">
        <f>IF('Indicator Date hidden'!AS70="x","x",AS$3-'Indicator Date hidden'!AS70)</f>
        <v>2</v>
      </c>
      <c r="AT68" s="242">
        <f>IF('Indicator Date hidden'!AT70="x","x",AT$3-'Indicator Date hidden'!AT70)</f>
        <v>2</v>
      </c>
      <c r="AU68" s="242">
        <f>IF('Indicator Date hidden'!AU70="x","x",AU$3-'Indicator Date hidden'!AU70)</f>
        <v>1</v>
      </c>
      <c r="AV68" s="242">
        <f>IF('Indicator Date hidden'!AV70="x","x",AV$3-'Indicator Date hidden'!AV70)</f>
        <v>1</v>
      </c>
      <c r="AW68" s="242">
        <f>IF('Indicator Date hidden'!AW70="x","x",AW$3-'Indicator Date hidden'!AW70)</f>
        <v>0</v>
      </c>
      <c r="AX68" s="242">
        <f>IF('Indicator Date hidden'!AX70="x","x",AX$3-'Indicator Date hidden'!AX70)</f>
        <v>2</v>
      </c>
      <c r="AY68" s="242">
        <f>IF('Indicator Date hidden'!AY70="x","x",AY$3-'Indicator Date hidden'!AY70)</f>
        <v>0</v>
      </c>
      <c r="AZ68" s="242">
        <f>IF('Indicator Date hidden'!AZ70="x","x",AZ$3-'Indicator Date hidden'!AZ70)</f>
        <v>0</v>
      </c>
      <c r="BA68" s="246">
        <f t="shared" si="0"/>
        <v>57</v>
      </c>
      <c r="BB68" s="248">
        <f t="shared" si="1"/>
        <v>1.2391304347826086</v>
      </c>
      <c r="BC68" s="246">
        <f t="shared" si="2"/>
        <v>31</v>
      </c>
      <c r="BD68" s="248">
        <f t="shared" si="3"/>
        <v>1.4016261147665103</v>
      </c>
      <c r="BE68" s="249">
        <f t="shared" si="4"/>
        <v>1</v>
      </c>
    </row>
    <row r="69" spans="1:57" x14ac:dyDescent="0.25">
      <c r="A69" s="165" t="s">
        <v>188</v>
      </c>
      <c r="B69" s="165" t="s">
        <v>606</v>
      </c>
      <c r="C69" s="165" t="s">
        <v>446</v>
      </c>
      <c r="D69" s="195" t="s">
        <v>520</v>
      </c>
      <c r="E69" s="242">
        <f>IF('Indicator Date hidden'!E71="x","x",$E$3-'Indicator Date hidden'!E71)</f>
        <v>0</v>
      </c>
      <c r="F69" s="242">
        <f>IF('Indicator Date hidden'!F71="x","x",F$3-'Indicator Date hidden'!F71)</f>
        <v>6</v>
      </c>
      <c r="G69" s="242">
        <f>IF('Indicator Date hidden'!G71="x","x",G$3-'Indicator Date hidden'!G71)</f>
        <v>6</v>
      </c>
      <c r="H69" s="242">
        <f>IF('Indicator Date hidden'!H71="x","x",H$3-'Indicator Date hidden'!H71)</f>
        <v>0</v>
      </c>
      <c r="I69" s="242">
        <f>IF('Indicator Date hidden'!I71="x","x",I$3-'Indicator Date hidden'!I71)</f>
        <v>2</v>
      </c>
      <c r="J69" s="242">
        <f>IF('Indicator Date hidden'!J71="x","x",J$3-'Indicator Date hidden'!J71)</f>
        <v>0</v>
      </c>
      <c r="K69" s="242">
        <f>IF('Indicator Date hidden'!K71="x","x",K$3-'Indicator Date hidden'!K71)</f>
        <v>1</v>
      </c>
      <c r="L69" s="242">
        <f>IF('Indicator Date hidden'!L71="x","x",L$3-'Indicator Date hidden'!L71)</f>
        <v>0</v>
      </c>
      <c r="M69" s="242">
        <f>IF('Indicator Date hidden'!M71="x","x",M$3-'Indicator Date hidden'!M71)</f>
        <v>0</v>
      </c>
      <c r="N69" s="242">
        <f>IF('Indicator Date hidden'!N71="x","x",N$3-'Indicator Date hidden'!N71)</f>
        <v>0</v>
      </c>
      <c r="O69" s="242">
        <f>IF('Indicator Date hidden'!O71="x","x",O$3-'Indicator Date hidden'!O71)</f>
        <v>0</v>
      </c>
      <c r="P69" s="242">
        <f>IF('Indicator Date hidden'!P71="x","x",P$3-'Indicator Date hidden'!P71)</f>
        <v>0</v>
      </c>
      <c r="Q69" s="242">
        <f>IF('Indicator Date hidden'!Q71="x","x",Q$3-'Indicator Date hidden'!Q71)</f>
        <v>3</v>
      </c>
      <c r="R69" s="242">
        <f>IF('Indicator Date hidden'!R71="x","x",R$3-'Indicator Date hidden'!R71)</f>
        <v>1</v>
      </c>
      <c r="S69" s="242">
        <f>IF('Indicator Date hidden'!S71="x","x",S$3-'Indicator Date hidden'!S71)</f>
        <v>1</v>
      </c>
      <c r="T69" s="242">
        <f>IF('Indicator Date hidden'!T71="x","x",T$3-'Indicator Date hidden'!T71)</f>
        <v>2</v>
      </c>
      <c r="U69" s="242">
        <f>IF('Indicator Date hidden'!U71="x","x",U$3-'Indicator Date hidden'!U71)</f>
        <v>2</v>
      </c>
      <c r="V69" s="242">
        <f>IF('Indicator Date hidden'!V71="x","x",V$3-'Indicator Date hidden'!V71)</f>
        <v>2</v>
      </c>
      <c r="W69" s="242">
        <f>IF('Indicator Date hidden'!W71="x","x",W$3-'Indicator Date hidden'!W71)</f>
        <v>3</v>
      </c>
      <c r="X69" s="242">
        <f>IF('Indicator Date hidden'!X71="x","x",X$3-'Indicator Date hidden'!X71)</f>
        <v>4</v>
      </c>
      <c r="Y69" s="242">
        <f>IF('Indicator Date hidden'!Y71="x","x",Y$3-'Indicator Date hidden'!Y71)</f>
        <v>0</v>
      </c>
      <c r="Z69" s="242">
        <f>IF('Indicator Date hidden'!Z71="x","x",Z$3-'Indicator Date hidden'!Z71)</f>
        <v>0</v>
      </c>
      <c r="AA69" s="242">
        <f>IF('Indicator Date hidden'!AA71="x","x",AA$3-'Indicator Date hidden'!AA71)</f>
        <v>0</v>
      </c>
      <c r="AB69" s="242" t="str">
        <f>IF('Indicator Date hidden'!AB71="x","x",AB$3-'Indicator Date hidden'!AB71)</f>
        <v>x</v>
      </c>
      <c r="AC69" s="242" t="str">
        <f>IF('Indicator Date hidden'!AC71="x","x",AC$3-'Indicator Date hidden'!AC71)</f>
        <v>x</v>
      </c>
      <c r="AD69" s="242">
        <f>IF('Indicator Date hidden'!AD71="x","x",AD$3-'Indicator Date hidden'!AD71)</f>
        <v>1</v>
      </c>
      <c r="AE69" s="242">
        <f>IF('Indicator Date hidden'!AE71="x","x",AE$3-'Indicator Date hidden'!AE71)</f>
        <v>1</v>
      </c>
      <c r="AF69" s="242">
        <f>IF('Indicator Date hidden'!AF71="x","x",AF$3-'Indicator Date hidden'!AF71)</f>
        <v>0</v>
      </c>
      <c r="AG69" s="242">
        <f>IF('Indicator Date hidden'!AG71="x","x",AG$3-'Indicator Date hidden'!AG71)</f>
        <v>1</v>
      </c>
      <c r="AH69" s="242" t="str">
        <f>IF('Indicator Date hidden'!AH71="x","x",AH$3-'Indicator Date hidden'!AH71)</f>
        <v>x</v>
      </c>
      <c r="AI69" s="242" t="str">
        <f>IF('Indicator Date hidden'!AI71="x","x",AI$3-'Indicator Date hidden'!AI71)</f>
        <v>x</v>
      </c>
      <c r="AJ69" s="242" t="str">
        <f>IF('Indicator Date hidden'!AJ71="x","x",AJ$3-'Indicator Date hidden'!AJ71)</f>
        <v>x</v>
      </c>
      <c r="AK69" s="242">
        <f>IF('Indicator Date hidden'!AK71="x","x",AK$3-'Indicator Date hidden'!AK71)</f>
        <v>1</v>
      </c>
      <c r="AL69" s="242">
        <f>IF('Indicator Date hidden'!AL71="x","x",AL$3-'Indicator Date hidden'!AL71)</f>
        <v>1</v>
      </c>
      <c r="AM69" s="242" t="str">
        <f>IF('Indicator Date hidden'!AM71="x","x",AM$3-'Indicator Date hidden'!AM71)</f>
        <v>x</v>
      </c>
      <c r="AN69" s="242">
        <f>IF('Indicator Date hidden'!AN71="x","x",AN$3-'Indicator Date hidden'!AN71)</f>
        <v>1</v>
      </c>
      <c r="AO69" s="242">
        <f>IF('Indicator Date hidden'!AO71="x","x",AO$3-'Indicator Date hidden'!AO71)</f>
        <v>1</v>
      </c>
      <c r="AP69" s="242">
        <f>IF('Indicator Date hidden'!AP71="x","x",AP$3-'Indicator Date hidden'!AP71)</f>
        <v>3</v>
      </c>
      <c r="AQ69" s="242">
        <f>IF('Indicator Date hidden'!AQ71="x","x",AQ$3-'Indicator Date hidden'!AQ71)</f>
        <v>1</v>
      </c>
      <c r="AR69" s="242">
        <f>IF('Indicator Date hidden'!AR71="x","x",AR$3-'Indicator Date hidden'!AR71)</f>
        <v>1</v>
      </c>
      <c r="AS69" s="242">
        <f>IF('Indicator Date hidden'!AS71="x","x",AS$3-'Indicator Date hidden'!AS71)</f>
        <v>2</v>
      </c>
      <c r="AT69" s="242">
        <f>IF('Indicator Date hidden'!AT71="x","x",AT$3-'Indicator Date hidden'!AT71)</f>
        <v>2</v>
      </c>
      <c r="AU69" s="242">
        <f>IF('Indicator Date hidden'!AU71="x","x",AU$3-'Indicator Date hidden'!AU71)</f>
        <v>1</v>
      </c>
      <c r="AV69" s="242">
        <f>IF('Indicator Date hidden'!AV71="x","x",AV$3-'Indicator Date hidden'!AV71)</f>
        <v>1</v>
      </c>
      <c r="AW69" s="242">
        <f>IF('Indicator Date hidden'!AW71="x","x",AW$3-'Indicator Date hidden'!AW71)</f>
        <v>0</v>
      </c>
      <c r="AX69" s="242">
        <f>IF('Indicator Date hidden'!AX71="x","x",AX$3-'Indicator Date hidden'!AX71)</f>
        <v>2</v>
      </c>
      <c r="AY69" s="242">
        <f>IF('Indicator Date hidden'!AY71="x","x",AY$3-'Indicator Date hidden'!AY71)</f>
        <v>0</v>
      </c>
      <c r="AZ69" s="242">
        <f>IF('Indicator Date hidden'!AZ71="x","x",AZ$3-'Indicator Date hidden'!AZ71)</f>
        <v>0</v>
      </c>
      <c r="BA69" s="246">
        <f t="shared" ref="BA69:BA70" si="5">SUM(E69:AX69)</f>
        <v>53</v>
      </c>
      <c r="BB69" s="248">
        <f t="shared" ref="BB69:BB70" si="6">BA69/46</f>
        <v>1.1521739130434783</v>
      </c>
      <c r="BC69" s="246">
        <f t="shared" ref="BC69:BC70" si="7">COUNTIF(E69:AX69,"&gt;0")</f>
        <v>27</v>
      </c>
      <c r="BD69" s="248">
        <f t="shared" ref="BD69:BD70" si="8">_xlfn.STDEV.P(E69:AX69)</f>
        <v>1.4728798321655436</v>
      </c>
      <c r="BE69" s="249">
        <f t="shared" ref="BE69:BE70" si="9">MEDIAN(E69:AX69)</f>
        <v>1</v>
      </c>
    </row>
    <row r="70" spans="1:57" x14ac:dyDescent="0.25">
      <c r="A70" s="165" t="s">
        <v>189</v>
      </c>
      <c r="B70" s="165" t="s">
        <v>608</v>
      </c>
      <c r="C70" s="165" t="s">
        <v>477</v>
      </c>
      <c r="D70" s="195" t="s">
        <v>478</v>
      </c>
      <c r="E70" s="242">
        <f>IF('Indicator Date hidden'!E72="x","x",$E$3-'Indicator Date hidden'!E72)</f>
        <v>0</v>
      </c>
      <c r="F70" s="242">
        <f>IF('Indicator Date hidden'!F72="x","x",F$3-'Indicator Date hidden'!F72)</f>
        <v>6</v>
      </c>
      <c r="G70" s="242">
        <f>IF('Indicator Date hidden'!G72="x","x",G$3-'Indicator Date hidden'!G72)</f>
        <v>6</v>
      </c>
      <c r="H70" s="242">
        <f>IF('Indicator Date hidden'!H72="x","x",H$3-'Indicator Date hidden'!H72)</f>
        <v>0</v>
      </c>
      <c r="I70" s="242">
        <f>IF('Indicator Date hidden'!I72="x","x",I$3-'Indicator Date hidden'!I72)</f>
        <v>2</v>
      </c>
      <c r="J70" s="242">
        <f>IF('Indicator Date hidden'!J72="x","x",J$3-'Indicator Date hidden'!J72)</f>
        <v>0</v>
      </c>
      <c r="K70" s="242">
        <f>IF('Indicator Date hidden'!K72="x","x",K$3-'Indicator Date hidden'!K72)</f>
        <v>1</v>
      </c>
      <c r="L70" s="242">
        <f>IF('Indicator Date hidden'!L72="x","x",L$3-'Indicator Date hidden'!L72)</f>
        <v>0</v>
      </c>
      <c r="M70" s="242">
        <f>IF('Indicator Date hidden'!M72="x","x",M$3-'Indicator Date hidden'!M72)</f>
        <v>0</v>
      </c>
      <c r="N70" s="242">
        <f>IF('Indicator Date hidden'!N72="x","x",N$3-'Indicator Date hidden'!N72)</f>
        <v>0</v>
      </c>
      <c r="O70" s="242">
        <f>IF('Indicator Date hidden'!O72="x","x",O$3-'Indicator Date hidden'!O72)</f>
        <v>0</v>
      </c>
      <c r="P70" s="242">
        <f>IF('Indicator Date hidden'!P72="x","x",P$3-'Indicator Date hidden'!P72)</f>
        <v>0</v>
      </c>
      <c r="Q70" s="242">
        <f>IF('Indicator Date hidden'!Q72="x","x",Q$3-'Indicator Date hidden'!Q72)</f>
        <v>3</v>
      </c>
      <c r="R70" s="242">
        <f>IF('Indicator Date hidden'!R72="x","x",R$3-'Indicator Date hidden'!R72)</f>
        <v>1</v>
      </c>
      <c r="S70" s="242">
        <f>IF('Indicator Date hidden'!S72="x","x",S$3-'Indicator Date hidden'!S72)</f>
        <v>1</v>
      </c>
      <c r="T70" s="242">
        <f>IF('Indicator Date hidden'!T72="x","x",T$3-'Indicator Date hidden'!T72)</f>
        <v>2</v>
      </c>
      <c r="U70" s="242">
        <f>IF('Indicator Date hidden'!U72="x","x",U$3-'Indicator Date hidden'!U72)</f>
        <v>2</v>
      </c>
      <c r="V70" s="242">
        <f>IF('Indicator Date hidden'!V72="x","x",V$3-'Indicator Date hidden'!V72)</f>
        <v>2</v>
      </c>
      <c r="W70" s="242">
        <f>IF('Indicator Date hidden'!W72="x","x",W$3-'Indicator Date hidden'!W72)</f>
        <v>3</v>
      </c>
      <c r="X70" s="242">
        <f>IF('Indicator Date hidden'!X72="x","x",X$3-'Indicator Date hidden'!X72)</f>
        <v>4</v>
      </c>
      <c r="Y70" s="242">
        <f>IF('Indicator Date hidden'!Y72="x","x",Y$3-'Indicator Date hidden'!Y72)</f>
        <v>0</v>
      </c>
      <c r="Z70" s="242">
        <f>IF('Indicator Date hidden'!Z72="x","x",Z$3-'Indicator Date hidden'!Z72)</f>
        <v>0</v>
      </c>
      <c r="AA70" s="242">
        <f>IF('Indicator Date hidden'!AA72="x","x",AA$3-'Indicator Date hidden'!AA72)</f>
        <v>0</v>
      </c>
      <c r="AB70" s="242" t="str">
        <f>IF('Indicator Date hidden'!AB72="x","x",AB$3-'Indicator Date hidden'!AB72)</f>
        <v>x</v>
      </c>
      <c r="AC70" s="242">
        <f>IF('Indicator Date hidden'!AC72="x","x",AC$3-'Indicator Date hidden'!AC72)</f>
        <v>0</v>
      </c>
      <c r="AD70" s="242">
        <f>IF('Indicator Date hidden'!AD72="x","x",AD$3-'Indicator Date hidden'!AD72)</f>
        <v>1</v>
      </c>
      <c r="AE70" s="242">
        <f>IF('Indicator Date hidden'!AE72="x","x",AE$3-'Indicator Date hidden'!AE72)</f>
        <v>1</v>
      </c>
      <c r="AF70" s="242">
        <f>IF('Indicator Date hidden'!AF72="x","x",AF$3-'Indicator Date hidden'!AF72)</f>
        <v>0</v>
      </c>
      <c r="AG70" s="242">
        <f>IF('Indicator Date hidden'!AG72="x","x",AG$3-'Indicator Date hidden'!AG72)</f>
        <v>1</v>
      </c>
      <c r="AH70" s="242">
        <f>IF('Indicator Date hidden'!AH72="x","x",AH$3-'Indicator Date hidden'!AH72)</f>
        <v>1</v>
      </c>
      <c r="AI70" s="242">
        <f>IF('Indicator Date hidden'!AI72="x","x",AI$3-'Indicator Date hidden'!AI72)</f>
        <v>1</v>
      </c>
      <c r="AJ70" s="242">
        <f>IF('Indicator Date hidden'!AJ72="x","x",AJ$3-'Indicator Date hidden'!AJ72)</f>
        <v>1</v>
      </c>
      <c r="AK70" s="242">
        <f>IF('Indicator Date hidden'!AK72="x","x",AK$3-'Indicator Date hidden'!AK72)</f>
        <v>1</v>
      </c>
      <c r="AL70" s="242">
        <f>IF('Indicator Date hidden'!AL72="x","x",AL$3-'Indicator Date hidden'!AL72)</f>
        <v>1</v>
      </c>
      <c r="AM70" s="242">
        <f>IF('Indicator Date hidden'!AM72="x","x",AM$3-'Indicator Date hidden'!AM72)</f>
        <v>1</v>
      </c>
      <c r="AN70" s="242">
        <f>IF('Indicator Date hidden'!AN72="x","x",AN$3-'Indicator Date hidden'!AN72)</f>
        <v>1</v>
      </c>
      <c r="AO70" s="242">
        <f>IF('Indicator Date hidden'!AO72="x","x",AO$3-'Indicator Date hidden'!AO72)</f>
        <v>1</v>
      </c>
      <c r="AP70" s="242">
        <f>IF('Indicator Date hidden'!AP72="x","x",AP$3-'Indicator Date hidden'!AP72)</f>
        <v>3</v>
      </c>
      <c r="AQ70" s="242">
        <f>IF('Indicator Date hidden'!AQ72="x","x",AQ$3-'Indicator Date hidden'!AQ72)</f>
        <v>1</v>
      </c>
      <c r="AR70" s="242">
        <f>IF('Indicator Date hidden'!AR72="x","x",AR$3-'Indicator Date hidden'!AR72)</f>
        <v>1</v>
      </c>
      <c r="AS70" s="242">
        <f>IF('Indicator Date hidden'!AS72="x","x",AS$3-'Indicator Date hidden'!AS72)</f>
        <v>2</v>
      </c>
      <c r="AT70" s="242">
        <f>IF('Indicator Date hidden'!AT72="x","x",AT$3-'Indicator Date hidden'!AT72)</f>
        <v>2</v>
      </c>
      <c r="AU70" s="242">
        <f>IF('Indicator Date hidden'!AU72="x","x",AU$3-'Indicator Date hidden'!AU72)</f>
        <v>1</v>
      </c>
      <c r="AV70" s="242">
        <f>IF('Indicator Date hidden'!AV72="x","x",AV$3-'Indicator Date hidden'!AV72)</f>
        <v>1</v>
      </c>
      <c r="AW70" s="242">
        <f>IF('Indicator Date hidden'!AW72="x","x",AW$3-'Indicator Date hidden'!AW72)</f>
        <v>0</v>
      </c>
      <c r="AX70" s="242">
        <f>IF('Indicator Date hidden'!AX72="x","x",AX$3-'Indicator Date hidden'!AX72)</f>
        <v>2</v>
      </c>
      <c r="AY70" s="242">
        <f>IF('Indicator Date hidden'!AY72="x","x",AY$3-'Indicator Date hidden'!AY72)</f>
        <v>0</v>
      </c>
      <c r="AZ70" s="242">
        <f>IF('Indicator Date hidden'!AZ72="x","x",AZ$3-'Indicator Date hidden'!AZ72)</f>
        <v>0</v>
      </c>
      <c r="BA70" s="246">
        <f t="shared" si="5"/>
        <v>57</v>
      </c>
      <c r="BB70" s="248">
        <f t="shared" si="6"/>
        <v>1.2391304347826086</v>
      </c>
      <c r="BC70" s="246">
        <f t="shared" si="7"/>
        <v>31</v>
      </c>
      <c r="BD70" s="248">
        <f t="shared" si="8"/>
        <v>1.4047538337136984</v>
      </c>
      <c r="BE70" s="249">
        <f t="shared" si="9"/>
        <v>1</v>
      </c>
    </row>
    <row r="71" spans="1:57" x14ac:dyDescent="0.25">
      <c r="A71" s="165"/>
      <c r="B71" s="165"/>
      <c r="C71" s="165"/>
      <c r="D71" s="195"/>
      <c r="E71" s="180"/>
      <c r="F71" s="180"/>
      <c r="G71" s="180"/>
      <c r="H71" s="180"/>
      <c r="I71" s="180"/>
      <c r="J71" s="180"/>
      <c r="K71" s="180"/>
      <c r="L71" s="180"/>
      <c r="M71" s="180"/>
      <c r="N71" s="180"/>
      <c r="O71" s="180"/>
      <c r="P71" s="180"/>
      <c r="Q71" s="179"/>
      <c r="R71" s="137"/>
      <c r="S71" s="137"/>
      <c r="T71" s="118"/>
      <c r="U71" s="119"/>
      <c r="V71" s="118"/>
      <c r="W71" s="118"/>
      <c r="X71" s="118"/>
      <c r="Y71" s="119"/>
      <c r="Z71" s="119"/>
      <c r="AA71" s="119"/>
      <c r="AB71" s="119"/>
      <c r="AC71" s="119"/>
      <c r="AD71" s="119"/>
      <c r="AE71" s="119"/>
      <c r="AF71" s="119"/>
      <c r="AG71" s="119"/>
      <c r="AH71" s="119"/>
      <c r="AI71" s="119"/>
      <c r="AJ71" s="119"/>
      <c r="AK71" s="119"/>
      <c r="AL71" s="119"/>
      <c r="AM71" s="119"/>
      <c r="AN71" s="134"/>
      <c r="AO71" s="136"/>
      <c r="AP71" s="136"/>
      <c r="AQ71" s="118"/>
      <c r="AR71" s="185"/>
      <c r="AS71" s="185"/>
      <c r="AT71" s="185"/>
      <c r="AU71" s="118"/>
      <c r="AV71" s="118"/>
      <c r="AW71" s="119"/>
      <c r="AX71" s="119"/>
      <c r="AY71" s="119"/>
    </row>
    <row r="72" spans="1:57" x14ac:dyDescent="0.25">
      <c r="B72" s="165"/>
      <c r="C72" s="165"/>
      <c r="D72" s="165"/>
      <c r="E72" s="180"/>
      <c r="F72" s="180"/>
      <c r="G72" s="180"/>
      <c r="H72" s="180"/>
      <c r="I72" s="180"/>
      <c r="J72" s="180"/>
      <c r="K72" s="180"/>
      <c r="L72" s="180"/>
      <c r="M72" s="180"/>
      <c r="N72" s="180"/>
      <c r="O72" s="180"/>
      <c r="P72" s="180"/>
      <c r="Q72" s="179"/>
      <c r="R72" s="137"/>
      <c r="S72" s="137"/>
      <c r="T72" s="118"/>
      <c r="U72" s="119"/>
      <c r="V72" s="118"/>
      <c r="W72" s="118"/>
      <c r="X72" s="118"/>
      <c r="Y72" s="119"/>
      <c r="Z72" s="119"/>
      <c r="AA72" s="119"/>
      <c r="AB72" s="119"/>
      <c r="AC72" s="119"/>
      <c r="AD72" s="119"/>
      <c r="AE72" s="119"/>
      <c r="AF72" s="119"/>
      <c r="AG72" s="119"/>
      <c r="AH72" s="119"/>
      <c r="AI72" s="119"/>
      <c r="AJ72" s="119"/>
      <c r="AK72" s="119"/>
      <c r="AL72" s="119"/>
      <c r="AM72" s="119"/>
      <c r="AN72" s="134"/>
      <c r="AO72" s="136"/>
      <c r="AP72" s="136"/>
      <c r="AQ72" s="118"/>
      <c r="AR72" s="185"/>
      <c r="AS72" s="185"/>
      <c r="AT72" s="185"/>
      <c r="AU72" s="118"/>
      <c r="AV72" s="118"/>
      <c r="AW72" s="119"/>
      <c r="AX72" s="119"/>
      <c r="AY72" s="119"/>
    </row>
    <row r="73" spans="1:57" x14ac:dyDescent="0.25">
      <c r="B73" s="165"/>
      <c r="C73" s="165"/>
      <c r="D73" s="165"/>
      <c r="E73" s="180"/>
      <c r="F73" s="180"/>
      <c r="G73" s="180"/>
      <c r="H73" s="180"/>
      <c r="I73" s="180"/>
      <c r="J73" s="180"/>
      <c r="K73" s="180"/>
      <c r="L73" s="180"/>
      <c r="M73" s="180"/>
      <c r="N73" s="180"/>
      <c r="O73" s="180"/>
      <c r="P73" s="180"/>
      <c r="Q73" s="179"/>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85"/>
      <c r="AS73" s="185"/>
      <c r="AT73" s="185"/>
      <c r="AU73" s="118"/>
      <c r="AV73" s="118"/>
      <c r="AW73" s="119"/>
      <c r="AX73" s="119"/>
      <c r="AY73" s="119"/>
    </row>
    <row r="74" spans="1:57" x14ac:dyDescent="0.25">
      <c r="B74" s="165"/>
      <c r="C74" s="165"/>
      <c r="D74" s="165"/>
      <c r="E74" s="180"/>
      <c r="F74" s="180"/>
      <c r="G74" s="180"/>
      <c r="H74" s="180"/>
      <c r="I74" s="180"/>
      <c r="J74" s="180"/>
      <c r="K74" s="180"/>
      <c r="L74" s="180"/>
      <c r="M74" s="180"/>
      <c r="N74" s="180"/>
      <c r="O74" s="180"/>
      <c r="P74" s="180"/>
      <c r="Q74" s="179"/>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85"/>
      <c r="AS74" s="185"/>
      <c r="AT74" s="185"/>
      <c r="AU74" s="118"/>
      <c r="AV74" s="118"/>
      <c r="AW74" s="119"/>
      <c r="AX74" s="119"/>
      <c r="AY74" s="119"/>
    </row>
    <row r="75" spans="1:57" x14ac:dyDescent="0.25">
      <c r="B75" s="165"/>
      <c r="C75" s="165"/>
      <c r="D75" s="165"/>
      <c r="E75" s="180"/>
      <c r="F75" s="180"/>
      <c r="G75" s="180"/>
      <c r="H75" s="180"/>
      <c r="I75" s="180"/>
      <c r="J75" s="180"/>
      <c r="K75" s="180"/>
      <c r="L75" s="180"/>
      <c r="M75" s="180"/>
      <c r="N75" s="180"/>
      <c r="O75" s="180"/>
      <c r="P75" s="180"/>
      <c r="Q75" s="179"/>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85"/>
      <c r="AS75" s="185"/>
      <c r="AT75" s="185"/>
      <c r="AU75" s="118"/>
      <c r="AV75" s="118"/>
      <c r="AW75" s="119"/>
      <c r="AX75" s="119"/>
      <c r="AY75" s="119"/>
    </row>
    <row r="76" spans="1:57" x14ac:dyDescent="0.25">
      <c r="B76" s="165"/>
      <c r="C76" s="165"/>
      <c r="D76" s="165"/>
      <c r="E76" s="180"/>
      <c r="F76" s="180"/>
      <c r="G76" s="180"/>
      <c r="H76" s="180"/>
      <c r="I76" s="180"/>
      <c r="J76" s="180"/>
      <c r="K76" s="180"/>
      <c r="L76" s="180"/>
      <c r="M76" s="180"/>
      <c r="N76" s="180"/>
      <c r="O76" s="180"/>
      <c r="P76" s="180"/>
      <c r="Q76" s="179"/>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85"/>
      <c r="AS76" s="185"/>
      <c r="AT76" s="185"/>
      <c r="AU76" s="118"/>
      <c r="AV76" s="118"/>
      <c r="AW76" s="119"/>
      <c r="AX76" s="119"/>
      <c r="AY76" s="119"/>
    </row>
    <row r="77" spans="1:57" x14ac:dyDescent="0.25">
      <c r="B77" s="165"/>
      <c r="C77" s="165"/>
      <c r="D77" s="165"/>
      <c r="E77" s="180"/>
      <c r="F77" s="180"/>
      <c r="G77" s="180"/>
      <c r="H77" s="180"/>
      <c r="I77" s="180"/>
      <c r="J77" s="180"/>
      <c r="K77" s="180"/>
      <c r="L77" s="180"/>
      <c r="M77" s="180"/>
      <c r="N77" s="180"/>
      <c r="O77" s="180"/>
      <c r="P77" s="180"/>
      <c r="Q77" s="179"/>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85"/>
      <c r="AS77" s="185"/>
      <c r="AT77" s="185"/>
      <c r="AU77" s="118"/>
      <c r="AV77" s="118"/>
      <c r="AW77" s="119"/>
      <c r="AX77" s="119"/>
      <c r="AY77" s="119"/>
    </row>
    <row r="78" spans="1:57" x14ac:dyDescent="0.25">
      <c r="B78" s="165"/>
      <c r="C78" s="165"/>
      <c r="D78" s="165"/>
      <c r="E78" s="180"/>
      <c r="F78" s="180"/>
      <c r="G78" s="180"/>
      <c r="H78" s="180"/>
      <c r="I78" s="180"/>
      <c r="J78" s="180"/>
      <c r="K78" s="180"/>
      <c r="L78" s="180"/>
      <c r="M78" s="180"/>
      <c r="N78" s="180"/>
      <c r="O78" s="180"/>
      <c r="P78" s="180"/>
      <c r="Q78" s="179"/>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85"/>
      <c r="AS78" s="185"/>
      <c r="AT78" s="185"/>
      <c r="AU78" s="118"/>
      <c r="AV78" s="118"/>
      <c r="AW78" s="119"/>
      <c r="AX78" s="119"/>
      <c r="AY78" s="119"/>
    </row>
    <row r="79" spans="1:57" x14ac:dyDescent="0.25">
      <c r="B79" s="165"/>
      <c r="C79" s="165"/>
      <c r="D79" s="165"/>
      <c r="E79" s="180"/>
      <c r="F79" s="180"/>
      <c r="G79" s="180"/>
      <c r="H79" s="180"/>
      <c r="I79" s="180"/>
      <c r="J79" s="180"/>
      <c r="K79" s="180"/>
      <c r="L79" s="180"/>
      <c r="M79" s="180"/>
      <c r="N79" s="180"/>
      <c r="O79" s="180"/>
      <c r="P79" s="180"/>
      <c r="Q79" s="179"/>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85"/>
      <c r="AS79" s="185"/>
      <c r="AT79" s="185"/>
      <c r="AU79" s="118"/>
      <c r="AV79" s="118"/>
      <c r="AW79" s="119"/>
      <c r="AX79" s="119"/>
      <c r="AY79" s="119"/>
    </row>
    <row r="80" spans="1:57" x14ac:dyDescent="0.25">
      <c r="B80" s="165"/>
      <c r="C80" s="165"/>
      <c r="D80" s="165"/>
      <c r="E80" s="180"/>
      <c r="F80" s="180"/>
      <c r="G80" s="180"/>
      <c r="H80" s="180"/>
      <c r="I80" s="180"/>
      <c r="J80" s="180"/>
      <c r="K80" s="180"/>
      <c r="L80" s="180"/>
      <c r="M80" s="180"/>
      <c r="N80" s="180"/>
      <c r="O80" s="180"/>
      <c r="P80" s="180"/>
      <c r="Q80" s="179"/>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85"/>
      <c r="AS80" s="185"/>
      <c r="AT80" s="185"/>
      <c r="AU80" s="118"/>
      <c r="AV80" s="118"/>
      <c r="AW80" s="119"/>
      <c r="AX80" s="119"/>
      <c r="AY80" s="119"/>
    </row>
    <row r="81" spans="2:51" x14ac:dyDescent="0.25">
      <c r="B81" s="165"/>
      <c r="C81" s="165"/>
      <c r="D81" s="165"/>
      <c r="E81" s="180"/>
      <c r="F81" s="180"/>
      <c r="G81" s="180"/>
      <c r="H81" s="180"/>
      <c r="I81" s="180"/>
      <c r="J81" s="180"/>
      <c r="K81" s="180"/>
      <c r="L81" s="180"/>
      <c r="M81" s="180"/>
      <c r="N81" s="180"/>
      <c r="O81" s="180"/>
      <c r="P81" s="180"/>
      <c r="Q81" s="179"/>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85"/>
      <c r="AS81" s="185"/>
      <c r="AT81" s="185"/>
      <c r="AU81" s="118"/>
      <c r="AV81" s="118"/>
      <c r="AW81" s="119"/>
      <c r="AX81" s="119"/>
      <c r="AY81" s="119"/>
    </row>
    <row r="82" spans="2:51" x14ac:dyDescent="0.25">
      <c r="B82" s="165"/>
      <c r="C82" s="165"/>
      <c r="D82" s="165"/>
      <c r="E82" s="180"/>
      <c r="F82" s="180"/>
      <c r="G82" s="180"/>
      <c r="H82" s="180"/>
      <c r="I82" s="180"/>
      <c r="J82" s="180"/>
      <c r="K82" s="180"/>
      <c r="L82" s="180"/>
      <c r="M82" s="180"/>
      <c r="N82" s="180"/>
      <c r="O82" s="180"/>
      <c r="P82" s="180"/>
      <c r="Q82" s="179"/>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85"/>
      <c r="AS82" s="185"/>
      <c r="AT82" s="185"/>
      <c r="AU82" s="118"/>
      <c r="AV82" s="118"/>
      <c r="AW82" s="119"/>
      <c r="AX82" s="119"/>
      <c r="AY82" s="119"/>
    </row>
    <row r="83" spans="2:51" x14ac:dyDescent="0.25">
      <c r="B83" s="165"/>
      <c r="C83" s="165"/>
      <c r="D83" s="165"/>
      <c r="E83" s="180"/>
      <c r="F83" s="180"/>
      <c r="G83" s="180"/>
      <c r="H83" s="180"/>
      <c r="I83" s="180"/>
      <c r="J83" s="180"/>
      <c r="K83" s="180"/>
      <c r="L83" s="180"/>
      <c r="M83" s="180"/>
      <c r="N83" s="180"/>
      <c r="O83" s="180"/>
      <c r="P83" s="180"/>
      <c r="Q83" s="179"/>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85"/>
      <c r="AS83" s="185"/>
      <c r="AT83" s="185"/>
      <c r="AU83" s="118"/>
      <c r="AV83" s="118"/>
      <c r="AW83" s="119"/>
      <c r="AX83" s="119"/>
      <c r="AY83" s="119"/>
    </row>
    <row r="84" spans="2:51" x14ac:dyDescent="0.25">
      <c r="B84" s="165"/>
      <c r="C84" s="165"/>
      <c r="D84" s="165"/>
      <c r="E84" s="180"/>
      <c r="F84" s="180"/>
      <c r="G84" s="180"/>
      <c r="H84" s="180"/>
      <c r="I84" s="180"/>
      <c r="J84" s="180"/>
      <c r="K84" s="180"/>
      <c r="L84" s="180"/>
      <c r="M84" s="180"/>
      <c r="N84" s="180"/>
      <c r="O84" s="180"/>
      <c r="P84" s="180"/>
      <c r="Q84" s="179"/>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85"/>
      <c r="AS84" s="185"/>
      <c r="AT84" s="185"/>
      <c r="AU84" s="118"/>
      <c r="AV84" s="118"/>
      <c r="AW84" s="119"/>
      <c r="AX84" s="119"/>
      <c r="AY84" s="119"/>
    </row>
    <row r="85" spans="2:51" x14ac:dyDescent="0.25">
      <c r="B85" s="165"/>
      <c r="C85" s="165"/>
      <c r="D85" s="165"/>
      <c r="E85" s="180"/>
      <c r="F85" s="180"/>
      <c r="G85" s="180"/>
      <c r="H85" s="180"/>
      <c r="I85" s="180"/>
      <c r="J85" s="180"/>
      <c r="K85" s="180"/>
      <c r="L85" s="180"/>
      <c r="M85" s="180"/>
      <c r="N85" s="180"/>
      <c r="O85" s="180"/>
      <c r="P85" s="180"/>
      <c r="Q85" s="179"/>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85"/>
      <c r="AS85" s="185"/>
      <c r="AT85" s="185"/>
      <c r="AU85" s="118"/>
      <c r="AV85" s="118"/>
      <c r="AW85" s="119"/>
      <c r="AX85" s="119"/>
      <c r="AY85" s="119"/>
    </row>
    <row r="86" spans="2:51" x14ac:dyDescent="0.25">
      <c r="B86" s="165"/>
      <c r="C86" s="165"/>
      <c r="D86" s="165"/>
      <c r="E86" s="180"/>
      <c r="F86" s="180"/>
      <c r="G86" s="180"/>
      <c r="H86" s="180"/>
      <c r="I86" s="180"/>
      <c r="J86" s="180"/>
      <c r="K86" s="180"/>
      <c r="L86" s="180"/>
      <c r="M86" s="180"/>
      <c r="N86" s="180"/>
      <c r="O86" s="180"/>
      <c r="P86" s="180"/>
      <c r="Q86" s="179"/>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85"/>
      <c r="AS86" s="185"/>
      <c r="AT86" s="185"/>
      <c r="AU86" s="118"/>
      <c r="AV86" s="118"/>
      <c r="AW86" s="119"/>
      <c r="AX86" s="119"/>
      <c r="AY86" s="119"/>
    </row>
    <row r="87" spans="2:51" x14ac:dyDescent="0.25">
      <c r="B87" s="165"/>
      <c r="C87" s="165"/>
      <c r="D87" s="165"/>
      <c r="E87" s="180"/>
      <c r="F87" s="180"/>
      <c r="G87" s="180"/>
      <c r="H87" s="180"/>
      <c r="I87" s="180"/>
      <c r="J87" s="180"/>
      <c r="K87" s="180"/>
      <c r="L87" s="180"/>
      <c r="M87" s="180"/>
      <c r="N87" s="180"/>
      <c r="O87" s="180"/>
      <c r="P87" s="180"/>
      <c r="Q87" s="179"/>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85"/>
      <c r="AS87" s="185"/>
      <c r="AT87" s="185"/>
      <c r="AU87" s="118"/>
      <c r="AV87" s="118"/>
      <c r="AW87" s="119"/>
      <c r="AX87" s="119"/>
      <c r="AY87" s="119"/>
    </row>
    <row r="88" spans="2:51" x14ac:dyDescent="0.25">
      <c r="B88" s="165"/>
      <c r="C88" s="165"/>
      <c r="D88" s="165"/>
      <c r="E88" s="180"/>
      <c r="F88" s="180"/>
      <c r="G88" s="180"/>
      <c r="H88" s="180"/>
      <c r="I88" s="180"/>
      <c r="J88" s="180"/>
      <c r="K88" s="180"/>
      <c r="L88" s="180"/>
      <c r="M88" s="180"/>
      <c r="N88" s="180"/>
      <c r="O88" s="180"/>
      <c r="P88" s="180"/>
      <c r="Q88" s="179"/>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85"/>
      <c r="AS88" s="185"/>
      <c r="AT88" s="185"/>
      <c r="AU88" s="118"/>
      <c r="AV88" s="118"/>
      <c r="AW88" s="119"/>
      <c r="AX88" s="119"/>
      <c r="AY88" s="119"/>
    </row>
    <row r="89" spans="2:51" x14ac:dyDescent="0.25">
      <c r="B89" s="165"/>
      <c r="C89" s="165"/>
      <c r="D89" s="165"/>
      <c r="E89" s="180"/>
      <c r="F89" s="180"/>
      <c r="G89" s="180"/>
      <c r="H89" s="180"/>
      <c r="I89" s="180"/>
      <c r="J89" s="180"/>
      <c r="K89" s="180"/>
      <c r="L89" s="180"/>
      <c r="M89" s="180"/>
      <c r="N89" s="180"/>
      <c r="O89" s="180"/>
      <c r="P89" s="180"/>
      <c r="Q89" s="179"/>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85"/>
      <c r="AS89" s="185"/>
      <c r="AT89" s="185"/>
      <c r="AU89" s="118"/>
      <c r="AV89" s="118"/>
      <c r="AW89" s="119"/>
      <c r="AX89" s="119"/>
      <c r="AY89" s="119"/>
    </row>
    <row r="90" spans="2:51" x14ac:dyDescent="0.25">
      <c r="B90" s="165"/>
      <c r="C90" s="165"/>
      <c r="D90" s="165"/>
      <c r="E90" s="180"/>
      <c r="F90" s="180"/>
      <c r="G90" s="180"/>
      <c r="H90" s="180"/>
      <c r="I90" s="180"/>
      <c r="J90" s="180"/>
      <c r="K90" s="180"/>
      <c r="L90" s="180"/>
      <c r="M90" s="180"/>
      <c r="N90" s="180"/>
      <c r="O90" s="180"/>
      <c r="P90" s="180"/>
      <c r="Q90" s="179"/>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85"/>
      <c r="AS90" s="185"/>
      <c r="AT90" s="185"/>
      <c r="AU90" s="118"/>
      <c r="AV90" s="118"/>
      <c r="AW90" s="119"/>
      <c r="AX90" s="119"/>
      <c r="AY90" s="119"/>
    </row>
    <row r="91" spans="2:51" x14ac:dyDescent="0.25">
      <c r="B91" s="165"/>
      <c r="C91" s="165"/>
      <c r="D91" s="165"/>
      <c r="E91" s="180"/>
      <c r="F91" s="180"/>
      <c r="G91" s="180"/>
      <c r="H91" s="180"/>
      <c r="I91" s="180"/>
      <c r="J91" s="180"/>
      <c r="K91" s="180"/>
      <c r="L91" s="180"/>
      <c r="M91" s="180"/>
      <c r="N91" s="180"/>
      <c r="O91" s="180"/>
      <c r="P91" s="180"/>
      <c r="Q91" s="179"/>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85"/>
      <c r="AS91" s="185"/>
      <c r="AT91" s="185"/>
      <c r="AU91" s="118"/>
      <c r="AV91" s="118"/>
      <c r="AW91" s="119"/>
      <c r="AX91" s="119"/>
      <c r="AY91" s="119"/>
    </row>
    <row r="92" spans="2:51" x14ac:dyDescent="0.25">
      <c r="B92" s="165"/>
      <c r="C92" s="165"/>
      <c r="D92" s="165"/>
      <c r="E92" s="180"/>
      <c r="F92" s="180"/>
      <c r="G92" s="180"/>
      <c r="H92" s="180"/>
      <c r="I92" s="180"/>
      <c r="J92" s="180"/>
      <c r="K92" s="180"/>
      <c r="L92" s="180"/>
      <c r="M92" s="180"/>
      <c r="N92" s="180"/>
      <c r="O92" s="180"/>
      <c r="P92" s="180"/>
      <c r="Q92" s="179"/>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85"/>
      <c r="AS92" s="185"/>
      <c r="AT92" s="185"/>
      <c r="AU92" s="118"/>
      <c r="AV92" s="118"/>
      <c r="AW92" s="119"/>
      <c r="AX92" s="119"/>
      <c r="AY92" s="119"/>
    </row>
    <row r="93" spans="2:51" x14ac:dyDescent="0.25">
      <c r="B93" s="165"/>
      <c r="C93" s="165"/>
      <c r="D93" s="165"/>
      <c r="E93" s="180"/>
      <c r="F93" s="180"/>
      <c r="G93" s="180"/>
      <c r="H93" s="180"/>
      <c r="I93" s="180"/>
      <c r="J93" s="180"/>
      <c r="K93" s="180"/>
      <c r="L93" s="180"/>
      <c r="M93" s="180"/>
      <c r="N93" s="180"/>
      <c r="O93" s="180"/>
      <c r="P93" s="180"/>
      <c r="Q93" s="179"/>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85"/>
      <c r="AS93" s="185"/>
      <c r="AT93" s="185"/>
      <c r="AU93" s="118"/>
      <c r="AV93" s="118"/>
      <c r="AW93" s="119"/>
      <c r="AX93" s="119"/>
      <c r="AY93" s="119"/>
    </row>
    <row r="94" spans="2:51" x14ac:dyDescent="0.25">
      <c r="B94" s="165"/>
      <c r="C94" s="165"/>
      <c r="D94" s="165"/>
      <c r="E94" s="180"/>
      <c r="F94" s="180"/>
      <c r="G94" s="180"/>
      <c r="H94" s="180"/>
      <c r="I94" s="180"/>
      <c r="J94" s="180"/>
      <c r="K94" s="180"/>
      <c r="L94" s="180"/>
      <c r="M94" s="180"/>
      <c r="N94" s="180"/>
      <c r="O94" s="180"/>
      <c r="P94" s="180"/>
      <c r="Q94" s="179"/>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85"/>
      <c r="AS94" s="185"/>
      <c r="AT94" s="185"/>
      <c r="AU94" s="118"/>
      <c r="AV94" s="118"/>
      <c r="AW94" s="119"/>
      <c r="AX94" s="119"/>
      <c r="AY94" s="119"/>
    </row>
    <row r="95" spans="2:51" x14ac:dyDescent="0.25">
      <c r="B95" s="165"/>
      <c r="C95" s="165"/>
      <c r="D95" s="165"/>
      <c r="E95" s="180"/>
      <c r="F95" s="180"/>
      <c r="G95" s="180"/>
      <c r="H95" s="180"/>
      <c r="I95" s="180"/>
      <c r="J95" s="180"/>
      <c r="K95" s="180"/>
      <c r="L95" s="180"/>
      <c r="M95" s="180"/>
      <c r="N95" s="180"/>
      <c r="O95" s="180"/>
      <c r="P95" s="180"/>
      <c r="Q95" s="179"/>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85"/>
      <c r="AS95" s="185"/>
      <c r="AT95" s="185"/>
      <c r="AU95" s="118"/>
      <c r="AV95" s="118"/>
      <c r="AW95" s="119"/>
      <c r="AX95" s="119"/>
      <c r="AY95" s="119"/>
    </row>
    <row r="96" spans="2:51" x14ac:dyDescent="0.25">
      <c r="B96" s="165"/>
      <c r="C96" s="165"/>
      <c r="D96" s="165"/>
      <c r="E96" s="180"/>
      <c r="F96" s="180"/>
      <c r="G96" s="180"/>
      <c r="H96" s="180"/>
      <c r="I96" s="180"/>
      <c r="J96" s="180"/>
      <c r="K96" s="180"/>
      <c r="L96" s="180"/>
      <c r="M96" s="180"/>
      <c r="N96" s="180"/>
      <c r="O96" s="180"/>
      <c r="P96" s="180"/>
      <c r="Q96" s="179"/>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85"/>
      <c r="AS96" s="185"/>
      <c r="AT96" s="185"/>
      <c r="AU96" s="118"/>
      <c r="AV96" s="118"/>
      <c r="AW96" s="119"/>
      <c r="AX96" s="119"/>
      <c r="AY96" s="119"/>
    </row>
    <row r="97" spans="2:51" x14ac:dyDescent="0.25">
      <c r="B97" s="165"/>
      <c r="C97" s="165"/>
      <c r="D97" s="165"/>
      <c r="E97" s="180"/>
      <c r="F97" s="180"/>
      <c r="G97" s="180"/>
      <c r="H97" s="180"/>
      <c r="I97" s="180"/>
      <c r="J97" s="180"/>
      <c r="K97" s="180"/>
      <c r="L97" s="180"/>
      <c r="M97" s="180"/>
      <c r="N97" s="180"/>
      <c r="O97" s="180"/>
      <c r="P97" s="180"/>
      <c r="Q97" s="179"/>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85"/>
      <c r="AS97" s="185"/>
      <c r="AT97" s="185"/>
      <c r="AU97" s="118"/>
      <c r="AV97" s="118"/>
      <c r="AW97" s="119"/>
      <c r="AX97" s="119"/>
      <c r="AY97" s="119"/>
    </row>
    <row r="98" spans="2:51" x14ac:dyDescent="0.25">
      <c r="B98" s="165"/>
      <c r="C98" s="165"/>
      <c r="D98" s="165"/>
      <c r="E98" s="180"/>
      <c r="F98" s="180"/>
      <c r="G98" s="180"/>
      <c r="H98" s="180"/>
      <c r="I98" s="180"/>
      <c r="J98" s="180"/>
      <c r="K98" s="180"/>
      <c r="L98" s="180"/>
      <c r="M98" s="180"/>
      <c r="N98" s="180"/>
      <c r="O98" s="180"/>
      <c r="P98" s="180"/>
      <c r="Q98" s="179"/>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85"/>
      <c r="AS98" s="185"/>
      <c r="AT98" s="185"/>
      <c r="AU98" s="118"/>
      <c r="AV98" s="118"/>
      <c r="AW98" s="119"/>
      <c r="AX98" s="119"/>
      <c r="AY98" s="119"/>
    </row>
    <row r="99" spans="2:51" x14ac:dyDescent="0.25">
      <c r="B99" s="165"/>
      <c r="C99" s="165"/>
      <c r="D99" s="165"/>
      <c r="E99" s="180"/>
      <c r="F99" s="180"/>
      <c r="G99" s="180"/>
      <c r="H99" s="180"/>
      <c r="I99" s="180"/>
      <c r="J99" s="180"/>
      <c r="K99" s="180"/>
      <c r="L99" s="180"/>
      <c r="M99" s="180"/>
      <c r="N99" s="180"/>
      <c r="O99" s="180"/>
      <c r="P99" s="180"/>
      <c r="Q99" s="179"/>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85"/>
      <c r="AS99" s="185"/>
      <c r="AT99" s="185"/>
      <c r="AU99" s="118"/>
      <c r="AV99" s="118"/>
      <c r="AW99" s="119"/>
      <c r="AX99" s="119"/>
      <c r="AY99" s="119"/>
    </row>
    <row r="100" spans="2:51" x14ac:dyDescent="0.25">
      <c r="B100" s="165"/>
      <c r="C100" s="165"/>
      <c r="D100" s="165"/>
      <c r="E100" s="180"/>
      <c r="F100" s="180"/>
      <c r="G100" s="180"/>
      <c r="H100" s="180"/>
      <c r="I100" s="180"/>
      <c r="J100" s="180"/>
      <c r="K100" s="180"/>
      <c r="L100" s="180"/>
      <c r="M100" s="180"/>
      <c r="N100" s="180"/>
      <c r="O100" s="180"/>
      <c r="P100" s="180"/>
      <c r="Q100" s="179"/>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85"/>
      <c r="AS100" s="185"/>
      <c r="AT100" s="185"/>
      <c r="AU100" s="118"/>
      <c r="AV100" s="118"/>
      <c r="AW100" s="119"/>
      <c r="AX100" s="119"/>
      <c r="AY100" s="119"/>
    </row>
    <row r="101" spans="2:51" x14ac:dyDescent="0.25">
      <c r="B101" s="165"/>
      <c r="C101" s="165"/>
      <c r="D101" s="165"/>
      <c r="E101" s="180"/>
      <c r="F101" s="180"/>
      <c r="G101" s="180"/>
      <c r="H101" s="180"/>
      <c r="I101" s="180"/>
      <c r="J101" s="180"/>
      <c r="K101" s="180"/>
      <c r="L101" s="180"/>
      <c r="M101" s="180"/>
      <c r="N101" s="180"/>
      <c r="O101" s="180"/>
      <c r="P101" s="180"/>
      <c r="Q101" s="179"/>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85"/>
      <c r="AS101" s="185"/>
      <c r="AT101" s="185"/>
      <c r="AU101" s="118"/>
      <c r="AV101" s="118"/>
      <c r="AW101" s="119"/>
      <c r="AX101" s="119"/>
      <c r="AY101" s="119"/>
    </row>
    <row r="102" spans="2:51" x14ac:dyDescent="0.25">
      <c r="B102" s="165"/>
      <c r="C102" s="165"/>
      <c r="D102" s="165"/>
      <c r="E102" s="180"/>
      <c r="F102" s="180"/>
      <c r="G102" s="180"/>
      <c r="H102" s="180"/>
      <c r="I102" s="180"/>
      <c r="J102" s="180"/>
      <c r="K102" s="180"/>
      <c r="L102" s="180"/>
      <c r="M102" s="180"/>
      <c r="N102" s="180"/>
      <c r="O102" s="180"/>
      <c r="P102" s="180"/>
      <c r="Q102" s="179"/>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85"/>
      <c r="AS102" s="185"/>
      <c r="AT102" s="185"/>
      <c r="AU102" s="118"/>
      <c r="AV102" s="118"/>
      <c r="AW102" s="119"/>
      <c r="AX102" s="119"/>
      <c r="AY102" s="119"/>
    </row>
    <row r="103" spans="2:51" x14ac:dyDescent="0.25">
      <c r="B103" s="165"/>
      <c r="C103" s="165"/>
      <c r="D103" s="165"/>
      <c r="E103" s="180"/>
      <c r="F103" s="180"/>
      <c r="G103" s="180"/>
      <c r="H103" s="180"/>
      <c r="I103" s="180"/>
      <c r="J103" s="180"/>
      <c r="K103" s="180"/>
      <c r="L103" s="180"/>
      <c r="M103" s="180"/>
      <c r="N103" s="180"/>
      <c r="O103" s="180"/>
      <c r="P103" s="180"/>
      <c r="Q103" s="179"/>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85"/>
      <c r="AS103" s="185"/>
      <c r="AT103" s="185"/>
      <c r="AU103" s="118"/>
      <c r="AV103" s="118"/>
      <c r="AW103" s="119"/>
      <c r="AX103" s="119"/>
      <c r="AY103" s="119"/>
    </row>
    <row r="104" spans="2:51" x14ac:dyDescent="0.25">
      <c r="B104" s="165"/>
      <c r="C104" s="165"/>
      <c r="D104" s="165"/>
      <c r="E104" s="180"/>
      <c r="F104" s="180"/>
      <c r="G104" s="180"/>
      <c r="H104" s="180"/>
      <c r="I104" s="180"/>
      <c r="J104" s="180"/>
      <c r="K104" s="180"/>
      <c r="L104" s="180"/>
      <c r="M104" s="180"/>
      <c r="N104" s="180"/>
      <c r="O104" s="180"/>
      <c r="P104" s="180"/>
      <c r="Q104" s="179"/>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85"/>
      <c r="AS104" s="185"/>
      <c r="AT104" s="185"/>
      <c r="AU104" s="118"/>
      <c r="AV104" s="118"/>
      <c r="AW104" s="119"/>
      <c r="AX104" s="119"/>
      <c r="AY104" s="119"/>
    </row>
    <row r="105" spans="2:51" x14ac:dyDescent="0.25">
      <c r="B105" s="165"/>
      <c r="C105" s="165"/>
      <c r="D105" s="165"/>
      <c r="E105" s="180"/>
      <c r="F105" s="180"/>
      <c r="G105" s="180"/>
      <c r="H105" s="180"/>
      <c r="I105" s="180"/>
      <c r="J105" s="180"/>
      <c r="K105" s="180"/>
      <c r="L105" s="180"/>
      <c r="M105" s="180"/>
      <c r="N105" s="180"/>
      <c r="O105" s="180"/>
      <c r="P105" s="180"/>
      <c r="Q105" s="179"/>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85"/>
      <c r="AS105" s="185"/>
      <c r="AT105" s="185"/>
      <c r="AU105" s="118"/>
      <c r="AV105" s="118"/>
      <c r="AW105" s="119"/>
      <c r="AX105" s="119"/>
      <c r="AY105" s="119"/>
    </row>
    <row r="106" spans="2:51" x14ac:dyDescent="0.25">
      <c r="B106" s="165"/>
      <c r="C106" s="165"/>
      <c r="D106" s="165"/>
      <c r="E106" s="180"/>
      <c r="F106" s="180"/>
      <c r="G106" s="180"/>
      <c r="H106" s="180"/>
      <c r="I106" s="180"/>
      <c r="J106" s="180"/>
      <c r="K106" s="180"/>
      <c r="L106" s="180"/>
      <c r="M106" s="180"/>
      <c r="N106" s="180"/>
      <c r="O106" s="180"/>
      <c r="P106" s="180"/>
      <c r="Q106" s="179"/>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85"/>
      <c r="AS106" s="185"/>
      <c r="AT106" s="185"/>
      <c r="AU106" s="118"/>
      <c r="AV106" s="118"/>
      <c r="AW106" s="119"/>
      <c r="AX106" s="119"/>
      <c r="AY106" s="119"/>
    </row>
    <row r="107" spans="2:51" x14ac:dyDescent="0.25">
      <c r="B107" s="165"/>
      <c r="C107" s="165"/>
      <c r="D107" s="165"/>
      <c r="E107" s="180"/>
      <c r="F107" s="180"/>
      <c r="G107" s="180"/>
      <c r="H107" s="180"/>
      <c r="I107" s="180"/>
      <c r="J107" s="180"/>
      <c r="K107" s="180"/>
      <c r="L107" s="180"/>
      <c r="M107" s="180"/>
      <c r="N107" s="180"/>
      <c r="O107" s="180"/>
      <c r="P107" s="180"/>
      <c r="Q107" s="179"/>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85"/>
      <c r="AS107" s="185"/>
      <c r="AT107" s="185"/>
      <c r="AU107" s="118"/>
      <c r="AV107" s="118"/>
      <c r="AW107" s="119"/>
      <c r="AX107" s="119"/>
      <c r="AY107" s="119"/>
    </row>
    <row r="108" spans="2:51" x14ac:dyDescent="0.25">
      <c r="B108" s="165"/>
      <c r="C108" s="165"/>
      <c r="D108" s="165"/>
      <c r="E108" s="180"/>
      <c r="F108" s="180"/>
      <c r="G108" s="180"/>
      <c r="H108" s="180"/>
      <c r="I108" s="180"/>
      <c r="J108" s="180"/>
      <c r="K108" s="180"/>
      <c r="L108" s="180"/>
      <c r="M108" s="180"/>
      <c r="N108" s="180"/>
      <c r="O108" s="180"/>
      <c r="P108" s="180"/>
      <c r="Q108" s="179"/>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85"/>
      <c r="AS108" s="185"/>
      <c r="AT108" s="185"/>
      <c r="AU108" s="118"/>
      <c r="AV108" s="118"/>
      <c r="AW108" s="119"/>
      <c r="AX108" s="119"/>
      <c r="AY108" s="119"/>
    </row>
    <row r="109" spans="2:51" x14ac:dyDescent="0.25">
      <c r="B109" s="165"/>
      <c r="C109" s="165"/>
      <c r="D109" s="165"/>
      <c r="E109" s="180"/>
      <c r="F109" s="180"/>
      <c r="G109" s="180"/>
      <c r="H109" s="180"/>
      <c r="I109" s="180"/>
      <c r="J109" s="180"/>
      <c r="K109" s="180"/>
      <c r="L109" s="180"/>
      <c r="M109" s="180"/>
      <c r="N109" s="180"/>
      <c r="O109" s="180"/>
      <c r="P109" s="180"/>
      <c r="Q109" s="179"/>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85"/>
      <c r="AS109" s="185"/>
      <c r="AT109" s="185"/>
      <c r="AU109" s="118"/>
      <c r="AV109" s="118"/>
      <c r="AW109" s="119"/>
      <c r="AX109" s="119"/>
      <c r="AY109" s="119"/>
    </row>
    <row r="110" spans="2:51" x14ac:dyDescent="0.25">
      <c r="B110" s="165"/>
      <c r="C110" s="165"/>
      <c r="D110" s="165"/>
      <c r="E110" s="180"/>
      <c r="F110" s="180"/>
      <c r="G110" s="180"/>
      <c r="H110" s="180"/>
      <c r="I110" s="180"/>
      <c r="J110" s="180"/>
      <c r="K110" s="180"/>
      <c r="L110" s="180"/>
      <c r="M110" s="180"/>
      <c r="N110" s="180"/>
      <c r="O110" s="180"/>
      <c r="P110" s="180"/>
      <c r="Q110" s="179"/>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85"/>
      <c r="AS110" s="185"/>
      <c r="AT110" s="185"/>
      <c r="AU110" s="118"/>
      <c r="AV110" s="118"/>
      <c r="AW110" s="119"/>
      <c r="AX110" s="119"/>
      <c r="AY110" s="119"/>
    </row>
    <row r="111" spans="2:51" x14ac:dyDescent="0.25">
      <c r="B111" s="165"/>
      <c r="C111" s="165"/>
      <c r="D111" s="165"/>
      <c r="E111" s="180"/>
      <c r="F111" s="180"/>
      <c r="G111" s="180"/>
      <c r="H111" s="180"/>
      <c r="I111" s="180"/>
      <c r="J111" s="180"/>
      <c r="K111" s="180"/>
      <c r="L111" s="180"/>
      <c r="M111" s="180"/>
      <c r="N111" s="180"/>
      <c r="O111" s="180"/>
      <c r="P111" s="180"/>
      <c r="Q111" s="179"/>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85"/>
      <c r="AS111" s="185"/>
      <c r="AT111" s="185"/>
      <c r="AU111" s="118"/>
      <c r="AV111" s="118"/>
      <c r="AW111" s="119"/>
      <c r="AX111" s="119"/>
      <c r="AY111" s="119"/>
    </row>
    <row r="112" spans="2:51" x14ac:dyDescent="0.25">
      <c r="B112" s="165"/>
      <c r="C112" s="165"/>
      <c r="D112" s="165"/>
      <c r="E112" s="180"/>
      <c r="F112" s="180"/>
      <c r="G112" s="180"/>
      <c r="H112" s="180"/>
      <c r="I112" s="180"/>
      <c r="J112" s="180"/>
      <c r="K112" s="180"/>
      <c r="L112" s="180"/>
      <c r="M112" s="180"/>
      <c r="N112" s="180"/>
      <c r="O112" s="180"/>
      <c r="P112" s="180"/>
      <c r="Q112" s="179"/>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85"/>
      <c r="AS112" s="185"/>
      <c r="AT112" s="185"/>
      <c r="AU112" s="118"/>
      <c r="AV112" s="118"/>
      <c r="AW112" s="119"/>
      <c r="AX112" s="119"/>
      <c r="AY112" s="119"/>
    </row>
    <row r="113" spans="2:51" x14ac:dyDescent="0.25">
      <c r="B113" s="165"/>
      <c r="C113" s="165"/>
      <c r="D113" s="165"/>
      <c r="E113" s="180"/>
      <c r="F113" s="180"/>
      <c r="G113" s="180"/>
      <c r="H113" s="180"/>
      <c r="I113" s="180"/>
      <c r="J113" s="180"/>
      <c r="K113" s="180"/>
      <c r="L113" s="180"/>
      <c r="M113" s="180"/>
      <c r="N113" s="180"/>
      <c r="O113" s="180"/>
      <c r="P113" s="180"/>
      <c r="Q113" s="179"/>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85"/>
      <c r="AS113" s="185"/>
      <c r="AT113" s="185"/>
      <c r="AU113" s="118"/>
      <c r="AV113" s="118"/>
      <c r="AW113" s="119"/>
      <c r="AX113" s="119"/>
      <c r="AY113" s="119"/>
    </row>
    <row r="114" spans="2:51" x14ac:dyDescent="0.25">
      <c r="B114" s="165"/>
      <c r="C114" s="165"/>
      <c r="D114" s="165"/>
      <c r="E114" s="180"/>
      <c r="F114" s="180"/>
      <c r="G114" s="180"/>
      <c r="H114" s="180"/>
      <c r="I114" s="180"/>
      <c r="J114" s="180"/>
      <c r="K114" s="180"/>
      <c r="L114" s="180"/>
      <c r="M114" s="180"/>
      <c r="N114" s="180"/>
      <c r="O114" s="180"/>
      <c r="P114" s="180"/>
      <c r="Q114" s="179"/>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85"/>
      <c r="AS114" s="185"/>
      <c r="AT114" s="185"/>
      <c r="AU114" s="118"/>
      <c r="AV114" s="118"/>
      <c r="AW114" s="119"/>
      <c r="AX114" s="119"/>
      <c r="AY114" s="119"/>
    </row>
    <row r="115" spans="2:51" x14ac:dyDescent="0.25">
      <c r="B115" s="165"/>
      <c r="C115" s="165"/>
      <c r="D115" s="165"/>
      <c r="E115" s="180"/>
      <c r="F115" s="180"/>
      <c r="G115" s="180"/>
      <c r="H115" s="180"/>
      <c r="I115" s="180"/>
      <c r="J115" s="180"/>
      <c r="K115" s="180"/>
      <c r="L115" s="180"/>
      <c r="M115" s="180"/>
      <c r="N115" s="180"/>
      <c r="O115" s="180"/>
      <c r="P115" s="180"/>
      <c r="Q115" s="179"/>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85"/>
      <c r="AS115" s="185"/>
      <c r="AT115" s="185"/>
      <c r="AU115" s="118"/>
      <c r="AV115" s="118"/>
      <c r="AW115" s="119"/>
      <c r="AX115" s="119"/>
      <c r="AY115" s="119"/>
    </row>
    <row r="116" spans="2:51" x14ac:dyDescent="0.25">
      <c r="B116" s="165"/>
      <c r="C116" s="165"/>
      <c r="D116" s="165"/>
      <c r="E116" s="180"/>
      <c r="F116" s="180"/>
      <c r="G116" s="180"/>
      <c r="H116" s="180"/>
      <c r="I116" s="180"/>
      <c r="J116" s="180"/>
      <c r="K116" s="180"/>
      <c r="L116" s="180"/>
      <c r="M116" s="180"/>
      <c r="N116" s="180"/>
      <c r="O116" s="180"/>
      <c r="P116" s="180"/>
      <c r="Q116" s="179"/>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85"/>
      <c r="AS116" s="185"/>
      <c r="AT116" s="185"/>
      <c r="AU116" s="118"/>
      <c r="AV116" s="118"/>
      <c r="AW116" s="119"/>
      <c r="AX116" s="119"/>
      <c r="AY116" s="119"/>
    </row>
    <row r="117" spans="2:51" x14ac:dyDescent="0.25">
      <c r="B117" s="165"/>
      <c r="C117" s="165"/>
      <c r="D117" s="165"/>
      <c r="E117" s="180"/>
      <c r="F117" s="180"/>
      <c r="G117" s="180"/>
      <c r="H117" s="180"/>
      <c r="I117" s="180"/>
      <c r="J117" s="180"/>
      <c r="K117" s="180"/>
      <c r="L117" s="180"/>
      <c r="M117" s="180"/>
      <c r="N117" s="180"/>
      <c r="O117" s="180"/>
      <c r="P117" s="180"/>
      <c r="Q117" s="179"/>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85"/>
      <c r="AS117" s="185"/>
      <c r="AT117" s="185"/>
      <c r="AU117" s="118"/>
      <c r="AV117" s="118"/>
      <c r="AW117" s="119"/>
      <c r="AX117" s="119"/>
      <c r="AY117" s="119"/>
    </row>
    <row r="118" spans="2:51" x14ac:dyDescent="0.25">
      <c r="B118" s="165"/>
      <c r="C118" s="165"/>
      <c r="D118" s="165"/>
      <c r="E118" s="180"/>
      <c r="F118" s="180"/>
      <c r="G118" s="180"/>
      <c r="H118" s="180"/>
      <c r="I118" s="180"/>
      <c r="J118" s="180"/>
      <c r="K118" s="180"/>
      <c r="L118" s="180"/>
      <c r="M118" s="180"/>
      <c r="N118" s="180"/>
      <c r="O118" s="180"/>
      <c r="P118" s="180"/>
      <c r="Q118" s="179"/>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85"/>
      <c r="AS118" s="185"/>
      <c r="AT118" s="185"/>
      <c r="AU118" s="118"/>
      <c r="AV118" s="118"/>
      <c r="AW118" s="119"/>
      <c r="AX118" s="119"/>
      <c r="AY118" s="119"/>
    </row>
    <row r="119" spans="2:51" x14ac:dyDescent="0.25">
      <c r="B119" s="165"/>
      <c r="C119" s="165"/>
      <c r="D119" s="165"/>
      <c r="E119" s="180"/>
      <c r="F119" s="180"/>
      <c r="G119" s="180"/>
      <c r="H119" s="180"/>
      <c r="I119" s="180"/>
      <c r="J119" s="180"/>
      <c r="K119" s="180"/>
      <c r="L119" s="180"/>
      <c r="M119" s="180"/>
      <c r="N119" s="180"/>
      <c r="O119" s="180"/>
      <c r="P119" s="180"/>
      <c r="Q119" s="179"/>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85"/>
      <c r="AS119" s="185"/>
      <c r="AT119" s="185"/>
      <c r="AU119" s="118"/>
      <c r="AV119" s="118"/>
      <c r="AW119" s="119"/>
      <c r="AX119" s="119"/>
      <c r="AY119" s="119"/>
    </row>
    <row r="120" spans="2:51" x14ac:dyDescent="0.25">
      <c r="B120" s="165"/>
      <c r="C120" s="165"/>
      <c r="D120" s="165"/>
      <c r="E120" s="180"/>
      <c r="F120" s="180"/>
      <c r="G120" s="180"/>
      <c r="H120" s="180"/>
      <c r="I120" s="180"/>
      <c r="J120" s="180"/>
      <c r="K120" s="180"/>
      <c r="L120" s="180"/>
      <c r="M120" s="180"/>
      <c r="N120" s="180"/>
      <c r="O120" s="180"/>
      <c r="P120" s="180"/>
      <c r="Q120" s="179"/>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85"/>
      <c r="AS120" s="185"/>
      <c r="AT120" s="185"/>
      <c r="AU120" s="118"/>
      <c r="AV120" s="118"/>
      <c r="AW120" s="119"/>
      <c r="AX120" s="119"/>
      <c r="AY120" s="119"/>
    </row>
    <row r="121" spans="2:51" x14ac:dyDescent="0.25">
      <c r="B121" s="165"/>
      <c r="C121" s="165"/>
      <c r="D121" s="165"/>
      <c r="E121" s="180"/>
      <c r="F121" s="180"/>
      <c r="G121" s="180"/>
      <c r="H121" s="180"/>
      <c r="I121" s="180"/>
      <c r="J121" s="180"/>
      <c r="K121" s="180"/>
      <c r="L121" s="180"/>
      <c r="M121" s="180"/>
      <c r="N121" s="180"/>
      <c r="O121" s="180"/>
      <c r="P121" s="180"/>
      <c r="Q121" s="179"/>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85"/>
      <c r="AS121" s="185"/>
      <c r="AT121" s="185"/>
      <c r="AU121" s="118"/>
      <c r="AV121" s="118"/>
      <c r="AW121" s="119"/>
      <c r="AX121" s="119"/>
      <c r="AY121" s="119"/>
    </row>
    <row r="122" spans="2:51" x14ac:dyDescent="0.25">
      <c r="B122" s="165"/>
      <c r="C122" s="165"/>
      <c r="D122" s="165"/>
      <c r="E122" s="180"/>
      <c r="F122" s="180"/>
      <c r="G122" s="180"/>
      <c r="H122" s="180"/>
      <c r="I122" s="180"/>
      <c r="J122" s="180"/>
      <c r="K122" s="180"/>
      <c r="L122" s="180"/>
      <c r="M122" s="180"/>
      <c r="N122" s="180"/>
      <c r="O122" s="180"/>
      <c r="P122" s="180"/>
      <c r="Q122" s="179"/>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85"/>
      <c r="AS122" s="185"/>
      <c r="AT122" s="185"/>
      <c r="AU122" s="118"/>
      <c r="AV122" s="118"/>
      <c r="AW122" s="119"/>
      <c r="AX122" s="119"/>
      <c r="AY122" s="119"/>
    </row>
    <row r="123" spans="2:51" x14ac:dyDescent="0.25">
      <c r="B123" s="165"/>
      <c r="C123" s="165"/>
      <c r="D123" s="165"/>
      <c r="E123" s="180"/>
      <c r="F123" s="180"/>
      <c r="G123" s="180"/>
      <c r="H123" s="180"/>
      <c r="I123" s="180"/>
      <c r="J123" s="180"/>
      <c r="K123" s="180"/>
      <c r="L123" s="180"/>
      <c r="M123" s="180"/>
      <c r="N123" s="180"/>
      <c r="O123" s="180"/>
      <c r="P123" s="180"/>
      <c r="Q123" s="179"/>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85"/>
      <c r="AS123" s="185"/>
      <c r="AT123" s="185"/>
      <c r="AU123" s="118"/>
      <c r="AV123" s="118"/>
      <c r="AW123" s="119"/>
      <c r="AX123" s="119"/>
      <c r="AY123" s="119"/>
    </row>
    <row r="124" spans="2:51" x14ac:dyDescent="0.25">
      <c r="B124" s="165"/>
      <c r="C124" s="165"/>
      <c r="D124" s="165"/>
      <c r="E124" s="180"/>
      <c r="F124" s="180"/>
      <c r="G124" s="180"/>
      <c r="H124" s="180"/>
      <c r="I124" s="180"/>
      <c r="J124" s="180"/>
      <c r="K124" s="180"/>
      <c r="L124" s="180"/>
      <c r="M124" s="180"/>
      <c r="N124" s="180"/>
      <c r="O124" s="180"/>
      <c r="P124" s="180"/>
      <c r="Q124" s="179"/>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85"/>
      <c r="AS124" s="185"/>
      <c r="AT124" s="185"/>
      <c r="AU124" s="118"/>
      <c r="AV124" s="118"/>
      <c r="AW124" s="119"/>
      <c r="AX124" s="119"/>
      <c r="AY124" s="119"/>
    </row>
    <row r="125" spans="2:51" x14ac:dyDescent="0.25">
      <c r="B125" s="165"/>
      <c r="C125" s="165"/>
      <c r="D125" s="165"/>
      <c r="E125" s="180"/>
      <c r="F125" s="180"/>
      <c r="G125" s="180"/>
      <c r="H125" s="180"/>
      <c r="I125" s="180"/>
      <c r="J125" s="180"/>
      <c r="K125" s="180"/>
      <c r="L125" s="180"/>
      <c r="M125" s="180"/>
      <c r="N125" s="180"/>
      <c r="O125" s="180"/>
      <c r="P125" s="180"/>
      <c r="Q125" s="179"/>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85"/>
      <c r="AS125" s="185"/>
      <c r="AT125" s="185"/>
      <c r="AU125" s="118"/>
      <c r="AV125" s="118"/>
      <c r="AW125" s="119"/>
      <c r="AX125" s="119"/>
      <c r="AY125" s="119"/>
    </row>
  </sheetData>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25"/>
  <sheetViews>
    <sheetView showGridLines="0" workbookViewId="0">
      <pane xSplit="4" ySplit="3" topLeftCell="AM4" activePane="bottomRight" state="frozen"/>
      <selection activeCell="AZ4" sqref="AZ4"/>
      <selection pane="topRight" activeCell="AZ4" sqref="AZ4"/>
      <selection pane="bottomLeft" activeCell="AZ4" sqref="AZ4"/>
      <selection pane="bottomRight" activeCell="BB4" sqref="BB4"/>
    </sheetView>
  </sheetViews>
  <sheetFormatPr defaultColWidth="9.140625" defaultRowHeight="15" x14ac:dyDescent="0.25"/>
  <cols>
    <col min="1" max="1" width="9.140625" style="110"/>
    <col min="2" max="2" width="49.42578125" style="166" bestFit="1" customWidth="1"/>
    <col min="3" max="4" width="13.5703125" style="166" customWidth="1"/>
    <col min="5" max="17" width="11.42578125" style="166" customWidth="1"/>
    <col min="18" max="19" width="11.42578125" style="135" customWidth="1"/>
    <col min="20" max="39" width="11.42578125" style="110" customWidth="1"/>
    <col min="40" max="42" width="11.42578125" style="135" customWidth="1"/>
    <col min="43" max="51" width="11.42578125" style="110" customWidth="1"/>
    <col min="52" max="53" width="9.140625" style="110"/>
    <col min="54" max="54" width="8.42578125" style="110" customWidth="1"/>
    <col min="55" max="16384" width="9.140625" style="110"/>
  </cols>
  <sheetData>
    <row r="1" spans="1:54"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c r="BA1" s="244"/>
      <c r="BB1" s="244"/>
    </row>
    <row r="2" spans="1:54"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269</v>
      </c>
      <c r="AZ2" s="218" t="s">
        <v>646</v>
      </c>
      <c r="BA2" s="243" t="s">
        <v>671</v>
      </c>
      <c r="BB2" s="243" t="s">
        <v>672</v>
      </c>
    </row>
    <row r="3" spans="1:54" s="166" customFormat="1" ht="15.75" thickTop="1" x14ac:dyDescent="0.25">
      <c r="A3" s="162" t="s">
        <v>670</v>
      </c>
      <c r="B3" s="161"/>
      <c r="C3" s="161"/>
      <c r="D3" s="161"/>
      <c r="E3" s="217">
        <v>2018</v>
      </c>
      <c r="F3" s="217">
        <v>2017</v>
      </c>
      <c r="G3" s="217">
        <v>2017</v>
      </c>
      <c r="H3" s="217">
        <v>2015</v>
      </c>
      <c r="I3" s="219">
        <v>2017</v>
      </c>
      <c r="J3" s="217">
        <v>2017</v>
      </c>
      <c r="K3" s="219">
        <v>2017</v>
      </c>
      <c r="L3" s="163">
        <v>2015</v>
      </c>
      <c r="M3" s="163">
        <v>2016</v>
      </c>
      <c r="N3" s="163">
        <v>2017</v>
      </c>
      <c r="O3" s="163">
        <v>2018</v>
      </c>
      <c r="P3" s="163">
        <v>2018</v>
      </c>
      <c r="Q3" s="219">
        <v>2017</v>
      </c>
      <c r="R3" s="219">
        <v>2017</v>
      </c>
      <c r="S3" s="219">
        <v>2017</v>
      </c>
      <c r="T3" s="219">
        <v>2017</v>
      </c>
      <c r="U3" s="219">
        <v>2017</v>
      </c>
      <c r="V3" s="219">
        <v>2017</v>
      </c>
      <c r="W3" s="219">
        <v>2018</v>
      </c>
      <c r="X3" s="219">
        <v>2018</v>
      </c>
      <c r="Y3" s="219">
        <v>2014</v>
      </c>
      <c r="Z3" s="219">
        <v>2015</v>
      </c>
      <c r="AA3" s="219">
        <v>2017</v>
      </c>
      <c r="AB3" s="163">
        <v>2017</v>
      </c>
      <c r="AC3" s="163">
        <v>2017</v>
      </c>
      <c r="AD3" s="163">
        <v>2018</v>
      </c>
      <c r="AE3" s="163">
        <v>2018</v>
      </c>
      <c r="AF3" s="163">
        <v>2018</v>
      </c>
      <c r="AG3" s="163">
        <v>2018</v>
      </c>
      <c r="AH3" s="163">
        <v>2018</v>
      </c>
      <c r="AI3" s="163">
        <v>2018</v>
      </c>
      <c r="AJ3" s="163">
        <v>2018</v>
      </c>
      <c r="AK3" s="163">
        <v>2018</v>
      </c>
      <c r="AL3" s="163">
        <v>2018</v>
      </c>
      <c r="AM3" s="163">
        <v>2018</v>
      </c>
      <c r="AN3" s="219">
        <v>2017</v>
      </c>
      <c r="AO3" s="219">
        <v>2017</v>
      </c>
      <c r="AP3" s="164">
        <v>2017</v>
      </c>
      <c r="AQ3" s="221">
        <v>2017</v>
      </c>
      <c r="AR3" s="221">
        <v>2017</v>
      </c>
      <c r="AS3" s="221">
        <v>2017</v>
      </c>
      <c r="AT3" s="221">
        <v>2017</v>
      </c>
      <c r="AU3" s="219">
        <v>2017</v>
      </c>
      <c r="AV3" s="219">
        <v>2017</v>
      </c>
      <c r="AW3" s="226">
        <v>2017</v>
      </c>
      <c r="AX3" s="226">
        <v>2017</v>
      </c>
      <c r="AY3" s="221">
        <v>2017</v>
      </c>
      <c r="AZ3" s="219">
        <v>2017</v>
      </c>
      <c r="BA3" s="245" t="s">
        <v>43</v>
      </c>
      <c r="BB3" s="245" t="s">
        <v>58</v>
      </c>
    </row>
    <row r="4" spans="1:54" s="166" customFormat="1" x14ac:dyDescent="0.25">
      <c r="A4" s="165" t="s">
        <v>183</v>
      </c>
      <c r="B4" s="165" t="s">
        <v>275</v>
      </c>
      <c r="C4" s="165" t="s">
        <v>277</v>
      </c>
      <c r="D4" s="195" t="s">
        <v>278</v>
      </c>
      <c r="E4" s="242">
        <f>IF('Indicator Data'!E5="No Data",1,IF('Indicator Data Imputation'!E5&lt;&gt;"",1,0))</f>
        <v>0</v>
      </c>
      <c r="F4" s="242">
        <f>IF('Indicator Data'!F5="No Data",1,IF('Indicator Data Imputation'!F5&lt;&gt;"",1,0))</f>
        <v>0</v>
      </c>
      <c r="G4" s="242">
        <f>IF('Indicator Data'!G5="No Data",1,IF('Indicator Data Imputation'!G5&lt;&gt;"",1,0))</f>
        <v>0</v>
      </c>
      <c r="H4" s="242">
        <f>IF('Indicator Data'!H5="No Data",1,IF('Indicator Data Imputation'!H5&lt;&gt;"",1,0))</f>
        <v>0</v>
      </c>
      <c r="I4" s="242">
        <f>IF('Indicator Data'!I5="No Data",1,IF('Indicator Data Imputation'!I5&lt;&gt;"",1,0))</f>
        <v>1</v>
      </c>
      <c r="J4" s="242">
        <f>IF('Indicator Data'!J5="No Data",1,IF('Indicator Data Imputation'!J5&lt;&gt;"",1,0))</f>
        <v>0</v>
      </c>
      <c r="K4" s="242">
        <f>IF('Indicator Data'!K5="No Data",1,IF('Indicator Data Imputation'!K5&lt;&gt;"",1,0))</f>
        <v>1</v>
      </c>
      <c r="L4" s="242">
        <f>IF('Indicator Data'!L5="No Data",1,IF('Indicator Data Imputation'!L5&lt;&gt;"",1,0))</f>
        <v>0</v>
      </c>
      <c r="M4" s="242">
        <f>IF('Indicator Data'!M5="No Data",1,IF('Indicator Data Imputation'!M5&lt;&gt;"",1,0))</f>
        <v>0</v>
      </c>
      <c r="N4" s="242">
        <f>IF('Indicator Data'!N5="No Data",1,IF('Indicator Data Imputation'!N5&lt;&gt;"",1,0))</f>
        <v>0</v>
      </c>
      <c r="O4" s="242">
        <f>IF('Indicator Data'!O5="No Data",1,IF('Indicator Data Imputation'!O5&lt;&gt;"",1,0))</f>
        <v>0</v>
      </c>
      <c r="P4" s="242">
        <f>IF('Indicator Data'!P5="No Data",1,IF('Indicator Data Imputation'!P5&lt;&gt;"",1,0))</f>
        <v>0</v>
      </c>
      <c r="Q4" s="242">
        <f>IF('Indicator Data'!Q5="No Data",1,IF('Indicator Data Imputation'!Q5&lt;&gt;"",1,0))</f>
        <v>1</v>
      </c>
      <c r="R4" s="242">
        <f>IF('Indicator Data'!R5="No Data",1,IF('Indicator Data Imputation'!R5&lt;&gt;"",1,0))</f>
        <v>1</v>
      </c>
      <c r="S4" s="242">
        <f>IF('Indicator Data'!S5="No Data",1,IF('Indicator Data Imputation'!S5&lt;&gt;"",1,0))</f>
        <v>1</v>
      </c>
      <c r="T4" s="242">
        <f>IF('Indicator Data'!T5="No Data",1,IF('Indicator Data Imputation'!T5&lt;&gt;"",1,0))</f>
        <v>1</v>
      </c>
      <c r="U4" s="242">
        <f>IF('Indicator Data'!U5="No Data",1,IF('Indicator Data Imputation'!U5&lt;&gt;"",1,0))</f>
        <v>1</v>
      </c>
      <c r="V4" s="242">
        <f>IF('Indicator Data'!V5="No Data",1,IF('Indicator Data Imputation'!V5&lt;&gt;"",1,0))</f>
        <v>1</v>
      </c>
      <c r="W4" s="242">
        <f>IF('Indicator Data'!W5="No Data",1,IF('Indicator Data Imputation'!W5&lt;&gt;"",1,0))</f>
        <v>1</v>
      </c>
      <c r="X4" s="242">
        <f>IF('Indicator Data'!X5="No Data",1,IF('Indicator Data Imputation'!X5&lt;&gt;"",1,0))</f>
        <v>1</v>
      </c>
      <c r="Y4" s="242">
        <f>IF('Indicator Data'!Y5="No Data",1,IF('Indicator Data Imputation'!Y5&lt;&gt;"",1,0))</f>
        <v>1</v>
      </c>
      <c r="Z4" s="242">
        <f>IF('Indicator Data'!Z5="No Data",1,IF('Indicator Data Imputation'!Z5&lt;&gt;"",1,0))</f>
        <v>1</v>
      </c>
      <c r="AA4" s="242">
        <f>IF('Indicator Data'!AA5="No Data",1,IF('Indicator Data Imputation'!AA5&lt;&gt;"",1,0))</f>
        <v>1</v>
      </c>
      <c r="AB4" s="242">
        <f>IF('Indicator Data'!AB5="No Data",1,IF('Indicator Data Imputation'!AB5&lt;&gt;"",1,0))</f>
        <v>0</v>
      </c>
      <c r="AC4" s="242">
        <f>IF('Indicator Data'!AC5="No Data",1,IF('Indicator Data Imputation'!AC5&lt;&gt;"",1,0))</f>
        <v>0</v>
      </c>
      <c r="AD4" s="242">
        <f>IF('Indicator Data'!AD5="No Data",1,IF('Indicator Data Imputation'!AD5&lt;&gt;"",1,0))</f>
        <v>1</v>
      </c>
      <c r="AE4" s="242">
        <f>IF('Indicator Data'!AE5="No Data",1,IF('Indicator Data Imputation'!AE5&lt;&gt;"",1,0))</f>
        <v>1</v>
      </c>
      <c r="AF4" s="242">
        <f>IF('Indicator Data'!AF5="No Data",1,IF('Indicator Data Imputation'!AF5&lt;&gt;"",1,0))</f>
        <v>0</v>
      </c>
      <c r="AG4" s="242">
        <f>IF('Indicator Data'!AG5="No Data",1,IF('Indicator Data Imputation'!AG5&lt;&gt;"",1,0))</f>
        <v>1</v>
      </c>
      <c r="AH4" s="242">
        <f>IF('Indicator Data'!AH5="No Data",1,IF('Indicator Data Imputation'!AH5&lt;&gt;"",1,0))</f>
        <v>0</v>
      </c>
      <c r="AI4" s="242">
        <f>IF('Indicator Data'!AI5="No Data",1,IF('Indicator Data Imputation'!AI5&lt;&gt;"",1,0))</f>
        <v>0</v>
      </c>
      <c r="AJ4" s="242">
        <f>IF('Indicator Data'!AJ5="No Data",1,IF('Indicator Data Imputation'!AJ5&lt;&gt;"",1,0))</f>
        <v>0</v>
      </c>
      <c r="AK4" s="242">
        <f>IF('Indicator Data'!AK5="No Data",1,IF('Indicator Data Imputation'!AK5&lt;&gt;"",1,0))</f>
        <v>0</v>
      </c>
      <c r="AL4" s="242">
        <f>IF('Indicator Data'!AL5="No Data",1,IF('Indicator Data Imputation'!AL5&lt;&gt;"",1,0))</f>
        <v>0</v>
      </c>
      <c r="AM4" s="242">
        <f>IF('Indicator Data'!AM5="No Data",1,IF('Indicator Data Imputation'!AM5&lt;&gt;"",1,0))</f>
        <v>0</v>
      </c>
      <c r="AN4" s="242">
        <f>IF('Indicator Data'!AN5="No Data",1,IF('Indicator Data Imputation'!AN5&lt;&gt;"",1,0))</f>
        <v>1</v>
      </c>
      <c r="AO4" s="242">
        <f>IF('Indicator Data'!AO5="No Data",1,IF('Indicator Data Imputation'!AO5&lt;&gt;"",1,0))</f>
        <v>1</v>
      </c>
      <c r="AP4" s="242">
        <f>IF('Indicator Data'!AP5="No Data",1,IF('Indicator Data Imputation'!AP5&lt;&gt;"",1,0))</f>
        <v>1</v>
      </c>
      <c r="AQ4" s="242">
        <f>IF('Indicator Data'!AQ5="No Data",1,IF('Indicator Data Imputation'!AQ5&lt;&gt;"",1,0))</f>
        <v>1</v>
      </c>
      <c r="AR4" s="242">
        <f>IF('Indicator Data'!AR5="No Data",1,IF('Indicator Data Imputation'!AR5&lt;&gt;"",1,0))</f>
        <v>1</v>
      </c>
      <c r="AS4" s="242">
        <f>IF('Indicator Data'!AS5="No Data",1,IF('Indicator Data Imputation'!AS5&lt;&gt;"",1,0))</f>
        <v>1</v>
      </c>
      <c r="AT4" s="242">
        <f>IF('Indicator Data'!AT5="No Data",1,IF('Indicator Data Imputation'!AT5&lt;&gt;"",1,0))</f>
        <v>1</v>
      </c>
      <c r="AU4" s="242">
        <f>IF('Indicator Data'!AU5="No Data",1,IF('Indicator Data Imputation'!AU5&lt;&gt;"",1,0))</f>
        <v>1</v>
      </c>
      <c r="AV4" s="242">
        <f>IF('Indicator Data'!AV5="No Data",1,IF('Indicator Data Imputation'!AV5&lt;&gt;"",1,0))</f>
        <v>1</v>
      </c>
      <c r="AW4" s="242">
        <f>IF('Indicator Data'!AW5="No Data",1,IF('Indicator Data Imputation'!AW5&lt;&gt;"",1,0))</f>
        <v>0</v>
      </c>
      <c r="AX4" s="242">
        <f>IF('Indicator Data'!AX5="No Data",1,IF('Indicator Data Imputation'!AX5&lt;&gt;"",1,0))</f>
        <v>0</v>
      </c>
      <c r="AY4" s="242">
        <f>IF('Indicator Data'!AY5="No Data",1,IF('Indicator Data Imputation'!AY5&lt;&gt;"",1,0))</f>
        <v>1</v>
      </c>
      <c r="AZ4" s="242">
        <f>IF('Indicator Data'!AZ5="No Data",1,IF('Indicator Data Imputation'!AZ5&lt;&gt;"",1,0))</f>
        <v>1</v>
      </c>
      <c r="BA4" s="246">
        <f>SUM(E4:AX4)</f>
        <v>25</v>
      </c>
      <c r="BB4" s="247">
        <f>BA4/46</f>
        <v>0.54347826086956519</v>
      </c>
    </row>
    <row r="5" spans="1:54" s="166" customFormat="1" x14ac:dyDescent="0.25">
      <c r="A5" s="165" t="s">
        <v>183</v>
      </c>
      <c r="B5" s="165" t="s">
        <v>279</v>
      </c>
      <c r="C5" s="165" t="s">
        <v>277</v>
      </c>
      <c r="D5" s="195" t="s">
        <v>281</v>
      </c>
      <c r="E5" s="242">
        <f>IF('Indicator Data'!E6="No Data",1,IF('Indicator Data Imputation'!E6&lt;&gt;"",1,0))</f>
        <v>0</v>
      </c>
      <c r="F5" s="242">
        <f>IF('Indicator Data'!F6="No Data",1,IF('Indicator Data Imputation'!F6&lt;&gt;"",1,0))</f>
        <v>0</v>
      </c>
      <c r="G5" s="242">
        <f>IF('Indicator Data'!G6="No Data",1,IF('Indicator Data Imputation'!G6&lt;&gt;"",1,0))</f>
        <v>0</v>
      </c>
      <c r="H5" s="242">
        <f>IF('Indicator Data'!H6="No Data",1,IF('Indicator Data Imputation'!H6&lt;&gt;"",1,0))</f>
        <v>0</v>
      </c>
      <c r="I5" s="242">
        <f>IF('Indicator Data'!I6="No Data",1,IF('Indicator Data Imputation'!I6&lt;&gt;"",1,0))</f>
        <v>1</v>
      </c>
      <c r="J5" s="242">
        <f>IF('Indicator Data'!J6="No Data",1,IF('Indicator Data Imputation'!J6&lt;&gt;"",1,0))</f>
        <v>0</v>
      </c>
      <c r="K5" s="242">
        <f>IF('Indicator Data'!K6="No Data",1,IF('Indicator Data Imputation'!K6&lt;&gt;"",1,0))</f>
        <v>1</v>
      </c>
      <c r="L5" s="242">
        <f>IF('Indicator Data'!L6="No Data",1,IF('Indicator Data Imputation'!L6&lt;&gt;"",1,0))</f>
        <v>0</v>
      </c>
      <c r="M5" s="242">
        <f>IF('Indicator Data'!M6="No Data",1,IF('Indicator Data Imputation'!M6&lt;&gt;"",1,0))</f>
        <v>0</v>
      </c>
      <c r="N5" s="242">
        <f>IF('Indicator Data'!N6="No Data",1,IF('Indicator Data Imputation'!N6&lt;&gt;"",1,0))</f>
        <v>0</v>
      </c>
      <c r="O5" s="242">
        <f>IF('Indicator Data'!O6="No Data",1,IF('Indicator Data Imputation'!O6&lt;&gt;"",1,0))</f>
        <v>0</v>
      </c>
      <c r="P5" s="242">
        <f>IF('Indicator Data'!P6="No Data",1,IF('Indicator Data Imputation'!P6&lt;&gt;"",1,0))</f>
        <v>0</v>
      </c>
      <c r="Q5" s="242">
        <f>IF('Indicator Data'!Q6="No Data",1,IF('Indicator Data Imputation'!Q6&lt;&gt;"",1,0))</f>
        <v>1</v>
      </c>
      <c r="R5" s="242">
        <f>IF('Indicator Data'!R6="No Data",1,IF('Indicator Data Imputation'!R6&lt;&gt;"",1,0))</f>
        <v>1</v>
      </c>
      <c r="S5" s="242">
        <f>IF('Indicator Data'!S6="No Data",1,IF('Indicator Data Imputation'!S6&lt;&gt;"",1,0))</f>
        <v>1</v>
      </c>
      <c r="T5" s="242">
        <f>IF('Indicator Data'!T6="No Data",1,IF('Indicator Data Imputation'!T6&lt;&gt;"",1,0))</f>
        <v>1</v>
      </c>
      <c r="U5" s="242">
        <f>IF('Indicator Data'!U6="No Data",1,IF('Indicator Data Imputation'!U6&lt;&gt;"",1,0))</f>
        <v>1</v>
      </c>
      <c r="V5" s="242">
        <f>IF('Indicator Data'!V6="No Data",1,IF('Indicator Data Imputation'!V6&lt;&gt;"",1,0))</f>
        <v>1</v>
      </c>
      <c r="W5" s="242">
        <f>IF('Indicator Data'!W6="No Data",1,IF('Indicator Data Imputation'!W6&lt;&gt;"",1,0))</f>
        <v>1</v>
      </c>
      <c r="X5" s="242">
        <f>IF('Indicator Data'!X6="No Data",1,IF('Indicator Data Imputation'!X6&lt;&gt;"",1,0))</f>
        <v>1</v>
      </c>
      <c r="Y5" s="242">
        <f>IF('Indicator Data'!Y6="No Data",1,IF('Indicator Data Imputation'!Y6&lt;&gt;"",1,0))</f>
        <v>1</v>
      </c>
      <c r="Z5" s="242">
        <f>IF('Indicator Data'!Z6="No Data",1,IF('Indicator Data Imputation'!Z6&lt;&gt;"",1,0))</f>
        <v>1</v>
      </c>
      <c r="AA5" s="242">
        <f>IF('Indicator Data'!AA6="No Data",1,IF('Indicator Data Imputation'!AA6&lt;&gt;"",1,0))</f>
        <v>1</v>
      </c>
      <c r="AB5" s="242">
        <f>IF('Indicator Data'!AB6="No Data",1,IF('Indicator Data Imputation'!AB6&lt;&gt;"",1,0))</f>
        <v>0</v>
      </c>
      <c r="AC5" s="242">
        <f>IF('Indicator Data'!AC6="No Data",1,IF('Indicator Data Imputation'!AC6&lt;&gt;"",1,0))</f>
        <v>0</v>
      </c>
      <c r="AD5" s="242">
        <f>IF('Indicator Data'!AD6="No Data",1,IF('Indicator Data Imputation'!AD6&lt;&gt;"",1,0))</f>
        <v>1</v>
      </c>
      <c r="AE5" s="242">
        <f>IF('Indicator Data'!AE6="No Data",1,IF('Indicator Data Imputation'!AE6&lt;&gt;"",1,0))</f>
        <v>1</v>
      </c>
      <c r="AF5" s="242">
        <f>IF('Indicator Data'!AF6="No Data",1,IF('Indicator Data Imputation'!AF6&lt;&gt;"",1,0))</f>
        <v>0</v>
      </c>
      <c r="AG5" s="242">
        <f>IF('Indicator Data'!AG6="No Data",1,IF('Indicator Data Imputation'!AG6&lt;&gt;"",1,0))</f>
        <v>1</v>
      </c>
      <c r="AH5" s="242">
        <f>IF('Indicator Data'!AH6="No Data",1,IF('Indicator Data Imputation'!AH6&lt;&gt;"",1,0))</f>
        <v>0</v>
      </c>
      <c r="AI5" s="242">
        <f>IF('Indicator Data'!AI6="No Data",1,IF('Indicator Data Imputation'!AI6&lt;&gt;"",1,0))</f>
        <v>0</v>
      </c>
      <c r="AJ5" s="242">
        <f>IF('Indicator Data'!AJ6="No Data",1,IF('Indicator Data Imputation'!AJ6&lt;&gt;"",1,0))</f>
        <v>0</v>
      </c>
      <c r="AK5" s="242">
        <f>IF('Indicator Data'!AK6="No Data",1,IF('Indicator Data Imputation'!AK6&lt;&gt;"",1,0))</f>
        <v>0</v>
      </c>
      <c r="AL5" s="242">
        <f>IF('Indicator Data'!AL6="No Data",1,IF('Indicator Data Imputation'!AL6&lt;&gt;"",1,0))</f>
        <v>0</v>
      </c>
      <c r="AM5" s="242">
        <f>IF('Indicator Data'!AM6="No Data",1,IF('Indicator Data Imputation'!AM6&lt;&gt;"",1,0))</f>
        <v>0</v>
      </c>
      <c r="AN5" s="242">
        <f>IF('Indicator Data'!AN6="No Data",1,IF('Indicator Data Imputation'!AN6&lt;&gt;"",1,0))</f>
        <v>1</v>
      </c>
      <c r="AO5" s="242">
        <f>IF('Indicator Data'!AO6="No Data",1,IF('Indicator Data Imputation'!AO6&lt;&gt;"",1,0))</f>
        <v>1</v>
      </c>
      <c r="AP5" s="242">
        <f>IF('Indicator Data'!AP6="No Data",1,IF('Indicator Data Imputation'!AP6&lt;&gt;"",1,0))</f>
        <v>1</v>
      </c>
      <c r="AQ5" s="242">
        <f>IF('Indicator Data'!AQ6="No Data",1,IF('Indicator Data Imputation'!AQ6&lt;&gt;"",1,0))</f>
        <v>1</v>
      </c>
      <c r="AR5" s="242">
        <f>IF('Indicator Data'!AR6="No Data",1,IF('Indicator Data Imputation'!AR6&lt;&gt;"",1,0))</f>
        <v>1</v>
      </c>
      <c r="AS5" s="242">
        <f>IF('Indicator Data'!AS6="No Data",1,IF('Indicator Data Imputation'!AS6&lt;&gt;"",1,0))</f>
        <v>1</v>
      </c>
      <c r="AT5" s="242">
        <f>IF('Indicator Data'!AT6="No Data",1,IF('Indicator Data Imputation'!AT6&lt;&gt;"",1,0))</f>
        <v>1</v>
      </c>
      <c r="AU5" s="242">
        <f>IF('Indicator Data'!AU6="No Data",1,IF('Indicator Data Imputation'!AU6&lt;&gt;"",1,0))</f>
        <v>1</v>
      </c>
      <c r="AV5" s="242">
        <f>IF('Indicator Data'!AV6="No Data",1,IF('Indicator Data Imputation'!AV6&lt;&gt;"",1,0))</f>
        <v>1</v>
      </c>
      <c r="AW5" s="242">
        <f>IF('Indicator Data'!AW6="No Data",1,IF('Indicator Data Imputation'!AW6&lt;&gt;"",1,0))</f>
        <v>0</v>
      </c>
      <c r="AX5" s="242">
        <f>IF('Indicator Data'!AX6="No Data",1,IF('Indicator Data Imputation'!AX6&lt;&gt;"",1,0))</f>
        <v>0</v>
      </c>
      <c r="AY5" s="242">
        <f>IF('Indicator Data'!AY6="No Data",1,IF('Indicator Data Imputation'!AY6&lt;&gt;"",1,0))</f>
        <v>1</v>
      </c>
      <c r="AZ5" s="242">
        <f>IF('Indicator Data'!AZ6="No Data",1,IF('Indicator Data Imputation'!AZ6&lt;&gt;"",1,0))</f>
        <v>1</v>
      </c>
      <c r="BA5" s="246">
        <f t="shared" ref="BA5:BA68" si="0">SUM(E5:AX5)</f>
        <v>25</v>
      </c>
      <c r="BB5" s="247">
        <f t="shared" ref="BB5:BB68" si="1">BA5/46</f>
        <v>0.54347826086956519</v>
      </c>
    </row>
    <row r="6" spans="1:54" s="166" customFormat="1" x14ac:dyDescent="0.25">
      <c r="A6" s="165" t="s">
        <v>183</v>
      </c>
      <c r="B6" s="165" t="s">
        <v>282</v>
      </c>
      <c r="C6" s="165" t="s">
        <v>277</v>
      </c>
      <c r="D6" s="195" t="s">
        <v>284</v>
      </c>
      <c r="E6" s="242">
        <f>IF('Indicator Data'!E7="No Data",1,IF('Indicator Data Imputation'!E7&lt;&gt;"",1,0))</f>
        <v>0</v>
      </c>
      <c r="F6" s="242">
        <f>IF('Indicator Data'!F7="No Data",1,IF('Indicator Data Imputation'!F7&lt;&gt;"",1,0))</f>
        <v>1</v>
      </c>
      <c r="G6" s="242">
        <f>IF('Indicator Data'!G7="No Data",1,IF('Indicator Data Imputation'!G7&lt;&gt;"",1,0))</f>
        <v>1</v>
      </c>
      <c r="H6" s="242">
        <f>IF('Indicator Data'!H7="No Data",1,IF('Indicator Data Imputation'!H7&lt;&gt;"",1,0))</f>
        <v>1</v>
      </c>
      <c r="I6" s="242">
        <f>IF('Indicator Data'!I7="No Data",1,IF('Indicator Data Imputation'!I7&lt;&gt;"",1,0))</f>
        <v>1</v>
      </c>
      <c r="J6" s="242">
        <f>IF('Indicator Data'!J7="No Data",1,IF('Indicator Data Imputation'!J7&lt;&gt;"",1,0))</f>
        <v>0</v>
      </c>
      <c r="K6" s="242">
        <f>IF('Indicator Data'!K7="No Data",1,IF('Indicator Data Imputation'!K7&lt;&gt;"",1,0))</f>
        <v>1</v>
      </c>
      <c r="L6" s="242">
        <f>IF('Indicator Data'!L7="No Data",1,IF('Indicator Data Imputation'!L7&lt;&gt;"",1,0))</f>
        <v>0</v>
      </c>
      <c r="M6" s="242">
        <f>IF('Indicator Data'!M7="No Data",1,IF('Indicator Data Imputation'!M7&lt;&gt;"",1,0))</f>
        <v>0</v>
      </c>
      <c r="N6" s="242">
        <f>IF('Indicator Data'!N7="No Data",1,IF('Indicator Data Imputation'!N7&lt;&gt;"",1,0))</f>
        <v>0</v>
      </c>
      <c r="O6" s="242">
        <f>IF('Indicator Data'!O7="No Data",1,IF('Indicator Data Imputation'!O7&lt;&gt;"",1,0))</f>
        <v>0</v>
      </c>
      <c r="P6" s="242">
        <f>IF('Indicator Data'!P7="No Data",1,IF('Indicator Data Imputation'!P7&lt;&gt;"",1,0))</f>
        <v>0</v>
      </c>
      <c r="Q6" s="242">
        <f>IF('Indicator Data'!Q7="No Data",1,IF('Indicator Data Imputation'!Q7&lt;&gt;"",1,0))</f>
        <v>1</v>
      </c>
      <c r="R6" s="242">
        <f>IF('Indicator Data'!R7="No Data",1,IF('Indicator Data Imputation'!R7&lt;&gt;"",1,0))</f>
        <v>1</v>
      </c>
      <c r="S6" s="242">
        <f>IF('Indicator Data'!S7="No Data",1,IF('Indicator Data Imputation'!S7&lt;&gt;"",1,0))</f>
        <v>1</v>
      </c>
      <c r="T6" s="242">
        <f>IF('Indicator Data'!T7="No Data",1,IF('Indicator Data Imputation'!T7&lt;&gt;"",1,0))</f>
        <v>1</v>
      </c>
      <c r="U6" s="242">
        <f>IF('Indicator Data'!U7="No Data",1,IF('Indicator Data Imputation'!U7&lt;&gt;"",1,0))</f>
        <v>1</v>
      </c>
      <c r="V6" s="242">
        <f>IF('Indicator Data'!V7="No Data",1,IF('Indicator Data Imputation'!V7&lt;&gt;"",1,0))</f>
        <v>1</v>
      </c>
      <c r="W6" s="242">
        <f>IF('Indicator Data'!W7="No Data",1,IF('Indicator Data Imputation'!W7&lt;&gt;"",1,0))</f>
        <v>1</v>
      </c>
      <c r="X6" s="242">
        <f>IF('Indicator Data'!X7="No Data",1,IF('Indicator Data Imputation'!X7&lt;&gt;"",1,0))</f>
        <v>1</v>
      </c>
      <c r="Y6" s="242">
        <f>IF('Indicator Data'!Y7="No Data",1,IF('Indicator Data Imputation'!Y7&lt;&gt;"",1,0))</f>
        <v>1</v>
      </c>
      <c r="Z6" s="242">
        <f>IF('Indicator Data'!Z7="No Data",1,IF('Indicator Data Imputation'!Z7&lt;&gt;"",1,0))</f>
        <v>1</v>
      </c>
      <c r="AA6" s="242">
        <f>IF('Indicator Data'!AA7="No Data",1,IF('Indicator Data Imputation'!AA7&lt;&gt;"",1,0))</f>
        <v>1</v>
      </c>
      <c r="AB6" s="242">
        <f>IF('Indicator Data'!AB7="No Data",1,IF('Indicator Data Imputation'!AB7&lt;&gt;"",1,0))</f>
        <v>0</v>
      </c>
      <c r="AC6" s="242">
        <f>IF('Indicator Data'!AC7="No Data",1,IF('Indicator Data Imputation'!AC7&lt;&gt;"",1,0))</f>
        <v>0</v>
      </c>
      <c r="AD6" s="242">
        <f>IF('Indicator Data'!AD7="No Data",1,IF('Indicator Data Imputation'!AD7&lt;&gt;"",1,0))</f>
        <v>1</v>
      </c>
      <c r="AE6" s="242">
        <f>IF('Indicator Data'!AE7="No Data",1,IF('Indicator Data Imputation'!AE7&lt;&gt;"",1,0))</f>
        <v>1</v>
      </c>
      <c r="AF6" s="242">
        <f>IF('Indicator Data'!AF7="No Data",1,IF('Indicator Data Imputation'!AF7&lt;&gt;"",1,0))</f>
        <v>0</v>
      </c>
      <c r="AG6" s="242">
        <f>IF('Indicator Data'!AG7="No Data",1,IF('Indicator Data Imputation'!AG7&lt;&gt;"",1,0))</f>
        <v>1</v>
      </c>
      <c r="AH6" s="242">
        <f>IF('Indicator Data'!AH7="No Data",1,IF('Indicator Data Imputation'!AH7&lt;&gt;"",1,0))</f>
        <v>0</v>
      </c>
      <c r="AI6" s="242">
        <f>IF('Indicator Data'!AI7="No Data",1,IF('Indicator Data Imputation'!AI7&lt;&gt;"",1,0))</f>
        <v>0</v>
      </c>
      <c r="AJ6" s="242">
        <f>IF('Indicator Data'!AJ7="No Data",1,IF('Indicator Data Imputation'!AJ7&lt;&gt;"",1,0))</f>
        <v>0</v>
      </c>
      <c r="AK6" s="242">
        <f>IF('Indicator Data'!AK7="No Data",1,IF('Indicator Data Imputation'!AK7&lt;&gt;"",1,0))</f>
        <v>0</v>
      </c>
      <c r="AL6" s="242">
        <f>IF('Indicator Data'!AL7="No Data",1,IF('Indicator Data Imputation'!AL7&lt;&gt;"",1,0))</f>
        <v>0</v>
      </c>
      <c r="AM6" s="242">
        <f>IF('Indicator Data'!AM7="No Data",1,IF('Indicator Data Imputation'!AM7&lt;&gt;"",1,0))</f>
        <v>0</v>
      </c>
      <c r="AN6" s="242">
        <f>IF('Indicator Data'!AN7="No Data",1,IF('Indicator Data Imputation'!AN7&lt;&gt;"",1,0))</f>
        <v>1</v>
      </c>
      <c r="AO6" s="242">
        <f>IF('Indicator Data'!AO7="No Data",1,IF('Indicator Data Imputation'!AO7&lt;&gt;"",1,0))</f>
        <v>1</v>
      </c>
      <c r="AP6" s="242">
        <f>IF('Indicator Data'!AP7="No Data",1,IF('Indicator Data Imputation'!AP7&lt;&gt;"",1,0))</f>
        <v>1</v>
      </c>
      <c r="AQ6" s="242">
        <f>IF('Indicator Data'!AQ7="No Data",1,IF('Indicator Data Imputation'!AQ7&lt;&gt;"",1,0))</f>
        <v>1</v>
      </c>
      <c r="AR6" s="242">
        <f>IF('Indicator Data'!AR7="No Data",1,IF('Indicator Data Imputation'!AR7&lt;&gt;"",1,0))</f>
        <v>1</v>
      </c>
      <c r="AS6" s="242">
        <f>IF('Indicator Data'!AS7="No Data",1,IF('Indicator Data Imputation'!AS7&lt;&gt;"",1,0))</f>
        <v>1</v>
      </c>
      <c r="AT6" s="242">
        <f>IF('Indicator Data'!AT7="No Data",1,IF('Indicator Data Imputation'!AT7&lt;&gt;"",1,0))</f>
        <v>1</v>
      </c>
      <c r="AU6" s="242">
        <f>IF('Indicator Data'!AU7="No Data",1,IF('Indicator Data Imputation'!AU7&lt;&gt;"",1,0))</f>
        <v>1</v>
      </c>
      <c r="AV6" s="242">
        <f>IF('Indicator Data'!AV7="No Data",1,IF('Indicator Data Imputation'!AV7&lt;&gt;"",1,0))</f>
        <v>1</v>
      </c>
      <c r="AW6" s="242">
        <f>IF('Indicator Data'!AW7="No Data",1,IF('Indicator Data Imputation'!AW7&lt;&gt;"",1,0))</f>
        <v>0</v>
      </c>
      <c r="AX6" s="242">
        <f>IF('Indicator Data'!AX7="No Data",1,IF('Indicator Data Imputation'!AX7&lt;&gt;"",1,0))</f>
        <v>0</v>
      </c>
      <c r="AY6" s="242">
        <f>IF('Indicator Data'!AY7="No Data",1,IF('Indicator Data Imputation'!AY7&lt;&gt;"",1,0))</f>
        <v>1</v>
      </c>
      <c r="AZ6" s="242">
        <f>IF('Indicator Data'!AZ7="No Data",1,IF('Indicator Data Imputation'!AZ7&lt;&gt;"",1,0))</f>
        <v>1</v>
      </c>
      <c r="BA6" s="246">
        <f t="shared" si="0"/>
        <v>28</v>
      </c>
      <c r="BB6" s="247">
        <f t="shared" si="1"/>
        <v>0.60869565217391308</v>
      </c>
    </row>
    <row r="7" spans="1:54" s="166" customFormat="1" x14ac:dyDescent="0.25">
      <c r="A7" s="165" t="s">
        <v>183</v>
      </c>
      <c r="B7" s="165" t="s">
        <v>285</v>
      </c>
      <c r="C7" s="165" t="s">
        <v>277</v>
      </c>
      <c r="D7" s="195" t="s">
        <v>287</v>
      </c>
      <c r="E7" s="242">
        <f>IF('Indicator Data'!E8="No Data",1,IF('Indicator Data Imputation'!E8&lt;&gt;"",1,0))</f>
        <v>0</v>
      </c>
      <c r="F7" s="242">
        <f>IF('Indicator Data'!F8="No Data",1,IF('Indicator Data Imputation'!F8&lt;&gt;"",1,0))</f>
        <v>0</v>
      </c>
      <c r="G7" s="242">
        <f>IF('Indicator Data'!G8="No Data",1,IF('Indicator Data Imputation'!G8&lt;&gt;"",1,0))</f>
        <v>0</v>
      </c>
      <c r="H7" s="242">
        <f>IF('Indicator Data'!H8="No Data",1,IF('Indicator Data Imputation'!H8&lt;&gt;"",1,0))</f>
        <v>0</v>
      </c>
      <c r="I7" s="242">
        <f>IF('Indicator Data'!I8="No Data",1,IF('Indicator Data Imputation'!I8&lt;&gt;"",1,0))</f>
        <v>1</v>
      </c>
      <c r="J7" s="242">
        <f>IF('Indicator Data'!J8="No Data",1,IF('Indicator Data Imputation'!J8&lt;&gt;"",1,0))</f>
        <v>0</v>
      </c>
      <c r="K7" s="242">
        <f>IF('Indicator Data'!K8="No Data",1,IF('Indicator Data Imputation'!K8&lt;&gt;"",1,0))</f>
        <v>1</v>
      </c>
      <c r="L7" s="242">
        <f>IF('Indicator Data'!L8="No Data",1,IF('Indicator Data Imputation'!L8&lt;&gt;"",1,0))</f>
        <v>0</v>
      </c>
      <c r="M7" s="242">
        <f>IF('Indicator Data'!M8="No Data",1,IF('Indicator Data Imputation'!M8&lt;&gt;"",1,0))</f>
        <v>0</v>
      </c>
      <c r="N7" s="242">
        <f>IF('Indicator Data'!N8="No Data",1,IF('Indicator Data Imputation'!N8&lt;&gt;"",1,0))</f>
        <v>0</v>
      </c>
      <c r="O7" s="242">
        <f>IF('Indicator Data'!O8="No Data",1,IF('Indicator Data Imputation'!O8&lt;&gt;"",1,0))</f>
        <v>0</v>
      </c>
      <c r="P7" s="242">
        <f>IF('Indicator Data'!P8="No Data",1,IF('Indicator Data Imputation'!P8&lt;&gt;"",1,0))</f>
        <v>0</v>
      </c>
      <c r="Q7" s="242">
        <f>IF('Indicator Data'!Q8="No Data",1,IF('Indicator Data Imputation'!Q8&lt;&gt;"",1,0))</f>
        <v>1</v>
      </c>
      <c r="R7" s="242">
        <f>IF('Indicator Data'!R8="No Data",1,IF('Indicator Data Imputation'!R8&lt;&gt;"",1,0))</f>
        <v>1</v>
      </c>
      <c r="S7" s="242">
        <f>IF('Indicator Data'!S8="No Data",1,IF('Indicator Data Imputation'!S8&lt;&gt;"",1,0))</f>
        <v>1</v>
      </c>
      <c r="T7" s="242">
        <f>IF('Indicator Data'!T8="No Data",1,IF('Indicator Data Imputation'!T8&lt;&gt;"",1,0))</f>
        <v>1</v>
      </c>
      <c r="U7" s="242">
        <f>IF('Indicator Data'!U8="No Data",1,IF('Indicator Data Imputation'!U8&lt;&gt;"",1,0))</f>
        <v>1</v>
      </c>
      <c r="V7" s="242">
        <f>IF('Indicator Data'!V8="No Data",1,IF('Indicator Data Imputation'!V8&lt;&gt;"",1,0))</f>
        <v>1</v>
      </c>
      <c r="W7" s="242">
        <f>IF('Indicator Data'!W8="No Data",1,IF('Indicator Data Imputation'!W8&lt;&gt;"",1,0))</f>
        <v>1</v>
      </c>
      <c r="X7" s="242">
        <f>IF('Indicator Data'!X8="No Data",1,IF('Indicator Data Imputation'!X8&lt;&gt;"",1,0))</f>
        <v>1</v>
      </c>
      <c r="Y7" s="242">
        <f>IF('Indicator Data'!Y8="No Data",1,IF('Indicator Data Imputation'!Y8&lt;&gt;"",1,0))</f>
        <v>1</v>
      </c>
      <c r="Z7" s="242">
        <f>IF('Indicator Data'!Z8="No Data",1,IF('Indicator Data Imputation'!Z8&lt;&gt;"",1,0))</f>
        <v>1</v>
      </c>
      <c r="AA7" s="242">
        <f>IF('Indicator Data'!AA8="No Data",1,IF('Indicator Data Imputation'!AA8&lt;&gt;"",1,0))</f>
        <v>1</v>
      </c>
      <c r="AB7" s="242">
        <f>IF('Indicator Data'!AB8="No Data",1,IF('Indicator Data Imputation'!AB8&lt;&gt;"",1,0))</f>
        <v>0</v>
      </c>
      <c r="AC7" s="242">
        <f>IF('Indicator Data'!AC8="No Data",1,IF('Indicator Data Imputation'!AC8&lt;&gt;"",1,0))</f>
        <v>0</v>
      </c>
      <c r="AD7" s="242">
        <f>IF('Indicator Data'!AD8="No Data",1,IF('Indicator Data Imputation'!AD8&lt;&gt;"",1,0))</f>
        <v>1</v>
      </c>
      <c r="AE7" s="242">
        <f>IF('Indicator Data'!AE8="No Data",1,IF('Indicator Data Imputation'!AE8&lt;&gt;"",1,0))</f>
        <v>1</v>
      </c>
      <c r="AF7" s="242">
        <f>IF('Indicator Data'!AF8="No Data",1,IF('Indicator Data Imputation'!AF8&lt;&gt;"",1,0))</f>
        <v>0</v>
      </c>
      <c r="AG7" s="242">
        <f>IF('Indicator Data'!AG8="No Data",1,IF('Indicator Data Imputation'!AG8&lt;&gt;"",1,0))</f>
        <v>1</v>
      </c>
      <c r="AH7" s="242">
        <f>IF('Indicator Data'!AH8="No Data",1,IF('Indicator Data Imputation'!AH8&lt;&gt;"",1,0))</f>
        <v>0</v>
      </c>
      <c r="AI7" s="242">
        <f>IF('Indicator Data'!AI8="No Data",1,IF('Indicator Data Imputation'!AI8&lt;&gt;"",1,0))</f>
        <v>0</v>
      </c>
      <c r="AJ7" s="242">
        <f>IF('Indicator Data'!AJ8="No Data",1,IF('Indicator Data Imputation'!AJ8&lt;&gt;"",1,0))</f>
        <v>0</v>
      </c>
      <c r="AK7" s="242">
        <f>IF('Indicator Data'!AK8="No Data",1,IF('Indicator Data Imputation'!AK8&lt;&gt;"",1,0))</f>
        <v>0</v>
      </c>
      <c r="AL7" s="242">
        <f>IF('Indicator Data'!AL8="No Data",1,IF('Indicator Data Imputation'!AL8&lt;&gt;"",1,0))</f>
        <v>0</v>
      </c>
      <c r="AM7" s="242">
        <f>IF('Indicator Data'!AM8="No Data",1,IF('Indicator Data Imputation'!AM8&lt;&gt;"",1,0))</f>
        <v>0</v>
      </c>
      <c r="AN7" s="242">
        <f>IF('Indicator Data'!AN8="No Data",1,IF('Indicator Data Imputation'!AN8&lt;&gt;"",1,0))</f>
        <v>1</v>
      </c>
      <c r="AO7" s="242">
        <f>IF('Indicator Data'!AO8="No Data",1,IF('Indicator Data Imputation'!AO8&lt;&gt;"",1,0))</f>
        <v>1</v>
      </c>
      <c r="AP7" s="242">
        <f>IF('Indicator Data'!AP8="No Data",1,IF('Indicator Data Imputation'!AP8&lt;&gt;"",1,0))</f>
        <v>1</v>
      </c>
      <c r="AQ7" s="242">
        <f>IF('Indicator Data'!AQ8="No Data",1,IF('Indicator Data Imputation'!AQ8&lt;&gt;"",1,0))</f>
        <v>1</v>
      </c>
      <c r="AR7" s="242">
        <f>IF('Indicator Data'!AR8="No Data",1,IF('Indicator Data Imputation'!AR8&lt;&gt;"",1,0))</f>
        <v>1</v>
      </c>
      <c r="AS7" s="242">
        <f>IF('Indicator Data'!AS8="No Data",1,IF('Indicator Data Imputation'!AS8&lt;&gt;"",1,0))</f>
        <v>1</v>
      </c>
      <c r="AT7" s="242">
        <f>IF('Indicator Data'!AT8="No Data",1,IF('Indicator Data Imputation'!AT8&lt;&gt;"",1,0))</f>
        <v>1</v>
      </c>
      <c r="AU7" s="242">
        <f>IF('Indicator Data'!AU8="No Data",1,IF('Indicator Data Imputation'!AU8&lt;&gt;"",1,0))</f>
        <v>1</v>
      </c>
      <c r="AV7" s="242">
        <f>IF('Indicator Data'!AV8="No Data",1,IF('Indicator Data Imputation'!AV8&lt;&gt;"",1,0))</f>
        <v>1</v>
      </c>
      <c r="AW7" s="242">
        <f>IF('Indicator Data'!AW8="No Data",1,IF('Indicator Data Imputation'!AW8&lt;&gt;"",1,0))</f>
        <v>0</v>
      </c>
      <c r="AX7" s="242">
        <f>IF('Indicator Data'!AX8="No Data",1,IF('Indicator Data Imputation'!AX8&lt;&gt;"",1,0))</f>
        <v>0</v>
      </c>
      <c r="AY7" s="242">
        <f>IF('Indicator Data'!AY8="No Data",1,IF('Indicator Data Imputation'!AY8&lt;&gt;"",1,0))</f>
        <v>1</v>
      </c>
      <c r="AZ7" s="242">
        <f>IF('Indicator Data'!AZ8="No Data",1,IF('Indicator Data Imputation'!AZ8&lt;&gt;"",1,0))</f>
        <v>1</v>
      </c>
      <c r="BA7" s="246">
        <f t="shared" si="0"/>
        <v>25</v>
      </c>
      <c r="BB7" s="247">
        <f t="shared" si="1"/>
        <v>0.54347826086956519</v>
      </c>
    </row>
    <row r="8" spans="1:54" s="166" customFormat="1" x14ac:dyDescent="0.25">
      <c r="A8" s="165" t="s">
        <v>183</v>
      </c>
      <c r="B8" s="165" t="s">
        <v>529</v>
      </c>
      <c r="C8" s="165" t="s">
        <v>277</v>
      </c>
      <c r="D8" s="195" t="s">
        <v>290</v>
      </c>
      <c r="E8" s="242">
        <f>IF('Indicator Data'!E9="No Data",1,IF('Indicator Data Imputation'!E9&lt;&gt;"",1,0))</f>
        <v>0</v>
      </c>
      <c r="F8" s="242">
        <f>IF('Indicator Data'!F9="No Data",1,IF('Indicator Data Imputation'!F9&lt;&gt;"",1,0))</f>
        <v>0</v>
      </c>
      <c r="G8" s="242">
        <f>IF('Indicator Data'!G9="No Data",1,IF('Indicator Data Imputation'!G9&lt;&gt;"",1,0))</f>
        <v>0</v>
      </c>
      <c r="H8" s="242">
        <f>IF('Indicator Data'!H9="No Data",1,IF('Indicator Data Imputation'!H9&lt;&gt;"",1,0))</f>
        <v>0</v>
      </c>
      <c r="I8" s="242">
        <f>IF('Indicator Data'!I9="No Data",1,IF('Indicator Data Imputation'!I9&lt;&gt;"",1,0))</f>
        <v>1</v>
      </c>
      <c r="J8" s="242">
        <f>IF('Indicator Data'!J9="No Data",1,IF('Indicator Data Imputation'!J9&lt;&gt;"",1,0))</f>
        <v>0</v>
      </c>
      <c r="K8" s="242">
        <f>IF('Indicator Data'!K9="No Data",1,IF('Indicator Data Imputation'!K9&lt;&gt;"",1,0))</f>
        <v>1</v>
      </c>
      <c r="L8" s="242">
        <f>IF('Indicator Data'!L9="No Data",1,IF('Indicator Data Imputation'!L9&lt;&gt;"",1,0))</f>
        <v>0</v>
      </c>
      <c r="M8" s="242">
        <f>IF('Indicator Data'!M9="No Data",1,IF('Indicator Data Imputation'!M9&lt;&gt;"",1,0))</f>
        <v>0</v>
      </c>
      <c r="N8" s="242">
        <f>IF('Indicator Data'!N9="No Data",1,IF('Indicator Data Imputation'!N9&lt;&gt;"",1,0))</f>
        <v>0</v>
      </c>
      <c r="O8" s="242">
        <f>IF('Indicator Data'!O9="No Data",1,IF('Indicator Data Imputation'!O9&lt;&gt;"",1,0))</f>
        <v>0</v>
      </c>
      <c r="P8" s="242">
        <f>IF('Indicator Data'!P9="No Data",1,IF('Indicator Data Imputation'!P9&lt;&gt;"",1,0))</f>
        <v>0</v>
      </c>
      <c r="Q8" s="242">
        <f>IF('Indicator Data'!Q9="No Data",1,IF('Indicator Data Imputation'!Q9&lt;&gt;"",1,0))</f>
        <v>1</v>
      </c>
      <c r="R8" s="242">
        <f>IF('Indicator Data'!R9="No Data",1,IF('Indicator Data Imputation'!R9&lt;&gt;"",1,0))</f>
        <v>1</v>
      </c>
      <c r="S8" s="242">
        <f>IF('Indicator Data'!S9="No Data",1,IF('Indicator Data Imputation'!S9&lt;&gt;"",1,0))</f>
        <v>1</v>
      </c>
      <c r="T8" s="242">
        <f>IF('Indicator Data'!T9="No Data",1,IF('Indicator Data Imputation'!T9&lt;&gt;"",1,0))</f>
        <v>1</v>
      </c>
      <c r="U8" s="242">
        <f>IF('Indicator Data'!U9="No Data",1,IF('Indicator Data Imputation'!U9&lt;&gt;"",1,0))</f>
        <v>1</v>
      </c>
      <c r="V8" s="242">
        <f>IF('Indicator Data'!V9="No Data",1,IF('Indicator Data Imputation'!V9&lt;&gt;"",1,0))</f>
        <v>1</v>
      </c>
      <c r="W8" s="242">
        <f>IF('Indicator Data'!W9="No Data",1,IF('Indicator Data Imputation'!W9&lt;&gt;"",1,0))</f>
        <v>1</v>
      </c>
      <c r="X8" s="242">
        <f>IF('Indicator Data'!X9="No Data",1,IF('Indicator Data Imputation'!X9&lt;&gt;"",1,0))</f>
        <v>1</v>
      </c>
      <c r="Y8" s="242">
        <f>IF('Indicator Data'!Y9="No Data",1,IF('Indicator Data Imputation'!Y9&lt;&gt;"",1,0))</f>
        <v>1</v>
      </c>
      <c r="Z8" s="242">
        <f>IF('Indicator Data'!Z9="No Data",1,IF('Indicator Data Imputation'!Z9&lt;&gt;"",1,0))</f>
        <v>1</v>
      </c>
      <c r="AA8" s="242">
        <f>IF('Indicator Data'!AA9="No Data",1,IF('Indicator Data Imputation'!AA9&lt;&gt;"",1,0))</f>
        <v>1</v>
      </c>
      <c r="AB8" s="242">
        <f>IF('Indicator Data'!AB9="No Data",1,IF('Indicator Data Imputation'!AB9&lt;&gt;"",1,0))</f>
        <v>0</v>
      </c>
      <c r="AC8" s="242">
        <f>IF('Indicator Data'!AC9="No Data",1,IF('Indicator Data Imputation'!AC9&lt;&gt;"",1,0))</f>
        <v>0</v>
      </c>
      <c r="AD8" s="242">
        <f>IF('Indicator Data'!AD9="No Data",1,IF('Indicator Data Imputation'!AD9&lt;&gt;"",1,0))</f>
        <v>1</v>
      </c>
      <c r="AE8" s="242">
        <f>IF('Indicator Data'!AE9="No Data",1,IF('Indicator Data Imputation'!AE9&lt;&gt;"",1,0))</f>
        <v>1</v>
      </c>
      <c r="AF8" s="242">
        <f>IF('Indicator Data'!AF9="No Data",1,IF('Indicator Data Imputation'!AF9&lt;&gt;"",1,0))</f>
        <v>0</v>
      </c>
      <c r="AG8" s="242">
        <f>IF('Indicator Data'!AG9="No Data",1,IF('Indicator Data Imputation'!AG9&lt;&gt;"",1,0))</f>
        <v>1</v>
      </c>
      <c r="AH8" s="242">
        <f>IF('Indicator Data'!AH9="No Data",1,IF('Indicator Data Imputation'!AH9&lt;&gt;"",1,0))</f>
        <v>0</v>
      </c>
      <c r="AI8" s="242">
        <f>IF('Indicator Data'!AI9="No Data",1,IF('Indicator Data Imputation'!AI9&lt;&gt;"",1,0))</f>
        <v>0</v>
      </c>
      <c r="AJ8" s="242">
        <f>IF('Indicator Data'!AJ9="No Data",1,IF('Indicator Data Imputation'!AJ9&lt;&gt;"",1,0))</f>
        <v>0</v>
      </c>
      <c r="AK8" s="242">
        <f>IF('Indicator Data'!AK9="No Data",1,IF('Indicator Data Imputation'!AK9&lt;&gt;"",1,0))</f>
        <v>0</v>
      </c>
      <c r="AL8" s="242">
        <f>IF('Indicator Data'!AL9="No Data",1,IF('Indicator Data Imputation'!AL9&lt;&gt;"",1,0))</f>
        <v>0</v>
      </c>
      <c r="AM8" s="242">
        <f>IF('Indicator Data'!AM9="No Data",1,IF('Indicator Data Imputation'!AM9&lt;&gt;"",1,0))</f>
        <v>0</v>
      </c>
      <c r="AN8" s="242">
        <f>IF('Indicator Data'!AN9="No Data",1,IF('Indicator Data Imputation'!AN9&lt;&gt;"",1,0))</f>
        <v>1</v>
      </c>
      <c r="AO8" s="242">
        <f>IF('Indicator Data'!AO9="No Data",1,IF('Indicator Data Imputation'!AO9&lt;&gt;"",1,0))</f>
        <v>1</v>
      </c>
      <c r="AP8" s="242">
        <f>IF('Indicator Data'!AP9="No Data",1,IF('Indicator Data Imputation'!AP9&lt;&gt;"",1,0))</f>
        <v>1</v>
      </c>
      <c r="AQ8" s="242">
        <f>IF('Indicator Data'!AQ9="No Data",1,IF('Indicator Data Imputation'!AQ9&lt;&gt;"",1,0))</f>
        <v>1</v>
      </c>
      <c r="AR8" s="242">
        <f>IF('Indicator Data'!AR9="No Data",1,IF('Indicator Data Imputation'!AR9&lt;&gt;"",1,0))</f>
        <v>1</v>
      </c>
      <c r="AS8" s="242">
        <f>IF('Indicator Data'!AS9="No Data",1,IF('Indicator Data Imputation'!AS9&lt;&gt;"",1,0))</f>
        <v>1</v>
      </c>
      <c r="AT8" s="242">
        <f>IF('Indicator Data'!AT9="No Data",1,IF('Indicator Data Imputation'!AT9&lt;&gt;"",1,0))</f>
        <v>1</v>
      </c>
      <c r="AU8" s="242">
        <f>IF('Indicator Data'!AU9="No Data",1,IF('Indicator Data Imputation'!AU9&lt;&gt;"",1,0))</f>
        <v>1</v>
      </c>
      <c r="AV8" s="242">
        <f>IF('Indicator Data'!AV9="No Data",1,IF('Indicator Data Imputation'!AV9&lt;&gt;"",1,0))</f>
        <v>1</v>
      </c>
      <c r="AW8" s="242">
        <f>IF('Indicator Data'!AW9="No Data",1,IF('Indicator Data Imputation'!AW9&lt;&gt;"",1,0))</f>
        <v>0</v>
      </c>
      <c r="AX8" s="242">
        <f>IF('Indicator Data'!AX9="No Data",1,IF('Indicator Data Imputation'!AX9&lt;&gt;"",1,0))</f>
        <v>0</v>
      </c>
      <c r="AY8" s="242">
        <f>IF('Indicator Data'!AY9="No Data",1,IF('Indicator Data Imputation'!AY9&lt;&gt;"",1,0))</f>
        <v>1</v>
      </c>
      <c r="AZ8" s="242">
        <f>IF('Indicator Data'!AZ9="No Data",1,IF('Indicator Data Imputation'!AZ9&lt;&gt;"",1,0))</f>
        <v>1</v>
      </c>
      <c r="BA8" s="246">
        <f t="shared" si="0"/>
        <v>25</v>
      </c>
      <c r="BB8" s="247">
        <f t="shared" si="1"/>
        <v>0.54347826086956519</v>
      </c>
    </row>
    <row r="9" spans="1:54" s="166" customFormat="1" x14ac:dyDescent="0.25">
      <c r="A9" s="165" t="s">
        <v>183</v>
      </c>
      <c r="B9" s="165" t="s">
        <v>293</v>
      </c>
      <c r="C9" s="165" t="s">
        <v>277</v>
      </c>
      <c r="D9" s="195" t="s">
        <v>294</v>
      </c>
      <c r="E9" s="242">
        <f>IF('Indicator Data'!E10="No Data",1,IF('Indicator Data Imputation'!E10&lt;&gt;"",1,0))</f>
        <v>0</v>
      </c>
      <c r="F9" s="242">
        <f>IF('Indicator Data'!F10="No Data",1,IF('Indicator Data Imputation'!F10&lt;&gt;"",1,0))</f>
        <v>0</v>
      </c>
      <c r="G9" s="242">
        <f>IF('Indicator Data'!G10="No Data",1,IF('Indicator Data Imputation'!G10&lt;&gt;"",1,0))</f>
        <v>0</v>
      </c>
      <c r="H9" s="242">
        <f>IF('Indicator Data'!H10="No Data",1,IF('Indicator Data Imputation'!H10&lt;&gt;"",1,0))</f>
        <v>0</v>
      </c>
      <c r="I9" s="242">
        <f>IF('Indicator Data'!I10="No Data",1,IF('Indicator Data Imputation'!I10&lt;&gt;"",1,0))</f>
        <v>1</v>
      </c>
      <c r="J9" s="242">
        <f>IF('Indicator Data'!J10="No Data",1,IF('Indicator Data Imputation'!J10&lt;&gt;"",1,0))</f>
        <v>0</v>
      </c>
      <c r="K9" s="242">
        <f>IF('Indicator Data'!K10="No Data",1,IF('Indicator Data Imputation'!K10&lt;&gt;"",1,0))</f>
        <v>1</v>
      </c>
      <c r="L9" s="242">
        <f>IF('Indicator Data'!L10="No Data",1,IF('Indicator Data Imputation'!L10&lt;&gt;"",1,0))</f>
        <v>0</v>
      </c>
      <c r="M9" s="242">
        <f>IF('Indicator Data'!M10="No Data",1,IF('Indicator Data Imputation'!M10&lt;&gt;"",1,0))</f>
        <v>0</v>
      </c>
      <c r="N9" s="242">
        <f>IF('Indicator Data'!N10="No Data",1,IF('Indicator Data Imputation'!N10&lt;&gt;"",1,0))</f>
        <v>0</v>
      </c>
      <c r="O9" s="242">
        <f>IF('Indicator Data'!O10="No Data",1,IF('Indicator Data Imputation'!O10&lt;&gt;"",1,0))</f>
        <v>0</v>
      </c>
      <c r="P9" s="242">
        <f>IF('Indicator Data'!P10="No Data",1,IF('Indicator Data Imputation'!P10&lt;&gt;"",1,0))</f>
        <v>0</v>
      </c>
      <c r="Q9" s="242">
        <f>IF('Indicator Data'!Q10="No Data",1,IF('Indicator Data Imputation'!Q10&lt;&gt;"",1,0))</f>
        <v>1</v>
      </c>
      <c r="R9" s="242">
        <f>IF('Indicator Data'!R10="No Data",1,IF('Indicator Data Imputation'!R10&lt;&gt;"",1,0))</f>
        <v>1</v>
      </c>
      <c r="S9" s="242">
        <f>IF('Indicator Data'!S10="No Data",1,IF('Indicator Data Imputation'!S10&lt;&gt;"",1,0))</f>
        <v>1</v>
      </c>
      <c r="T9" s="242">
        <f>IF('Indicator Data'!T10="No Data",1,IF('Indicator Data Imputation'!T10&lt;&gt;"",1,0))</f>
        <v>1</v>
      </c>
      <c r="U9" s="242">
        <f>IF('Indicator Data'!U10="No Data",1,IF('Indicator Data Imputation'!U10&lt;&gt;"",1,0))</f>
        <v>1</v>
      </c>
      <c r="V9" s="242">
        <f>IF('Indicator Data'!V10="No Data",1,IF('Indicator Data Imputation'!V10&lt;&gt;"",1,0))</f>
        <v>1</v>
      </c>
      <c r="W9" s="242">
        <f>IF('Indicator Data'!W10="No Data",1,IF('Indicator Data Imputation'!W10&lt;&gt;"",1,0))</f>
        <v>1</v>
      </c>
      <c r="X9" s="242">
        <f>IF('Indicator Data'!X10="No Data",1,IF('Indicator Data Imputation'!X10&lt;&gt;"",1,0))</f>
        <v>1</v>
      </c>
      <c r="Y9" s="242">
        <f>IF('Indicator Data'!Y10="No Data",1,IF('Indicator Data Imputation'!Y10&lt;&gt;"",1,0))</f>
        <v>1</v>
      </c>
      <c r="Z9" s="242">
        <f>IF('Indicator Data'!Z10="No Data",1,IF('Indicator Data Imputation'!Z10&lt;&gt;"",1,0))</f>
        <v>1</v>
      </c>
      <c r="AA9" s="242">
        <f>IF('Indicator Data'!AA10="No Data",1,IF('Indicator Data Imputation'!AA10&lt;&gt;"",1,0))</f>
        <v>1</v>
      </c>
      <c r="AB9" s="242">
        <f>IF('Indicator Data'!AB10="No Data",1,IF('Indicator Data Imputation'!AB10&lt;&gt;"",1,0))</f>
        <v>0</v>
      </c>
      <c r="AC9" s="242">
        <f>IF('Indicator Data'!AC10="No Data",1,IF('Indicator Data Imputation'!AC10&lt;&gt;"",1,0))</f>
        <v>0</v>
      </c>
      <c r="AD9" s="242">
        <f>IF('Indicator Data'!AD10="No Data",1,IF('Indicator Data Imputation'!AD10&lt;&gt;"",1,0))</f>
        <v>1</v>
      </c>
      <c r="AE9" s="242">
        <f>IF('Indicator Data'!AE10="No Data",1,IF('Indicator Data Imputation'!AE10&lt;&gt;"",1,0))</f>
        <v>1</v>
      </c>
      <c r="AF9" s="242">
        <f>IF('Indicator Data'!AF10="No Data",1,IF('Indicator Data Imputation'!AF10&lt;&gt;"",1,0))</f>
        <v>0</v>
      </c>
      <c r="AG9" s="242">
        <f>IF('Indicator Data'!AG10="No Data",1,IF('Indicator Data Imputation'!AG10&lt;&gt;"",1,0))</f>
        <v>1</v>
      </c>
      <c r="AH9" s="242">
        <f>IF('Indicator Data'!AH10="No Data",1,IF('Indicator Data Imputation'!AH10&lt;&gt;"",1,0))</f>
        <v>0</v>
      </c>
      <c r="AI9" s="242">
        <f>IF('Indicator Data'!AI10="No Data",1,IF('Indicator Data Imputation'!AI10&lt;&gt;"",1,0))</f>
        <v>0</v>
      </c>
      <c r="AJ9" s="242">
        <f>IF('Indicator Data'!AJ10="No Data",1,IF('Indicator Data Imputation'!AJ10&lt;&gt;"",1,0))</f>
        <v>0</v>
      </c>
      <c r="AK9" s="242">
        <f>IF('Indicator Data'!AK10="No Data",1,IF('Indicator Data Imputation'!AK10&lt;&gt;"",1,0))</f>
        <v>0</v>
      </c>
      <c r="AL9" s="242">
        <f>IF('Indicator Data'!AL10="No Data",1,IF('Indicator Data Imputation'!AL10&lt;&gt;"",1,0))</f>
        <v>0</v>
      </c>
      <c r="AM9" s="242">
        <f>IF('Indicator Data'!AM10="No Data",1,IF('Indicator Data Imputation'!AM10&lt;&gt;"",1,0))</f>
        <v>0</v>
      </c>
      <c r="AN9" s="242">
        <f>IF('Indicator Data'!AN10="No Data",1,IF('Indicator Data Imputation'!AN10&lt;&gt;"",1,0))</f>
        <v>1</v>
      </c>
      <c r="AO9" s="242">
        <f>IF('Indicator Data'!AO10="No Data",1,IF('Indicator Data Imputation'!AO10&lt;&gt;"",1,0))</f>
        <v>1</v>
      </c>
      <c r="AP9" s="242">
        <f>IF('Indicator Data'!AP10="No Data",1,IF('Indicator Data Imputation'!AP10&lt;&gt;"",1,0))</f>
        <v>1</v>
      </c>
      <c r="AQ9" s="242">
        <f>IF('Indicator Data'!AQ10="No Data",1,IF('Indicator Data Imputation'!AQ10&lt;&gt;"",1,0))</f>
        <v>1</v>
      </c>
      <c r="AR9" s="242">
        <f>IF('Indicator Data'!AR10="No Data",1,IF('Indicator Data Imputation'!AR10&lt;&gt;"",1,0))</f>
        <v>1</v>
      </c>
      <c r="AS9" s="242">
        <f>IF('Indicator Data'!AS10="No Data",1,IF('Indicator Data Imputation'!AS10&lt;&gt;"",1,0))</f>
        <v>1</v>
      </c>
      <c r="AT9" s="242">
        <f>IF('Indicator Data'!AT10="No Data",1,IF('Indicator Data Imputation'!AT10&lt;&gt;"",1,0))</f>
        <v>1</v>
      </c>
      <c r="AU9" s="242">
        <f>IF('Indicator Data'!AU10="No Data",1,IF('Indicator Data Imputation'!AU10&lt;&gt;"",1,0))</f>
        <v>1</v>
      </c>
      <c r="AV9" s="242">
        <f>IF('Indicator Data'!AV10="No Data",1,IF('Indicator Data Imputation'!AV10&lt;&gt;"",1,0))</f>
        <v>1</v>
      </c>
      <c r="AW9" s="242">
        <f>IF('Indicator Data'!AW10="No Data",1,IF('Indicator Data Imputation'!AW10&lt;&gt;"",1,0))</f>
        <v>0</v>
      </c>
      <c r="AX9" s="242">
        <f>IF('Indicator Data'!AX10="No Data",1,IF('Indicator Data Imputation'!AX10&lt;&gt;"",1,0))</f>
        <v>0</v>
      </c>
      <c r="AY9" s="242">
        <f>IF('Indicator Data'!AY10="No Data",1,IF('Indicator Data Imputation'!AY10&lt;&gt;"",1,0))</f>
        <v>1</v>
      </c>
      <c r="AZ9" s="242">
        <f>IF('Indicator Data'!AZ10="No Data",1,IF('Indicator Data Imputation'!AZ10&lt;&gt;"",1,0))</f>
        <v>1</v>
      </c>
      <c r="BA9" s="246">
        <f t="shared" si="0"/>
        <v>25</v>
      </c>
      <c r="BB9" s="247">
        <f t="shared" si="1"/>
        <v>0.54347826086956519</v>
      </c>
    </row>
    <row r="10" spans="1:54" s="166" customFormat="1" x14ac:dyDescent="0.25">
      <c r="A10" s="165" t="s">
        <v>184</v>
      </c>
      <c r="B10" s="165" t="s">
        <v>295</v>
      </c>
      <c r="C10" s="165" t="s">
        <v>297</v>
      </c>
      <c r="D10" s="195" t="s">
        <v>298</v>
      </c>
      <c r="E10" s="242">
        <f>IF('Indicator Data'!E11="No Data",1,IF('Indicator Data Imputation'!E11&lt;&gt;"",1,0))</f>
        <v>0</v>
      </c>
      <c r="F10" s="242">
        <f>IF('Indicator Data'!F11="No Data",1,IF('Indicator Data Imputation'!F11&lt;&gt;"",1,0))</f>
        <v>0</v>
      </c>
      <c r="G10" s="242">
        <f>IF('Indicator Data'!G11="No Data",1,IF('Indicator Data Imputation'!G11&lt;&gt;"",1,0))</f>
        <v>0</v>
      </c>
      <c r="H10" s="242">
        <f>IF('Indicator Data'!H11="No Data",1,IF('Indicator Data Imputation'!H11&lt;&gt;"",1,0))</f>
        <v>0</v>
      </c>
      <c r="I10" s="242">
        <f>IF('Indicator Data'!I11="No Data",1,IF('Indicator Data Imputation'!I11&lt;&gt;"",1,0))</f>
        <v>1</v>
      </c>
      <c r="J10" s="242">
        <f>IF('Indicator Data'!J11="No Data",1,IF('Indicator Data Imputation'!J11&lt;&gt;"",1,0))</f>
        <v>0</v>
      </c>
      <c r="K10" s="242">
        <f>IF('Indicator Data'!K11="No Data",1,IF('Indicator Data Imputation'!K11&lt;&gt;"",1,0))</f>
        <v>1</v>
      </c>
      <c r="L10" s="242">
        <f>IF('Indicator Data'!L11="No Data",1,IF('Indicator Data Imputation'!L11&lt;&gt;"",1,0))</f>
        <v>0</v>
      </c>
      <c r="M10" s="242">
        <f>IF('Indicator Data'!M11="No Data",1,IF('Indicator Data Imputation'!M11&lt;&gt;"",1,0))</f>
        <v>0</v>
      </c>
      <c r="N10" s="242">
        <f>IF('Indicator Data'!N11="No Data",1,IF('Indicator Data Imputation'!N11&lt;&gt;"",1,0))</f>
        <v>0</v>
      </c>
      <c r="O10" s="242">
        <f>IF('Indicator Data'!O11="No Data",1,IF('Indicator Data Imputation'!O11&lt;&gt;"",1,0))</f>
        <v>0</v>
      </c>
      <c r="P10" s="242">
        <f>IF('Indicator Data'!P11="No Data",1,IF('Indicator Data Imputation'!P11&lt;&gt;"",1,0))</f>
        <v>0</v>
      </c>
      <c r="Q10" s="242">
        <f>IF('Indicator Data'!Q11="No Data",1,IF('Indicator Data Imputation'!Q11&lt;&gt;"",1,0))</f>
        <v>1</v>
      </c>
      <c r="R10" s="242">
        <f>IF('Indicator Data'!R11="No Data",1,IF('Indicator Data Imputation'!R11&lt;&gt;"",1,0))</f>
        <v>1</v>
      </c>
      <c r="S10" s="242">
        <f>IF('Indicator Data'!S11="No Data",1,IF('Indicator Data Imputation'!S11&lt;&gt;"",1,0))</f>
        <v>1</v>
      </c>
      <c r="T10" s="242">
        <f>IF('Indicator Data'!T11="No Data",1,IF('Indicator Data Imputation'!T11&lt;&gt;"",1,0))</f>
        <v>1</v>
      </c>
      <c r="U10" s="242">
        <f>IF('Indicator Data'!U11="No Data",1,IF('Indicator Data Imputation'!U11&lt;&gt;"",1,0))</f>
        <v>1</v>
      </c>
      <c r="V10" s="242">
        <f>IF('Indicator Data'!V11="No Data",1,IF('Indicator Data Imputation'!V11&lt;&gt;"",1,0))</f>
        <v>1</v>
      </c>
      <c r="W10" s="242">
        <f>IF('Indicator Data'!W11="No Data",1,IF('Indicator Data Imputation'!W11&lt;&gt;"",1,0))</f>
        <v>1</v>
      </c>
      <c r="X10" s="242">
        <f>IF('Indicator Data'!X11="No Data",1,IF('Indicator Data Imputation'!X11&lt;&gt;"",1,0))</f>
        <v>1</v>
      </c>
      <c r="Y10" s="242">
        <f>IF('Indicator Data'!Y11="No Data",1,IF('Indicator Data Imputation'!Y11&lt;&gt;"",1,0))</f>
        <v>1</v>
      </c>
      <c r="Z10" s="242">
        <f>IF('Indicator Data'!Z11="No Data",1,IF('Indicator Data Imputation'!Z11&lt;&gt;"",1,0))</f>
        <v>1</v>
      </c>
      <c r="AA10" s="242">
        <f>IF('Indicator Data'!AA11="No Data",1,IF('Indicator Data Imputation'!AA11&lt;&gt;"",1,0))</f>
        <v>1</v>
      </c>
      <c r="AB10" s="242">
        <f>IF('Indicator Data'!AB11="No Data",1,IF('Indicator Data Imputation'!AB11&lt;&gt;"",1,0))</f>
        <v>0</v>
      </c>
      <c r="AC10" s="242">
        <f>IF('Indicator Data'!AC11="No Data",1,IF('Indicator Data Imputation'!AC11&lt;&gt;"",1,0))</f>
        <v>0</v>
      </c>
      <c r="AD10" s="242">
        <f>IF('Indicator Data'!AD11="No Data",1,IF('Indicator Data Imputation'!AD11&lt;&gt;"",1,0))</f>
        <v>0</v>
      </c>
      <c r="AE10" s="242">
        <f>IF('Indicator Data'!AE11="No Data",1,IF('Indicator Data Imputation'!AE11&lt;&gt;"",1,0))</f>
        <v>0</v>
      </c>
      <c r="AF10" s="242">
        <f>IF('Indicator Data'!AF11="No Data",1,IF('Indicator Data Imputation'!AF11&lt;&gt;"",1,0))</f>
        <v>0</v>
      </c>
      <c r="AG10" s="242">
        <f>IF('Indicator Data'!AG11="No Data",1,IF('Indicator Data Imputation'!AG11&lt;&gt;"",1,0))</f>
        <v>0</v>
      </c>
      <c r="AH10" s="242">
        <f>IF('Indicator Data'!AH11="No Data",1,IF('Indicator Data Imputation'!AH11&lt;&gt;"",1,0))</f>
        <v>0</v>
      </c>
      <c r="AI10" s="242">
        <f>IF('Indicator Data'!AI11="No Data",1,IF('Indicator Data Imputation'!AI11&lt;&gt;"",1,0))</f>
        <v>0</v>
      </c>
      <c r="AJ10" s="242">
        <f>IF('Indicator Data'!AJ11="No Data",1,IF('Indicator Data Imputation'!AJ11&lt;&gt;"",1,0))</f>
        <v>0</v>
      </c>
      <c r="AK10" s="242">
        <f>IF('Indicator Data'!AK11="No Data",1,IF('Indicator Data Imputation'!AK11&lt;&gt;"",1,0))</f>
        <v>0</v>
      </c>
      <c r="AL10" s="242">
        <f>IF('Indicator Data'!AL11="No Data",1,IF('Indicator Data Imputation'!AL11&lt;&gt;"",1,0))</f>
        <v>0</v>
      </c>
      <c r="AM10" s="242">
        <f>IF('Indicator Data'!AM11="No Data",1,IF('Indicator Data Imputation'!AM11&lt;&gt;"",1,0))</f>
        <v>0</v>
      </c>
      <c r="AN10" s="242">
        <f>IF('Indicator Data'!AN11="No Data",1,IF('Indicator Data Imputation'!AN11&lt;&gt;"",1,0))</f>
        <v>1</v>
      </c>
      <c r="AO10" s="242">
        <f>IF('Indicator Data'!AO11="No Data",1,IF('Indicator Data Imputation'!AO11&lt;&gt;"",1,0))</f>
        <v>1</v>
      </c>
      <c r="AP10" s="242">
        <f>IF('Indicator Data'!AP11="No Data",1,IF('Indicator Data Imputation'!AP11&lt;&gt;"",1,0))</f>
        <v>1</v>
      </c>
      <c r="AQ10" s="242">
        <f>IF('Indicator Data'!AQ11="No Data",1,IF('Indicator Data Imputation'!AQ11&lt;&gt;"",1,0))</f>
        <v>1</v>
      </c>
      <c r="AR10" s="242">
        <f>IF('Indicator Data'!AR11="No Data",1,IF('Indicator Data Imputation'!AR11&lt;&gt;"",1,0))</f>
        <v>1</v>
      </c>
      <c r="AS10" s="242">
        <f>IF('Indicator Data'!AS11="No Data",1,IF('Indicator Data Imputation'!AS11&lt;&gt;"",1,0))</f>
        <v>1</v>
      </c>
      <c r="AT10" s="242">
        <f>IF('Indicator Data'!AT11="No Data",1,IF('Indicator Data Imputation'!AT11&lt;&gt;"",1,0))</f>
        <v>1</v>
      </c>
      <c r="AU10" s="242">
        <f>IF('Indicator Data'!AU11="No Data",1,IF('Indicator Data Imputation'!AU11&lt;&gt;"",1,0))</f>
        <v>1</v>
      </c>
      <c r="AV10" s="242">
        <f>IF('Indicator Data'!AV11="No Data",1,IF('Indicator Data Imputation'!AV11&lt;&gt;"",1,0))</f>
        <v>1</v>
      </c>
      <c r="AW10" s="242">
        <f>IF('Indicator Data'!AW11="No Data",1,IF('Indicator Data Imputation'!AW11&lt;&gt;"",1,0))</f>
        <v>0</v>
      </c>
      <c r="AX10" s="242">
        <f>IF('Indicator Data'!AX11="No Data",1,IF('Indicator Data Imputation'!AX11&lt;&gt;"",1,0))</f>
        <v>0</v>
      </c>
      <c r="AY10" s="242">
        <f>IF('Indicator Data'!AY11="No Data",1,IF('Indicator Data Imputation'!AY11&lt;&gt;"",1,0))</f>
        <v>1</v>
      </c>
      <c r="AZ10" s="242">
        <f>IF('Indicator Data'!AZ11="No Data",1,IF('Indicator Data Imputation'!AZ11&lt;&gt;"",1,0))</f>
        <v>1</v>
      </c>
      <c r="BA10" s="246">
        <f t="shared" si="0"/>
        <v>22</v>
      </c>
      <c r="BB10" s="247">
        <f t="shared" si="1"/>
        <v>0.47826086956521741</v>
      </c>
    </row>
    <row r="11" spans="1:54" s="166" customFormat="1" x14ac:dyDescent="0.25">
      <c r="A11" s="165" t="s">
        <v>184</v>
      </c>
      <c r="B11" s="165" t="s">
        <v>184</v>
      </c>
      <c r="C11" s="165" t="s">
        <v>297</v>
      </c>
      <c r="D11" s="195" t="s">
        <v>300</v>
      </c>
      <c r="E11" s="242">
        <f>IF('Indicator Data'!E12="No Data",1,IF('Indicator Data Imputation'!E12&lt;&gt;"",1,0))</f>
        <v>0</v>
      </c>
      <c r="F11" s="242">
        <f>IF('Indicator Data'!F12="No Data",1,IF('Indicator Data Imputation'!F12&lt;&gt;"",1,0))</f>
        <v>0</v>
      </c>
      <c r="G11" s="242">
        <f>IF('Indicator Data'!G12="No Data",1,IF('Indicator Data Imputation'!G12&lt;&gt;"",1,0))</f>
        <v>0</v>
      </c>
      <c r="H11" s="242">
        <f>IF('Indicator Data'!H12="No Data",1,IF('Indicator Data Imputation'!H12&lt;&gt;"",1,0))</f>
        <v>0</v>
      </c>
      <c r="I11" s="242">
        <f>IF('Indicator Data'!I12="No Data",1,IF('Indicator Data Imputation'!I12&lt;&gt;"",1,0))</f>
        <v>1</v>
      </c>
      <c r="J11" s="242">
        <f>IF('Indicator Data'!J12="No Data",1,IF('Indicator Data Imputation'!J12&lt;&gt;"",1,0))</f>
        <v>0</v>
      </c>
      <c r="K11" s="242">
        <f>IF('Indicator Data'!K12="No Data",1,IF('Indicator Data Imputation'!K12&lt;&gt;"",1,0))</f>
        <v>1</v>
      </c>
      <c r="L11" s="242">
        <f>IF('Indicator Data'!L12="No Data",1,IF('Indicator Data Imputation'!L12&lt;&gt;"",1,0))</f>
        <v>0</v>
      </c>
      <c r="M11" s="242">
        <f>IF('Indicator Data'!M12="No Data",1,IF('Indicator Data Imputation'!M12&lt;&gt;"",1,0))</f>
        <v>0</v>
      </c>
      <c r="N11" s="242">
        <f>IF('Indicator Data'!N12="No Data",1,IF('Indicator Data Imputation'!N12&lt;&gt;"",1,0))</f>
        <v>0</v>
      </c>
      <c r="O11" s="242">
        <f>IF('Indicator Data'!O12="No Data",1,IF('Indicator Data Imputation'!O12&lt;&gt;"",1,0))</f>
        <v>0</v>
      </c>
      <c r="P11" s="242">
        <f>IF('Indicator Data'!P12="No Data",1,IF('Indicator Data Imputation'!P12&lt;&gt;"",1,0))</f>
        <v>0</v>
      </c>
      <c r="Q11" s="242">
        <f>IF('Indicator Data'!Q12="No Data",1,IF('Indicator Data Imputation'!Q12&lt;&gt;"",1,0))</f>
        <v>1</v>
      </c>
      <c r="R11" s="242">
        <f>IF('Indicator Data'!R12="No Data",1,IF('Indicator Data Imputation'!R12&lt;&gt;"",1,0))</f>
        <v>1</v>
      </c>
      <c r="S11" s="242">
        <f>IF('Indicator Data'!S12="No Data",1,IF('Indicator Data Imputation'!S12&lt;&gt;"",1,0))</f>
        <v>1</v>
      </c>
      <c r="T11" s="242">
        <f>IF('Indicator Data'!T12="No Data",1,IF('Indicator Data Imputation'!T12&lt;&gt;"",1,0))</f>
        <v>1</v>
      </c>
      <c r="U11" s="242">
        <f>IF('Indicator Data'!U12="No Data",1,IF('Indicator Data Imputation'!U12&lt;&gt;"",1,0))</f>
        <v>1</v>
      </c>
      <c r="V11" s="242">
        <f>IF('Indicator Data'!V12="No Data",1,IF('Indicator Data Imputation'!V12&lt;&gt;"",1,0))</f>
        <v>1</v>
      </c>
      <c r="W11" s="242">
        <f>IF('Indicator Data'!W12="No Data",1,IF('Indicator Data Imputation'!W12&lt;&gt;"",1,0))</f>
        <v>1</v>
      </c>
      <c r="X11" s="242">
        <f>IF('Indicator Data'!X12="No Data",1,IF('Indicator Data Imputation'!X12&lt;&gt;"",1,0))</f>
        <v>1</v>
      </c>
      <c r="Y11" s="242">
        <f>IF('Indicator Data'!Y12="No Data",1,IF('Indicator Data Imputation'!Y12&lt;&gt;"",1,0))</f>
        <v>1</v>
      </c>
      <c r="Z11" s="242">
        <f>IF('Indicator Data'!Z12="No Data",1,IF('Indicator Data Imputation'!Z12&lt;&gt;"",1,0))</f>
        <v>1</v>
      </c>
      <c r="AA11" s="242">
        <f>IF('Indicator Data'!AA12="No Data",1,IF('Indicator Data Imputation'!AA12&lt;&gt;"",1,0))</f>
        <v>1</v>
      </c>
      <c r="AB11" s="242">
        <f>IF('Indicator Data'!AB12="No Data",1,IF('Indicator Data Imputation'!AB12&lt;&gt;"",1,0))</f>
        <v>0</v>
      </c>
      <c r="AC11" s="242">
        <f>IF('Indicator Data'!AC12="No Data",1,IF('Indicator Data Imputation'!AC12&lt;&gt;"",1,0))</f>
        <v>0</v>
      </c>
      <c r="AD11" s="242">
        <f>IF('Indicator Data'!AD12="No Data",1,IF('Indicator Data Imputation'!AD12&lt;&gt;"",1,0))</f>
        <v>0</v>
      </c>
      <c r="AE11" s="242">
        <f>IF('Indicator Data'!AE12="No Data",1,IF('Indicator Data Imputation'!AE12&lt;&gt;"",1,0))</f>
        <v>0</v>
      </c>
      <c r="AF11" s="242">
        <f>IF('Indicator Data'!AF12="No Data",1,IF('Indicator Data Imputation'!AF12&lt;&gt;"",1,0))</f>
        <v>0</v>
      </c>
      <c r="AG11" s="242">
        <f>IF('Indicator Data'!AG12="No Data",1,IF('Indicator Data Imputation'!AG12&lt;&gt;"",1,0))</f>
        <v>0</v>
      </c>
      <c r="AH11" s="242">
        <f>IF('Indicator Data'!AH12="No Data",1,IF('Indicator Data Imputation'!AH12&lt;&gt;"",1,0))</f>
        <v>0</v>
      </c>
      <c r="AI11" s="242">
        <f>IF('Indicator Data'!AI12="No Data",1,IF('Indicator Data Imputation'!AI12&lt;&gt;"",1,0))</f>
        <v>0</v>
      </c>
      <c r="AJ11" s="242">
        <f>IF('Indicator Data'!AJ12="No Data",1,IF('Indicator Data Imputation'!AJ12&lt;&gt;"",1,0))</f>
        <v>0</v>
      </c>
      <c r="AK11" s="242">
        <f>IF('Indicator Data'!AK12="No Data",1,IF('Indicator Data Imputation'!AK12&lt;&gt;"",1,0))</f>
        <v>0</v>
      </c>
      <c r="AL11" s="242">
        <f>IF('Indicator Data'!AL12="No Data",1,IF('Indicator Data Imputation'!AL12&lt;&gt;"",1,0))</f>
        <v>0</v>
      </c>
      <c r="AM11" s="242">
        <f>IF('Indicator Data'!AM12="No Data",1,IF('Indicator Data Imputation'!AM12&lt;&gt;"",1,0))</f>
        <v>0</v>
      </c>
      <c r="AN11" s="242">
        <f>IF('Indicator Data'!AN12="No Data",1,IF('Indicator Data Imputation'!AN12&lt;&gt;"",1,0))</f>
        <v>1</v>
      </c>
      <c r="AO11" s="242">
        <f>IF('Indicator Data'!AO12="No Data",1,IF('Indicator Data Imputation'!AO12&lt;&gt;"",1,0))</f>
        <v>1</v>
      </c>
      <c r="AP11" s="242">
        <f>IF('Indicator Data'!AP12="No Data",1,IF('Indicator Data Imputation'!AP12&lt;&gt;"",1,0))</f>
        <v>1</v>
      </c>
      <c r="AQ11" s="242">
        <f>IF('Indicator Data'!AQ12="No Data",1,IF('Indicator Data Imputation'!AQ12&lt;&gt;"",1,0))</f>
        <v>1</v>
      </c>
      <c r="AR11" s="242">
        <f>IF('Indicator Data'!AR12="No Data",1,IF('Indicator Data Imputation'!AR12&lt;&gt;"",1,0))</f>
        <v>1</v>
      </c>
      <c r="AS11" s="242">
        <f>IF('Indicator Data'!AS12="No Data",1,IF('Indicator Data Imputation'!AS12&lt;&gt;"",1,0))</f>
        <v>1</v>
      </c>
      <c r="AT11" s="242">
        <f>IF('Indicator Data'!AT12="No Data",1,IF('Indicator Data Imputation'!AT12&lt;&gt;"",1,0))</f>
        <v>1</v>
      </c>
      <c r="AU11" s="242">
        <f>IF('Indicator Data'!AU12="No Data",1,IF('Indicator Data Imputation'!AU12&lt;&gt;"",1,0))</f>
        <v>1</v>
      </c>
      <c r="AV11" s="242">
        <f>IF('Indicator Data'!AV12="No Data",1,IF('Indicator Data Imputation'!AV12&lt;&gt;"",1,0))</f>
        <v>1</v>
      </c>
      <c r="AW11" s="242">
        <f>IF('Indicator Data'!AW12="No Data",1,IF('Indicator Data Imputation'!AW12&lt;&gt;"",1,0))</f>
        <v>0</v>
      </c>
      <c r="AX11" s="242">
        <f>IF('Indicator Data'!AX12="No Data",1,IF('Indicator Data Imputation'!AX12&lt;&gt;"",1,0))</f>
        <v>0</v>
      </c>
      <c r="AY11" s="242">
        <f>IF('Indicator Data'!AY12="No Data",1,IF('Indicator Data Imputation'!AY12&lt;&gt;"",1,0))</f>
        <v>1</v>
      </c>
      <c r="AZ11" s="242">
        <f>IF('Indicator Data'!AZ12="No Data",1,IF('Indicator Data Imputation'!AZ12&lt;&gt;"",1,0))</f>
        <v>1</v>
      </c>
      <c r="BA11" s="246">
        <f t="shared" si="0"/>
        <v>22</v>
      </c>
      <c r="BB11" s="247">
        <f t="shared" si="1"/>
        <v>0.47826086956521741</v>
      </c>
    </row>
    <row r="12" spans="1:54" s="166" customFormat="1" x14ac:dyDescent="0.25">
      <c r="A12" s="165" t="s">
        <v>184</v>
      </c>
      <c r="B12" s="165" t="s">
        <v>301</v>
      </c>
      <c r="C12" s="165" t="s">
        <v>297</v>
      </c>
      <c r="D12" s="195" t="s">
        <v>303</v>
      </c>
      <c r="E12" s="242">
        <f>IF('Indicator Data'!E13="No Data",1,IF('Indicator Data Imputation'!E13&lt;&gt;"",1,0))</f>
        <v>0</v>
      </c>
      <c r="F12" s="242">
        <f>IF('Indicator Data'!F13="No Data",1,IF('Indicator Data Imputation'!F13&lt;&gt;"",1,0))</f>
        <v>0</v>
      </c>
      <c r="G12" s="242">
        <f>IF('Indicator Data'!G13="No Data",1,IF('Indicator Data Imputation'!G13&lt;&gt;"",1,0))</f>
        <v>0</v>
      </c>
      <c r="H12" s="242">
        <f>IF('Indicator Data'!H13="No Data",1,IF('Indicator Data Imputation'!H13&lt;&gt;"",1,0))</f>
        <v>0</v>
      </c>
      <c r="I12" s="242">
        <f>IF('Indicator Data'!I13="No Data",1,IF('Indicator Data Imputation'!I13&lt;&gt;"",1,0))</f>
        <v>1</v>
      </c>
      <c r="J12" s="242">
        <f>IF('Indicator Data'!J13="No Data",1,IF('Indicator Data Imputation'!J13&lt;&gt;"",1,0))</f>
        <v>0</v>
      </c>
      <c r="K12" s="242">
        <f>IF('Indicator Data'!K13="No Data",1,IF('Indicator Data Imputation'!K13&lt;&gt;"",1,0))</f>
        <v>1</v>
      </c>
      <c r="L12" s="242">
        <f>IF('Indicator Data'!L13="No Data",1,IF('Indicator Data Imputation'!L13&lt;&gt;"",1,0))</f>
        <v>0</v>
      </c>
      <c r="M12" s="242">
        <f>IF('Indicator Data'!M13="No Data",1,IF('Indicator Data Imputation'!M13&lt;&gt;"",1,0))</f>
        <v>0</v>
      </c>
      <c r="N12" s="242">
        <f>IF('Indicator Data'!N13="No Data",1,IF('Indicator Data Imputation'!N13&lt;&gt;"",1,0))</f>
        <v>0</v>
      </c>
      <c r="O12" s="242">
        <f>IF('Indicator Data'!O13="No Data",1,IF('Indicator Data Imputation'!O13&lt;&gt;"",1,0))</f>
        <v>0</v>
      </c>
      <c r="P12" s="242">
        <f>IF('Indicator Data'!P13="No Data",1,IF('Indicator Data Imputation'!P13&lt;&gt;"",1,0))</f>
        <v>0</v>
      </c>
      <c r="Q12" s="242">
        <f>IF('Indicator Data'!Q13="No Data",1,IF('Indicator Data Imputation'!Q13&lt;&gt;"",1,0))</f>
        <v>1</v>
      </c>
      <c r="R12" s="242">
        <f>IF('Indicator Data'!R13="No Data",1,IF('Indicator Data Imputation'!R13&lt;&gt;"",1,0))</f>
        <v>1</v>
      </c>
      <c r="S12" s="242">
        <f>IF('Indicator Data'!S13="No Data",1,IF('Indicator Data Imputation'!S13&lt;&gt;"",1,0))</f>
        <v>1</v>
      </c>
      <c r="T12" s="242">
        <f>IF('Indicator Data'!T13="No Data",1,IF('Indicator Data Imputation'!T13&lt;&gt;"",1,0))</f>
        <v>1</v>
      </c>
      <c r="U12" s="242">
        <f>IF('Indicator Data'!U13="No Data",1,IF('Indicator Data Imputation'!U13&lt;&gt;"",1,0))</f>
        <v>1</v>
      </c>
      <c r="V12" s="242">
        <f>IF('Indicator Data'!V13="No Data",1,IF('Indicator Data Imputation'!V13&lt;&gt;"",1,0))</f>
        <v>1</v>
      </c>
      <c r="W12" s="242">
        <f>IF('Indicator Data'!W13="No Data",1,IF('Indicator Data Imputation'!W13&lt;&gt;"",1,0))</f>
        <v>1</v>
      </c>
      <c r="X12" s="242">
        <f>IF('Indicator Data'!X13="No Data",1,IF('Indicator Data Imputation'!X13&lt;&gt;"",1,0))</f>
        <v>1</v>
      </c>
      <c r="Y12" s="242">
        <f>IF('Indicator Data'!Y13="No Data",1,IF('Indicator Data Imputation'!Y13&lt;&gt;"",1,0))</f>
        <v>1</v>
      </c>
      <c r="Z12" s="242">
        <f>IF('Indicator Data'!Z13="No Data",1,IF('Indicator Data Imputation'!Z13&lt;&gt;"",1,0))</f>
        <v>1</v>
      </c>
      <c r="AA12" s="242">
        <f>IF('Indicator Data'!AA13="No Data",1,IF('Indicator Data Imputation'!AA13&lt;&gt;"",1,0))</f>
        <v>1</v>
      </c>
      <c r="AB12" s="242">
        <f>IF('Indicator Data'!AB13="No Data",1,IF('Indicator Data Imputation'!AB13&lt;&gt;"",1,0))</f>
        <v>0</v>
      </c>
      <c r="AC12" s="242">
        <f>IF('Indicator Data'!AC13="No Data",1,IF('Indicator Data Imputation'!AC13&lt;&gt;"",1,0))</f>
        <v>0</v>
      </c>
      <c r="AD12" s="242">
        <f>IF('Indicator Data'!AD13="No Data",1,IF('Indicator Data Imputation'!AD13&lt;&gt;"",1,0))</f>
        <v>0</v>
      </c>
      <c r="AE12" s="242">
        <f>IF('Indicator Data'!AE13="No Data",1,IF('Indicator Data Imputation'!AE13&lt;&gt;"",1,0))</f>
        <v>0</v>
      </c>
      <c r="AF12" s="242">
        <f>IF('Indicator Data'!AF13="No Data",1,IF('Indicator Data Imputation'!AF13&lt;&gt;"",1,0))</f>
        <v>0</v>
      </c>
      <c r="AG12" s="242">
        <f>IF('Indicator Data'!AG13="No Data",1,IF('Indicator Data Imputation'!AG13&lt;&gt;"",1,0))</f>
        <v>0</v>
      </c>
      <c r="AH12" s="242">
        <f>IF('Indicator Data'!AH13="No Data",1,IF('Indicator Data Imputation'!AH13&lt;&gt;"",1,0))</f>
        <v>0</v>
      </c>
      <c r="AI12" s="242">
        <f>IF('Indicator Data'!AI13="No Data",1,IF('Indicator Data Imputation'!AI13&lt;&gt;"",1,0))</f>
        <v>0</v>
      </c>
      <c r="AJ12" s="242">
        <f>IF('Indicator Data'!AJ13="No Data",1,IF('Indicator Data Imputation'!AJ13&lt;&gt;"",1,0))</f>
        <v>0</v>
      </c>
      <c r="AK12" s="242">
        <f>IF('Indicator Data'!AK13="No Data",1,IF('Indicator Data Imputation'!AK13&lt;&gt;"",1,0))</f>
        <v>0</v>
      </c>
      <c r="AL12" s="242">
        <f>IF('Indicator Data'!AL13="No Data",1,IF('Indicator Data Imputation'!AL13&lt;&gt;"",1,0))</f>
        <v>0</v>
      </c>
      <c r="AM12" s="242">
        <f>IF('Indicator Data'!AM13="No Data",1,IF('Indicator Data Imputation'!AM13&lt;&gt;"",1,0))</f>
        <v>0</v>
      </c>
      <c r="AN12" s="242">
        <f>IF('Indicator Data'!AN13="No Data",1,IF('Indicator Data Imputation'!AN13&lt;&gt;"",1,0))</f>
        <v>1</v>
      </c>
      <c r="AO12" s="242">
        <f>IF('Indicator Data'!AO13="No Data",1,IF('Indicator Data Imputation'!AO13&lt;&gt;"",1,0))</f>
        <v>1</v>
      </c>
      <c r="AP12" s="242">
        <f>IF('Indicator Data'!AP13="No Data",1,IF('Indicator Data Imputation'!AP13&lt;&gt;"",1,0))</f>
        <v>1</v>
      </c>
      <c r="AQ12" s="242">
        <f>IF('Indicator Data'!AQ13="No Data",1,IF('Indicator Data Imputation'!AQ13&lt;&gt;"",1,0))</f>
        <v>1</v>
      </c>
      <c r="AR12" s="242">
        <f>IF('Indicator Data'!AR13="No Data",1,IF('Indicator Data Imputation'!AR13&lt;&gt;"",1,0))</f>
        <v>1</v>
      </c>
      <c r="AS12" s="242">
        <f>IF('Indicator Data'!AS13="No Data",1,IF('Indicator Data Imputation'!AS13&lt;&gt;"",1,0))</f>
        <v>1</v>
      </c>
      <c r="AT12" s="242">
        <f>IF('Indicator Data'!AT13="No Data",1,IF('Indicator Data Imputation'!AT13&lt;&gt;"",1,0))</f>
        <v>1</v>
      </c>
      <c r="AU12" s="242">
        <f>IF('Indicator Data'!AU13="No Data",1,IF('Indicator Data Imputation'!AU13&lt;&gt;"",1,0))</f>
        <v>1</v>
      </c>
      <c r="AV12" s="242">
        <f>IF('Indicator Data'!AV13="No Data",1,IF('Indicator Data Imputation'!AV13&lt;&gt;"",1,0))</f>
        <v>1</v>
      </c>
      <c r="AW12" s="242">
        <f>IF('Indicator Data'!AW13="No Data",1,IF('Indicator Data Imputation'!AW13&lt;&gt;"",1,0))</f>
        <v>0</v>
      </c>
      <c r="AX12" s="242">
        <f>IF('Indicator Data'!AX13="No Data",1,IF('Indicator Data Imputation'!AX13&lt;&gt;"",1,0))</f>
        <v>0</v>
      </c>
      <c r="AY12" s="242">
        <f>IF('Indicator Data'!AY13="No Data",1,IF('Indicator Data Imputation'!AY13&lt;&gt;"",1,0))</f>
        <v>1</v>
      </c>
      <c r="AZ12" s="242">
        <f>IF('Indicator Data'!AZ13="No Data",1,IF('Indicator Data Imputation'!AZ13&lt;&gt;"",1,0))</f>
        <v>1</v>
      </c>
      <c r="BA12" s="246">
        <f t="shared" si="0"/>
        <v>22</v>
      </c>
      <c r="BB12" s="247">
        <f t="shared" si="1"/>
        <v>0.47826086956521741</v>
      </c>
    </row>
    <row r="13" spans="1:54" s="166" customFormat="1" x14ac:dyDescent="0.25">
      <c r="A13" s="165" t="s">
        <v>184</v>
      </c>
      <c r="B13" s="165" t="s">
        <v>306</v>
      </c>
      <c r="C13" s="165" t="s">
        <v>297</v>
      </c>
      <c r="D13" s="195" t="s">
        <v>307</v>
      </c>
      <c r="E13" s="242">
        <f>IF('Indicator Data'!E14="No Data",1,IF('Indicator Data Imputation'!E14&lt;&gt;"",1,0))</f>
        <v>0</v>
      </c>
      <c r="F13" s="242">
        <f>IF('Indicator Data'!F14="No Data",1,IF('Indicator Data Imputation'!F14&lt;&gt;"",1,0))</f>
        <v>0</v>
      </c>
      <c r="G13" s="242">
        <f>IF('Indicator Data'!G14="No Data",1,IF('Indicator Data Imputation'!G14&lt;&gt;"",1,0))</f>
        <v>0</v>
      </c>
      <c r="H13" s="242">
        <f>IF('Indicator Data'!H14="No Data",1,IF('Indicator Data Imputation'!H14&lt;&gt;"",1,0))</f>
        <v>0</v>
      </c>
      <c r="I13" s="242">
        <f>IF('Indicator Data'!I14="No Data",1,IF('Indicator Data Imputation'!I14&lt;&gt;"",1,0))</f>
        <v>1</v>
      </c>
      <c r="J13" s="242">
        <f>IF('Indicator Data'!J14="No Data",1,IF('Indicator Data Imputation'!J14&lt;&gt;"",1,0))</f>
        <v>0</v>
      </c>
      <c r="K13" s="242">
        <f>IF('Indicator Data'!K14="No Data",1,IF('Indicator Data Imputation'!K14&lt;&gt;"",1,0))</f>
        <v>1</v>
      </c>
      <c r="L13" s="242">
        <f>IF('Indicator Data'!L14="No Data",1,IF('Indicator Data Imputation'!L14&lt;&gt;"",1,0))</f>
        <v>0</v>
      </c>
      <c r="M13" s="242">
        <f>IF('Indicator Data'!M14="No Data",1,IF('Indicator Data Imputation'!M14&lt;&gt;"",1,0))</f>
        <v>0</v>
      </c>
      <c r="N13" s="242">
        <f>IF('Indicator Data'!N14="No Data",1,IF('Indicator Data Imputation'!N14&lt;&gt;"",1,0))</f>
        <v>0</v>
      </c>
      <c r="O13" s="242">
        <f>IF('Indicator Data'!O14="No Data",1,IF('Indicator Data Imputation'!O14&lt;&gt;"",1,0))</f>
        <v>0</v>
      </c>
      <c r="P13" s="242">
        <f>IF('Indicator Data'!P14="No Data",1,IF('Indicator Data Imputation'!P14&lt;&gt;"",1,0))</f>
        <v>0</v>
      </c>
      <c r="Q13" s="242">
        <f>IF('Indicator Data'!Q14="No Data",1,IF('Indicator Data Imputation'!Q14&lt;&gt;"",1,0))</f>
        <v>1</v>
      </c>
      <c r="R13" s="242">
        <f>IF('Indicator Data'!R14="No Data",1,IF('Indicator Data Imputation'!R14&lt;&gt;"",1,0))</f>
        <v>1</v>
      </c>
      <c r="S13" s="242">
        <f>IF('Indicator Data'!S14="No Data",1,IF('Indicator Data Imputation'!S14&lt;&gt;"",1,0))</f>
        <v>1</v>
      </c>
      <c r="T13" s="242">
        <f>IF('Indicator Data'!T14="No Data",1,IF('Indicator Data Imputation'!T14&lt;&gt;"",1,0))</f>
        <v>1</v>
      </c>
      <c r="U13" s="242">
        <f>IF('Indicator Data'!U14="No Data",1,IF('Indicator Data Imputation'!U14&lt;&gt;"",1,0))</f>
        <v>1</v>
      </c>
      <c r="V13" s="242">
        <f>IF('Indicator Data'!V14="No Data",1,IF('Indicator Data Imputation'!V14&lt;&gt;"",1,0))</f>
        <v>1</v>
      </c>
      <c r="W13" s="242">
        <f>IF('Indicator Data'!W14="No Data",1,IF('Indicator Data Imputation'!W14&lt;&gt;"",1,0))</f>
        <v>1</v>
      </c>
      <c r="X13" s="242">
        <f>IF('Indicator Data'!X14="No Data",1,IF('Indicator Data Imputation'!X14&lt;&gt;"",1,0))</f>
        <v>1</v>
      </c>
      <c r="Y13" s="242">
        <f>IF('Indicator Data'!Y14="No Data",1,IF('Indicator Data Imputation'!Y14&lt;&gt;"",1,0))</f>
        <v>1</v>
      </c>
      <c r="Z13" s="242">
        <f>IF('Indicator Data'!Z14="No Data",1,IF('Indicator Data Imputation'!Z14&lt;&gt;"",1,0))</f>
        <v>1</v>
      </c>
      <c r="AA13" s="242">
        <f>IF('Indicator Data'!AA14="No Data",1,IF('Indicator Data Imputation'!AA14&lt;&gt;"",1,0))</f>
        <v>1</v>
      </c>
      <c r="AB13" s="242">
        <f>IF('Indicator Data'!AB14="No Data",1,IF('Indicator Data Imputation'!AB14&lt;&gt;"",1,0))</f>
        <v>0</v>
      </c>
      <c r="AC13" s="242">
        <f>IF('Indicator Data'!AC14="No Data",1,IF('Indicator Data Imputation'!AC14&lt;&gt;"",1,0))</f>
        <v>0</v>
      </c>
      <c r="AD13" s="242">
        <f>IF('Indicator Data'!AD14="No Data",1,IF('Indicator Data Imputation'!AD14&lt;&gt;"",1,0))</f>
        <v>0</v>
      </c>
      <c r="AE13" s="242">
        <f>IF('Indicator Data'!AE14="No Data",1,IF('Indicator Data Imputation'!AE14&lt;&gt;"",1,0))</f>
        <v>0</v>
      </c>
      <c r="AF13" s="242">
        <f>IF('Indicator Data'!AF14="No Data",1,IF('Indicator Data Imputation'!AF14&lt;&gt;"",1,0))</f>
        <v>0</v>
      </c>
      <c r="AG13" s="242">
        <f>IF('Indicator Data'!AG14="No Data",1,IF('Indicator Data Imputation'!AG14&lt;&gt;"",1,0))</f>
        <v>0</v>
      </c>
      <c r="AH13" s="242">
        <f>IF('Indicator Data'!AH14="No Data",1,IF('Indicator Data Imputation'!AH14&lt;&gt;"",1,0))</f>
        <v>0</v>
      </c>
      <c r="AI13" s="242">
        <f>IF('Indicator Data'!AI14="No Data",1,IF('Indicator Data Imputation'!AI14&lt;&gt;"",1,0))</f>
        <v>0</v>
      </c>
      <c r="AJ13" s="242">
        <f>IF('Indicator Data'!AJ14="No Data",1,IF('Indicator Data Imputation'!AJ14&lt;&gt;"",1,0))</f>
        <v>0</v>
      </c>
      <c r="AK13" s="242">
        <f>IF('Indicator Data'!AK14="No Data",1,IF('Indicator Data Imputation'!AK14&lt;&gt;"",1,0))</f>
        <v>0</v>
      </c>
      <c r="AL13" s="242">
        <f>IF('Indicator Data'!AL14="No Data",1,IF('Indicator Data Imputation'!AL14&lt;&gt;"",1,0))</f>
        <v>0</v>
      </c>
      <c r="AM13" s="242">
        <f>IF('Indicator Data'!AM14="No Data",1,IF('Indicator Data Imputation'!AM14&lt;&gt;"",1,0))</f>
        <v>0</v>
      </c>
      <c r="AN13" s="242">
        <f>IF('Indicator Data'!AN14="No Data",1,IF('Indicator Data Imputation'!AN14&lt;&gt;"",1,0))</f>
        <v>1</v>
      </c>
      <c r="AO13" s="242">
        <f>IF('Indicator Data'!AO14="No Data",1,IF('Indicator Data Imputation'!AO14&lt;&gt;"",1,0))</f>
        <v>1</v>
      </c>
      <c r="AP13" s="242">
        <f>IF('Indicator Data'!AP14="No Data",1,IF('Indicator Data Imputation'!AP14&lt;&gt;"",1,0))</f>
        <v>1</v>
      </c>
      <c r="AQ13" s="242">
        <f>IF('Indicator Data'!AQ14="No Data",1,IF('Indicator Data Imputation'!AQ14&lt;&gt;"",1,0))</f>
        <v>1</v>
      </c>
      <c r="AR13" s="242">
        <f>IF('Indicator Data'!AR14="No Data",1,IF('Indicator Data Imputation'!AR14&lt;&gt;"",1,0))</f>
        <v>1</v>
      </c>
      <c r="AS13" s="242">
        <f>IF('Indicator Data'!AS14="No Data",1,IF('Indicator Data Imputation'!AS14&lt;&gt;"",1,0))</f>
        <v>1</v>
      </c>
      <c r="AT13" s="242">
        <f>IF('Indicator Data'!AT14="No Data",1,IF('Indicator Data Imputation'!AT14&lt;&gt;"",1,0))</f>
        <v>1</v>
      </c>
      <c r="AU13" s="242">
        <f>IF('Indicator Data'!AU14="No Data",1,IF('Indicator Data Imputation'!AU14&lt;&gt;"",1,0))</f>
        <v>1</v>
      </c>
      <c r="AV13" s="242">
        <f>IF('Indicator Data'!AV14="No Data",1,IF('Indicator Data Imputation'!AV14&lt;&gt;"",1,0))</f>
        <v>1</v>
      </c>
      <c r="AW13" s="242">
        <f>IF('Indicator Data'!AW14="No Data",1,IF('Indicator Data Imputation'!AW14&lt;&gt;"",1,0))</f>
        <v>0</v>
      </c>
      <c r="AX13" s="242">
        <f>IF('Indicator Data'!AX14="No Data",1,IF('Indicator Data Imputation'!AX14&lt;&gt;"",1,0))</f>
        <v>0</v>
      </c>
      <c r="AY13" s="242">
        <f>IF('Indicator Data'!AY14="No Data",1,IF('Indicator Data Imputation'!AY14&lt;&gt;"",1,0))</f>
        <v>1</v>
      </c>
      <c r="AZ13" s="242">
        <f>IF('Indicator Data'!AZ14="No Data",1,IF('Indicator Data Imputation'!AZ14&lt;&gt;"",1,0))</f>
        <v>1</v>
      </c>
      <c r="BA13" s="246">
        <f t="shared" si="0"/>
        <v>22</v>
      </c>
      <c r="BB13" s="247">
        <f t="shared" si="1"/>
        <v>0.47826086956521741</v>
      </c>
    </row>
    <row r="14" spans="1:54" s="166" customFormat="1" x14ac:dyDescent="0.25">
      <c r="A14" s="165" t="s">
        <v>184</v>
      </c>
      <c r="B14" s="165" t="s">
        <v>308</v>
      </c>
      <c r="C14" s="165" t="s">
        <v>297</v>
      </c>
      <c r="D14" s="195" t="s">
        <v>310</v>
      </c>
      <c r="E14" s="242">
        <f>IF('Indicator Data'!E15="No Data",1,IF('Indicator Data Imputation'!E15&lt;&gt;"",1,0))</f>
        <v>0</v>
      </c>
      <c r="F14" s="242">
        <f>IF('Indicator Data'!F15="No Data",1,IF('Indicator Data Imputation'!F15&lt;&gt;"",1,0))</f>
        <v>0</v>
      </c>
      <c r="G14" s="242">
        <f>IF('Indicator Data'!G15="No Data",1,IF('Indicator Data Imputation'!G15&lt;&gt;"",1,0))</f>
        <v>0</v>
      </c>
      <c r="H14" s="242">
        <f>IF('Indicator Data'!H15="No Data",1,IF('Indicator Data Imputation'!H15&lt;&gt;"",1,0))</f>
        <v>0</v>
      </c>
      <c r="I14" s="242">
        <f>IF('Indicator Data'!I15="No Data",1,IF('Indicator Data Imputation'!I15&lt;&gt;"",1,0))</f>
        <v>1</v>
      </c>
      <c r="J14" s="242">
        <f>IF('Indicator Data'!J15="No Data",1,IF('Indicator Data Imputation'!J15&lt;&gt;"",1,0))</f>
        <v>0</v>
      </c>
      <c r="K14" s="242">
        <f>IF('Indicator Data'!K15="No Data",1,IF('Indicator Data Imputation'!K15&lt;&gt;"",1,0))</f>
        <v>1</v>
      </c>
      <c r="L14" s="242">
        <f>IF('Indicator Data'!L15="No Data",1,IF('Indicator Data Imputation'!L15&lt;&gt;"",1,0))</f>
        <v>0</v>
      </c>
      <c r="M14" s="242">
        <f>IF('Indicator Data'!M15="No Data",1,IF('Indicator Data Imputation'!M15&lt;&gt;"",1,0))</f>
        <v>0</v>
      </c>
      <c r="N14" s="242">
        <f>IF('Indicator Data'!N15="No Data",1,IF('Indicator Data Imputation'!N15&lt;&gt;"",1,0))</f>
        <v>0</v>
      </c>
      <c r="O14" s="242">
        <f>IF('Indicator Data'!O15="No Data",1,IF('Indicator Data Imputation'!O15&lt;&gt;"",1,0))</f>
        <v>0</v>
      </c>
      <c r="P14" s="242">
        <f>IF('Indicator Data'!P15="No Data",1,IF('Indicator Data Imputation'!P15&lt;&gt;"",1,0))</f>
        <v>0</v>
      </c>
      <c r="Q14" s="242">
        <f>IF('Indicator Data'!Q15="No Data",1,IF('Indicator Data Imputation'!Q15&lt;&gt;"",1,0))</f>
        <v>1</v>
      </c>
      <c r="R14" s="242">
        <f>IF('Indicator Data'!R15="No Data",1,IF('Indicator Data Imputation'!R15&lt;&gt;"",1,0))</f>
        <v>1</v>
      </c>
      <c r="S14" s="242">
        <f>IF('Indicator Data'!S15="No Data",1,IF('Indicator Data Imputation'!S15&lt;&gt;"",1,0))</f>
        <v>1</v>
      </c>
      <c r="T14" s="242">
        <f>IF('Indicator Data'!T15="No Data",1,IF('Indicator Data Imputation'!T15&lt;&gt;"",1,0))</f>
        <v>1</v>
      </c>
      <c r="U14" s="242">
        <f>IF('Indicator Data'!U15="No Data",1,IF('Indicator Data Imputation'!U15&lt;&gt;"",1,0))</f>
        <v>1</v>
      </c>
      <c r="V14" s="242">
        <f>IF('Indicator Data'!V15="No Data",1,IF('Indicator Data Imputation'!V15&lt;&gt;"",1,0))</f>
        <v>1</v>
      </c>
      <c r="W14" s="242">
        <f>IF('Indicator Data'!W15="No Data",1,IF('Indicator Data Imputation'!W15&lt;&gt;"",1,0))</f>
        <v>1</v>
      </c>
      <c r="X14" s="242">
        <f>IF('Indicator Data'!X15="No Data",1,IF('Indicator Data Imputation'!X15&lt;&gt;"",1,0))</f>
        <v>1</v>
      </c>
      <c r="Y14" s="242">
        <f>IF('Indicator Data'!Y15="No Data",1,IF('Indicator Data Imputation'!Y15&lt;&gt;"",1,0))</f>
        <v>1</v>
      </c>
      <c r="Z14" s="242">
        <f>IF('Indicator Data'!Z15="No Data",1,IF('Indicator Data Imputation'!Z15&lt;&gt;"",1,0))</f>
        <v>1</v>
      </c>
      <c r="AA14" s="242">
        <f>IF('Indicator Data'!AA15="No Data",1,IF('Indicator Data Imputation'!AA15&lt;&gt;"",1,0))</f>
        <v>1</v>
      </c>
      <c r="AB14" s="242">
        <f>IF('Indicator Data'!AB15="No Data",1,IF('Indicator Data Imputation'!AB15&lt;&gt;"",1,0))</f>
        <v>0</v>
      </c>
      <c r="AC14" s="242">
        <f>IF('Indicator Data'!AC15="No Data",1,IF('Indicator Data Imputation'!AC15&lt;&gt;"",1,0))</f>
        <v>0</v>
      </c>
      <c r="AD14" s="242">
        <f>IF('Indicator Data'!AD15="No Data",1,IF('Indicator Data Imputation'!AD15&lt;&gt;"",1,0))</f>
        <v>0</v>
      </c>
      <c r="AE14" s="242">
        <f>IF('Indicator Data'!AE15="No Data",1,IF('Indicator Data Imputation'!AE15&lt;&gt;"",1,0))</f>
        <v>0</v>
      </c>
      <c r="AF14" s="242">
        <f>IF('Indicator Data'!AF15="No Data",1,IF('Indicator Data Imputation'!AF15&lt;&gt;"",1,0))</f>
        <v>0</v>
      </c>
      <c r="AG14" s="242">
        <f>IF('Indicator Data'!AG15="No Data",1,IF('Indicator Data Imputation'!AG15&lt;&gt;"",1,0))</f>
        <v>0</v>
      </c>
      <c r="AH14" s="242">
        <f>IF('Indicator Data'!AH15="No Data",1,IF('Indicator Data Imputation'!AH15&lt;&gt;"",1,0))</f>
        <v>0</v>
      </c>
      <c r="AI14" s="242">
        <f>IF('Indicator Data'!AI15="No Data",1,IF('Indicator Data Imputation'!AI15&lt;&gt;"",1,0))</f>
        <v>0</v>
      </c>
      <c r="AJ14" s="242">
        <f>IF('Indicator Data'!AJ15="No Data",1,IF('Indicator Data Imputation'!AJ15&lt;&gt;"",1,0))</f>
        <v>0</v>
      </c>
      <c r="AK14" s="242">
        <f>IF('Indicator Data'!AK15="No Data",1,IF('Indicator Data Imputation'!AK15&lt;&gt;"",1,0))</f>
        <v>0</v>
      </c>
      <c r="AL14" s="242">
        <f>IF('Indicator Data'!AL15="No Data",1,IF('Indicator Data Imputation'!AL15&lt;&gt;"",1,0))</f>
        <v>0</v>
      </c>
      <c r="AM14" s="242">
        <f>IF('Indicator Data'!AM15="No Data",1,IF('Indicator Data Imputation'!AM15&lt;&gt;"",1,0))</f>
        <v>0</v>
      </c>
      <c r="AN14" s="242">
        <f>IF('Indicator Data'!AN15="No Data",1,IF('Indicator Data Imputation'!AN15&lt;&gt;"",1,0))</f>
        <v>1</v>
      </c>
      <c r="AO14" s="242">
        <f>IF('Indicator Data'!AO15="No Data",1,IF('Indicator Data Imputation'!AO15&lt;&gt;"",1,0))</f>
        <v>1</v>
      </c>
      <c r="AP14" s="242">
        <f>IF('Indicator Data'!AP15="No Data",1,IF('Indicator Data Imputation'!AP15&lt;&gt;"",1,0))</f>
        <v>1</v>
      </c>
      <c r="AQ14" s="242">
        <f>IF('Indicator Data'!AQ15="No Data",1,IF('Indicator Data Imputation'!AQ15&lt;&gt;"",1,0))</f>
        <v>1</v>
      </c>
      <c r="AR14" s="242">
        <f>IF('Indicator Data'!AR15="No Data",1,IF('Indicator Data Imputation'!AR15&lt;&gt;"",1,0))</f>
        <v>1</v>
      </c>
      <c r="AS14" s="242">
        <f>IF('Indicator Data'!AS15="No Data",1,IF('Indicator Data Imputation'!AS15&lt;&gt;"",1,0))</f>
        <v>1</v>
      </c>
      <c r="AT14" s="242">
        <f>IF('Indicator Data'!AT15="No Data",1,IF('Indicator Data Imputation'!AT15&lt;&gt;"",1,0))</f>
        <v>1</v>
      </c>
      <c r="AU14" s="242">
        <f>IF('Indicator Data'!AU15="No Data",1,IF('Indicator Data Imputation'!AU15&lt;&gt;"",1,0))</f>
        <v>1</v>
      </c>
      <c r="AV14" s="242">
        <f>IF('Indicator Data'!AV15="No Data",1,IF('Indicator Data Imputation'!AV15&lt;&gt;"",1,0))</f>
        <v>1</v>
      </c>
      <c r="AW14" s="242">
        <f>IF('Indicator Data'!AW15="No Data",1,IF('Indicator Data Imputation'!AW15&lt;&gt;"",1,0))</f>
        <v>0</v>
      </c>
      <c r="AX14" s="242">
        <f>IF('Indicator Data'!AX15="No Data",1,IF('Indicator Data Imputation'!AX15&lt;&gt;"",1,0))</f>
        <v>0</v>
      </c>
      <c r="AY14" s="242">
        <f>IF('Indicator Data'!AY15="No Data",1,IF('Indicator Data Imputation'!AY15&lt;&gt;"",1,0))</f>
        <v>1</v>
      </c>
      <c r="AZ14" s="242">
        <f>IF('Indicator Data'!AZ15="No Data",1,IF('Indicator Data Imputation'!AZ15&lt;&gt;"",1,0))</f>
        <v>1</v>
      </c>
      <c r="BA14" s="246">
        <f t="shared" si="0"/>
        <v>22</v>
      </c>
      <c r="BB14" s="247">
        <f t="shared" si="1"/>
        <v>0.47826086956521741</v>
      </c>
    </row>
    <row r="15" spans="1:54" s="166" customFormat="1" x14ac:dyDescent="0.25">
      <c r="A15" s="165" t="s">
        <v>184</v>
      </c>
      <c r="B15" s="165" t="s">
        <v>313</v>
      </c>
      <c r="C15" s="165" t="s">
        <v>297</v>
      </c>
      <c r="D15" s="195" t="s">
        <v>314</v>
      </c>
      <c r="E15" s="242">
        <f>IF('Indicator Data'!E16="No Data",1,IF('Indicator Data Imputation'!E16&lt;&gt;"",1,0))</f>
        <v>0</v>
      </c>
      <c r="F15" s="242">
        <f>IF('Indicator Data'!F16="No Data",1,IF('Indicator Data Imputation'!F16&lt;&gt;"",1,0))</f>
        <v>0</v>
      </c>
      <c r="G15" s="242">
        <f>IF('Indicator Data'!G16="No Data",1,IF('Indicator Data Imputation'!G16&lt;&gt;"",1,0))</f>
        <v>0</v>
      </c>
      <c r="H15" s="242">
        <f>IF('Indicator Data'!H16="No Data",1,IF('Indicator Data Imputation'!H16&lt;&gt;"",1,0))</f>
        <v>0</v>
      </c>
      <c r="I15" s="242">
        <f>IF('Indicator Data'!I16="No Data",1,IF('Indicator Data Imputation'!I16&lt;&gt;"",1,0))</f>
        <v>1</v>
      </c>
      <c r="J15" s="242">
        <f>IF('Indicator Data'!J16="No Data",1,IF('Indicator Data Imputation'!J16&lt;&gt;"",1,0))</f>
        <v>0</v>
      </c>
      <c r="K15" s="242">
        <f>IF('Indicator Data'!K16="No Data",1,IF('Indicator Data Imputation'!K16&lt;&gt;"",1,0))</f>
        <v>1</v>
      </c>
      <c r="L15" s="242">
        <f>IF('Indicator Data'!L16="No Data",1,IF('Indicator Data Imputation'!L16&lt;&gt;"",1,0))</f>
        <v>0</v>
      </c>
      <c r="M15" s="242">
        <f>IF('Indicator Data'!M16="No Data",1,IF('Indicator Data Imputation'!M16&lt;&gt;"",1,0))</f>
        <v>0</v>
      </c>
      <c r="N15" s="242">
        <f>IF('Indicator Data'!N16="No Data",1,IF('Indicator Data Imputation'!N16&lt;&gt;"",1,0))</f>
        <v>0</v>
      </c>
      <c r="O15" s="242">
        <f>IF('Indicator Data'!O16="No Data",1,IF('Indicator Data Imputation'!O16&lt;&gt;"",1,0))</f>
        <v>0</v>
      </c>
      <c r="P15" s="242">
        <f>IF('Indicator Data'!P16="No Data",1,IF('Indicator Data Imputation'!P16&lt;&gt;"",1,0))</f>
        <v>0</v>
      </c>
      <c r="Q15" s="242">
        <f>IF('Indicator Data'!Q16="No Data",1,IF('Indicator Data Imputation'!Q16&lt;&gt;"",1,0))</f>
        <v>1</v>
      </c>
      <c r="R15" s="242">
        <f>IF('Indicator Data'!R16="No Data",1,IF('Indicator Data Imputation'!R16&lt;&gt;"",1,0))</f>
        <v>1</v>
      </c>
      <c r="S15" s="242">
        <f>IF('Indicator Data'!S16="No Data",1,IF('Indicator Data Imputation'!S16&lt;&gt;"",1,0))</f>
        <v>1</v>
      </c>
      <c r="T15" s="242">
        <f>IF('Indicator Data'!T16="No Data",1,IF('Indicator Data Imputation'!T16&lt;&gt;"",1,0))</f>
        <v>1</v>
      </c>
      <c r="U15" s="242">
        <f>IF('Indicator Data'!U16="No Data",1,IF('Indicator Data Imputation'!U16&lt;&gt;"",1,0))</f>
        <v>1</v>
      </c>
      <c r="V15" s="242">
        <f>IF('Indicator Data'!V16="No Data",1,IF('Indicator Data Imputation'!V16&lt;&gt;"",1,0))</f>
        <v>1</v>
      </c>
      <c r="W15" s="242">
        <f>IF('Indicator Data'!W16="No Data",1,IF('Indicator Data Imputation'!W16&lt;&gt;"",1,0))</f>
        <v>1</v>
      </c>
      <c r="X15" s="242">
        <f>IF('Indicator Data'!X16="No Data",1,IF('Indicator Data Imputation'!X16&lt;&gt;"",1,0))</f>
        <v>1</v>
      </c>
      <c r="Y15" s="242">
        <f>IF('Indicator Data'!Y16="No Data",1,IF('Indicator Data Imputation'!Y16&lt;&gt;"",1,0))</f>
        <v>1</v>
      </c>
      <c r="Z15" s="242">
        <f>IF('Indicator Data'!Z16="No Data",1,IF('Indicator Data Imputation'!Z16&lt;&gt;"",1,0))</f>
        <v>1</v>
      </c>
      <c r="AA15" s="242">
        <f>IF('Indicator Data'!AA16="No Data",1,IF('Indicator Data Imputation'!AA16&lt;&gt;"",1,0))</f>
        <v>1</v>
      </c>
      <c r="AB15" s="242">
        <f>IF('Indicator Data'!AB16="No Data",1,IF('Indicator Data Imputation'!AB16&lt;&gt;"",1,0))</f>
        <v>0</v>
      </c>
      <c r="AC15" s="242">
        <f>IF('Indicator Data'!AC16="No Data",1,IF('Indicator Data Imputation'!AC16&lt;&gt;"",1,0))</f>
        <v>0</v>
      </c>
      <c r="AD15" s="242">
        <f>IF('Indicator Data'!AD16="No Data",1,IF('Indicator Data Imputation'!AD16&lt;&gt;"",1,0))</f>
        <v>0</v>
      </c>
      <c r="AE15" s="242">
        <f>IF('Indicator Data'!AE16="No Data",1,IF('Indicator Data Imputation'!AE16&lt;&gt;"",1,0))</f>
        <v>0</v>
      </c>
      <c r="AF15" s="242">
        <f>IF('Indicator Data'!AF16="No Data",1,IF('Indicator Data Imputation'!AF16&lt;&gt;"",1,0))</f>
        <v>0</v>
      </c>
      <c r="AG15" s="242">
        <f>IF('Indicator Data'!AG16="No Data",1,IF('Indicator Data Imputation'!AG16&lt;&gt;"",1,0))</f>
        <v>0</v>
      </c>
      <c r="AH15" s="242">
        <f>IF('Indicator Data'!AH16="No Data",1,IF('Indicator Data Imputation'!AH16&lt;&gt;"",1,0))</f>
        <v>0</v>
      </c>
      <c r="AI15" s="242">
        <f>IF('Indicator Data'!AI16="No Data",1,IF('Indicator Data Imputation'!AI16&lt;&gt;"",1,0))</f>
        <v>0</v>
      </c>
      <c r="AJ15" s="242">
        <f>IF('Indicator Data'!AJ16="No Data",1,IF('Indicator Data Imputation'!AJ16&lt;&gt;"",1,0))</f>
        <v>0</v>
      </c>
      <c r="AK15" s="242">
        <f>IF('Indicator Data'!AK16="No Data",1,IF('Indicator Data Imputation'!AK16&lt;&gt;"",1,0))</f>
        <v>0</v>
      </c>
      <c r="AL15" s="242">
        <f>IF('Indicator Data'!AL16="No Data",1,IF('Indicator Data Imputation'!AL16&lt;&gt;"",1,0))</f>
        <v>0</v>
      </c>
      <c r="AM15" s="242">
        <f>IF('Indicator Data'!AM16="No Data",1,IF('Indicator Data Imputation'!AM16&lt;&gt;"",1,0))</f>
        <v>0</v>
      </c>
      <c r="AN15" s="242">
        <f>IF('Indicator Data'!AN16="No Data",1,IF('Indicator Data Imputation'!AN16&lt;&gt;"",1,0))</f>
        <v>1</v>
      </c>
      <c r="AO15" s="242">
        <f>IF('Indicator Data'!AO16="No Data",1,IF('Indicator Data Imputation'!AO16&lt;&gt;"",1,0))</f>
        <v>1</v>
      </c>
      <c r="AP15" s="242">
        <f>IF('Indicator Data'!AP16="No Data",1,IF('Indicator Data Imputation'!AP16&lt;&gt;"",1,0))</f>
        <v>1</v>
      </c>
      <c r="AQ15" s="242">
        <f>IF('Indicator Data'!AQ16="No Data",1,IF('Indicator Data Imputation'!AQ16&lt;&gt;"",1,0))</f>
        <v>1</v>
      </c>
      <c r="AR15" s="242">
        <f>IF('Indicator Data'!AR16="No Data",1,IF('Indicator Data Imputation'!AR16&lt;&gt;"",1,0))</f>
        <v>1</v>
      </c>
      <c r="AS15" s="242">
        <f>IF('Indicator Data'!AS16="No Data",1,IF('Indicator Data Imputation'!AS16&lt;&gt;"",1,0))</f>
        <v>1</v>
      </c>
      <c r="AT15" s="242">
        <f>IF('Indicator Data'!AT16="No Data",1,IF('Indicator Data Imputation'!AT16&lt;&gt;"",1,0))</f>
        <v>1</v>
      </c>
      <c r="AU15" s="242">
        <f>IF('Indicator Data'!AU16="No Data",1,IF('Indicator Data Imputation'!AU16&lt;&gt;"",1,0))</f>
        <v>1</v>
      </c>
      <c r="AV15" s="242">
        <f>IF('Indicator Data'!AV16="No Data",1,IF('Indicator Data Imputation'!AV16&lt;&gt;"",1,0))</f>
        <v>1</v>
      </c>
      <c r="AW15" s="242">
        <f>IF('Indicator Data'!AW16="No Data",1,IF('Indicator Data Imputation'!AW16&lt;&gt;"",1,0))</f>
        <v>0</v>
      </c>
      <c r="AX15" s="242">
        <f>IF('Indicator Data'!AX16="No Data",1,IF('Indicator Data Imputation'!AX16&lt;&gt;"",1,0))</f>
        <v>0</v>
      </c>
      <c r="AY15" s="242">
        <f>IF('Indicator Data'!AY16="No Data",1,IF('Indicator Data Imputation'!AY16&lt;&gt;"",1,0))</f>
        <v>1</v>
      </c>
      <c r="AZ15" s="242">
        <f>IF('Indicator Data'!AZ16="No Data",1,IF('Indicator Data Imputation'!AZ16&lt;&gt;"",1,0))</f>
        <v>1</v>
      </c>
      <c r="BA15" s="246">
        <f t="shared" si="0"/>
        <v>22</v>
      </c>
      <c r="BB15" s="247">
        <f t="shared" si="1"/>
        <v>0.47826086956521741</v>
      </c>
    </row>
    <row r="16" spans="1:54" s="166" customFormat="1" x14ac:dyDescent="0.25">
      <c r="A16" s="165" t="s">
        <v>185</v>
      </c>
      <c r="B16" s="165" t="s">
        <v>315</v>
      </c>
      <c r="C16" s="165" t="s">
        <v>317</v>
      </c>
      <c r="D16" s="195" t="s">
        <v>318</v>
      </c>
      <c r="E16" s="242">
        <f>IF('Indicator Data'!E17="No Data",1,IF('Indicator Data Imputation'!E17&lt;&gt;"",1,0))</f>
        <v>0</v>
      </c>
      <c r="F16" s="242">
        <f>IF('Indicator Data'!F17="No Data",1,IF('Indicator Data Imputation'!F17&lt;&gt;"",1,0))</f>
        <v>0</v>
      </c>
      <c r="G16" s="242">
        <f>IF('Indicator Data'!G17="No Data",1,IF('Indicator Data Imputation'!G17&lt;&gt;"",1,0))</f>
        <v>0</v>
      </c>
      <c r="H16" s="242">
        <f>IF('Indicator Data'!H17="No Data",1,IF('Indicator Data Imputation'!H17&lt;&gt;"",1,0))</f>
        <v>0</v>
      </c>
      <c r="I16" s="242">
        <f>IF('Indicator Data'!I17="No Data",1,IF('Indicator Data Imputation'!I17&lt;&gt;"",1,0))</f>
        <v>1</v>
      </c>
      <c r="J16" s="242">
        <f>IF('Indicator Data'!J17="No Data",1,IF('Indicator Data Imputation'!J17&lt;&gt;"",1,0))</f>
        <v>0</v>
      </c>
      <c r="K16" s="242">
        <f>IF('Indicator Data'!K17="No Data",1,IF('Indicator Data Imputation'!K17&lt;&gt;"",1,0))</f>
        <v>1</v>
      </c>
      <c r="L16" s="242">
        <f>IF('Indicator Data'!L17="No Data",1,IF('Indicator Data Imputation'!L17&lt;&gt;"",1,0))</f>
        <v>0</v>
      </c>
      <c r="M16" s="242">
        <f>IF('Indicator Data'!M17="No Data",1,IF('Indicator Data Imputation'!M17&lt;&gt;"",1,0))</f>
        <v>0</v>
      </c>
      <c r="N16" s="242">
        <f>IF('Indicator Data'!N17="No Data",1,IF('Indicator Data Imputation'!N17&lt;&gt;"",1,0))</f>
        <v>0</v>
      </c>
      <c r="O16" s="242">
        <f>IF('Indicator Data'!O17="No Data",1,IF('Indicator Data Imputation'!O17&lt;&gt;"",1,0))</f>
        <v>0</v>
      </c>
      <c r="P16" s="242">
        <f>IF('Indicator Data'!P17="No Data",1,IF('Indicator Data Imputation'!P17&lt;&gt;"",1,0))</f>
        <v>0</v>
      </c>
      <c r="Q16" s="242">
        <f>IF('Indicator Data'!Q17="No Data",1,IF('Indicator Data Imputation'!Q17&lt;&gt;"",1,0))</f>
        <v>1</v>
      </c>
      <c r="R16" s="242">
        <f>IF('Indicator Data'!R17="No Data",1,IF('Indicator Data Imputation'!R17&lt;&gt;"",1,0))</f>
        <v>1</v>
      </c>
      <c r="S16" s="242">
        <f>IF('Indicator Data'!S17="No Data",1,IF('Indicator Data Imputation'!S17&lt;&gt;"",1,0))</f>
        <v>1</v>
      </c>
      <c r="T16" s="242">
        <f>IF('Indicator Data'!T17="No Data",1,IF('Indicator Data Imputation'!T17&lt;&gt;"",1,0))</f>
        <v>1</v>
      </c>
      <c r="U16" s="242">
        <f>IF('Indicator Data'!U17="No Data",1,IF('Indicator Data Imputation'!U17&lt;&gt;"",1,0))</f>
        <v>1</v>
      </c>
      <c r="V16" s="242">
        <f>IF('Indicator Data'!V17="No Data",1,IF('Indicator Data Imputation'!V17&lt;&gt;"",1,0))</f>
        <v>1</v>
      </c>
      <c r="W16" s="242">
        <f>IF('Indicator Data'!W17="No Data",1,IF('Indicator Data Imputation'!W17&lt;&gt;"",1,0))</f>
        <v>1</v>
      </c>
      <c r="X16" s="242">
        <f>IF('Indicator Data'!X17="No Data",1,IF('Indicator Data Imputation'!X17&lt;&gt;"",1,0))</f>
        <v>1</v>
      </c>
      <c r="Y16" s="242">
        <f>IF('Indicator Data'!Y17="No Data",1,IF('Indicator Data Imputation'!Y17&lt;&gt;"",1,0))</f>
        <v>1</v>
      </c>
      <c r="Z16" s="242">
        <f>IF('Indicator Data'!Z17="No Data",1,IF('Indicator Data Imputation'!Z17&lt;&gt;"",1,0))</f>
        <v>1</v>
      </c>
      <c r="AA16" s="242">
        <f>IF('Indicator Data'!AA17="No Data",1,IF('Indicator Data Imputation'!AA17&lt;&gt;"",1,0))</f>
        <v>1</v>
      </c>
      <c r="AB16" s="242">
        <f>IF('Indicator Data'!AB17="No Data",1,IF('Indicator Data Imputation'!AB17&lt;&gt;"",1,0))</f>
        <v>0</v>
      </c>
      <c r="AC16" s="242">
        <f>IF('Indicator Data'!AC17="No Data",1,IF('Indicator Data Imputation'!AC17&lt;&gt;"",1,0))</f>
        <v>0</v>
      </c>
      <c r="AD16" s="242">
        <f>IF('Indicator Data'!AD17="No Data",1,IF('Indicator Data Imputation'!AD17&lt;&gt;"",1,0))</f>
        <v>1</v>
      </c>
      <c r="AE16" s="242">
        <f>IF('Indicator Data'!AE17="No Data",1,IF('Indicator Data Imputation'!AE17&lt;&gt;"",1,0))</f>
        <v>1</v>
      </c>
      <c r="AF16" s="242">
        <f>IF('Indicator Data'!AF17="No Data",1,IF('Indicator Data Imputation'!AF17&lt;&gt;"",1,0))</f>
        <v>0</v>
      </c>
      <c r="AG16" s="242">
        <f>IF('Indicator Data'!AG17="No Data",1,IF('Indicator Data Imputation'!AG17&lt;&gt;"",1,0))</f>
        <v>1</v>
      </c>
      <c r="AH16" s="242">
        <f>IF('Indicator Data'!AH17="No Data",1,IF('Indicator Data Imputation'!AH17&lt;&gt;"",1,0))</f>
        <v>0</v>
      </c>
      <c r="AI16" s="242">
        <f>IF('Indicator Data'!AI17="No Data",1,IF('Indicator Data Imputation'!AI17&lt;&gt;"",1,0))</f>
        <v>0</v>
      </c>
      <c r="AJ16" s="242">
        <f>IF('Indicator Data'!AJ17="No Data",1,IF('Indicator Data Imputation'!AJ17&lt;&gt;"",1,0))</f>
        <v>0</v>
      </c>
      <c r="AK16" s="242">
        <f>IF('Indicator Data'!AK17="No Data",1,IF('Indicator Data Imputation'!AK17&lt;&gt;"",1,0))</f>
        <v>0</v>
      </c>
      <c r="AL16" s="242">
        <f>IF('Indicator Data'!AL17="No Data",1,IF('Indicator Data Imputation'!AL17&lt;&gt;"",1,0))</f>
        <v>0</v>
      </c>
      <c r="AM16" s="242">
        <f>IF('Indicator Data'!AM17="No Data",1,IF('Indicator Data Imputation'!AM17&lt;&gt;"",1,0))</f>
        <v>0</v>
      </c>
      <c r="AN16" s="242">
        <f>IF('Indicator Data'!AN17="No Data",1,IF('Indicator Data Imputation'!AN17&lt;&gt;"",1,0))</f>
        <v>1</v>
      </c>
      <c r="AO16" s="242">
        <f>IF('Indicator Data'!AO17="No Data",1,IF('Indicator Data Imputation'!AO17&lt;&gt;"",1,0))</f>
        <v>1</v>
      </c>
      <c r="AP16" s="242">
        <f>IF('Indicator Data'!AP17="No Data",1,IF('Indicator Data Imputation'!AP17&lt;&gt;"",1,0))</f>
        <v>1</v>
      </c>
      <c r="AQ16" s="242">
        <f>IF('Indicator Data'!AQ17="No Data",1,IF('Indicator Data Imputation'!AQ17&lt;&gt;"",1,0))</f>
        <v>1</v>
      </c>
      <c r="AR16" s="242">
        <f>IF('Indicator Data'!AR17="No Data",1,IF('Indicator Data Imputation'!AR17&lt;&gt;"",1,0))</f>
        <v>1</v>
      </c>
      <c r="AS16" s="242">
        <f>IF('Indicator Data'!AS17="No Data",1,IF('Indicator Data Imputation'!AS17&lt;&gt;"",1,0))</f>
        <v>1</v>
      </c>
      <c r="AT16" s="242">
        <f>IF('Indicator Data'!AT17="No Data",1,IF('Indicator Data Imputation'!AT17&lt;&gt;"",1,0))</f>
        <v>1</v>
      </c>
      <c r="AU16" s="242">
        <f>IF('Indicator Data'!AU17="No Data",1,IF('Indicator Data Imputation'!AU17&lt;&gt;"",1,0))</f>
        <v>1</v>
      </c>
      <c r="AV16" s="242">
        <f>IF('Indicator Data'!AV17="No Data",1,IF('Indicator Data Imputation'!AV17&lt;&gt;"",1,0))</f>
        <v>1</v>
      </c>
      <c r="AW16" s="242">
        <f>IF('Indicator Data'!AW17="No Data",1,IF('Indicator Data Imputation'!AW17&lt;&gt;"",1,0))</f>
        <v>0</v>
      </c>
      <c r="AX16" s="242">
        <f>IF('Indicator Data'!AX17="No Data",1,IF('Indicator Data Imputation'!AX17&lt;&gt;"",1,0))</f>
        <v>0</v>
      </c>
      <c r="AY16" s="242">
        <f>IF('Indicator Data'!AY17="No Data",1,IF('Indicator Data Imputation'!AY17&lt;&gt;"",1,0))</f>
        <v>1</v>
      </c>
      <c r="AZ16" s="242">
        <f>IF('Indicator Data'!AZ17="No Data",1,IF('Indicator Data Imputation'!AZ17&lt;&gt;"",1,0))</f>
        <v>1</v>
      </c>
      <c r="BA16" s="246">
        <f t="shared" si="0"/>
        <v>25</v>
      </c>
      <c r="BB16" s="247">
        <f t="shared" si="1"/>
        <v>0.54347826086956519</v>
      </c>
    </row>
    <row r="17" spans="1:54" s="166" customFormat="1" x14ac:dyDescent="0.25">
      <c r="A17" s="165" t="s">
        <v>185</v>
      </c>
      <c r="B17" s="165" t="s">
        <v>540</v>
      </c>
      <c r="C17" s="165" t="s">
        <v>317</v>
      </c>
      <c r="D17" s="195" t="s">
        <v>321</v>
      </c>
      <c r="E17" s="242">
        <f>IF('Indicator Data'!E18="No Data",1,IF('Indicator Data Imputation'!E18&lt;&gt;"",1,0))</f>
        <v>0</v>
      </c>
      <c r="F17" s="242">
        <f>IF('Indicator Data'!F18="No Data",1,IF('Indicator Data Imputation'!F18&lt;&gt;"",1,0))</f>
        <v>0</v>
      </c>
      <c r="G17" s="242">
        <f>IF('Indicator Data'!G18="No Data",1,IF('Indicator Data Imputation'!G18&lt;&gt;"",1,0))</f>
        <v>0</v>
      </c>
      <c r="H17" s="242">
        <f>IF('Indicator Data'!H18="No Data",1,IF('Indicator Data Imputation'!H18&lt;&gt;"",1,0))</f>
        <v>0</v>
      </c>
      <c r="I17" s="242">
        <f>IF('Indicator Data'!I18="No Data",1,IF('Indicator Data Imputation'!I18&lt;&gt;"",1,0))</f>
        <v>1</v>
      </c>
      <c r="J17" s="242">
        <f>IF('Indicator Data'!J18="No Data",1,IF('Indicator Data Imputation'!J18&lt;&gt;"",1,0))</f>
        <v>0</v>
      </c>
      <c r="K17" s="242">
        <f>IF('Indicator Data'!K18="No Data",1,IF('Indicator Data Imputation'!K18&lt;&gt;"",1,0))</f>
        <v>1</v>
      </c>
      <c r="L17" s="242">
        <f>IF('Indicator Data'!L18="No Data",1,IF('Indicator Data Imputation'!L18&lt;&gt;"",1,0))</f>
        <v>0</v>
      </c>
      <c r="M17" s="242">
        <f>IF('Indicator Data'!M18="No Data",1,IF('Indicator Data Imputation'!M18&lt;&gt;"",1,0))</f>
        <v>0</v>
      </c>
      <c r="N17" s="242">
        <f>IF('Indicator Data'!N18="No Data",1,IF('Indicator Data Imputation'!N18&lt;&gt;"",1,0))</f>
        <v>0</v>
      </c>
      <c r="O17" s="242">
        <f>IF('Indicator Data'!O18="No Data",1,IF('Indicator Data Imputation'!O18&lt;&gt;"",1,0))</f>
        <v>0</v>
      </c>
      <c r="P17" s="242">
        <f>IF('Indicator Data'!P18="No Data",1,IF('Indicator Data Imputation'!P18&lt;&gt;"",1,0))</f>
        <v>0</v>
      </c>
      <c r="Q17" s="242">
        <f>IF('Indicator Data'!Q18="No Data",1,IF('Indicator Data Imputation'!Q18&lt;&gt;"",1,0))</f>
        <v>1</v>
      </c>
      <c r="R17" s="242">
        <f>IF('Indicator Data'!R18="No Data",1,IF('Indicator Data Imputation'!R18&lt;&gt;"",1,0))</f>
        <v>1</v>
      </c>
      <c r="S17" s="242">
        <f>IF('Indicator Data'!S18="No Data",1,IF('Indicator Data Imputation'!S18&lt;&gt;"",1,0))</f>
        <v>1</v>
      </c>
      <c r="T17" s="242">
        <f>IF('Indicator Data'!T18="No Data",1,IF('Indicator Data Imputation'!T18&lt;&gt;"",1,0))</f>
        <v>1</v>
      </c>
      <c r="U17" s="242">
        <f>IF('Indicator Data'!U18="No Data",1,IF('Indicator Data Imputation'!U18&lt;&gt;"",1,0))</f>
        <v>1</v>
      </c>
      <c r="V17" s="242">
        <f>IF('Indicator Data'!V18="No Data",1,IF('Indicator Data Imputation'!V18&lt;&gt;"",1,0))</f>
        <v>1</v>
      </c>
      <c r="W17" s="242">
        <f>IF('Indicator Data'!W18="No Data",1,IF('Indicator Data Imputation'!W18&lt;&gt;"",1,0))</f>
        <v>1</v>
      </c>
      <c r="X17" s="242">
        <f>IF('Indicator Data'!X18="No Data",1,IF('Indicator Data Imputation'!X18&lt;&gt;"",1,0))</f>
        <v>1</v>
      </c>
      <c r="Y17" s="242">
        <f>IF('Indicator Data'!Y18="No Data",1,IF('Indicator Data Imputation'!Y18&lt;&gt;"",1,0))</f>
        <v>1</v>
      </c>
      <c r="Z17" s="242">
        <f>IF('Indicator Data'!Z18="No Data",1,IF('Indicator Data Imputation'!Z18&lt;&gt;"",1,0))</f>
        <v>1</v>
      </c>
      <c r="AA17" s="242">
        <f>IF('Indicator Data'!AA18="No Data",1,IF('Indicator Data Imputation'!AA18&lt;&gt;"",1,0))</f>
        <v>1</v>
      </c>
      <c r="AB17" s="242">
        <f>IF('Indicator Data'!AB18="No Data",1,IF('Indicator Data Imputation'!AB18&lt;&gt;"",1,0))</f>
        <v>0</v>
      </c>
      <c r="AC17" s="242">
        <f>IF('Indicator Data'!AC18="No Data",1,IF('Indicator Data Imputation'!AC18&lt;&gt;"",1,0))</f>
        <v>0</v>
      </c>
      <c r="AD17" s="242">
        <f>IF('Indicator Data'!AD18="No Data",1,IF('Indicator Data Imputation'!AD18&lt;&gt;"",1,0))</f>
        <v>1</v>
      </c>
      <c r="AE17" s="242">
        <f>IF('Indicator Data'!AE18="No Data",1,IF('Indicator Data Imputation'!AE18&lt;&gt;"",1,0))</f>
        <v>1</v>
      </c>
      <c r="AF17" s="242">
        <f>IF('Indicator Data'!AF18="No Data",1,IF('Indicator Data Imputation'!AF18&lt;&gt;"",1,0))</f>
        <v>0</v>
      </c>
      <c r="AG17" s="242">
        <f>IF('Indicator Data'!AG18="No Data",1,IF('Indicator Data Imputation'!AG18&lt;&gt;"",1,0))</f>
        <v>1</v>
      </c>
      <c r="AH17" s="242">
        <f>IF('Indicator Data'!AH18="No Data",1,IF('Indicator Data Imputation'!AH18&lt;&gt;"",1,0))</f>
        <v>0</v>
      </c>
      <c r="AI17" s="242">
        <f>IF('Indicator Data'!AI18="No Data",1,IF('Indicator Data Imputation'!AI18&lt;&gt;"",1,0))</f>
        <v>0</v>
      </c>
      <c r="AJ17" s="242">
        <f>IF('Indicator Data'!AJ18="No Data",1,IF('Indicator Data Imputation'!AJ18&lt;&gt;"",1,0))</f>
        <v>0</v>
      </c>
      <c r="AK17" s="242">
        <f>IF('Indicator Data'!AK18="No Data",1,IF('Indicator Data Imputation'!AK18&lt;&gt;"",1,0))</f>
        <v>0</v>
      </c>
      <c r="AL17" s="242">
        <f>IF('Indicator Data'!AL18="No Data",1,IF('Indicator Data Imputation'!AL18&lt;&gt;"",1,0))</f>
        <v>0</v>
      </c>
      <c r="AM17" s="242">
        <f>IF('Indicator Data'!AM18="No Data",1,IF('Indicator Data Imputation'!AM18&lt;&gt;"",1,0))</f>
        <v>0</v>
      </c>
      <c r="AN17" s="242">
        <f>IF('Indicator Data'!AN18="No Data",1,IF('Indicator Data Imputation'!AN18&lt;&gt;"",1,0))</f>
        <v>1</v>
      </c>
      <c r="AO17" s="242">
        <f>IF('Indicator Data'!AO18="No Data",1,IF('Indicator Data Imputation'!AO18&lt;&gt;"",1,0))</f>
        <v>1</v>
      </c>
      <c r="AP17" s="242">
        <f>IF('Indicator Data'!AP18="No Data",1,IF('Indicator Data Imputation'!AP18&lt;&gt;"",1,0))</f>
        <v>1</v>
      </c>
      <c r="AQ17" s="242">
        <f>IF('Indicator Data'!AQ18="No Data",1,IF('Indicator Data Imputation'!AQ18&lt;&gt;"",1,0))</f>
        <v>1</v>
      </c>
      <c r="AR17" s="242">
        <f>IF('Indicator Data'!AR18="No Data",1,IF('Indicator Data Imputation'!AR18&lt;&gt;"",1,0))</f>
        <v>1</v>
      </c>
      <c r="AS17" s="242">
        <f>IF('Indicator Data'!AS18="No Data",1,IF('Indicator Data Imputation'!AS18&lt;&gt;"",1,0))</f>
        <v>1</v>
      </c>
      <c r="AT17" s="242">
        <f>IF('Indicator Data'!AT18="No Data",1,IF('Indicator Data Imputation'!AT18&lt;&gt;"",1,0))</f>
        <v>1</v>
      </c>
      <c r="AU17" s="242">
        <f>IF('Indicator Data'!AU18="No Data",1,IF('Indicator Data Imputation'!AU18&lt;&gt;"",1,0))</f>
        <v>1</v>
      </c>
      <c r="AV17" s="242">
        <f>IF('Indicator Data'!AV18="No Data",1,IF('Indicator Data Imputation'!AV18&lt;&gt;"",1,0))</f>
        <v>1</v>
      </c>
      <c r="AW17" s="242">
        <f>IF('Indicator Data'!AW18="No Data",1,IF('Indicator Data Imputation'!AW18&lt;&gt;"",1,0))</f>
        <v>0</v>
      </c>
      <c r="AX17" s="242">
        <f>IF('Indicator Data'!AX18="No Data",1,IF('Indicator Data Imputation'!AX18&lt;&gt;"",1,0))</f>
        <v>0</v>
      </c>
      <c r="AY17" s="242">
        <f>IF('Indicator Data'!AY18="No Data",1,IF('Indicator Data Imputation'!AY18&lt;&gt;"",1,0))</f>
        <v>1</v>
      </c>
      <c r="AZ17" s="242">
        <f>IF('Indicator Data'!AZ18="No Data",1,IF('Indicator Data Imputation'!AZ18&lt;&gt;"",1,0))</f>
        <v>1</v>
      </c>
      <c r="BA17" s="246">
        <f t="shared" si="0"/>
        <v>25</v>
      </c>
      <c r="BB17" s="247">
        <f t="shared" si="1"/>
        <v>0.54347826086956519</v>
      </c>
    </row>
    <row r="18" spans="1:54" s="166" customFormat="1" x14ac:dyDescent="0.25">
      <c r="A18" s="165" t="s">
        <v>185</v>
      </c>
      <c r="B18" s="165" t="s">
        <v>542</v>
      </c>
      <c r="C18" s="165" t="s">
        <v>317</v>
      </c>
      <c r="D18" s="195" t="s">
        <v>324</v>
      </c>
      <c r="E18" s="242">
        <f>IF('Indicator Data'!E19="No Data",1,IF('Indicator Data Imputation'!E19&lt;&gt;"",1,0))</f>
        <v>0</v>
      </c>
      <c r="F18" s="242">
        <f>IF('Indicator Data'!F19="No Data",1,IF('Indicator Data Imputation'!F19&lt;&gt;"",1,0))</f>
        <v>0</v>
      </c>
      <c r="G18" s="242">
        <f>IF('Indicator Data'!G19="No Data",1,IF('Indicator Data Imputation'!G19&lt;&gt;"",1,0))</f>
        <v>0</v>
      </c>
      <c r="H18" s="242">
        <f>IF('Indicator Data'!H19="No Data",1,IF('Indicator Data Imputation'!H19&lt;&gt;"",1,0))</f>
        <v>0</v>
      </c>
      <c r="I18" s="242">
        <f>IF('Indicator Data'!I19="No Data",1,IF('Indicator Data Imputation'!I19&lt;&gt;"",1,0))</f>
        <v>1</v>
      </c>
      <c r="J18" s="242">
        <f>IF('Indicator Data'!J19="No Data",1,IF('Indicator Data Imputation'!J19&lt;&gt;"",1,0))</f>
        <v>0</v>
      </c>
      <c r="K18" s="242">
        <f>IF('Indicator Data'!K19="No Data",1,IF('Indicator Data Imputation'!K19&lt;&gt;"",1,0))</f>
        <v>1</v>
      </c>
      <c r="L18" s="242">
        <f>IF('Indicator Data'!L19="No Data",1,IF('Indicator Data Imputation'!L19&lt;&gt;"",1,0))</f>
        <v>0</v>
      </c>
      <c r="M18" s="242">
        <f>IF('Indicator Data'!M19="No Data",1,IF('Indicator Data Imputation'!M19&lt;&gt;"",1,0))</f>
        <v>0</v>
      </c>
      <c r="N18" s="242">
        <f>IF('Indicator Data'!N19="No Data",1,IF('Indicator Data Imputation'!N19&lt;&gt;"",1,0))</f>
        <v>0</v>
      </c>
      <c r="O18" s="242">
        <f>IF('Indicator Data'!O19="No Data",1,IF('Indicator Data Imputation'!O19&lt;&gt;"",1,0))</f>
        <v>0</v>
      </c>
      <c r="P18" s="242">
        <f>IF('Indicator Data'!P19="No Data",1,IF('Indicator Data Imputation'!P19&lt;&gt;"",1,0))</f>
        <v>0</v>
      </c>
      <c r="Q18" s="242">
        <f>IF('Indicator Data'!Q19="No Data",1,IF('Indicator Data Imputation'!Q19&lt;&gt;"",1,0))</f>
        <v>1</v>
      </c>
      <c r="R18" s="242">
        <f>IF('Indicator Data'!R19="No Data",1,IF('Indicator Data Imputation'!R19&lt;&gt;"",1,0))</f>
        <v>1</v>
      </c>
      <c r="S18" s="242">
        <f>IF('Indicator Data'!S19="No Data",1,IF('Indicator Data Imputation'!S19&lt;&gt;"",1,0))</f>
        <v>1</v>
      </c>
      <c r="T18" s="242">
        <f>IF('Indicator Data'!T19="No Data",1,IF('Indicator Data Imputation'!T19&lt;&gt;"",1,0))</f>
        <v>1</v>
      </c>
      <c r="U18" s="242">
        <f>IF('Indicator Data'!U19="No Data",1,IF('Indicator Data Imputation'!U19&lt;&gt;"",1,0))</f>
        <v>1</v>
      </c>
      <c r="V18" s="242">
        <f>IF('Indicator Data'!V19="No Data",1,IF('Indicator Data Imputation'!V19&lt;&gt;"",1,0))</f>
        <v>1</v>
      </c>
      <c r="W18" s="242">
        <f>IF('Indicator Data'!W19="No Data",1,IF('Indicator Data Imputation'!W19&lt;&gt;"",1,0))</f>
        <v>1</v>
      </c>
      <c r="X18" s="242">
        <f>IF('Indicator Data'!X19="No Data",1,IF('Indicator Data Imputation'!X19&lt;&gt;"",1,0))</f>
        <v>1</v>
      </c>
      <c r="Y18" s="242">
        <f>IF('Indicator Data'!Y19="No Data",1,IF('Indicator Data Imputation'!Y19&lt;&gt;"",1,0))</f>
        <v>1</v>
      </c>
      <c r="Z18" s="242">
        <f>IF('Indicator Data'!Z19="No Data",1,IF('Indicator Data Imputation'!Z19&lt;&gt;"",1,0))</f>
        <v>1</v>
      </c>
      <c r="AA18" s="242">
        <f>IF('Indicator Data'!AA19="No Data",1,IF('Indicator Data Imputation'!AA19&lt;&gt;"",1,0))</f>
        <v>1</v>
      </c>
      <c r="AB18" s="242">
        <f>IF('Indicator Data'!AB19="No Data",1,IF('Indicator Data Imputation'!AB19&lt;&gt;"",1,0))</f>
        <v>0</v>
      </c>
      <c r="AC18" s="242">
        <f>IF('Indicator Data'!AC19="No Data",1,IF('Indicator Data Imputation'!AC19&lt;&gt;"",1,0))</f>
        <v>0</v>
      </c>
      <c r="AD18" s="242">
        <f>IF('Indicator Data'!AD19="No Data",1,IF('Indicator Data Imputation'!AD19&lt;&gt;"",1,0))</f>
        <v>1</v>
      </c>
      <c r="AE18" s="242">
        <f>IF('Indicator Data'!AE19="No Data",1,IF('Indicator Data Imputation'!AE19&lt;&gt;"",1,0))</f>
        <v>1</v>
      </c>
      <c r="AF18" s="242">
        <f>IF('Indicator Data'!AF19="No Data",1,IF('Indicator Data Imputation'!AF19&lt;&gt;"",1,0))</f>
        <v>0</v>
      </c>
      <c r="AG18" s="242">
        <f>IF('Indicator Data'!AG19="No Data",1,IF('Indicator Data Imputation'!AG19&lt;&gt;"",1,0))</f>
        <v>1</v>
      </c>
      <c r="AH18" s="242">
        <f>IF('Indicator Data'!AH19="No Data",1,IF('Indicator Data Imputation'!AH19&lt;&gt;"",1,0))</f>
        <v>0</v>
      </c>
      <c r="AI18" s="242">
        <f>IF('Indicator Data'!AI19="No Data",1,IF('Indicator Data Imputation'!AI19&lt;&gt;"",1,0))</f>
        <v>0</v>
      </c>
      <c r="AJ18" s="242">
        <f>IF('Indicator Data'!AJ19="No Data",1,IF('Indicator Data Imputation'!AJ19&lt;&gt;"",1,0))</f>
        <v>0</v>
      </c>
      <c r="AK18" s="242">
        <f>IF('Indicator Data'!AK19="No Data",1,IF('Indicator Data Imputation'!AK19&lt;&gt;"",1,0))</f>
        <v>0</v>
      </c>
      <c r="AL18" s="242">
        <f>IF('Indicator Data'!AL19="No Data",1,IF('Indicator Data Imputation'!AL19&lt;&gt;"",1,0))</f>
        <v>0</v>
      </c>
      <c r="AM18" s="242">
        <f>IF('Indicator Data'!AM19="No Data",1,IF('Indicator Data Imputation'!AM19&lt;&gt;"",1,0))</f>
        <v>0</v>
      </c>
      <c r="AN18" s="242">
        <f>IF('Indicator Data'!AN19="No Data",1,IF('Indicator Data Imputation'!AN19&lt;&gt;"",1,0))</f>
        <v>1</v>
      </c>
      <c r="AO18" s="242">
        <f>IF('Indicator Data'!AO19="No Data",1,IF('Indicator Data Imputation'!AO19&lt;&gt;"",1,0))</f>
        <v>1</v>
      </c>
      <c r="AP18" s="242">
        <f>IF('Indicator Data'!AP19="No Data",1,IF('Indicator Data Imputation'!AP19&lt;&gt;"",1,0))</f>
        <v>1</v>
      </c>
      <c r="AQ18" s="242">
        <f>IF('Indicator Data'!AQ19="No Data",1,IF('Indicator Data Imputation'!AQ19&lt;&gt;"",1,0))</f>
        <v>1</v>
      </c>
      <c r="AR18" s="242">
        <f>IF('Indicator Data'!AR19="No Data",1,IF('Indicator Data Imputation'!AR19&lt;&gt;"",1,0))</f>
        <v>1</v>
      </c>
      <c r="AS18" s="242">
        <f>IF('Indicator Data'!AS19="No Data",1,IF('Indicator Data Imputation'!AS19&lt;&gt;"",1,0))</f>
        <v>1</v>
      </c>
      <c r="AT18" s="242">
        <f>IF('Indicator Data'!AT19="No Data",1,IF('Indicator Data Imputation'!AT19&lt;&gt;"",1,0))</f>
        <v>1</v>
      </c>
      <c r="AU18" s="242">
        <f>IF('Indicator Data'!AU19="No Data",1,IF('Indicator Data Imputation'!AU19&lt;&gt;"",1,0))</f>
        <v>1</v>
      </c>
      <c r="AV18" s="242">
        <f>IF('Indicator Data'!AV19="No Data",1,IF('Indicator Data Imputation'!AV19&lt;&gt;"",1,0))</f>
        <v>1</v>
      </c>
      <c r="AW18" s="242">
        <f>IF('Indicator Data'!AW19="No Data",1,IF('Indicator Data Imputation'!AW19&lt;&gt;"",1,0))</f>
        <v>0</v>
      </c>
      <c r="AX18" s="242">
        <f>IF('Indicator Data'!AX19="No Data",1,IF('Indicator Data Imputation'!AX19&lt;&gt;"",1,0))</f>
        <v>0</v>
      </c>
      <c r="AY18" s="242">
        <f>IF('Indicator Data'!AY19="No Data",1,IF('Indicator Data Imputation'!AY19&lt;&gt;"",1,0))</f>
        <v>1</v>
      </c>
      <c r="AZ18" s="242">
        <f>IF('Indicator Data'!AZ19="No Data",1,IF('Indicator Data Imputation'!AZ19&lt;&gt;"",1,0))</f>
        <v>1</v>
      </c>
      <c r="BA18" s="246">
        <f t="shared" si="0"/>
        <v>25</v>
      </c>
      <c r="BB18" s="247">
        <f t="shared" si="1"/>
        <v>0.54347826086956519</v>
      </c>
    </row>
    <row r="19" spans="1:54" s="166" customFormat="1" x14ac:dyDescent="0.25">
      <c r="A19" s="165" t="s">
        <v>185</v>
      </c>
      <c r="B19" s="165" t="s">
        <v>185</v>
      </c>
      <c r="C19" s="165" t="s">
        <v>317</v>
      </c>
      <c r="D19" s="195" t="s">
        <v>326</v>
      </c>
      <c r="E19" s="242">
        <f>IF('Indicator Data'!E20="No Data",1,IF('Indicator Data Imputation'!E20&lt;&gt;"",1,0))</f>
        <v>0</v>
      </c>
      <c r="F19" s="242">
        <f>IF('Indicator Data'!F20="No Data",1,IF('Indicator Data Imputation'!F20&lt;&gt;"",1,0))</f>
        <v>0</v>
      </c>
      <c r="G19" s="242">
        <f>IF('Indicator Data'!G20="No Data",1,IF('Indicator Data Imputation'!G20&lt;&gt;"",1,0))</f>
        <v>0</v>
      </c>
      <c r="H19" s="242">
        <f>IF('Indicator Data'!H20="No Data",1,IF('Indicator Data Imputation'!H20&lt;&gt;"",1,0))</f>
        <v>0</v>
      </c>
      <c r="I19" s="242">
        <f>IF('Indicator Data'!I20="No Data",1,IF('Indicator Data Imputation'!I20&lt;&gt;"",1,0))</f>
        <v>1</v>
      </c>
      <c r="J19" s="242">
        <f>IF('Indicator Data'!J20="No Data",1,IF('Indicator Data Imputation'!J20&lt;&gt;"",1,0))</f>
        <v>0</v>
      </c>
      <c r="K19" s="242">
        <f>IF('Indicator Data'!K20="No Data",1,IF('Indicator Data Imputation'!K20&lt;&gt;"",1,0))</f>
        <v>1</v>
      </c>
      <c r="L19" s="242">
        <f>IF('Indicator Data'!L20="No Data",1,IF('Indicator Data Imputation'!L20&lt;&gt;"",1,0))</f>
        <v>0</v>
      </c>
      <c r="M19" s="242">
        <f>IF('Indicator Data'!M20="No Data",1,IF('Indicator Data Imputation'!M20&lt;&gt;"",1,0))</f>
        <v>0</v>
      </c>
      <c r="N19" s="242">
        <f>IF('Indicator Data'!N20="No Data",1,IF('Indicator Data Imputation'!N20&lt;&gt;"",1,0))</f>
        <v>0</v>
      </c>
      <c r="O19" s="242">
        <f>IF('Indicator Data'!O20="No Data",1,IF('Indicator Data Imputation'!O20&lt;&gt;"",1,0))</f>
        <v>0</v>
      </c>
      <c r="P19" s="242">
        <f>IF('Indicator Data'!P20="No Data",1,IF('Indicator Data Imputation'!P20&lt;&gt;"",1,0))</f>
        <v>0</v>
      </c>
      <c r="Q19" s="242">
        <f>IF('Indicator Data'!Q20="No Data",1,IF('Indicator Data Imputation'!Q20&lt;&gt;"",1,0))</f>
        <v>1</v>
      </c>
      <c r="R19" s="242">
        <f>IF('Indicator Data'!R20="No Data",1,IF('Indicator Data Imputation'!R20&lt;&gt;"",1,0))</f>
        <v>1</v>
      </c>
      <c r="S19" s="242">
        <f>IF('Indicator Data'!S20="No Data",1,IF('Indicator Data Imputation'!S20&lt;&gt;"",1,0))</f>
        <v>1</v>
      </c>
      <c r="T19" s="242">
        <f>IF('Indicator Data'!T20="No Data",1,IF('Indicator Data Imputation'!T20&lt;&gt;"",1,0))</f>
        <v>1</v>
      </c>
      <c r="U19" s="242">
        <f>IF('Indicator Data'!U20="No Data",1,IF('Indicator Data Imputation'!U20&lt;&gt;"",1,0))</f>
        <v>1</v>
      </c>
      <c r="V19" s="242">
        <f>IF('Indicator Data'!V20="No Data",1,IF('Indicator Data Imputation'!V20&lt;&gt;"",1,0))</f>
        <v>1</v>
      </c>
      <c r="W19" s="242">
        <f>IF('Indicator Data'!W20="No Data",1,IF('Indicator Data Imputation'!W20&lt;&gt;"",1,0))</f>
        <v>1</v>
      </c>
      <c r="X19" s="242">
        <f>IF('Indicator Data'!X20="No Data",1,IF('Indicator Data Imputation'!X20&lt;&gt;"",1,0))</f>
        <v>1</v>
      </c>
      <c r="Y19" s="242">
        <f>IF('Indicator Data'!Y20="No Data",1,IF('Indicator Data Imputation'!Y20&lt;&gt;"",1,0))</f>
        <v>1</v>
      </c>
      <c r="Z19" s="242">
        <f>IF('Indicator Data'!Z20="No Data",1,IF('Indicator Data Imputation'!Z20&lt;&gt;"",1,0))</f>
        <v>1</v>
      </c>
      <c r="AA19" s="242">
        <f>IF('Indicator Data'!AA20="No Data",1,IF('Indicator Data Imputation'!AA20&lt;&gt;"",1,0))</f>
        <v>1</v>
      </c>
      <c r="AB19" s="242">
        <f>IF('Indicator Data'!AB20="No Data",1,IF('Indicator Data Imputation'!AB20&lt;&gt;"",1,0))</f>
        <v>0</v>
      </c>
      <c r="AC19" s="242">
        <f>IF('Indicator Data'!AC20="No Data",1,IF('Indicator Data Imputation'!AC20&lt;&gt;"",1,0))</f>
        <v>0</v>
      </c>
      <c r="AD19" s="242">
        <f>IF('Indicator Data'!AD20="No Data",1,IF('Indicator Data Imputation'!AD20&lt;&gt;"",1,0))</f>
        <v>1</v>
      </c>
      <c r="AE19" s="242">
        <f>IF('Indicator Data'!AE20="No Data",1,IF('Indicator Data Imputation'!AE20&lt;&gt;"",1,0))</f>
        <v>1</v>
      </c>
      <c r="AF19" s="242">
        <f>IF('Indicator Data'!AF20="No Data",1,IF('Indicator Data Imputation'!AF20&lt;&gt;"",1,0))</f>
        <v>0</v>
      </c>
      <c r="AG19" s="242">
        <f>IF('Indicator Data'!AG20="No Data",1,IF('Indicator Data Imputation'!AG20&lt;&gt;"",1,0))</f>
        <v>1</v>
      </c>
      <c r="AH19" s="242">
        <f>IF('Indicator Data'!AH20="No Data",1,IF('Indicator Data Imputation'!AH20&lt;&gt;"",1,0))</f>
        <v>0</v>
      </c>
      <c r="AI19" s="242">
        <f>IF('Indicator Data'!AI20="No Data",1,IF('Indicator Data Imputation'!AI20&lt;&gt;"",1,0))</f>
        <v>0</v>
      </c>
      <c r="AJ19" s="242">
        <f>IF('Indicator Data'!AJ20="No Data",1,IF('Indicator Data Imputation'!AJ20&lt;&gt;"",1,0))</f>
        <v>0</v>
      </c>
      <c r="AK19" s="242">
        <f>IF('Indicator Data'!AK20="No Data",1,IF('Indicator Data Imputation'!AK20&lt;&gt;"",1,0))</f>
        <v>0</v>
      </c>
      <c r="AL19" s="242">
        <f>IF('Indicator Data'!AL20="No Data",1,IF('Indicator Data Imputation'!AL20&lt;&gt;"",1,0))</f>
        <v>0</v>
      </c>
      <c r="AM19" s="242">
        <f>IF('Indicator Data'!AM20="No Data",1,IF('Indicator Data Imputation'!AM20&lt;&gt;"",1,0))</f>
        <v>0</v>
      </c>
      <c r="AN19" s="242">
        <f>IF('Indicator Data'!AN20="No Data",1,IF('Indicator Data Imputation'!AN20&lt;&gt;"",1,0))</f>
        <v>1</v>
      </c>
      <c r="AO19" s="242">
        <f>IF('Indicator Data'!AO20="No Data",1,IF('Indicator Data Imputation'!AO20&lt;&gt;"",1,0))</f>
        <v>1</v>
      </c>
      <c r="AP19" s="242">
        <f>IF('Indicator Data'!AP20="No Data",1,IF('Indicator Data Imputation'!AP20&lt;&gt;"",1,0))</f>
        <v>1</v>
      </c>
      <c r="AQ19" s="242">
        <f>IF('Indicator Data'!AQ20="No Data",1,IF('Indicator Data Imputation'!AQ20&lt;&gt;"",1,0))</f>
        <v>1</v>
      </c>
      <c r="AR19" s="242">
        <f>IF('Indicator Data'!AR20="No Data",1,IF('Indicator Data Imputation'!AR20&lt;&gt;"",1,0))</f>
        <v>1</v>
      </c>
      <c r="AS19" s="242">
        <f>IF('Indicator Data'!AS20="No Data",1,IF('Indicator Data Imputation'!AS20&lt;&gt;"",1,0))</f>
        <v>1</v>
      </c>
      <c r="AT19" s="242">
        <f>IF('Indicator Data'!AT20="No Data",1,IF('Indicator Data Imputation'!AT20&lt;&gt;"",1,0))</f>
        <v>1</v>
      </c>
      <c r="AU19" s="242">
        <f>IF('Indicator Data'!AU20="No Data",1,IF('Indicator Data Imputation'!AU20&lt;&gt;"",1,0))</f>
        <v>1</v>
      </c>
      <c r="AV19" s="242">
        <f>IF('Indicator Data'!AV20="No Data",1,IF('Indicator Data Imputation'!AV20&lt;&gt;"",1,0))</f>
        <v>1</v>
      </c>
      <c r="AW19" s="242">
        <f>IF('Indicator Data'!AW20="No Data",1,IF('Indicator Data Imputation'!AW20&lt;&gt;"",1,0))</f>
        <v>0</v>
      </c>
      <c r="AX19" s="242">
        <f>IF('Indicator Data'!AX20="No Data",1,IF('Indicator Data Imputation'!AX20&lt;&gt;"",1,0))</f>
        <v>0</v>
      </c>
      <c r="AY19" s="242">
        <f>IF('Indicator Data'!AY20="No Data",1,IF('Indicator Data Imputation'!AY20&lt;&gt;"",1,0))</f>
        <v>1</v>
      </c>
      <c r="AZ19" s="242">
        <f>IF('Indicator Data'!AZ20="No Data",1,IF('Indicator Data Imputation'!AZ20&lt;&gt;"",1,0))</f>
        <v>1</v>
      </c>
      <c r="BA19" s="246">
        <f t="shared" si="0"/>
        <v>25</v>
      </c>
      <c r="BB19" s="247">
        <f t="shared" si="1"/>
        <v>0.54347826086956519</v>
      </c>
    </row>
    <row r="20" spans="1:54" s="166" customFormat="1" x14ac:dyDescent="0.25">
      <c r="A20" s="165" t="s">
        <v>185</v>
      </c>
      <c r="B20" s="165" t="s">
        <v>327</v>
      </c>
      <c r="C20" s="165" t="s">
        <v>317</v>
      </c>
      <c r="D20" s="195" t="s">
        <v>329</v>
      </c>
      <c r="E20" s="242">
        <f>IF('Indicator Data'!E21="No Data",1,IF('Indicator Data Imputation'!E21&lt;&gt;"",1,0))</f>
        <v>0</v>
      </c>
      <c r="F20" s="242">
        <f>IF('Indicator Data'!F21="No Data",1,IF('Indicator Data Imputation'!F21&lt;&gt;"",1,0))</f>
        <v>0</v>
      </c>
      <c r="G20" s="242">
        <f>IF('Indicator Data'!G21="No Data",1,IF('Indicator Data Imputation'!G21&lt;&gt;"",1,0))</f>
        <v>0</v>
      </c>
      <c r="H20" s="242">
        <f>IF('Indicator Data'!H21="No Data",1,IF('Indicator Data Imputation'!H21&lt;&gt;"",1,0))</f>
        <v>0</v>
      </c>
      <c r="I20" s="242">
        <f>IF('Indicator Data'!I21="No Data",1,IF('Indicator Data Imputation'!I21&lt;&gt;"",1,0))</f>
        <v>1</v>
      </c>
      <c r="J20" s="242">
        <f>IF('Indicator Data'!J21="No Data",1,IF('Indicator Data Imputation'!J21&lt;&gt;"",1,0))</f>
        <v>0</v>
      </c>
      <c r="K20" s="242">
        <f>IF('Indicator Data'!K21="No Data",1,IF('Indicator Data Imputation'!K21&lt;&gt;"",1,0))</f>
        <v>1</v>
      </c>
      <c r="L20" s="242">
        <f>IF('Indicator Data'!L21="No Data",1,IF('Indicator Data Imputation'!L21&lt;&gt;"",1,0))</f>
        <v>0</v>
      </c>
      <c r="M20" s="242">
        <f>IF('Indicator Data'!M21="No Data",1,IF('Indicator Data Imputation'!M21&lt;&gt;"",1,0))</f>
        <v>0</v>
      </c>
      <c r="N20" s="242">
        <f>IF('Indicator Data'!N21="No Data",1,IF('Indicator Data Imputation'!N21&lt;&gt;"",1,0))</f>
        <v>0</v>
      </c>
      <c r="O20" s="242">
        <f>IF('Indicator Data'!O21="No Data",1,IF('Indicator Data Imputation'!O21&lt;&gt;"",1,0))</f>
        <v>0</v>
      </c>
      <c r="P20" s="242">
        <f>IF('Indicator Data'!P21="No Data",1,IF('Indicator Data Imputation'!P21&lt;&gt;"",1,0))</f>
        <v>0</v>
      </c>
      <c r="Q20" s="242">
        <f>IF('Indicator Data'!Q21="No Data",1,IF('Indicator Data Imputation'!Q21&lt;&gt;"",1,0))</f>
        <v>1</v>
      </c>
      <c r="R20" s="242">
        <f>IF('Indicator Data'!R21="No Data",1,IF('Indicator Data Imputation'!R21&lt;&gt;"",1,0))</f>
        <v>1</v>
      </c>
      <c r="S20" s="242">
        <f>IF('Indicator Data'!S21="No Data",1,IF('Indicator Data Imputation'!S21&lt;&gt;"",1,0))</f>
        <v>1</v>
      </c>
      <c r="T20" s="242">
        <f>IF('Indicator Data'!T21="No Data",1,IF('Indicator Data Imputation'!T21&lt;&gt;"",1,0))</f>
        <v>1</v>
      </c>
      <c r="U20" s="242">
        <f>IF('Indicator Data'!U21="No Data",1,IF('Indicator Data Imputation'!U21&lt;&gt;"",1,0))</f>
        <v>1</v>
      </c>
      <c r="V20" s="242">
        <f>IF('Indicator Data'!V21="No Data",1,IF('Indicator Data Imputation'!V21&lt;&gt;"",1,0))</f>
        <v>1</v>
      </c>
      <c r="W20" s="242">
        <f>IF('Indicator Data'!W21="No Data",1,IF('Indicator Data Imputation'!W21&lt;&gt;"",1,0))</f>
        <v>1</v>
      </c>
      <c r="X20" s="242">
        <f>IF('Indicator Data'!X21="No Data",1,IF('Indicator Data Imputation'!X21&lt;&gt;"",1,0))</f>
        <v>1</v>
      </c>
      <c r="Y20" s="242">
        <f>IF('Indicator Data'!Y21="No Data",1,IF('Indicator Data Imputation'!Y21&lt;&gt;"",1,0))</f>
        <v>1</v>
      </c>
      <c r="Z20" s="242">
        <f>IF('Indicator Data'!Z21="No Data",1,IF('Indicator Data Imputation'!Z21&lt;&gt;"",1,0))</f>
        <v>1</v>
      </c>
      <c r="AA20" s="242">
        <f>IF('Indicator Data'!AA21="No Data",1,IF('Indicator Data Imputation'!AA21&lt;&gt;"",1,0))</f>
        <v>1</v>
      </c>
      <c r="AB20" s="242">
        <f>IF('Indicator Data'!AB21="No Data",1,IF('Indicator Data Imputation'!AB21&lt;&gt;"",1,0))</f>
        <v>0</v>
      </c>
      <c r="AC20" s="242">
        <f>IF('Indicator Data'!AC21="No Data",1,IF('Indicator Data Imputation'!AC21&lt;&gt;"",1,0))</f>
        <v>0</v>
      </c>
      <c r="AD20" s="242">
        <f>IF('Indicator Data'!AD21="No Data",1,IF('Indicator Data Imputation'!AD21&lt;&gt;"",1,0))</f>
        <v>1</v>
      </c>
      <c r="AE20" s="242">
        <f>IF('Indicator Data'!AE21="No Data",1,IF('Indicator Data Imputation'!AE21&lt;&gt;"",1,0))</f>
        <v>1</v>
      </c>
      <c r="AF20" s="242">
        <f>IF('Indicator Data'!AF21="No Data",1,IF('Indicator Data Imputation'!AF21&lt;&gt;"",1,0))</f>
        <v>0</v>
      </c>
      <c r="AG20" s="242">
        <f>IF('Indicator Data'!AG21="No Data",1,IF('Indicator Data Imputation'!AG21&lt;&gt;"",1,0))</f>
        <v>1</v>
      </c>
      <c r="AH20" s="242">
        <f>IF('Indicator Data'!AH21="No Data",1,IF('Indicator Data Imputation'!AH21&lt;&gt;"",1,0))</f>
        <v>0</v>
      </c>
      <c r="AI20" s="242">
        <f>IF('Indicator Data'!AI21="No Data",1,IF('Indicator Data Imputation'!AI21&lt;&gt;"",1,0))</f>
        <v>0</v>
      </c>
      <c r="AJ20" s="242">
        <f>IF('Indicator Data'!AJ21="No Data",1,IF('Indicator Data Imputation'!AJ21&lt;&gt;"",1,0))</f>
        <v>0</v>
      </c>
      <c r="AK20" s="242">
        <f>IF('Indicator Data'!AK21="No Data",1,IF('Indicator Data Imputation'!AK21&lt;&gt;"",1,0))</f>
        <v>0</v>
      </c>
      <c r="AL20" s="242">
        <f>IF('Indicator Data'!AL21="No Data",1,IF('Indicator Data Imputation'!AL21&lt;&gt;"",1,0))</f>
        <v>0</v>
      </c>
      <c r="AM20" s="242">
        <f>IF('Indicator Data'!AM21="No Data",1,IF('Indicator Data Imputation'!AM21&lt;&gt;"",1,0))</f>
        <v>0</v>
      </c>
      <c r="AN20" s="242">
        <f>IF('Indicator Data'!AN21="No Data",1,IF('Indicator Data Imputation'!AN21&lt;&gt;"",1,0))</f>
        <v>1</v>
      </c>
      <c r="AO20" s="242">
        <f>IF('Indicator Data'!AO21="No Data",1,IF('Indicator Data Imputation'!AO21&lt;&gt;"",1,0))</f>
        <v>1</v>
      </c>
      <c r="AP20" s="242">
        <f>IF('Indicator Data'!AP21="No Data",1,IF('Indicator Data Imputation'!AP21&lt;&gt;"",1,0))</f>
        <v>1</v>
      </c>
      <c r="AQ20" s="242">
        <f>IF('Indicator Data'!AQ21="No Data",1,IF('Indicator Data Imputation'!AQ21&lt;&gt;"",1,0))</f>
        <v>1</v>
      </c>
      <c r="AR20" s="242">
        <f>IF('Indicator Data'!AR21="No Data",1,IF('Indicator Data Imputation'!AR21&lt;&gt;"",1,0))</f>
        <v>1</v>
      </c>
      <c r="AS20" s="242">
        <f>IF('Indicator Data'!AS21="No Data",1,IF('Indicator Data Imputation'!AS21&lt;&gt;"",1,0))</f>
        <v>1</v>
      </c>
      <c r="AT20" s="242">
        <f>IF('Indicator Data'!AT21="No Data",1,IF('Indicator Data Imputation'!AT21&lt;&gt;"",1,0))</f>
        <v>1</v>
      </c>
      <c r="AU20" s="242">
        <f>IF('Indicator Data'!AU21="No Data",1,IF('Indicator Data Imputation'!AU21&lt;&gt;"",1,0))</f>
        <v>1</v>
      </c>
      <c r="AV20" s="242">
        <f>IF('Indicator Data'!AV21="No Data",1,IF('Indicator Data Imputation'!AV21&lt;&gt;"",1,0))</f>
        <v>1</v>
      </c>
      <c r="AW20" s="242">
        <f>IF('Indicator Data'!AW21="No Data",1,IF('Indicator Data Imputation'!AW21&lt;&gt;"",1,0))</f>
        <v>0</v>
      </c>
      <c r="AX20" s="242">
        <f>IF('Indicator Data'!AX21="No Data",1,IF('Indicator Data Imputation'!AX21&lt;&gt;"",1,0))</f>
        <v>0</v>
      </c>
      <c r="AY20" s="242">
        <f>IF('Indicator Data'!AY21="No Data",1,IF('Indicator Data Imputation'!AY21&lt;&gt;"",1,0))</f>
        <v>1</v>
      </c>
      <c r="AZ20" s="242">
        <f>IF('Indicator Data'!AZ21="No Data",1,IF('Indicator Data Imputation'!AZ21&lt;&gt;"",1,0))</f>
        <v>1</v>
      </c>
      <c r="BA20" s="246">
        <f t="shared" si="0"/>
        <v>25</v>
      </c>
      <c r="BB20" s="247">
        <f t="shared" si="1"/>
        <v>0.54347826086956519</v>
      </c>
    </row>
    <row r="21" spans="1:54" s="166" customFormat="1" x14ac:dyDescent="0.25">
      <c r="A21" s="165" t="s">
        <v>185</v>
      </c>
      <c r="B21" s="165" t="s">
        <v>330</v>
      </c>
      <c r="C21" s="165" t="s">
        <v>317</v>
      </c>
      <c r="D21" s="195" t="s">
        <v>332</v>
      </c>
      <c r="E21" s="242">
        <f>IF('Indicator Data'!E22="No Data",1,IF('Indicator Data Imputation'!E22&lt;&gt;"",1,0))</f>
        <v>0</v>
      </c>
      <c r="F21" s="242">
        <f>IF('Indicator Data'!F22="No Data",1,IF('Indicator Data Imputation'!F22&lt;&gt;"",1,0))</f>
        <v>0</v>
      </c>
      <c r="G21" s="242">
        <f>IF('Indicator Data'!G22="No Data",1,IF('Indicator Data Imputation'!G22&lt;&gt;"",1,0))</f>
        <v>0</v>
      </c>
      <c r="H21" s="242">
        <f>IF('Indicator Data'!H22="No Data",1,IF('Indicator Data Imputation'!H22&lt;&gt;"",1,0))</f>
        <v>0</v>
      </c>
      <c r="I21" s="242">
        <f>IF('Indicator Data'!I22="No Data",1,IF('Indicator Data Imputation'!I22&lt;&gt;"",1,0))</f>
        <v>1</v>
      </c>
      <c r="J21" s="242">
        <f>IF('Indicator Data'!J22="No Data",1,IF('Indicator Data Imputation'!J22&lt;&gt;"",1,0))</f>
        <v>0</v>
      </c>
      <c r="K21" s="242">
        <f>IF('Indicator Data'!K22="No Data",1,IF('Indicator Data Imputation'!K22&lt;&gt;"",1,0))</f>
        <v>1</v>
      </c>
      <c r="L21" s="242">
        <f>IF('Indicator Data'!L22="No Data",1,IF('Indicator Data Imputation'!L22&lt;&gt;"",1,0))</f>
        <v>0</v>
      </c>
      <c r="M21" s="242">
        <f>IF('Indicator Data'!M22="No Data",1,IF('Indicator Data Imputation'!M22&lt;&gt;"",1,0))</f>
        <v>0</v>
      </c>
      <c r="N21" s="242">
        <f>IF('Indicator Data'!N22="No Data",1,IF('Indicator Data Imputation'!N22&lt;&gt;"",1,0))</f>
        <v>0</v>
      </c>
      <c r="O21" s="242">
        <f>IF('Indicator Data'!O22="No Data",1,IF('Indicator Data Imputation'!O22&lt;&gt;"",1,0))</f>
        <v>0</v>
      </c>
      <c r="P21" s="242">
        <f>IF('Indicator Data'!P22="No Data",1,IF('Indicator Data Imputation'!P22&lt;&gt;"",1,0))</f>
        <v>0</v>
      </c>
      <c r="Q21" s="242">
        <f>IF('Indicator Data'!Q22="No Data",1,IF('Indicator Data Imputation'!Q22&lt;&gt;"",1,0))</f>
        <v>1</v>
      </c>
      <c r="R21" s="242">
        <f>IF('Indicator Data'!R22="No Data",1,IF('Indicator Data Imputation'!R22&lt;&gt;"",1,0))</f>
        <v>1</v>
      </c>
      <c r="S21" s="242">
        <f>IF('Indicator Data'!S22="No Data",1,IF('Indicator Data Imputation'!S22&lt;&gt;"",1,0))</f>
        <v>1</v>
      </c>
      <c r="T21" s="242">
        <f>IF('Indicator Data'!T22="No Data",1,IF('Indicator Data Imputation'!T22&lt;&gt;"",1,0))</f>
        <v>1</v>
      </c>
      <c r="U21" s="242">
        <f>IF('Indicator Data'!U22="No Data",1,IF('Indicator Data Imputation'!U22&lt;&gt;"",1,0))</f>
        <v>1</v>
      </c>
      <c r="V21" s="242">
        <f>IF('Indicator Data'!V22="No Data",1,IF('Indicator Data Imputation'!V22&lt;&gt;"",1,0))</f>
        <v>1</v>
      </c>
      <c r="W21" s="242">
        <f>IF('Indicator Data'!W22="No Data",1,IF('Indicator Data Imputation'!W22&lt;&gt;"",1,0))</f>
        <v>1</v>
      </c>
      <c r="X21" s="242">
        <f>IF('Indicator Data'!X22="No Data",1,IF('Indicator Data Imputation'!X22&lt;&gt;"",1,0))</f>
        <v>1</v>
      </c>
      <c r="Y21" s="242">
        <f>IF('Indicator Data'!Y22="No Data",1,IF('Indicator Data Imputation'!Y22&lt;&gt;"",1,0))</f>
        <v>1</v>
      </c>
      <c r="Z21" s="242">
        <f>IF('Indicator Data'!Z22="No Data",1,IF('Indicator Data Imputation'!Z22&lt;&gt;"",1,0))</f>
        <v>1</v>
      </c>
      <c r="AA21" s="242">
        <f>IF('Indicator Data'!AA22="No Data",1,IF('Indicator Data Imputation'!AA22&lt;&gt;"",1,0))</f>
        <v>1</v>
      </c>
      <c r="AB21" s="242">
        <f>IF('Indicator Data'!AB22="No Data",1,IF('Indicator Data Imputation'!AB22&lt;&gt;"",1,0))</f>
        <v>0</v>
      </c>
      <c r="AC21" s="242">
        <f>IF('Indicator Data'!AC22="No Data",1,IF('Indicator Data Imputation'!AC22&lt;&gt;"",1,0))</f>
        <v>0</v>
      </c>
      <c r="AD21" s="242">
        <f>IF('Indicator Data'!AD22="No Data",1,IF('Indicator Data Imputation'!AD22&lt;&gt;"",1,0))</f>
        <v>1</v>
      </c>
      <c r="AE21" s="242">
        <f>IF('Indicator Data'!AE22="No Data",1,IF('Indicator Data Imputation'!AE22&lt;&gt;"",1,0))</f>
        <v>1</v>
      </c>
      <c r="AF21" s="242">
        <f>IF('Indicator Data'!AF22="No Data",1,IF('Indicator Data Imputation'!AF22&lt;&gt;"",1,0))</f>
        <v>0</v>
      </c>
      <c r="AG21" s="242">
        <f>IF('Indicator Data'!AG22="No Data",1,IF('Indicator Data Imputation'!AG22&lt;&gt;"",1,0))</f>
        <v>1</v>
      </c>
      <c r="AH21" s="242">
        <f>IF('Indicator Data'!AH22="No Data",1,IF('Indicator Data Imputation'!AH22&lt;&gt;"",1,0))</f>
        <v>0</v>
      </c>
      <c r="AI21" s="242">
        <f>IF('Indicator Data'!AI22="No Data",1,IF('Indicator Data Imputation'!AI22&lt;&gt;"",1,0))</f>
        <v>0</v>
      </c>
      <c r="AJ21" s="242">
        <f>IF('Indicator Data'!AJ22="No Data",1,IF('Indicator Data Imputation'!AJ22&lt;&gt;"",1,0))</f>
        <v>0</v>
      </c>
      <c r="AK21" s="242">
        <f>IF('Indicator Data'!AK22="No Data",1,IF('Indicator Data Imputation'!AK22&lt;&gt;"",1,0))</f>
        <v>0</v>
      </c>
      <c r="AL21" s="242">
        <f>IF('Indicator Data'!AL22="No Data",1,IF('Indicator Data Imputation'!AL22&lt;&gt;"",1,0))</f>
        <v>0</v>
      </c>
      <c r="AM21" s="242">
        <f>IF('Indicator Data'!AM22="No Data",1,IF('Indicator Data Imputation'!AM22&lt;&gt;"",1,0))</f>
        <v>0</v>
      </c>
      <c r="AN21" s="242">
        <f>IF('Indicator Data'!AN22="No Data",1,IF('Indicator Data Imputation'!AN22&lt;&gt;"",1,0))</f>
        <v>1</v>
      </c>
      <c r="AO21" s="242">
        <f>IF('Indicator Data'!AO22="No Data",1,IF('Indicator Data Imputation'!AO22&lt;&gt;"",1,0))</f>
        <v>1</v>
      </c>
      <c r="AP21" s="242">
        <f>IF('Indicator Data'!AP22="No Data",1,IF('Indicator Data Imputation'!AP22&lt;&gt;"",1,0))</f>
        <v>1</v>
      </c>
      <c r="AQ21" s="242">
        <f>IF('Indicator Data'!AQ22="No Data",1,IF('Indicator Data Imputation'!AQ22&lt;&gt;"",1,0))</f>
        <v>1</v>
      </c>
      <c r="AR21" s="242">
        <f>IF('Indicator Data'!AR22="No Data",1,IF('Indicator Data Imputation'!AR22&lt;&gt;"",1,0))</f>
        <v>1</v>
      </c>
      <c r="AS21" s="242">
        <f>IF('Indicator Data'!AS22="No Data",1,IF('Indicator Data Imputation'!AS22&lt;&gt;"",1,0))</f>
        <v>1</v>
      </c>
      <c r="AT21" s="242">
        <f>IF('Indicator Data'!AT22="No Data",1,IF('Indicator Data Imputation'!AT22&lt;&gt;"",1,0))</f>
        <v>1</v>
      </c>
      <c r="AU21" s="242">
        <f>IF('Indicator Data'!AU22="No Data",1,IF('Indicator Data Imputation'!AU22&lt;&gt;"",1,0))</f>
        <v>1</v>
      </c>
      <c r="AV21" s="242">
        <f>IF('Indicator Data'!AV22="No Data",1,IF('Indicator Data Imputation'!AV22&lt;&gt;"",1,0))</f>
        <v>1</v>
      </c>
      <c r="AW21" s="242">
        <f>IF('Indicator Data'!AW22="No Data",1,IF('Indicator Data Imputation'!AW22&lt;&gt;"",1,0))</f>
        <v>0</v>
      </c>
      <c r="AX21" s="242">
        <f>IF('Indicator Data'!AX22="No Data",1,IF('Indicator Data Imputation'!AX22&lt;&gt;"",1,0))</f>
        <v>0</v>
      </c>
      <c r="AY21" s="242">
        <f>IF('Indicator Data'!AY22="No Data",1,IF('Indicator Data Imputation'!AY22&lt;&gt;"",1,0))</f>
        <v>1</v>
      </c>
      <c r="AZ21" s="242">
        <f>IF('Indicator Data'!AZ22="No Data",1,IF('Indicator Data Imputation'!AZ22&lt;&gt;"",1,0))</f>
        <v>1</v>
      </c>
      <c r="BA21" s="246">
        <f t="shared" si="0"/>
        <v>25</v>
      </c>
      <c r="BB21" s="247">
        <f t="shared" si="1"/>
        <v>0.54347826086956519</v>
      </c>
    </row>
    <row r="22" spans="1:54" s="166" customFormat="1" x14ac:dyDescent="0.25">
      <c r="A22" s="165" t="s">
        <v>185</v>
      </c>
      <c r="B22" s="165" t="s">
        <v>333</v>
      </c>
      <c r="C22" s="165" t="s">
        <v>317</v>
      </c>
      <c r="D22" s="195" t="s">
        <v>335</v>
      </c>
      <c r="E22" s="242">
        <f>IF('Indicator Data'!E23="No Data",1,IF('Indicator Data Imputation'!E23&lt;&gt;"",1,0))</f>
        <v>0</v>
      </c>
      <c r="F22" s="242">
        <f>IF('Indicator Data'!F23="No Data",1,IF('Indicator Data Imputation'!F23&lt;&gt;"",1,0))</f>
        <v>0</v>
      </c>
      <c r="G22" s="242">
        <f>IF('Indicator Data'!G23="No Data",1,IF('Indicator Data Imputation'!G23&lt;&gt;"",1,0))</f>
        <v>0</v>
      </c>
      <c r="H22" s="242">
        <f>IF('Indicator Data'!H23="No Data",1,IF('Indicator Data Imputation'!H23&lt;&gt;"",1,0))</f>
        <v>0</v>
      </c>
      <c r="I22" s="242">
        <f>IF('Indicator Data'!I23="No Data",1,IF('Indicator Data Imputation'!I23&lt;&gt;"",1,0))</f>
        <v>1</v>
      </c>
      <c r="J22" s="242">
        <f>IF('Indicator Data'!J23="No Data",1,IF('Indicator Data Imputation'!J23&lt;&gt;"",1,0))</f>
        <v>0</v>
      </c>
      <c r="K22" s="242">
        <f>IF('Indicator Data'!K23="No Data",1,IF('Indicator Data Imputation'!K23&lt;&gt;"",1,0))</f>
        <v>1</v>
      </c>
      <c r="L22" s="242">
        <f>IF('Indicator Data'!L23="No Data",1,IF('Indicator Data Imputation'!L23&lt;&gt;"",1,0))</f>
        <v>0</v>
      </c>
      <c r="M22" s="242">
        <f>IF('Indicator Data'!M23="No Data",1,IF('Indicator Data Imputation'!M23&lt;&gt;"",1,0))</f>
        <v>0</v>
      </c>
      <c r="N22" s="242">
        <f>IF('Indicator Data'!N23="No Data",1,IF('Indicator Data Imputation'!N23&lt;&gt;"",1,0))</f>
        <v>0</v>
      </c>
      <c r="O22" s="242">
        <f>IF('Indicator Data'!O23="No Data",1,IF('Indicator Data Imputation'!O23&lt;&gt;"",1,0))</f>
        <v>0</v>
      </c>
      <c r="P22" s="242">
        <f>IF('Indicator Data'!P23="No Data",1,IF('Indicator Data Imputation'!P23&lt;&gt;"",1,0))</f>
        <v>0</v>
      </c>
      <c r="Q22" s="242">
        <f>IF('Indicator Data'!Q23="No Data",1,IF('Indicator Data Imputation'!Q23&lt;&gt;"",1,0))</f>
        <v>1</v>
      </c>
      <c r="R22" s="242">
        <f>IF('Indicator Data'!R23="No Data",1,IF('Indicator Data Imputation'!R23&lt;&gt;"",1,0))</f>
        <v>1</v>
      </c>
      <c r="S22" s="242">
        <f>IF('Indicator Data'!S23="No Data",1,IF('Indicator Data Imputation'!S23&lt;&gt;"",1,0))</f>
        <v>1</v>
      </c>
      <c r="T22" s="242">
        <f>IF('Indicator Data'!T23="No Data",1,IF('Indicator Data Imputation'!T23&lt;&gt;"",1,0))</f>
        <v>1</v>
      </c>
      <c r="U22" s="242">
        <f>IF('Indicator Data'!U23="No Data",1,IF('Indicator Data Imputation'!U23&lt;&gt;"",1,0))</f>
        <v>1</v>
      </c>
      <c r="V22" s="242">
        <f>IF('Indicator Data'!V23="No Data",1,IF('Indicator Data Imputation'!V23&lt;&gt;"",1,0))</f>
        <v>1</v>
      </c>
      <c r="W22" s="242">
        <f>IF('Indicator Data'!W23="No Data",1,IF('Indicator Data Imputation'!W23&lt;&gt;"",1,0))</f>
        <v>1</v>
      </c>
      <c r="X22" s="242">
        <f>IF('Indicator Data'!X23="No Data",1,IF('Indicator Data Imputation'!X23&lt;&gt;"",1,0))</f>
        <v>1</v>
      </c>
      <c r="Y22" s="242">
        <f>IF('Indicator Data'!Y23="No Data",1,IF('Indicator Data Imputation'!Y23&lt;&gt;"",1,0))</f>
        <v>1</v>
      </c>
      <c r="Z22" s="242">
        <f>IF('Indicator Data'!Z23="No Data",1,IF('Indicator Data Imputation'!Z23&lt;&gt;"",1,0))</f>
        <v>1</v>
      </c>
      <c r="AA22" s="242">
        <f>IF('Indicator Data'!AA23="No Data",1,IF('Indicator Data Imputation'!AA23&lt;&gt;"",1,0))</f>
        <v>1</v>
      </c>
      <c r="AB22" s="242">
        <f>IF('Indicator Data'!AB23="No Data",1,IF('Indicator Data Imputation'!AB23&lt;&gt;"",1,0))</f>
        <v>0</v>
      </c>
      <c r="AC22" s="242">
        <f>IF('Indicator Data'!AC23="No Data",1,IF('Indicator Data Imputation'!AC23&lt;&gt;"",1,0))</f>
        <v>0</v>
      </c>
      <c r="AD22" s="242">
        <f>IF('Indicator Data'!AD23="No Data",1,IF('Indicator Data Imputation'!AD23&lt;&gt;"",1,0))</f>
        <v>1</v>
      </c>
      <c r="AE22" s="242">
        <f>IF('Indicator Data'!AE23="No Data",1,IF('Indicator Data Imputation'!AE23&lt;&gt;"",1,0))</f>
        <v>1</v>
      </c>
      <c r="AF22" s="242">
        <f>IF('Indicator Data'!AF23="No Data",1,IF('Indicator Data Imputation'!AF23&lt;&gt;"",1,0))</f>
        <v>0</v>
      </c>
      <c r="AG22" s="242">
        <f>IF('Indicator Data'!AG23="No Data",1,IF('Indicator Data Imputation'!AG23&lt;&gt;"",1,0))</f>
        <v>1</v>
      </c>
      <c r="AH22" s="242">
        <f>IF('Indicator Data'!AH23="No Data",1,IF('Indicator Data Imputation'!AH23&lt;&gt;"",1,0))</f>
        <v>0</v>
      </c>
      <c r="AI22" s="242">
        <f>IF('Indicator Data'!AI23="No Data",1,IF('Indicator Data Imputation'!AI23&lt;&gt;"",1,0))</f>
        <v>0</v>
      </c>
      <c r="AJ22" s="242">
        <f>IF('Indicator Data'!AJ23="No Data",1,IF('Indicator Data Imputation'!AJ23&lt;&gt;"",1,0))</f>
        <v>0</v>
      </c>
      <c r="AK22" s="242">
        <f>IF('Indicator Data'!AK23="No Data",1,IF('Indicator Data Imputation'!AK23&lt;&gt;"",1,0))</f>
        <v>0</v>
      </c>
      <c r="AL22" s="242">
        <f>IF('Indicator Data'!AL23="No Data",1,IF('Indicator Data Imputation'!AL23&lt;&gt;"",1,0))</f>
        <v>0</v>
      </c>
      <c r="AM22" s="242">
        <f>IF('Indicator Data'!AM23="No Data",1,IF('Indicator Data Imputation'!AM23&lt;&gt;"",1,0))</f>
        <v>0</v>
      </c>
      <c r="AN22" s="242">
        <f>IF('Indicator Data'!AN23="No Data",1,IF('Indicator Data Imputation'!AN23&lt;&gt;"",1,0))</f>
        <v>1</v>
      </c>
      <c r="AO22" s="242">
        <f>IF('Indicator Data'!AO23="No Data",1,IF('Indicator Data Imputation'!AO23&lt;&gt;"",1,0))</f>
        <v>1</v>
      </c>
      <c r="AP22" s="242">
        <f>IF('Indicator Data'!AP23="No Data",1,IF('Indicator Data Imputation'!AP23&lt;&gt;"",1,0))</f>
        <v>1</v>
      </c>
      <c r="AQ22" s="242">
        <f>IF('Indicator Data'!AQ23="No Data",1,IF('Indicator Data Imputation'!AQ23&lt;&gt;"",1,0))</f>
        <v>1</v>
      </c>
      <c r="AR22" s="242">
        <f>IF('Indicator Data'!AR23="No Data",1,IF('Indicator Data Imputation'!AR23&lt;&gt;"",1,0))</f>
        <v>1</v>
      </c>
      <c r="AS22" s="242">
        <f>IF('Indicator Data'!AS23="No Data",1,IF('Indicator Data Imputation'!AS23&lt;&gt;"",1,0))</f>
        <v>1</v>
      </c>
      <c r="AT22" s="242">
        <f>IF('Indicator Data'!AT23="No Data",1,IF('Indicator Data Imputation'!AT23&lt;&gt;"",1,0))</f>
        <v>1</v>
      </c>
      <c r="AU22" s="242">
        <f>IF('Indicator Data'!AU23="No Data",1,IF('Indicator Data Imputation'!AU23&lt;&gt;"",1,0))</f>
        <v>1</v>
      </c>
      <c r="AV22" s="242">
        <f>IF('Indicator Data'!AV23="No Data",1,IF('Indicator Data Imputation'!AV23&lt;&gt;"",1,0))</f>
        <v>1</v>
      </c>
      <c r="AW22" s="242">
        <f>IF('Indicator Data'!AW23="No Data",1,IF('Indicator Data Imputation'!AW23&lt;&gt;"",1,0))</f>
        <v>0</v>
      </c>
      <c r="AX22" s="242">
        <f>IF('Indicator Data'!AX23="No Data",1,IF('Indicator Data Imputation'!AX23&lt;&gt;"",1,0))</f>
        <v>0</v>
      </c>
      <c r="AY22" s="242">
        <f>IF('Indicator Data'!AY23="No Data",1,IF('Indicator Data Imputation'!AY23&lt;&gt;"",1,0))</f>
        <v>1</v>
      </c>
      <c r="AZ22" s="242">
        <f>IF('Indicator Data'!AZ23="No Data",1,IF('Indicator Data Imputation'!AZ23&lt;&gt;"",1,0))</f>
        <v>1</v>
      </c>
      <c r="BA22" s="246">
        <f t="shared" si="0"/>
        <v>25</v>
      </c>
      <c r="BB22" s="247">
        <f t="shared" si="1"/>
        <v>0.54347826086956519</v>
      </c>
    </row>
    <row r="23" spans="1:54" s="166" customFormat="1" x14ac:dyDescent="0.25">
      <c r="A23" s="165" t="s">
        <v>185</v>
      </c>
      <c r="B23" s="165" t="s">
        <v>336</v>
      </c>
      <c r="C23" s="165" t="s">
        <v>317</v>
      </c>
      <c r="D23" s="195" t="s">
        <v>338</v>
      </c>
      <c r="E23" s="242">
        <f>IF('Indicator Data'!E24="No Data",1,IF('Indicator Data Imputation'!E24&lt;&gt;"",1,0))</f>
        <v>0</v>
      </c>
      <c r="F23" s="242">
        <f>IF('Indicator Data'!F24="No Data",1,IF('Indicator Data Imputation'!F24&lt;&gt;"",1,0))</f>
        <v>0</v>
      </c>
      <c r="G23" s="242">
        <f>IF('Indicator Data'!G24="No Data",1,IF('Indicator Data Imputation'!G24&lt;&gt;"",1,0))</f>
        <v>0</v>
      </c>
      <c r="H23" s="242">
        <f>IF('Indicator Data'!H24="No Data",1,IF('Indicator Data Imputation'!H24&lt;&gt;"",1,0))</f>
        <v>0</v>
      </c>
      <c r="I23" s="242">
        <f>IF('Indicator Data'!I24="No Data",1,IF('Indicator Data Imputation'!I24&lt;&gt;"",1,0))</f>
        <v>1</v>
      </c>
      <c r="J23" s="242">
        <f>IF('Indicator Data'!J24="No Data",1,IF('Indicator Data Imputation'!J24&lt;&gt;"",1,0))</f>
        <v>0</v>
      </c>
      <c r="K23" s="242">
        <f>IF('Indicator Data'!K24="No Data",1,IF('Indicator Data Imputation'!K24&lt;&gt;"",1,0))</f>
        <v>1</v>
      </c>
      <c r="L23" s="242">
        <f>IF('Indicator Data'!L24="No Data",1,IF('Indicator Data Imputation'!L24&lt;&gt;"",1,0))</f>
        <v>0</v>
      </c>
      <c r="M23" s="242">
        <f>IF('Indicator Data'!M24="No Data",1,IF('Indicator Data Imputation'!M24&lt;&gt;"",1,0))</f>
        <v>0</v>
      </c>
      <c r="N23" s="242">
        <f>IF('Indicator Data'!N24="No Data",1,IF('Indicator Data Imputation'!N24&lt;&gt;"",1,0))</f>
        <v>0</v>
      </c>
      <c r="O23" s="242">
        <f>IF('Indicator Data'!O24="No Data",1,IF('Indicator Data Imputation'!O24&lt;&gt;"",1,0))</f>
        <v>0</v>
      </c>
      <c r="P23" s="242">
        <f>IF('Indicator Data'!P24="No Data",1,IF('Indicator Data Imputation'!P24&lt;&gt;"",1,0))</f>
        <v>0</v>
      </c>
      <c r="Q23" s="242">
        <f>IF('Indicator Data'!Q24="No Data",1,IF('Indicator Data Imputation'!Q24&lt;&gt;"",1,0))</f>
        <v>1</v>
      </c>
      <c r="R23" s="242">
        <f>IF('Indicator Data'!R24="No Data",1,IF('Indicator Data Imputation'!R24&lt;&gt;"",1,0))</f>
        <v>1</v>
      </c>
      <c r="S23" s="242">
        <f>IF('Indicator Data'!S24="No Data",1,IF('Indicator Data Imputation'!S24&lt;&gt;"",1,0))</f>
        <v>1</v>
      </c>
      <c r="T23" s="242">
        <f>IF('Indicator Data'!T24="No Data",1,IF('Indicator Data Imputation'!T24&lt;&gt;"",1,0))</f>
        <v>1</v>
      </c>
      <c r="U23" s="242">
        <f>IF('Indicator Data'!U24="No Data",1,IF('Indicator Data Imputation'!U24&lt;&gt;"",1,0))</f>
        <v>1</v>
      </c>
      <c r="V23" s="242">
        <f>IF('Indicator Data'!V24="No Data",1,IF('Indicator Data Imputation'!V24&lt;&gt;"",1,0))</f>
        <v>1</v>
      </c>
      <c r="W23" s="242">
        <f>IF('Indicator Data'!W24="No Data",1,IF('Indicator Data Imputation'!W24&lt;&gt;"",1,0))</f>
        <v>1</v>
      </c>
      <c r="X23" s="242">
        <f>IF('Indicator Data'!X24="No Data",1,IF('Indicator Data Imputation'!X24&lt;&gt;"",1,0))</f>
        <v>1</v>
      </c>
      <c r="Y23" s="242">
        <f>IF('Indicator Data'!Y24="No Data",1,IF('Indicator Data Imputation'!Y24&lt;&gt;"",1,0))</f>
        <v>1</v>
      </c>
      <c r="Z23" s="242">
        <f>IF('Indicator Data'!Z24="No Data",1,IF('Indicator Data Imputation'!Z24&lt;&gt;"",1,0))</f>
        <v>1</v>
      </c>
      <c r="AA23" s="242">
        <f>IF('Indicator Data'!AA24="No Data",1,IF('Indicator Data Imputation'!AA24&lt;&gt;"",1,0))</f>
        <v>1</v>
      </c>
      <c r="AB23" s="242">
        <f>IF('Indicator Data'!AB24="No Data",1,IF('Indicator Data Imputation'!AB24&lt;&gt;"",1,0))</f>
        <v>0</v>
      </c>
      <c r="AC23" s="242">
        <f>IF('Indicator Data'!AC24="No Data",1,IF('Indicator Data Imputation'!AC24&lt;&gt;"",1,0))</f>
        <v>0</v>
      </c>
      <c r="AD23" s="242">
        <f>IF('Indicator Data'!AD24="No Data",1,IF('Indicator Data Imputation'!AD24&lt;&gt;"",1,0))</f>
        <v>1</v>
      </c>
      <c r="AE23" s="242">
        <f>IF('Indicator Data'!AE24="No Data",1,IF('Indicator Data Imputation'!AE24&lt;&gt;"",1,0))</f>
        <v>1</v>
      </c>
      <c r="AF23" s="242">
        <f>IF('Indicator Data'!AF24="No Data",1,IF('Indicator Data Imputation'!AF24&lt;&gt;"",1,0))</f>
        <v>0</v>
      </c>
      <c r="AG23" s="242">
        <f>IF('Indicator Data'!AG24="No Data",1,IF('Indicator Data Imputation'!AG24&lt;&gt;"",1,0))</f>
        <v>1</v>
      </c>
      <c r="AH23" s="242">
        <f>IF('Indicator Data'!AH24="No Data",1,IF('Indicator Data Imputation'!AH24&lt;&gt;"",1,0))</f>
        <v>0</v>
      </c>
      <c r="AI23" s="242">
        <f>IF('Indicator Data'!AI24="No Data",1,IF('Indicator Data Imputation'!AI24&lt;&gt;"",1,0))</f>
        <v>0</v>
      </c>
      <c r="AJ23" s="242">
        <f>IF('Indicator Data'!AJ24="No Data",1,IF('Indicator Data Imputation'!AJ24&lt;&gt;"",1,0))</f>
        <v>0</v>
      </c>
      <c r="AK23" s="242">
        <f>IF('Indicator Data'!AK24="No Data",1,IF('Indicator Data Imputation'!AK24&lt;&gt;"",1,0))</f>
        <v>0</v>
      </c>
      <c r="AL23" s="242">
        <f>IF('Indicator Data'!AL24="No Data",1,IF('Indicator Data Imputation'!AL24&lt;&gt;"",1,0))</f>
        <v>0</v>
      </c>
      <c r="AM23" s="242">
        <f>IF('Indicator Data'!AM24="No Data",1,IF('Indicator Data Imputation'!AM24&lt;&gt;"",1,0))</f>
        <v>0</v>
      </c>
      <c r="AN23" s="242">
        <f>IF('Indicator Data'!AN24="No Data",1,IF('Indicator Data Imputation'!AN24&lt;&gt;"",1,0))</f>
        <v>1</v>
      </c>
      <c r="AO23" s="242">
        <f>IF('Indicator Data'!AO24="No Data",1,IF('Indicator Data Imputation'!AO24&lt;&gt;"",1,0))</f>
        <v>1</v>
      </c>
      <c r="AP23" s="242">
        <f>IF('Indicator Data'!AP24="No Data",1,IF('Indicator Data Imputation'!AP24&lt;&gt;"",1,0))</f>
        <v>1</v>
      </c>
      <c r="AQ23" s="242">
        <f>IF('Indicator Data'!AQ24="No Data",1,IF('Indicator Data Imputation'!AQ24&lt;&gt;"",1,0))</f>
        <v>1</v>
      </c>
      <c r="AR23" s="242">
        <f>IF('Indicator Data'!AR24="No Data",1,IF('Indicator Data Imputation'!AR24&lt;&gt;"",1,0))</f>
        <v>1</v>
      </c>
      <c r="AS23" s="242">
        <f>IF('Indicator Data'!AS24="No Data",1,IF('Indicator Data Imputation'!AS24&lt;&gt;"",1,0))</f>
        <v>1</v>
      </c>
      <c r="AT23" s="242">
        <f>IF('Indicator Data'!AT24="No Data",1,IF('Indicator Data Imputation'!AT24&lt;&gt;"",1,0))</f>
        <v>1</v>
      </c>
      <c r="AU23" s="242">
        <f>IF('Indicator Data'!AU24="No Data",1,IF('Indicator Data Imputation'!AU24&lt;&gt;"",1,0))</f>
        <v>1</v>
      </c>
      <c r="AV23" s="242">
        <f>IF('Indicator Data'!AV24="No Data",1,IF('Indicator Data Imputation'!AV24&lt;&gt;"",1,0))</f>
        <v>1</v>
      </c>
      <c r="AW23" s="242">
        <f>IF('Indicator Data'!AW24="No Data",1,IF('Indicator Data Imputation'!AW24&lt;&gt;"",1,0))</f>
        <v>0</v>
      </c>
      <c r="AX23" s="242">
        <f>IF('Indicator Data'!AX24="No Data",1,IF('Indicator Data Imputation'!AX24&lt;&gt;"",1,0))</f>
        <v>0</v>
      </c>
      <c r="AY23" s="242">
        <f>IF('Indicator Data'!AY24="No Data",1,IF('Indicator Data Imputation'!AY24&lt;&gt;"",1,0))</f>
        <v>1</v>
      </c>
      <c r="AZ23" s="242">
        <f>IF('Indicator Data'!AZ24="No Data",1,IF('Indicator Data Imputation'!AZ24&lt;&gt;"",1,0))</f>
        <v>1</v>
      </c>
      <c r="BA23" s="246">
        <f t="shared" si="0"/>
        <v>25</v>
      </c>
      <c r="BB23" s="247">
        <f t="shared" si="1"/>
        <v>0.54347826086956519</v>
      </c>
    </row>
    <row r="24" spans="1:54" s="166" customFormat="1" x14ac:dyDescent="0.25">
      <c r="A24" s="165" t="s">
        <v>186</v>
      </c>
      <c r="B24" s="165" t="s">
        <v>341</v>
      </c>
      <c r="C24" s="165" t="s">
        <v>342</v>
      </c>
      <c r="D24" s="195" t="s">
        <v>343</v>
      </c>
      <c r="E24" s="242">
        <f>IF('Indicator Data'!E25="No Data",1,IF('Indicator Data Imputation'!E25&lt;&gt;"",1,0))</f>
        <v>0</v>
      </c>
      <c r="F24" s="242">
        <f>IF('Indicator Data'!F25="No Data",1,IF('Indicator Data Imputation'!F25&lt;&gt;"",1,0))</f>
        <v>0</v>
      </c>
      <c r="G24" s="242">
        <f>IF('Indicator Data'!G25="No Data",1,IF('Indicator Data Imputation'!G25&lt;&gt;"",1,0))</f>
        <v>0</v>
      </c>
      <c r="H24" s="242">
        <f>IF('Indicator Data'!H25="No Data",1,IF('Indicator Data Imputation'!H25&lt;&gt;"",1,0))</f>
        <v>0</v>
      </c>
      <c r="I24" s="242">
        <f>IF('Indicator Data'!I25="No Data",1,IF('Indicator Data Imputation'!I25&lt;&gt;"",1,0))</f>
        <v>1</v>
      </c>
      <c r="J24" s="242">
        <f>IF('Indicator Data'!J25="No Data",1,IF('Indicator Data Imputation'!J25&lt;&gt;"",1,0))</f>
        <v>0</v>
      </c>
      <c r="K24" s="242">
        <f>IF('Indicator Data'!K25="No Data",1,IF('Indicator Data Imputation'!K25&lt;&gt;"",1,0))</f>
        <v>1</v>
      </c>
      <c r="L24" s="242">
        <f>IF('Indicator Data'!L25="No Data",1,IF('Indicator Data Imputation'!L25&lt;&gt;"",1,0))</f>
        <v>0</v>
      </c>
      <c r="M24" s="242">
        <f>IF('Indicator Data'!M25="No Data",1,IF('Indicator Data Imputation'!M25&lt;&gt;"",1,0))</f>
        <v>0</v>
      </c>
      <c r="N24" s="242">
        <f>IF('Indicator Data'!N25="No Data",1,IF('Indicator Data Imputation'!N25&lt;&gt;"",1,0))</f>
        <v>0</v>
      </c>
      <c r="O24" s="242">
        <f>IF('Indicator Data'!O25="No Data",1,IF('Indicator Data Imputation'!O25&lt;&gt;"",1,0))</f>
        <v>0</v>
      </c>
      <c r="P24" s="242">
        <f>IF('Indicator Data'!P25="No Data",1,IF('Indicator Data Imputation'!P25&lt;&gt;"",1,0))</f>
        <v>0</v>
      </c>
      <c r="Q24" s="242">
        <f>IF('Indicator Data'!Q25="No Data",1,IF('Indicator Data Imputation'!Q25&lt;&gt;"",1,0))</f>
        <v>1</v>
      </c>
      <c r="R24" s="242">
        <f>IF('Indicator Data'!R25="No Data",1,IF('Indicator Data Imputation'!R25&lt;&gt;"",1,0))</f>
        <v>1</v>
      </c>
      <c r="S24" s="242">
        <f>IF('Indicator Data'!S25="No Data",1,IF('Indicator Data Imputation'!S25&lt;&gt;"",1,0))</f>
        <v>1</v>
      </c>
      <c r="T24" s="242">
        <f>IF('Indicator Data'!T25="No Data",1,IF('Indicator Data Imputation'!T25&lt;&gt;"",1,0))</f>
        <v>1</v>
      </c>
      <c r="U24" s="242">
        <f>IF('Indicator Data'!U25="No Data",1,IF('Indicator Data Imputation'!U25&lt;&gt;"",1,0))</f>
        <v>1</v>
      </c>
      <c r="V24" s="242">
        <f>IF('Indicator Data'!V25="No Data",1,IF('Indicator Data Imputation'!V25&lt;&gt;"",1,0))</f>
        <v>1</v>
      </c>
      <c r="W24" s="242">
        <f>IF('Indicator Data'!W25="No Data",1,IF('Indicator Data Imputation'!W25&lt;&gt;"",1,0))</f>
        <v>1</v>
      </c>
      <c r="X24" s="242">
        <f>IF('Indicator Data'!X25="No Data",1,IF('Indicator Data Imputation'!X25&lt;&gt;"",1,0))</f>
        <v>1</v>
      </c>
      <c r="Y24" s="242">
        <f>IF('Indicator Data'!Y25="No Data",1,IF('Indicator Data Imputation'!Y25&lt;&gt;"",1,0))</f>
        <v>1</v>
      </c>
      <c r="Z24" s="242">
        <f>IF('Indicator Data'!Z25="No Data",1,IF('Indicator Data Imputation'!Z25&lt;&gt;"",1,0))</f>
        <v>1</v>
      </c>
      <c r="AA24" s="242">
        <f>IF('Indicator Data'!AA25="No Data",1,IF('Indicator Data Imputation'!AA25&lt;&gt;"",1,0))</f>
        <v>1</v>
      </c>
      <c r="AB24" s="242">
        <f>IF('Indicator Data'!AB25="No Data",1,IF('Indicator Data Imputation'!AB25&lt;&gt;"",1,0))</f>
        <v>0</v>
      </c>
      <c r="AC24" s="242">
        <f>IF('Indicator Data'!AC25="No Data",1,IF('Indicator Data Imputation'!AC25&lt;&gt;"",1,0))</f>
        <v>0</v>
      </c>
      <c r="AD24" s="242">
        <f>IF('Indicator Data'!AD25="No Data",1,IF('Indicator Data Imputation'!AD25&lt;&gt;"",1,0))</f>
        <v>1</v>
      </c>
      <c r="AE24" s="242">
        <f>IF('Indicator Data'!AE25="No Data",1,IF('Indicator Data Imputation'!AE25&lt;&gt;"",1,0))</f>
        <v>1</v>
      </c>
      <c r="AF24" s="242">
        <f>IF('Indicator Data'!AF25="No Data",1,IF('Indicator Data Imputation'!AF25&lt;&gt;"",1,0))</f>
        <v>0</v>
      </c>
      <c r="AG24" s="242">
        <f>IF('Indicator Data'!AG25="No Data",1,IF('Indicator Data Imputation'!AG25&lt;&gt;"",1,0))</f>
        <v>1</v>
      </c>
      <c r="AH24" s="242">
        <f>IF('Indicator Data'!AH25="No Data",1,IF('Indicator Data Imputation'!AH25&lt;&gt;"",1,0))</f>
        <v>0</v>
      </c>
      <c r="AI24" s="242">
        <f>IF('Indicator Data'!AI25="No Data",1,IF('Indicator Data Imputation'!AI25&lt;&gt;"",1,0))</f>
        <v>0</v>
      </c>
      <c r="AJ24" s="242">
        <f>IF('Indicator Data'!AJ25="No Data",1,IF('Indicator Data Imputation'!AJ25&lt;&gt;"",1,0))</f>
        <v>0</v>
      </c>
      <c r="AK24" s="242">
        <f>IF('Indicator Data'!AK25="No Data",1,IF('Indicator Data Imputation'!AK25&lt;&gt;"",1,0))</f>
        <v>0</v>
      </c>
      <c r="AL24" s="242">
        <f>IF('Indicator Data'!AL25="No Data",1,IF('Indicator Data Imputation'!AL25&lt;&gt;"",1,0))</f>
        <v>0</v>
      </c>
      <c r="AM24" s="242">
        <f>IF('Indicator Data'!AM25="No Data",1,IF('Indicator Data Imputation'!AM25&lt;&gt;"",1,0))</f>
        <v>0</v>
      </c>
      <c r="AN24" s="242">
        <f>IF('Indicator Data'!AN25="No Data",1,IF('Indicator Data Imputation'!AN25&lt;&gt;"",1,0))</f>
        <v>1</v>
      </c>
      <c r="AO24" s="242">
        <f>IF('Indicator Data'!AO25="No Data",1,IF('Indicator Data Imputation'!AO25&lt;&gt;"",1,0))</f>
        <v>1</v>
      </c>
      <c r="AP24" s="242">
        <f>IF('Indicator Data'!AP25="No Data",1,IF('Indicator Data Imputation'!AP25&lt;&gt;"",1,0))</f>
        <v>1</v>
      </c>
      <c r="AQ24" s="242">
        <f>IF('Indicator Data'!AQ25="No Data",1,IF('Indicator Data Imputation'!AQ25&lt;&gt;"",1,0))</f>
        <v>1</v>
      </c>
      <c r="AR24" s="242">
        <f>IF('Indicator Data'!AR25="No Data",1,IF('Indicator Data Imputation'!AR25&lt;&gt;"",1,0))</f>
        <v>1</v>
      </c>
      <c r="AS24" s="242">
        <f>IF('Indicator Data'!AS25="No Data",1,IF('Indicator Data Imputation'!AS25&lt;&gt;"",1,0))</f>
        <v>1</v>
      </c>
      <c r="AT24" s="242">
        <f>IF('Indicator Data'!AT25="No Data",1,IF('Indicator Data Imputation'!AT25&lt;&gt;"",1,0))</f>
        <v>1</v>
      </c>
      <c r="AU24" s="242">
        <f>IF('Indicator Data'!AU25="No Data",1,IF('Indicator Data Imputation'!AU25&lt;&gt;"",1,0))</f>
        <v>1</v>
      </c>
      <c r="AV24" s="242">
        <f>IF('Indicator Data'!AV25="No Data",1,IF('Indicator Data Imputation'!AV25&lt;&gt;"",1,0))</f>
        <v>1</v>
      </c>
      <c r="AW24" s="242">
        <f>IF('Indicator Data'!AW25="No Data",1,IF('Indicator Data Imputation'!AW25&lt;&gt;"",1,0))</f>
        <v>0</v>
      </c>
      <c r="AX24" s="242">
        <f>IF('Indicator Data'!AX25="No Data",1,IF('Indicator Data Imputation'!AX25&lt;&gt;"",1,0))</f>
        <v>0</v>
      </c>
      <c r="AY24" s="242">
        <f>IF('Indicator Data'!AY25="No Data",1,IF('Indicator Data Imputation'!AY25&lt;&gt;"",1,0))</f>
        <v>1</v>
      </c>
      <c r="AZ24" s="242">
        <f>IF('Indicator Data'!AZ25="No Data",1,IF('Indicator Data Imputation'!AZ25&lt;&gt;"",1,0))</f>
        <v>1</v>
      </c>
      <c r="BA24" s="246">
        <f t="shared" si="0"/>
        <v>25</v>
      </c>
      <c r="BB24" s="247">
        <f t="shared" si="1"/>
        <v>0.54347826086956519</v>
      </c>
    </row>
    <row r="25" spans="1:54" s="166" customFormat="1" x14ac:dyDescent="0.25">
      <c r="A25" s="165" t="s">
        <v>186</v>
      </c>
      <c r="B25" s="165" t="s">
        <v>344</v>
      </c>
      <c r="C25" s="165" t="s">
        <v>342</v>
      </c>
      <c r="D25" s="195" t="s">
        <v>346</v>
      </c>
      <c r="E25" s="242">
        <f>IF('Indicator Data'!E26="No Data",1,IF('Indicator Data Imputation'!E26&lt;&gt;"",1,0))</f>
        <v>0</v>
      </c>
      <c r="F25" s="242">
        <f>IF('Indicator Data'!F26="No Data",1,IF('Indicator Data Imputation'!F26&lt;&gt;"",1,0))</f>
        <v>0</v>
      </c>
      <c r="G25" s="242">
        <f>IF('Indicator Data'!G26="No Data",1,IF('Indicator Data Imputation'!G26&lt;&gt;"",1,0))</f>
        <v>0</v>
      </c>
      <c r="H25" s="242">
        <f>IF('Indicator Data'!H26="No Data",1,IF('Indicator Data Imputation'!H26&lt;&gt;"",1,0))</f>
        <v>0</v>
      </c>
      <c r="I25" s="242">
        <f>IF('Indicator Data'!I26="No Data",1,IF('Indicator Data Imputation'!I26&lt;&gt;"",1,0))</f>
        <v>1</v>
      </c>
      <c r="J25" s="242">
        <f>IF('Indicator Data'!J26="No Data",1,IF('Indicator Data Imputation'!J26&lt;&gt;"",1,0))</f>
        <v>0</v>
      </c>
      <c r="K25" s="242">
        <f>IF('Indicator Data'!K26="No Data",1,IF('Indicator Data Imputation'!K26&lt;&gt;"",1,0))</f>
        <v>1</v>
      </c>
      <c r="L25" s="242">
        <f>IF('Indicator Data'!L26="No Data",1,IF('Indicator Data Imputation'!L26&lt;&gt;"",1,0))</f>
        <v>0</v>
      </c>
      <c r="M25" s="242">
        <f>IF('Indicator Data'!M26="No Data",1,IF('Indicator Data Imputation'!M26&lt;&gt;"",1,0))</f>
        <v>0</v>
      </c>
      <c r="N25" s="242">
        <f>IF('Indicator Data'!N26="No Data",1,IF('Indicator Data Imputation'!N26&lt;&gt;"",1,0))</f>
        <v>0</v>
      </c>
      <c r="O25" s="242">
        <f>IF('Indicator Data'!O26="No Data",1,IF('Indicator Data Imputation'!O26&lt;&gt;"",1,0))</f>
        <v>0</v>
      </c>
      <c r="P25" s="242">
        <f>IF('Indicator Data'!P26="No Data",1,IF('Indicator Data Imputation'!P26&lt;&gt;"",1,0))</f>
        <v>0</v>
      </c>
      <c r="Q25" s="242">
        <f>IF('Indicator Data'!Q26="No Data",1,IF('Indicator Data Imputation'!Q26&lt;&gt;"",1,0))</f>
        <v>1</v>
      </c>
      <c r="R25" s="242">
        <f>IF('Indicator Data'!R26="No Data",1,IF('Indicator Data Imputation'!R26&lt;&gt;"",1,0))</f>
        <v>1</v>
      </c>
      <c r="S25" s="242">
        <f>IF('Indicator Data'!S26="No Data",1,IF('Indicator Data Imputation'!S26&lt;&gt;"",1,0))</f>
        <v>1</v>
      </c>
      <c r="T25" s="242">
        <f>IF('Indicator Data'!T26="No Data",1,IF('Indicator Data Imputation'!T26&lt;&gt;"",1,0))</f>
        <v>1</v>
      </c>
      <c r="U25" s="242">
        <f>IF('Indicator Data'!U26="No Data",1,IF('Indicator Data Imputation'!U26&lt;&gt;"",1,0))</f>
        <v>1</v>
      </c>
      <c r="V25" s="242">
        <f>IF('Indicator Data'!V26="No Data",1,IF('Indicator Data Imputation'!V26&lt;&gt;"",1,0))</f>
        <v>1</v>
      </c>
      <c r="W25" s="242">
        <f>IF('Indicator Data'!W26="No Data",1,IF('Indicator Data Imputation'!W26&lt;&gt;"",1,0))</f>
        <v>1</v>
      </c>
      <c r="X25" s="242">
        <f>IF('Indicator Data'!X26="No Data",1,IF('Indicator Data Imputation'!X26&lt;&gt;"",1,0))</f>
        <v>1</v>
      </c>
      <c r="Y25" s="242">
        <f>IF('Indicator Data'!Y26="No Data",1,IF('Indicator Data Imputation'!Y26&lt;&gt;"",1,0))</f>
        <v>1</v>
      </c>
      <c r="Z25" s="242">
        <f>IF('Indicator Data'!Z26="No Data",1,IF('Indicator Data Imputation'!Z26&lt;&gt;"",1,0))</f>
        <v>1</v>
      </c>
      <c r="AA25" s="242">
        <f>IF('Indicator Data'!AA26="No Data",1,IF('Indicator Data Imputation'!AA26&lt;&gt;"",1,0))</f>
        <v>1</v>
      </c>
      <c r="AB25" s="242">
        <f>IF('Indicator Data'!AB26="No Data",1,IF('Indicator Data Imputation'!AB26&lt;&gt;"",1,0))</f>
        <v>0</v>
      </c>
      <c r="AC25" s="242">
        <f>IF('Indicator Data'!AC26="No Data",1,IF('Indicator Data Imputation'!AC26&lt;&gt;"",1,0))</f>
        <v>0</v>
      </c>
      <c r="AD25" s="242">
        <f>IF('Indicator Data'!AD26="No Data",1,IF('Indicator Data Imputation'!AD26&lt;&gt;"",1,0))</f>
        <v>1</v>
      </c>
      <c r="AE25" s="242">
        <f>IF('Indicator Data'!AE26="No Data",1,IF('Indicator Data Imputation'!AE26&lt;&gt;"",1,0))</f>
        <v>1</v>
      </c>
      <c r="AF25" s="242">
        <f>IF('Indicator Data'!AF26="No Data",1,IF('Indicator Data Imputation'!AF26&lt;&gt;"",1,0))</f>
        <v>0</v>
      </c>
      <c r="AG25" s="242">
        <f>IF('Indicator Data'!AG26="No Data",1,IF('Indicator Data Imputation'!AG26&lt;&gt;"",1,0))</f>
        <v>1</v>
      </c>
      <c r="AH25" s="242">
        <f>IF('Indicator Data'!AH26="No Data",1,IF('Indicator Data Imputation'!AH26&lt;&gt;"",1,0))</f>
        <v>0</v>
      </c>
      <c r="AI25" s="242">
        <f>IF('Indicator Data'!AI26="No Data",1,IF('Indicator Data Imputation'!AI26&lt;&gt;"",1,0))</f>
        <v>0</v>
      </c>
      <c r="AJ25" s="242">
        <f>IF('Indicator Data'!AJ26="No Data",1,IF('Indicator Data Imputation'!AJ26&lt;&gt;"",1,0))</f>
        <v>0</v>
      </c>
      <c r="AK25" s="242">
        <f>IF('Indicator Data'!AK26="No Data",1,IF('Indicator Data Imputation'!AK26&lt;&gt;"",1,0))</f>
        <v>0</v>
      </c>
      <c r="AL25" s="242">
        <f>IF('Indicator Data'!AL26="No Data",1,IF('Indicator Data Imputation'!AL26&lt;&gt;"",1,0))</f>
        <v>0</v>
      </c>
      <c r="AM25" s="242">
        <f>IF('Indicator Data'!AM26="No Data",1,IF('Indicator Data Imputation'!AM26&lt;&gt;"",1,0))</f>
        <v>0</v>
      </c>
      <c r="AN25" s="242">
        <f>IF('Indicator Data'!AN26="No Data",1,IF('Indicator Data Imputation'!AN26&lt;&gt;"",1,0))</f>
        <v>1</v>
      </c>
      <c r="AO25" s="242">
        <f>IF('Indicator Data'!AO26="No Data",1,IF('Indicator Data Imputation'!AO26&lt;&gt;"",1,0))</f>
        <v>1</v>
      </c>
      <c r="AP25" s="242">
        <f>IF('Indicator Data'!AP26="No Data",1,IF('Indicator Data Imputation'!AP26&lt;&gt;"",1,0))</f>
        <v>1</v>
      </c>
      <c r="AQ25" s="242">
        <f>IF('Indicator Data'!AQ26="No Data",1,IF('Indicator Data Imputation'!AQ26&lt;&gt;"",1,0))</f>
        <v>1</v>
      </c>
      <c r="AR25" s="242">
        <f>IF('Indicator Data'!AR26="No Data",1,IF('Indicator Data Imputation'!AR26&lt;&gt;"",1,0))</f>
        <v>1</v>
      </c>
      <c r="AS25" s="242">
        <f>IF('Indicator Data'!AS26="No Data",1,IF('Indicator Data Imputation'!AS26&lt;&gt;"",1,0))</f>
        <v>1</v>
      </c>
      <c r="AT25" s="242">
        <f>IF('Indicator Data'!AT26="No Data",1,IF('Indicator Data Imputation'!AT26&lt;&gt;"",1,0))</f>
        <v>1</v>
      </c>
      <c r="AU25" s="242">
        <f>IF('Indicator Data'!AU26="No Data",1,IF('Indicator Data Imputation'!AU26&lt;&gt;"",1,0))</f>
        <v>1</v>
      </c>
      <c r="AV25" s="242">
        <f>IF('Indicator Data'!AV26="No Data",1,IF('Indicator Data Imputation'!AV26&lt;&gt;"",1,0))</f>
        <v>1</v>
      </c>
      <c r="AW25" s="242">
        <f>IF('Indicator Data'!AW26="No Data",1,IF('Indicator Data Imputation'!AW26&lt;&gt;"",1,0))</f>
        <v>0</v>
      </c>
      <c r="AX25" s="242">
        <f>IF('Indicator Data'!AX26="No Data",1,IF('Indicator Data Imputation'!AX26&lt;&gt;"",1,0))</f>
        <v>0</v>
      </c>
      <c r="AY25" s="242">
        <f>IF('Indicator Data'!AY26="No Data",1,IF('Indicator Data Imputation'!AY26&lt;&gt;"",1,0))</f>
        <v>1</v>
      </c>
      <c r="AZ25" s="242">
        <f>IF('Indicator Data'!AZ26="No Data",1,IF('Indicator Data Imputation'!AZ26&lt;&gt;"",1,0))</f>
        <v>1</v>
      </c>
      <c r="BA25" s="246">
        <f t="shared" si="0"/>
        <v>25</v>
      </c>
      <c r="BB25" s="247">
        <f t="shared" si="1"/>
        <v>0.54347826086956519</v>
      </c>
    </row>
    <row r="26" spans="1:54" s="166" customFormat="1" x14ac:dyDescent="0.25">
      <c r="A26" s="165" t="s">
        <v>186</v>
      </c>
      <c r="B26" s="165" t="s">
        <v>347</v>
      </c>
      <c r="C26" s="165" t="s">
        <v>342</v>
      </c>
      <c r="D26" s="195" t="s">
        <v>349</v>
      </c>
      <c r="E26" s="242">
        <f>IF('Indicator Data'!E27="No Data",1,IF('Indicator Data Imputation'!E27&lt;&gt;"",1,0))</f>
        <v>0</v>
      </c>
      <c r="F26" s="242">
        <f>IF('Indicator Data'!F27="No Data",1,IF('Indicator Data Imputation'!F27&lt;&gt;"",1,0))</f>
        <v>0</v>
      </c>
      <c r="G26" s="242">
        <f>IF('Indicator Data'!G27="No Data",1,IF('Indicator Data Imputation'!G27&lt;&gt;"",1,0))</f>
        <v>0</v>
      </c>
      <c r="H26" s="242">
        <f>IF('Indicator Data'!H27="No Data",1,IF('Indicator Data Imputation'!H27&lt;&gt;"",1,0))</f>
        <v>0</v>
      </c>
      <c r="I26" s="242">
        <f>IF('Indicator Data'!I27="No Data",1,IF('Indicator Data Imputation'!I27&lt;&gt;"",1,0))</f>
        <v>1</v>
      </c>
      <c r="J26" s="242">
        <f>IF('Indicator Data'!J27="No Data",1,IF('Indicator Data Imputation'!J27&lt;&gt;"",1,0))</f>
        <v>0</v>
      </c>
      <c r="K26" s="242">
        <f>IF('Indicator Data'!K27="No Data",1,IF('Indicator Data Imputation'!K27&lt;&gt;"",1,0))</f>
        <v>1</v>
      </c>
      <c r="L26" s="242">
        <f>IF('Indicator Data'!L27="No Data",1,IF('Indicator Data Imputation'!L27&lt;&gt;"",1,0))</f>
        <v>0</v>
      </c>
      <c r="M26" s="242">
        <f>IF('Indicator Data'!M27="No Data",1,IF('Indicator Data Imputation'!M27&lt;&gt;"",1,0))</f>
        <v>0</v>
      </c>
      <c r="N26" s="242">
        <f>IF('Indicator Data'!N27="No Data",1,IF('Indicator Data Imputation'!N27&lt;&gt;"",1,0))</f>
        <v>0</v>
      </c>
      <c r="O26" s="242">
        <f>IF('Indicator Data'!O27="No Data",1,IF('Indicator Data Imputation'!O27&lt;&gt;"",1,0))</f>
        <v>0</v>
      </c>
      <c r="P26" s="242">
        <f>IF('Indicator Data'!P27="No Data",1,IF('Indicator Data Imputation'!P27&lt;&gt;"",1,0))</f>
        <v>0</v>
      </c>
      <c r="Q26" s="242">
        <f>IF('Indicator Data'!Q27="No Data",1,IF('Indicator Data Imputation'!Q27&lt;&gt;"",1,0))</f>
        <v>1</v>
      </c>
      <c r="R26" s="242">
        <f>IF('Indicator Data'!R27="No Data",1,IF('Indicator Data Imputation'!R27&lt;&gt;"",1,0))</f>
        <v>1</v>
      </c>
      <c r="S26" s="242">
        <f>IF('Indicator Data'!S27="No Data",1,IF('Indicator Data Imputation'!S27&lt;&gt;"",1,0))</f>
        <v>1</v>
      </c>
      <c r="T26" s="242">
        <f>IF('Indicator Data'!T27="No Data",1,IF('Indicator Data Imputation'!T27&lt;&gt;"",1,0))</f>
        <v>1</v>
      </c>
      <c r="U26" s="242">
        <f>IF('Indicator Data'!U27="No Data",1,IF('Indicator Data Imputation'!U27&lt;&gt;"",1,0))</f>
        <v>1</v>
      </c>
      <c r="V26" s="242">
        <f>IF('Indicator Data'!V27="No Data",1,IF('Indicator Data Imputation'!V27&lt;&gt;"",1,0))</f>
        <v>1</v>
      </c>
      <c r="W26" s="242">
        <f>IF('Indicator Data'!W27="No Data",1,IF('Indicator Data Imputation'!W27&lt;&gt;"",1,0))</f>
        <v>1</v>
      </c>
      <c r="X26" s="242">
        <f>IF('Indicator Data'!X27="No Data",1,IF('Indicator Data Imputation'!X27&lt;&gt;"",1,0))</f>
        <v>1</v>
      </c>
      <c r="Y26" s="242">
        <f>IF('Indicator Data'!Y27="No Data",1,IF('Indicator Data Imputation'!Y27&lt;&gt;"",1,0))</f>
        <v>1</v>
      </c>
      <c r="Z26" s="242">
        <f>IF('Indicator Data'!Z27="No Data",1,IF('Indicator Data Imputation'!Z27&lt;&gt;"",1,0))</f>
        <v>1</v>
      </c>
      <c r="AA26" s="242">
        <f>IF('Indicator Data'!AA27="No Data",1,IF('Indicator Data Imputation'!AA27&lt;&gt;"",1,0))</f>
        <v>1</v>
      </c>
      <c r="AB26" s="242">
        <f>IF('Indicator Data'!AB27="No Data",1,IF('Indicator Data Imputation'!AB27&lt;&gt;"",1,0))</f>
        <v>0</v>
      </c>
      <c r="AC26" s="242">
        <f>IF('Indicator Data'!AC27="No Data",1,IF('Indicator Data Imputation'!AC27&lt;&gt;"",1,0))</f>
        <v>0</v>
      </c>
      <c r="AD26" s="242">
        <f>IF('Indicator Data'!AD27="No Data",1,IF('Indicator Data Imputation'!AD27&lt;&gt;"",1,0))</f>
        <v>1</v>
      </c>
      <c r="AE26" s="242">
        <f>IF('Indicator Data'!AE27="No Data",1,IF('Indicator Data Imputation'!AE27&lt;&gt;"",1,0))</f>
        <v>1</v>
      </c>
      <c r="AF26" s="242">
        <f>IF('Indicator Data'!AF27="No Data",1,IF('Indicator Data Imputation'!AF27&lt;&gt;"",1,0))</f>
        <v>0</v>
      </c>
      <c r="AG26" s="242">
        <f>IF('Indicator Data'!AG27="No Data",1,IF('Indicator Data Imputation'!AG27&lt;&gt;"",1,0))</f>
        <v>1</v>
      </c>
      <c r="AH26" s="242">
        <f>IF('Indicator Data'!AH27="No Data",1,IF('Indicator Data Imputation'!AH27&lt;&gt;"",1,0))</f>
        <v>0</v>
      </c>
      <c r="AI26" s="242">
        <f>IF('Indicator Data'!AI27="No Data",1,IF('Indicator Data Imputation'!AI27&lt;&gt;"",1,0))</f>
        <v>0</v>
      </c>
      <c r="AJ26" s="242">
        <f>IF('Indicator Data'!AJ27="No Data",1,IF('Indicator Data Imputation'!AJ27&lt;&gt;"",1,0))</f>
        <v>0</v>
      </c>
      <c r="AK26" s="242">
        <f>IF('Indicator Data'!AK27="No Data",1,IF('Indicator Data Imputation'!AK27&lt;&gt;"",1,0))</f>
        <v>0</v>
      </c>
      <c r="AL26" s="242">
        <f>IF('Indicator Data'!AL27="No Data",1,IF('Indicator Data Imputation'!AL27&lt;&gt;"",1,0))</f>
        <v>0</v>
      </c>
      <c r="AM26" s="242">
        <f>IF('Indicator Data'!AM27="No Data",1,IF('Indicator Data Imputation'!AM27&lt;&gt;"",1,0))</f>
        <v>0</v>
      </c>
      <c r="AN26" s="242">
        <f>IF('Indicator Data'!AN27="No Data",1,IF('Indicator Data Imputation'!AN27&lt;&gt;"",1,0))</f>
        <v>1</v>
      </c>
      <c r="AO26" s="242">
        <f>IF('Indicator Data'!AO27="No Data",1,IF('Indicator Data Imputation'!AO27&lt;&gt;"",1,0))</f>
        <v>1</v>
      </c>
      <c r="AP26" s="242">
        <f>IF('Indicator Data'!AP27="No Data",1,IF('Indicator Data Imputation'!AP27&lt;&gt;"",1,0))</f>
        <v>1</v>
      </c>
      <c r="AQ26" s="242">
        <f>IF('Indicator Data'!AQ27="No Data",1,IF('Indicator Data Imputation'!AQ27&lt;&gt;"",1,0))</f>
        <v>1</v>
      </c>
      <c r="AR26" s="242">
        <f>IF('Indicator Data'!AR27="No Data",1,IF('Indicator Data Imputation'!AR27&lt;&gt;"",1,0))</f>
        <v>1</v>
      </c>
      <c r="AS26" s="242">
        <f>IF('Indicator Data'!AS27="No Data",1,IF('Indicator Data Imputation'!AS27&lt;&gt;"",1,0))</f>
        <v>1</v>
      </c>
      <c r="AT26" s="242">
        <f>IF('Indicator Data'!AT27="No Data",1,IF('Indicator Data Imputation'!AT27&lt;&gt;"",1,0))</f>
        <v>1</v>
      </c>
      <c r="AU26" s="242">
        <f>IF('Indicator Data'!AU27="No Data",1,IF('Indicator Data Imputation'!AU27&lt;&gt;"",1,0))</f>
        <v>1</v>
      </c>
      <c r="AV26" s="242">
        <f>IF('Indicator Data'!AV27="No Data",1,IF('Indicator Data Imputation'!AV27&lt;&gt;"",1,0))</f>
        <v>1</v>
      </c>
      <c r="AW26" s="242">
        <f>IF('Indicator Data'!AW27="No Data",1,IF('Indicator Data Imputation'!AW27&lt;&gt;"",1,0))</f>
        <v>0</v>
      </c>
      <c r="AX26" s="242">
        <f>IF('Indicator Data'!AX27="No Data",1,IF('Indicator Data Imputation'!AX27&lt;&gt;"",1,0))</f>
        <v>0</v>
      </c>
      <c r="AY26" s="242">
        <f>IF('Indicator Data'!AY27="No Data",1,IF('Indicator Data Imputation'!AY27&lt;&gt;"",1,0))</f>
        <v>1</v>
      </c>
      <c r="AZ26" s="242">
        <f>IF('Indicator Data'!AZ27="No Data",1,IF('Indicator Data Imputation'!AZ27&lt;&gt;"",1,0))</f>
        <v>1</v>
      </c>
      <c r="BA26" s="246">
        <f t="shared" si="0"/>
        <v>25</v>
      </c>
      <c r="BB26" s="247">
        <f t="shared" si="1"/>
        <v>0.54347826086956519</v>
      </c>
    </row>
    <row r="27" spans="1:54" s="166" customFormat="1" x14ac:dyDescent="0.25">
      <c r="A27" s="165" t="s">
        <v>186</v>
      </c>
      <c r="B27" s="165" t="s">
        <v>350</v>
      </c>
      <c r="C27" s="165" t="s">
        <v>342</v>
      </c>
      <c r="D27" s="195" t="s">
        <v>352</v>
      </c>
      <c r="E27" s="242">
        <f>IF('Indicator Data'!E28="No Data",1,IF('Indicator Data Imputation'!E28&lt;&gt;"",1,0))</f>
        <v>0</v>
      </c>
      <c r="F27" s="242">
        <f>IF('Indicator Data'!F28="No Data",1,IF('Indicator Data Imputation'!F28&lt;&gt;"",1,0))</f>
        <v>0</v>
      </c>
      <c r="G27" s="242">
        <f>IF('Indicator Data'!G28="No Data",1,IF('Indicator Data Imputation'!G28&lt;&gt;"",1,0))</f>
        <v>0</v>
      </c>
      <c r="H27" s="242">
        <f>IF('Indicator Data'!H28="No Data",1,IF('Indicator Data Imputation'!H28&lt;&gt;"",1,0))</f>
        <v>0</v>
      </c>
      <c r="I27" s="242">
        <f>IF('Indicator Data'!I28="No Data",1,IF('Indicator Data Imputation'!I28&lt;&gt;"",1,0))</f>
        <v>1</v>
      </c>
      <c r="J27" s="242">
        <f>IF('Indicator Data'!J28="No Data",1,IF('Indicator Data Imputation'!J28&lt;&gt;"",1,0))</f>
        <v>0</v>
      </c>
      <c r="K27" s="242">
        <f>IF('Indicator Data'!K28="No Data",1,IF('Indicator Data Imputation'!K28&lt;&gt;"",1,0))</f>
        <v>1</v>
      </c>
      <c r="L27" s="242">
        <f>IF('Indicator Data'!L28="No Data",1,IF('Indicator Data Imputation'!L28&lt;&gt;"",1,0))</f>
        <v>0</v>
      </c>
      <c r="M27" s="242">
        <f>IF('Indicator Data'!M28="No Data",1,IF('Indicator Data Imputation'!M28&lt;&gt;"",1,0))</f>
        <v>0</v>
      </c>
      <c r="N27" s="242">
        <f>IF('Indicator Data'!N28="No Data",1,IF('Indicator Data Imputation'!N28&lt;&gt;"",1,0))</f>
        <v>0</v>
      </c>
      <c r="O27" s="242">
        <f>IF('Indicator Data'!O28="No Data",1,IF('Indicator Data Imputation'!O28&lt;&gt;"",1,0))</f>
        <v>0</v>
      </c>
      <c r="P27" s="242">
        <f>IF('Indicator Data'!P28="No Data",1,IF('Indicator Data Imputation'!P28&lt;&gt;"",1,0))</f>
        <v>0</v>
      </c>
      <c r="Q27" s="242">
        <f>IF('Indicator Data'!Q28="No Data",1,IF('Indicator Data Imputation'!Q28&lt;&gt;"",1,0))</f>
        <v>1</v>
      </c>
      <c r="R27" s="242">
        <f>IF('Indicator Data'!R28="No Data",1,IF('Indicator Data Imputation'!R28&lt;&gt;"",1,0))</f>
        <v>1</v>
      </c>
      <c r="S27" s="242">
        <f>IF('Indicator Data'!S28="No Data",1,IF('Indicator Data Imputation'!S28&lt;&gt;"",1,0))</f>
        <v>1</v>
      </c>
      <c r="T27" s="242">
        <f>IF('Indicator Data'!T28="No Data",1,IF('Indicator Data Imputation'!T28&lt;&gt;"",1,0))</f>
        <v>1</v>
      </c>
      <c r="U27" s="242">
        <f>IF('Indicator Data'!U28="No Data",1,IF('Indicator Data Imputation'!U28&lt;&gt;"",1,0))</f>
        <v>1</v>
      </c>
      <c r="V27" s="242">
        <f>IF('Indicator Data'!V28="No Data",1,IF('Indicator Data Imputation'!V28&lt;&gt;"",1,0))</f>
        <v>1</v>
      </c>
      <c r="W27" s="242">
        <f>IF('Indicator Data'!W28="No Data",1,IF('Indicator Data Imputation'!W28&lt;&gt;"",1,0))</f>
        <v>1</v>
      </c>
      <c r="X27" s="242">
        <f>IF('Indicator Data'!X28="No Data",1,IF('Indicator Data Imputation'!X28&lt;&gt;"",1,0))</f>
        <v>1</v>
      </c>
      <c r="Y27" s="242">
        <f>IF('Indicator Data'!Y28="No Data",1,IF('Indicator Data Imputation'!Y28&lt;&gt;"",1,0))</f>
        <v>1</v>
      </c>
      <c r="Z27" s="242">
        <f>IF('Indicator Data'!Z28="No Data",1,IF('Indicator Data Imputation'!Z28&lt;&gt;"",1,0))</f>
        <v>1</v>
      </c>
      <c r="AA27" s="242">
        <f>IF('Indicator Data'!AA28="No Data",1,IF('Indicator Data Imputation'!AA28&lt;&gt;"",1,0))</f>
        <v>1</v>
      </c>
      <c r="AB27" s="242">
        <f>IF('Indicator Data'!AB28="No Data",1,IF('Indicator Data Imputation'!AB28&lt;&gt;"",1,0))</f>
        <v>0</v>
      </c>
      <c r="AC27" s="242">
        <f>IF('Indicator Data'!AC28="No Data",1,IF('Indicator Data Imputation'!AC28&lt;&gt;"",1,0))</f>
        <v>0</v>
      </c>
      <c r="AD27" s="242">
        <f>IF('Indicator Data'!AD28="No Data",1,IF('Indicator Data Imputation'!AD28&lt;&gt;"",1,0))</f>
        <v>1</v>
      </c>
      <c r="AE27" s="242">
        <f>IF('Indicator Data'!AE28="No Data",1,IF('Indicator Data Imputation'!AE28&lt;&gt;"",1,0))</f>
        <v>1</v>
      </c>
      <c r="AF27" s="242">
        <f>IF('Indicator Data'!AF28="No Data",1,IF('Indicator Data Imputation'!AF28&lt;&gt;"",1,0))</f>
        <v>0</v>
      </c>
      <c r="AG27" s="242">
        <f>IF('Indicator Data'!AG28="No Data",1,IF('Indicator Data Imputation'!AG28&lt;&gt;"",1,0))</f>
        <v>1</v>
      </c>
      <c r="AH27" s="242">
        <f>IF('Indicator Data'!AH28="No Data",1,IF('Indicator Data Imputation'!AH28&lt;&gt;"",1,0))</f>
        <v>0</v>
      </c>
      <c r="AI27" s="242">
        <f>IF('Indicator Data'!AI28="No Data",1,IF('Indicator Data Imputation'!AI28&lt;&gt;"",1,0))</f>
        <v>0</v>
      </c>
      <c r="AJ27" s="242">
        <f>IF('Indicator Data'!AJ28="No Data",1,IF('Indicator Data Imputation'!AJ28&lt;&gt;"",1,0))</f>
        <v>0</v>
      </c>
      <c r="AK27" s="242">
        <f>IF('Indicator Data'!AK28="No Data",1,IF('Indicator Data Imputation'!AK28&lt;&gt;"",1,0))</f>
        <v>0</v>
      </c>
      <c r="AL27" s="242">
        <f>IF('Indicator Data'!AL28="No Data",1,IF('Indicator Data Imputation'!AL28&lt;&gt;"",1,0))</f>
        <v>0</v>
      </c>
      <c r="AM27" s="242">
        <f>IF('Indicator Data'!AM28="No Data",1,IF('Indicator Data Imputation'!AM28&lt;&gt;"",1,0))</f>
        <v>0</v>
      </c>
      <c r="AN27" s="242">
        <f>IF('Indicator Data'!AN28="No Data",1,IF('Indicator Data Imputation'!AN28&lt;&gt;"",1,0))</f>
        <v>1</v>
      </c>
      <c r="AO27" s="242">
        <f>IF('Indicator Data'!AO28="No Data",1,IF('Indicator Data Imputation'!AO28&lt;&gt;"",1,0))</f>
        <v>1</v>
      </c>
      <c r="AP27" s="242">
        <f>IF('Indicator Data'!AP28="No Data",1,IF('Indicator Data Imputation'!AP28&lt;&gt;"",1,0))</f>
        <v>1</v>
      </c>
      <c r="AQ27" s="242">
        <f>IF('Indicator Data'!AQ28="No Data",1,IF('Indicator Data Imputation'!AQ28&lt;&gt;"",1,0))</f>
        <v>1</v>
      </c>
      <c r="AR27" s="242">
        <f>IF('Indicator Data'!AR28="No Data",1,IF('Indicator Data Imputation'!AR28&lt;&gt;"",1,0))</f>
        <v>1</v>
      </c>
      <c r="AS27" s="242">
        <f>IF('Indicator Data'!AS28="No Data",1,IF('Indicator Data Imputation'!AS28&lt;&gt;"",1,0))</f>
        <v>1</v>
      </c>
      <c r="AT27" s="242">
        <f>IF('Indicator Data'!AT28="No Data",1,IF('Indicator Data Imputation'!AT28&lt;&gt;"",1,0))</f>
        <v>1</v>
      </c>
      <c r="AU27" s="242">
        <f>IF('Indicator Data'!AU28="No Data",1,IF('Indicator Data Imputation'!AU28&lt;&gt;"",1,0))</f>
        <v>1</v>
      </c>
      <c r="AV27" s="242">
        <f>IF('Indicator Data'!AV28="No Data",1,IF('Indicator Data Imputation'!AV28&lt;&gt;"",1,0))</f>
        <v>1</v>
      </c>
      <c r="AW27" s="242">
        <f>IF('Indicator Data'!AW28="No Data",1,IF('Indicator Data Imputation'!AW28&lt;&gt;"",1,0))</f>
        <v>0</v>
      </c>
      <c r="AX27" s="242">
        <f>IF('Indicator Data'!AX28="No Data",1,IF('Indicator Data Imputation'!AX28&lt;&gt;"",1,0))</f>
        <v>0</v>
      </c>
      <c r="AY27" s="242">
        <f>IF('Indicator Data'!AY28="No Data",1,IF('Indicator Data Imputation'!AY28&lt;&gt;"",1,0))</f>
        <v>1</v>
      </c>
      <c r="AZ27" s="242">
        <f>IF('Indicator Data'!AZ28="No Data",1,IF('Indicator Data Imputation'!AZ28&lt;&gt;"",1,0))</f>
        <v>1</v>
      </c>
      <c r="BA27" s="246">
        <f t="shared" si="0"/>
        <v>25</v>
      </c>
      <c r="BB27" s="247">
        <f t="shared" si="1"/>
        <v>0.54347826086956519</v>
      </c>
    </row>
    <row r="28" spans="1:54" s="166" customFormat="1" x14ac:dyDescent="0.25">
      <c r="A28" s="165" t="s">
        <v>186</v>
      </c>
      <c r="B28" s="165" t="s">
        <v>553</v>
      </c>
      <c r="C28" s="165" t="s">
        <v>342</v>
      </c>
      <c r="D28" s="195" t="s">
        <v>355</v>
      </c>
      <c r="E28" s="242">
        <f>IF('Indicator Data'!E29="No Data",1,IF('Indicator Data Imputation'!E29&lt;&gt;"",1,0))</f>
        <v>0</v>
      </c>
      <c r="F28" s="242">
        <f>IF('Indicator Data'!F29="No Data",1,IF('Indicator Data Imputation'!F29&lt;&gt;"",1,0))</f>
        <v>0</v>
      </c>
      <c r="G28" s="242">
        <f>IF('Indicator Data'!G29="No Data",1,IF('Indicator Data Imputation'!G29&lt;&gt;"",1,0))</f>
        <v>0</v>
      </c>
      <c r="H28" s="242">
        <f>IF('Indicator Data'!H29="No Data",1,IF('Indicator Data Imputation'!H29&lt;&gt;"",1,0))</f>
        <v>0</v>
      </c>
      <c r="I28" s="242">
        <f>IF('Indicator Data'!I29="No Data",1,IF('Indicator Data Imputation'!I29&lt;&gt;"",1,0))</f>
        <v>1</v>
      </c>
      <c r="J28" s="242">
        <f>IF('Indicator Data'!J29="No Data",1,IF('Indicator Data Imputation'!J29&lt;&gt;"",1,0))</f>
        <v>0</v>
      </c>
      <c r="K28" s="242">
        <f>IF('Indicator Data'!K29="No Data",1,IF('Indicator Data Imputation'!K29&lt;&gt;"",1,0))</f>
        <v>1</v>
      </c>
      <c r="L28" s="242">
        <f>IF('Indicator Data'!L29="No Data",1,IF('Indicator Data Imputation'!L29&lt;&gt;"",1,0))</f>
        <v>0</v>
      </c>
      <c r="M28" s="242">
        <f>IF('Indicator Data'!M29="No Data",1,IF('Indicator Data Imputation'!M29&lt;&gt;"",1,0))</f>
        <v>0</v>
      </c>
      <c r="N28" s="242">
        <f>IF('Indicator Data'!N29="No Data",1,IF('Indicator Data Imputation'!N29&lt;&gt;"",1,0))</f>
        <v>0</v>
      </c>
      <c r="O28" s="242">
        <f>IF('Indicator Data'!O29="No Data",1,IF('Indicator Data Imputation'!O29&lt;&gt;"",1,0))</f>
        <v>0</v>
      </c>
      <c r="P28" s="242">
        <f>IF('Indicator Data'!P29="No Data",1,IF('Indicator Data Imputation'!P29&lt;&gt;"",1,0))</f>
        <v>0</v>
      </c>
      <c r="Q28" s="242">
        <f>IF('Indicator Data'!Q29="No Data",1,IF('Indicator Data Imputation'!Q29&lt;&gt;"",1,0))</f>
        <v>1</v>
      </c>
      <c r="R28" s="242">
        <f>IF('Indicator Data'!R29="No Data",1,IF('Indicator Data Imputation'!R29&lt;&gt;"",1,0))</f>
        <v>1</v>
      </c>
      <c r="S28" s="242">
        <f>IF('Indicator Data'!S29="No Data",1,IF('Indicator Data Imputation'!S29&lt;&gt;"",1,0))</f>
        <v>1</v>
      </c>
      <c r="T28" s="242">
        <f>IF('Indicator Data'!T29="No Data",1,IF('Indicator Data Imputation'!T29&lt;&gt;"",1,0))</f>
        <v>1</v>
      </c>
      <c r="U28" s="242">
        <f>IF('Indicator Data'!U29="No Data",1,IF('Indicator Data Imputation'!U29&lt;&gt;"",1,0))</f>
        <v>1</v>
      </c>
      <c r="V28" s="242">
        <f>IF('Indicator Data'!V29="No Data",1,IF('Indicator Data Imputation'!V29&lt;&gt;"",1,0))</f>
        <v>1</v>
      </c>
      <c r="W28" s="242">
        <f>IF('Indicator Data'!W29="No Data",1,IF('Indicator Data Imputation'!W29&lt;&gt;"",1,0))</f>
        <v>1</v>
      </c>
      <c r="X28" s="242">
        <f>IF('Indicator Data'!X29="No Data",1,IF('Indicator Data Imputation'!X29&lt;&gt;"",1,0))</f>
        <v>1</v>
      </c>
      <c r="Y28" s="242">
        <f>IF('Indicator Data'!Y29="No Data",1,IF('Indicator Data Imputation'!Y29&lt;&gt;"",1,0))</f>
        <v>1</v>
      </c>
      <c r="Z28" s="242">
        <f>IF('Indicator Data'!Z29="No Data",1,IF('Indicator Data Imputation'!Z29&lt;&gt;"",1,0))</f>
        <v>1</v>
      </c>
      <c r="AA28" s="242">
        <f>IF('Indicator Data'!AA29="No Data",1,IF('Indicator Data Imputation'!AA29&lt;&gt;"",1,0))</f>
        <v>1</v>
      </c>
      <c r="AB28" s="242">
        <f>IF('Indicator Data'!AB29="No Data",1,IF('Indicator Data Imputation'!AB29&lt;&gt;"",1,0))</f>
        <v>0</v>
      </c>
      <c r="AC28" s="242">
        <f>IF('Indicator Data'!AC29="No Data",1,IF('Indicator Data Imputation'!AC29&lt;&gt;"",1,0))</f>
        <v>0</v>
      </c>
      <c r="AD28" s="242">
        <f>IF('Indicator Data'!AD29="No Data",1,IF('Indicator Data Imputation'!AD29&lt;&gt;"",1,0))</f>
        <v>1</v>
      </c>
      <c r="AE28" s="242">
        <f>IF('Indicator Data'!AE29="No Data",1,IF('Indicator Data Imputation'!AE29&lt;&gt;"",1,0))</f>
        <v>1</v>
      </c>
      <c r="AF28" s="242">
        <f>IF('Indicator Data'!AF29="No Data",1,IF('Indicator Data Imputation'!AF29&lt;&gt;"",1,0))</f>
        <v>0</v>
      </c>
      <c r="AG28" s="242">
        <f>IF('Indicator Data'!AG29="No Data",1,IF('Indicator Data Imputation'!AG29&lt;&gt;"",1,0))</f>
        <v>1</v>
      </c>
      <c r="AH28" s="242">
        <f>IF('Indicator Data'!AH29="No Data",1,IF('Indicator Data Imputation'!AH29&lt;&gt;"",1,0))</f>
        <v>0</v>
      </c>
      <c r="AI28" s="242">
        <f>IF('Indicator Data'!AI29="No Data",1,IF('Indicator Data Imputation'!AI29&lt;&gt;"",1,0))</f>
        <v>0</v>
      </c>
      <c r="AJ28" s="242">
        <f>IF('Indicator Data'!AJ29="No Data",1,IF('Indicator Data Imputation'!AJ29&lt;&gt;"",1,0))</f>
        <v>0</v>
      </c>
      <c r="AK28" s="242">
        <f>IF('Indicator Data'!AK29="No Data",1,IF('Indicator Data Imputation'!AK29&lt;&gt;"",1,0))</f>
        <v>0</v>
      </c>
      <c r="AL28" s="242">
        <f>IF('Indicator Data'!AL29="No Data",1,IF('Indicator Data Imputation'!AL29&lt;&gt;"",1,0))</f>
        <v>0</v>
      </c>
      <c r="AM28" s="242">
        <f>IF('Indicator Data'!AM29="No Data",1,IF('Indicator Data Imputation'!AM29&lt;&gt;"",1,0))</f>
        <v>0</v>
      </c>
      <c r="AN28" s="242">
        <f>IF('Indicator Data'!AN29="No Data",1,IF('Indicator Data Imputation'!AN29&lt;&gt;"",1,0))</f>
        <v>1</v>
      </c>
      <c r="AO28" s="242">
        <f>IF('Indicator Data'!AO29="No Data",1,IF('Indicator Data Imputation'!AO29&lt;&gt;"",1,0))</f>
        <v>1</v>
      </c>
      <c r="AP28" s="242">
        <f>IF('Indicator Data'!AP29="No Data",1,IF('Indicator Data Imputation'!AP29&lt;&gt;"",1,0))</f>
        <v>1</v>
      </c>
      <c r="AQ28" s="242">
        <f>IF('Indicator Data'!AQ29="No Data",1,IF('Indicator Data Imputation'!AQ29&lt;&gt;"",1,0))</f>
        <v>1</v>
      </c>
      <c r="AR28" s="242">
        <f>IF('Indicator Data'!AR29="No Data",1,IF('Indicator Data Imputation'!AR29&lt;&gt;"",1,0))</f>
        <v>1</v>
      </c>
      <c r="AS28" s="242">
        <f>IF('Indicator Data'!AS29="No Data",1,IF('Indicator Data Imputation'!AS29&lt;&gt;"",1,0))</f>
        <v>1</v>
      </c>
      <c r="AT28" s="242">
        <f>IF('Indicator Data'!AT29="No Data",1,IF('Indicator Data Imputation'!AT29&lt;&gt;"",1,0))</f>
        <v>1</v>
      </c>
      <c r="AU28" s="242">
        <f>IF('Indicator Data'!AU29="No Data",1,IF('Indicator Data Imputation'!AU29&lt;&gt;"",1,0))</f>
        <v>1</v>
      </c>
      <c r="AV28" s="242">
        <f>IF('Indicator Data'!AV29="No Data",1,IF('Indicator Data Imputation'!AV29&lt;&gt;"",1,0))</f>
        <v>1</v>
      </c>
      <c r="AW28" s="242">
        <f>IF('Indicator Data'!AW29="No Data",1,IF('Indicator Data Imputation'!AW29&lt;&gt;"",1,0))</f>
        <v>0</v>
      </c>
      <c r="AX28" s="242">
        <f>IF('Indicator Data'!AX29="No Data",1,IF('Indicator Data Imputation'!AX29&lt;&gt;"",1,0))</f>
        <v>0</v>
      </c>
      <c r="AY28" s="242">
        <f>IF('Indicator Data'!AY29="No Data",1,IF('Indicator Data Imputation'!AY29&lt;&gt;"",1,0))</f>
        <v>1</v>
      </c>
      <c r="AZ28" s="242">
        <f>IF('Indicator Data'!AZ29="No Data",1,IF('Indicator Data Imputation'!AZ29&lt;&gt;"",1,0))</f>
        <v>1</v>
      </c>
      <c r="BA28" s="246">
        <f t="shared" si="0"/>
        <v>25</v>
      </c>
      <c r="BB28" s="247">
        <f t="shared" si="1"/>
        <v>0.54347826086956519</v>
      </c>
    </row>
    <row r="29" spans="1:54" s="166" customFormat="1" x14ac:dyDescent="0.25">
      <c r="A29" s="165" t="s">
        <v>186</v>
      </c>
      <c r="B29" s="165" t="s">
        <v>356</v>
      </c>
      <c r="C29" s="165" t="s">
        <v>342</v>
      </c>
      <c r="D29" s="195" t="s">
        <v>358</v>
      </c>
      <c r="E29" s="242">
        <f>IF('Indicator Data'!E30="No Data",1,IF('Indicator Data Imputation'!E30&lt;&gt;"",1,0))</f>
        <v>0</v>
      </c>
      <c r="F29" s="242">
        <f>IF('Indicator Data'!F30="No Data",1,IF('Indicator Data Imputation'!F30&lt;&gt;"",1,0))</f>
        <v>0</v>
      </c>
      <c r="G29" s="242">
        <f>IF('Indicator Data'!G30="No Data",1,IF('Indicator Data Imputation'!G30&lt;&gt;"",1,0))</f>
        <v>0</v>
      </c>
      <c r="H29" s="242">
        <f>IF('Indicator Data'!H30="No Data",1,IF('Indicator Data Imputation'!H30&lt;&gt;"",1,0))</f>
        <v>0</v>
      </c>
      <c r="I29" s="242">
        <f>IF('Indicator Data'!I30="No Data",1,IF('Indicator Data Imputation'!I30&lt;&gt;"",1,0))</f>
        <v>1</v>
      </c>
      <c r="J29" s="242">
        <f>IF('Indicator Data'!J30="No Data",1,IF('Indicator Data Imputation'!J30&lt;&gt;"",1,0))</f>
        <v>0</v>
      </c>
      <c r="K29" s="242">
        <f>IF('Indicator Data'!K30="No Data",1,IF('Indicator Data Imputation'!K30&lt;&gt;"",1,0))</f>
        <v>1</v>
      </c>
      <c r="L29" s="242">
        <f>IF('Indicator Data'!L30="No Data",1,IF('Indicator Data Imputation'!L30&lt;&gt;"",1,0))</f>
        <v>0</v>
      </c>
      <c r="M29" s="242">
        <f>IF('Indicator Data'!M30="No Data",1,IF('Indicator Data Imputation'!M30&lt;&gt;"",1,0))</f>
        <v>0</v>
      </c>
      <c r="N29" s="242">
        <f>IF('Indicator Data'!N30="No Data",1,IF('Indicator Data Imputation'!N30&lt;&gt;"",1,0))</f>
        <v>0</v>
      </c>
      <c r="O29" s="242">
        <f>IF('Indicator Data'!O30="No Data",1,IF('Indicator Data Imputation'!O30&lt;&gt;"",1,0))</f>
        <v>0</v>
      </c>
      <c r="P29" s="242">
        <f>IF('Indicator Data'!P30="No Data",1,IF('Indicator Data Imputation'!P30&lt;&gt;"",1,0))</f>
        <v>0</v>
      </c>
      <c r="Q29" s="242">
        <f>IF('Indicator Data'!Q30="No Data",1,IF('Indicator Data Imputation'!Q30&lt;&gt;"",1,0))</f>
        <v>1</v>
      </c>
      <c r="R29" s="242">
        <f>IF('Indicator Data'!R30="No Data",1,IF('Indicator Data Imputation'!R30&lt;&gt;"",1,0))</f>
        <v>1</v>
      </c>
      <c r="S29" s="242">
        <f>IF('Indicator Data'!S30="No Data",1,IF('Indicator Data Imputation'!S30&lt;&gt;"",1,0))</f>
        <v>1</v>
      </c>
      <c r="T29" s="242">
        <f>IF('Indicator Data'!T30="No Data",1,IF('Indicator Data Imputation'!T30&lt;&gt;"",1,0))</f>
        <v>1</v>
      </c>
      <c r="U29" s="242">
        <f>IF('Indicator Data'!U30="No Data",1,IF('Indicator Data Imputation'!U30&lt;&gt;"",1,0))</f>
        <v>1</v>
      </c>
      <c r="V29" s="242">
        <f>IF('Indicator Data'!V30="No Data",1,IF('Indicator Data Imputation'!V30&lt;&gt;"",1,0))</f>
        <v>1</v>
      </c>
      <c r="W29" s="242">
        <f>IF('Indicator Data'!W30="No Data",1,IF('Indicator Data Imputation'!W30&lt;&gt;"",1,0))</f>
        <v>1</v>
      </c>
      <c r="X29" s="242">
        <f>IF('Indicator Data'!X30="No Data",1,IF('Indicator Data Imputation'!X30&lt;&gt;"",1,0))</f>
        <v>1</v>
      </c>
      <c r="Y29" s="242">
        <f>IF('Indicator Data'!Y30="No Data",1,IF('Indicator Data Imputation'!Y30&lt;&gt;"",1,0))</f>
        <v>1</v>
      </c>
      <c r="Z29" s="242">
        <f>IF('Indicator Data'!Z30="No Data",1,IF('Indicator Data Imputation'!Z30&lt;&gt;"",1,0))</f>
        <v>1</v>
      </c>
      <c r="AA29" s="242">
        <f>IF('Indicator Data'!AA30="No Data",1,IF('Indicator Data Imputation'!AA30&lt;&gt;"",1,0))</f>
        <v>1</v>
      </c>
      <c r="AB29" s="242">
        <f>IF('Indicator Data'!AB30="No Data",1,IF('Indicator Data Imputation'!AB30&lt;&gt;"",1,0))</f>
        <v>0</v>
      </c>
      <c r="AC29" s="242">
        <f>IF('Indicator Data'!AC30="No Data",1,IF('Indicator Data Imputation'!AC30&lt;&gt;"",1,0))</f>
        <v>0</v>
      </c>
      <c r="AD29" s="242">
        <f>IF('Indicator Data'!AD30="No Data",1,IF('Indicator Data Imputation'!AD30&lt;&gt;"",1,0))</f>
        <v>1</v>
      </c>
      <c r="AE29" s="242">
        <f>IF('Indicator Data'!AE30="No Data",1,IF('Indicator Data Imputation'!AE30&lt;&gt;"",1,0))</f>
        <v>1</v>
      </c>
      <c r="AF29" s="242">
        <f>IF('Indicator Data'!AF30="No Data",1,IF('Indicator Data Imputation'!AF30&lt;&gt;"",1,0))</f>
        <v>0</v>
      </c>
      <c r="AG29" s="242">
        <f>IF('Indicator Data'!AG30="No Data",1,IF('Indicator Data Imputation'!AG30&lt;&gt;"",1,0))</f>
        <v>1</v>
      </c>
      <c r="AH29" s="242">
        <f>IF('Indicator Data'!AH30="No Data",1,IF('Indicator Data Imputation'!AH30&lt;&gt;"",1,0))</f>
        <v>0</v>
      </c>
      <c r="AI29" s="242">
        <f>IF('Indicator Data'!AI30="No Data",1,IF('Indicator Data Imputation'!AI30&lt;&gt;"",1,0))</f>
        <v>0</v>
      </c>
      <c r="AJ29" s="242">
        <f>IF('Indicator Data'!AJ30="No Data",1,IF('Indicator Data Imputation'!AJ30&lt;&gt;"",1,0))</f>
        <v>0</v>
      </c>
      <c r="AK29" s="242">
        <f>IF('Indicator Data'!AK30="No Data",1,IF('Indicator Data Imputation'!AK30&lt;&gt;"",1,0))</f>
        <v>0</v>
      </c>
      <c r="AL29" s="242">
        <f>IF('Indicator Data'!AL30="No Data",1,IF('Indicator Data Imputation'!AL30&lt;&gt;"",1,0))</f>
        <v>0</v>
      </c>
      <c r="AM29" s="242">
        <f>IF('Indicator Data'!AM30="No Data",1,IF('Indicator Data Imputation'!AM30&lt;&gt;"",1,0))</f>
        <v>0</v>
      </c>
      <c r="AN29" s="242">
        <f>IF('Indicator Data'!AN30="No Data",1,IF('Indicator Data Imputation'!AN30&lt;&gt;"",1,0))</f>
        <v>1</v>
      </c>
      <c r="AO29" s="242">
        <f>IF('Indicator Data'!AO30="No Data",1,IF('Indicator Data Imputation'!AO30&lt;&gt;"",1,0))</f>
        <v>1</v>
      </c>
      <c r="AP29" s="242">
        <f>IF('Indicator Data'!AP30="No Data",1,IF('Indicator Data Imputation'!AP30&lt;&gt;"",1,0))</f>
        <v>1</v>
      </c>
      <c r="AQ29" s="242">
        <f>IF('Indicator Data'!AQ30="No Data",1,IF('Indicator Data Imputation'!AQ30&lt;&gt;"",1,0))</f>
        <v>1</v>
      </c>
      <c r="AR29" s="242">
        <f>IF('Indicator Data'!AR30="No Data",1,IF('Indicator Data Imputation'!AR30&lt;&gt;"",1,0))</f>
        <v>1</v>
      </c>
      <c r="AS29" s="242">
        <f>IF('Indicator Data'!AS30="No Data",1,IF('Indicator Data Imputation'!AS30&lt;&gt;"",1,0))</f>
        <v>1</v>
      </c>
      <c r="AT29" s="242">
        <f>IF('Indicator Data'!AT30="No Data",1,IF('Indicator Data Imputation'!AT30&lt;&gt;"",1,0))</f>
        <v>1</v>
      </c>
      <c r="AU29" s="242">
        <f>IF('Indicator Data'!AU30="No Data",1,IF('Indicator Data Imputation'!AU30&lt;&gt;"",1,0))</f>
        <v>1</v>
      </c>
      <c r="AV29" s="242">
        <f>IF('Indicator Data'!AV30="No Data",1,IF('Indicator Data Imputation'!AV30&lt;&gt;"",1,0))</f>
        <v>1</v>
      </c>
      <c r="AW29" s="242">
        <f>IF('Indicator Data'!AW30="No Data",1,IF('Indicator Data Imputation'!AW30&lt;&gt;"",1,0))</f>
        <v>0</v>
      </c>
      <c r="AX29" s="242">
        <f>IF('Indicator Data'!AX30="No Data",1,IF('Indicator Data Imputation'!AX30&lt;&gt;"",1,0))</f>
        <v>0</v>
      </c>
      <c r="AY29" s="242">
        <f>IF('Indicator Data'!AY30="No Data",1,IF('Indicator Data Imputation'!AY30&lt;&gt;"",1,0))</f>
        <v>1</v>
      </c>
      <c r="AZ29" s="242">
        <f>IF('Indicator Data'!AZ30="No Data",1,IF('Indicator Data Imputation'!AZ30&lt;&gt;"",1,0))</f>
        <v>1</v>
      </c>
      <c r="BA29" s="246">
        <f t="shared" si="0"/>
        <v>25</v>
      </c>
      <c r="BB29" s="247">
        <f t="shared" si="1"/>
        <v>0.54347826086956519</v>
      </c>
    </row>
    <row r="30" spans="1:54" s="166" customFormat="1" x14ac:dyDescent="0.25">
      <c r="A30" s="165" t="s">
        <v>186</v>
      </c>
      <c r="B30" s="165" t="s">
        <v>556</v>
      </c>
      <c r="C30" s="165" t="s">
        <v>342</v>
      </c>
      <c r="D30" s="195" t="s">
        <v>361</v>
      </c>
      <c r="E30" s="242">
        <f>IF('Indicator Data'!E31="No Data",1,IF('Indicator Data Imputation'!E31&lt;&gt;"",1,0))</f>
        <v>0</v>
      </c>
      <c r="F30" s="242">
        <f>IF('Indicator Data'!F31="No Data",1,IF('Indicator Data Imputation'!F31&lt;&gt;"",1,0))</f>
        <v>0</v>
      </c>
      <c r="G30" s="242">
        <f>IF('Indicator Data'!G31="No Data",1,IF('Indicator Data Imputation'!G31&lt;&gt;"",1,0))</f>
        <v>0</v>
      </c>
      <c r="H30" s="242">
        <f>IF('Indicator Data'!H31="No Data",1,IF('Indicator Data Imputation'!H31&lt;&gt;"",1,0))</f>
        <v>0</v>
      </c>
      <c r="I30" s="242">
        <f>IF('Indicator Data'!I31="No Data",1,IF('Indicator Data Imputation'!I31&lt;&gt;"",1,0))</f>
        <v>1</v>
      </c>
      <c r="J30" s="242">
        <f>IF('Indicator Data'!J31="No Data",1,IF('Indicator Data Imputation'!J31&lt;&gt;"",1,0))</f>
        <v>0</v>
      </c>
      <c r="K30" s="242">
        <f>IF('Indicator Data'!K31="No Data",1,IF('Indicator Data Imputation'!K31&lt;&gt;"",1,0))</f>
        <v>1</v>
      </c>
      <c r="L30" s="242">
        <f>IF('Indicator Data'!L31="No Data",1,IF('Indicator Data Imputation'!L31&lt;&gt;"",1,0))</f>
        <v>0</v>
      </c>
      <c r="M30" s="242">
        <f>IF('Indicator Data'!M31="No Data",1,IF('Indicator Data Imputation'!M31&lt;&gt;"",1,0))</f>
        <v>0</v>
      </c>
      <c r="N30" s="242">
        <f>IF('Indicator Data'!N31="No Data",1,IF('Indicator Data Imputation'!N31&lt;&gt;"",1,0))</f>
        <v>0</v>
      </c>
      <c r="O30" s="242">
        <f>IF('Indicator Data'!O31="No Data",1,IF('Indicator Data Imputation'!O31&lt;&gt;"",1,0))</f>
        <v>0</v>
      </c>
      <c r="P30" s="242">
        <f>IF('Indicator Data'!P31="No Data",1,IF('Indicator Data Imputation'!P31&lt;&gt;"",1,0))</f>
        <v>0</v>
      </c>
      <c r="Q30" s="242">
        <f>IF('Indicator Data'!Q31="No Data",1,IF('Indicator Data Imputation'!Q31&lt;&gt;"",1,0))</f>
        <v>1</v>
      </c>
      <c r="R30" s="242">
        <f>IF('Indicator Data'!R31="No Data",1,IF('Indicator Data Imputation'!R31&lt;&gt;"",1,0))</f>
        <v>1</v>
      </c>
      <c r="S30" s="242">
        <f>IF('Indicator Data'!S31="No Data",1,IF('Indicator Data Imputation'!S31&lt;&gt;"",1,0))</f>
        <v>1</v>
      </c>
      <c r="T30" s="242">
        <f>IF('Indicator Data'!T31="No Data",1,IF('Indicator Data Imputation'!T31&lt;&gt;"",1,0))</f>
        <v>1</v>
      </c>
      <c r="U30" s="242">
        <f>IF('Indicator Data'!U31="No Data",1,IF('Indicator Data Imputation'!U31&lt;&gt;"",1,0))</f>
        <v>1</v>
      </c>
      <c r="V30" s="242">
        <f>IF('Indicator Data'!V31="No Data",1,IF('Indicator Data Imputation'!V31&lt;&gt;"",1,0))</f>
        <v>1</v>
      </c>
      <c r="W30" s="242">
        <f>IF('Indicator Data'!W31="No Data",1,IF('Indicator Data Imputation'!W31&lt;&gt;"",1,0))</f>
        <v>1</v>
      </c>
      <c r="X30" s="242">
        <f>IF('Indicator Data'!X31="No Data",1,IF('Indicator Data Imputation'!X31&lt;&gt;"",1,0))</f>
        <v>1</v>
      </c>
      <c r="Y30" s="242">
        <f>IF('Indicator Data'!Y31="No Data",1,IF('Indicator Data Imputation'!Y31&lt;&gt;"",1,0))</f>
        <v>1</v>
      </c>
      <c r="Z30" s="242">
        <f>IF('Indicator Data'!Z31="No Data",1,IF('Indicator Data Imputation'!Z31&lt;&gt;"",1,0))</f>
        <v>1</v>
      </c>
      <c r="AA30" s="242">
        <f>IF('Indicator Data'!AA31="No Data",1,IF('Indicator Data Imputation'!AA31&lt;&gt;"",1,0))</f>
        <v>1</v>
      </c>
      <c r="AB30" s="242">
        <f>IF('Indicator Data'!AB31="No Data",1,IF('Indicator Data Imputation'!AB31&lt;&gt;"",1,0))</f>
        <v>1</v>
      </c>
      <c r="AC30" s="242">
        <f>IF('Indicator Data'!AC31="No Data",1,IF('Indicator Data Imputation'!AC31&lt;&gt;"",1,0))</f>
        <v>1</v>
      </c>
      <c r="AD30" s="242">
        <f>IF('Indicator Data'!AD31="No Data",1,IF('Indicator Data Imputation'!AD31&lt;&gt;"",1,0))</f>
        <v>1</v>
      </c>
      <c r="AE30" s="242">
        <f>IF('Indicator Data'!AE31="No Data",1,IF('Indicator Data Imputation'!AE31&lt;&gt;"",1,0))</f>
        <v>1</v>
      </c>
      <c r="AF30" s="242">
        <f>IF('Indicator Data'!AF31="No Data",1,IF('Indicator Data Imputation'!AF31&lt;&gt;"",1,0))</f>
        <v>0</v>
      </c>
      <c r="AG30" s="242">
        <f>IF('Indicator Data'!AG31="No Data",1,IF('Indicator Data Imputation'!AG31&lt;&gt;"",1,0))</f>
        <v>1</v>
      </c>
      <c r="AH30" s="242">
        <f>IF('Indicator Data'!AH31="No Data",1,IF('Indicator Data Imputation'!AH31&lt;&gt;"",1,0))</f>
        <v>1</v>
      </c>
      <c r="AI30" s="242">
        <f>IF('Indicator Data'!AI31="No Data",1,IF('Indicator Data Imputation'!AI31&lt;&gt;"",1,0))</f>
        <v>1</v>
      </c>
      <c r="AJ30" s="242">
        <f>IF('Indicator Data'!AJ31="No Data",1,IF('Indicator Data Imputation'!AJ31&lt;&gt;"",1,0))</f>
        <v>1</v>
      </c>
      <c r="AK30" s="242">
        <f>IF('Indicator Data'!AK31="No Data",1,IF('Indicator Data Imputation'!AK31&lt;&gt;"",1,0))</f>
        <v>0</v>
      </c>
      <c r="AL30" s="242">
        <f>IF('Indicator Data'!AL31="No Data",1,IF('Indicator Data Imputation'!AL31&lt;&gt;"",1,0))</f>
        <v>1</v>
      </c>
      <c r="AM30" s="242">
        <f>IF('Indicator Data'!AM31="No Data",1,IF('Indicator Data Imputation'!AM31&lt;&gt;"",1,0))</f>
        <v>1</v>
      </c>
      <c r="AN30" s="242">
        <f>IF('Indicator Data'!AN31="No Data",1,IF('Indicator Data Imputation'!AN31&lt;&gt;"",1,0))</f>
        <v>1</v>
      </c>
      <c r="AO30" s="242">
        <f>IF('Indicator Data'!AO31="No Data",1,IF('Indicator Data Imputation'!AO31&lt;&gt;"",1,0))</f>
        <v>1</v>
      </c>
      <c r="AP30" s="242">
        <f>IF('Indicator Data'!AP31="No Data",1,IF('Indicator Data Imputation'!AP31&lt;&gt;"",1,0))</f>
        <v>1</v>
      </c>
      <c r="AQ30" s="242">
        <f>IF('Indicator Data'!AQ31="No Data",1,IF('Indicator Data Imputation'!AQ31&lt;&gt;"",1,0))</f>
        <v>1</v>
      </c>
      <c r="AR30" s="242">
        <f>IF('Indicator Data'!AR31="No Data",1,IF('Indicator Data Imputation'!AR31&lt;&gt;"",1,0))</f>
        <v>1</v>
      </c>
      <c r="AS30" s="242">
        <f>IF('Indicator Data'!AS31="No Data",1,IF('Indicator Data Imputation'!AS31&lt;&gt;"",1,0))</f>
        <v>1</v>
      </c>
      <c r="AT30" s="242">
        <f>IF('Indicator Data'!AT31="No Data",1,IF('Indicator Data Imputation'!AT31&lt;&gt;"",1,0))</f>
        <v>1</v>
      </c>
      <c r="AU30" s="242">
        <f>IF('Indicator Data'!AU31="No Data",1,IF('Indicator Data Imputation'!AU31&lt;&gt;"",1,0))</f>
        <v>1</v>
      </c>
      <c r="AV30" s="242">
        <f>IF('Indicator Data'!AV31="No Data",1,IF('Indicator Data Imputation'!AV31&lt;&gt;"",1,0))</f>
        <v>1</v>
      </c>
      <c r="AW30" s="242">
        <f>IF('Indicator Data'!AW31="No Data",1,IF('Indicator Data Imputation'!AW31&lt;&gt;"",1,0))</f>
        <v>0</v>
      </c>
      <c r="AX30" s="242">
        <f>IF('Indicator Data'!AX31="No Data",1,IF('Indicator Data Imputation'!AX31&lt;&gt;"",1,0))</f>
        <v>0</v>
      </c>
      <c r="AY30" s="242">
        <f>IF('Indicator Data'!AY31="No Data",1,IF('Indicator Data Imputation'!AY31&lt;&gt;"",1,0))</f>
        <v>1</v>
      </c>
      <c r="AZ30" s="242">
        <f>IF('Indicator Data'!AZ31="No Data",1,IF('Indicator Data Imputation'!AZ31&lt;&gt;"",1,0))</f>
        <v>1</v>
      </c>
      <c r="BA30" s="246">
        <f t="shared" si="0"/>
        <v>32</v>
      </c>
      <c r="BB30" s="247">
        <f t="shared" si="1"/>
        <v>0.69565217391304346</v>
      </c>
    </row>
    <row r="31" spans="1:54" s="166" customFormat="1" x14ac:dyDescent="0.25">
      <c r="A31" s="165" t="s">
        <v>186</v>
      </c>
      <c r="B31" s="165" t="s">
        <v>359</v>
      </c>
      <c r="C31" s="165" t="s">
        <v>342</v>
      </c>
      <c r="D31" s="195" t="s">
        <v>364</v>
      </c>
      <c r="E31" s="242">
        <f>IF('Indicator Data'!E32="No Data",1,IF('Indicator Data Imputation'!E32&lt;&gt;"",1,0))</f>
        <v>0</v>
      </c>
      <c r="F31" s="242">
        <f>IF('Indicator Data'!F32="No Data",1,IF('Indicator Data Imputation'!F32&lt;&gt;"",1,0))</f>
        <v>0</v>
      </c>
      <c r="G31" s="242">
        <f>IF('Indicator Data'!G32="No Data",1,IF('Indicator Data Imputation'!G32&lt;&gt;"",1,0))</f>
        <v>0</v>
      </c>
      <c r="H31" s="242">
        <f>IF('Indicator Data'!H32="No Data",1,IF('Indicator Data Imputation'!H32&lt;&gt;"",1,0))</f>
        <v>0</v>
      </c>
      <c r="I31" s="242">
        <f>IF('Indicator Data'!I32="No Data",1,IF('Indicator Data Imputation'!I32&lt;&gt;"",1,0))</f>
        <v>1</v>
      </c>
      <c r="J31" s="242">
        <f>IF('Indicator Data'!J32="No Data",1,IF('Indicator Data Imputation'!J32&lt;&gt;"",1,0))</f>
        <v>0</v>
      </c>
      <c r="K31" s="242">
        <f>IF('Indicator Data'!K32="No Data",1,IF('Indicator Data Imputation'!K32&lt;&gt;"",1,0))</f>
        <v>1</v>
      </c>
      <c r="L31" s="242">
        <f>IF('Indicator Data'!L32="No Data",1,IF('Indicator Data Imputation'!L32&lt;&gt;"",1,0))</f>
        <v>0</v>
      </c>
      <c r="M31" s="242">
        <f>IF('Indicator Data'!M32="No Data",1,IF('Indicator Data Imputation'!M32&lt;&gt;"",1,0))</f>
        <v>0</v>
      </c>
      <c r="N31" s="242">
        <f>IF('Indicator Data'!N32="No Data",1,IF('Indicator Data Imputation'!N32&lt;&gt;"",1,0))</f>
        <v>0</v>
      </c>
      <c r="O31" s="242">
        <f>IF('Indicator Data'!O32="No Data",1,IF('Indicator Data Imputation'!O32&lt;&gt;"",1,0))</f>
        <v>0</v>
      </c>
      <c r="P31" s="242">
        <f>IF('Indicator Data'!P32="No Data",1,IF('Indicator Data Imputation'!P32&lt;&gt;"",1,0))</f>
        <v>0</v>
      </c>
      <c r="Q31" s="242">
        <f>IF('Indicator Data'!Q32="No Data",1,IF('Indicator Data Imputation'!Q32&lt;&gt;"",1,0))</f>
        <v>1</v>
      </c>
      <c r="R31" s="242">
        <f>IF('Indicator Data'!R32="No Data",1,IF('Indicator Data Imputation'!R32&lt;&gt;"",1,0))</f>
        <v>1</v>
      </c>
      <c r="S31" s="242">
        <f>IF('Indicator Data'!S32="No Data",1,IF('Indicator Data Imputation'!S32&lt;&gt;"",1,0))</f>
        <v>1</v>
      </c>
      <c r="T31" s="242">
        <f>IF('Indicator Data'!T32="No Data",1,IF('Indicator Data Imputation'!T32&lt;&gt;"",1,0))</f>
        <v>1</v>
      </c>
      <c r="U31" s="242">
        <f>IF('Indicator Data'!U32="No Data",1,IF('Indicator Data Imputation'!U32&lt;&gt;"",1,0))</f>
        <v>1</v>
      </c>
      <c r="V31" s="242">
        <f>IF('Indicator Data'!V32="No Data",1,IF('Indicator Data Imputation'!V32&lt;&gt;"",1,0))</f>
        <v>1</v>
      </c>
      <c r="W31" s="242">
        <f>IF('Indicator Data'!W32="No Data",1,IF('Indicator Data Imputation'!W32&lt;&gt;"",1,0))</f>
        <v>1</v>
      </c>
      <c r="X31" s="242">
        <f>IF('Indicator Data'!X32="No Data",1,IF('Indicator Data Imputation'!X32&lt;&gt;"",1,0))</f>
        <v>1</v>
      </c>
      <c r="Y31" s="242">
        <f>IF('Indicator Data'!Y32="No Data",1,IF('Indicator Data Imputation'!Y32&lt;&gt;"",1,0))</f>
        <v>1</v>
      </c>
      <c r="Z31" s="242">
        <f>IF('Indicator Data'!Z32="No Data",1,IF('Indicator Data Imputation'!Z32&lt;&gt;"",1,0))</f>
        <v>1</v>
      </c>
      <c r="AA31" s="242">
        <f>IF('Indicator Data'!AA32="No Data",1,IF('Indicator Data Imputation'!AA32&lt;&gt;"",1,0))</f>
        <v>1</v>
      </c>
      <c r="AB31" s="242">
        <f>IF('Indicator Data'!AB32="No Data",1,IF('Indicator Data Imputation'!AB32&lt;&gt;"",1,0))</f>
        <v>0</v>
      </c>
      <c r="AC31" s="242">
        <f>IF('Indicator Data'!AC32="No Data",1,IF('Indicator Data Imputation'!AC32&lt;&gt;"",1,0))</f>
        <v>0</v>
      </c>
      <c r="AD31" s="242">
        <f>IF('Indicator Data'!AD32="No Data",1,IF('Indicator Data Imputation'!AD32&lt;&gt;"",1,0))</f>
        <v>1</v>
      </c>
      <c r="AE31" s="242">
        <f>IF('Indicator Data'!AE32="No Data",1,IF('Indicator Data Imputation'!AE32&lt;&gt;"",1,0))</f>
        <v>1</v>
      </c>
      <c r="AF31" s="242">
        <f>IF('Indicator Data'!AF32="No Data",1,IF('Indicator Data Imputation'!AF32&lt;&gt;"",1,0))</f>
        <v>0</v>
      </c>
      <c r="AG31" s="242">
        <f>IF('Indicator Data'!AG32="No Data",1,IF('Indicator Data Imputation'!AG32&lt;&gt;"",1,0))</f>
        <v>1</v>
      </c>
      <c r="AH31" s="242">
        <f>IF('Indicator Data'!AH32="No Data",1,IF('Indicator Data Imputation'!AH32&lt;&gt;"",1,0))</f>
        <v>0</v>
      </c>
      <c r="AI31" s="242">
        <f>IF('Indicator Data'!AI32="No Data",1,IF('Indicator Data Imputation'!AI32&lt;&gt;"",1,0))</f>
        <v>0</v>
      </c>
      <c r="AJ31" s="242">
        <f>IF('Indicator Data'!AJ32="No Data",1,IF('Indicator Data Imputation'!AJ32&lt;&gt;"",1,0))</f>
        <v>0</v>
      </c>
      <c r="AK31" s="242">
        <f>IF('Indicator Data'!AK32="No Data",1,IF('Indicator Data Imputation'!AK32&lt;&gt;"",1,0))</f>
        <v>0</v>
      </c>
      <c r="AL31" s="242">
        <f>IF('Indicator Data'!AL32="No Data",1,IF('Indicator Data Imputation'!AL32&lt;&gt;"",1,0))</f>
        <v>0</v>
      </c>
      <c r="AM31" s="242">
        <f>IF('Indicator Data'!AM32="No Data",1,IF('Indicator Data Imputation'!AM32&lt;&gt;"",1,0))</f>
        <v>0</v>
      </c>
      <c r="AN31" s="242">
        <f>IF('Indicator Data'!AN32="No Data",1,IF('Indicator Data Imputation'!AN32&lt;&gt;"",1,0))</f>
        <v>1</v>
      </c>
      <c r="AO31" s="242">
        <f>IF('Indicator Data'!AO32="No Data",1,IF('Indicator Data Imputation'!AO32&lt;&gt;"",1,0))</f>
        <v>1</v>
      </c>
      <c r="AP31" s="242">
        <f>IF('Indicator Data'!AP32="No Data",1,IF('Indicator Data Imputation'!AP32&lt;&gt;"",1,0))</f>
        <v>1</v>
      </c>
      <c r="AQ31" s="242">
        <f>IF('Indicator Data'!AQ32="No Data",1,IF('Indicator Data Imputation'!AQ32&lt;&gt;"",1,0))</f>
        <v>1</v>
      </c>
      <c r="AR31" s="242">
        <f>IF('Indicator Data'!AR32="No Data",1,IF('Indicator Data Imputation'!AR32&lt;&gt;"",1,0))</f>
        <v>1</v>
      </c>
      <c r="AS31" s="242">
        <f>IF('Indicator Data'!AS32="No Data",1,IF('Indicator Data Imputation'!AS32&lt;&gt;"",1,0))</f>
        <v>1</v>
      </c>
      <c r="AT31" s="242">
        <f>IF('Indicator Data'!AT32="No Data",1,IF('Indicator Data Imputation'!AT32&lt;&gt;"",1,0))</f>
        <v>1</v>
      </c>
      <c r="AU31" s="242">
        <f>IF('Indicator Data'!AU32="No Data",1,IF('Indicator Data Imputation'!AU32&lt;&gt;"",1,0))</f>
        <v>1</v>
      </c>
      <c r="AV31" s="242">
        <f>IF('Indicator Data'!AV32="No Data",1,IF('Indicator Data Imputation'!AV32&lt;&gt;"",1,0))</f>
        <v>1</v>
      </c>
      <c r="AW31" s="242">
        <f>IF('Indicator Data'!AW32="No Data",1,IF('Indicator Data Imputation'!AW32&lt;&gt;"",1,0))</f>
        <v>0</v>
      </c>
      <c r="AX31" s="242">
        <f>IF('Indicator Data'!AX32="No Data",1,IF('Indicator Data Imputation'!AX32&lt;&gt;"",1,0))</f>
        <v>0</v>
      </c>
      <c r="AY31" s="242">
        <f>IF('Indicator Data'!AY32="No Data",1,IF('Indicator Data Imputation'!AY32&lt;&gt;"",1,0))</f>
        <v>1</v>
      </c>
      <c r="AZ31" s="242">
        <f>IF('Indicator Data'!AZ32="No Data",1,IF('Indicator Data Imputation'!AZ32&lt;&gt;"",1,0))</f>
        <v>1</v>
      </c>
      <c r="BA31" s="246">
        <f t="shared" si="0"/>
        <v>25</v>
      </c>
      <c r="BB31" s="247">
        <f t="shared" si="1"/>
        <v>0.54347826086956519</v>
      </c>
    </row>
    <row r="32" spans="1:54" s="166" customFormat="1" x14ac:dyDescent="0.25">
      <c r="A32" s="165" t="s">
        <v>186</v>
      </c>
      <c r="B32" s="165" t="s">
        <v>362</v>
      </c>
      <c r="C32" s="165" t="s">
        <v>342</v>
      </c>
      <c r="D32" s="195" t="s">
        <v>518</v>
      </c>
      <c r="E32" s="242">
        <f>IF('Indicator Data'!E33="No Data",1,IF('Indicator Data Imputation'!E33&lt;&gt;"",1,0))</f>
        <v>0</v>
      </c>
      <c r="F32" s="242">
        <f>IF('Indicator Data'!F33="No Data",1,IF('Indicator Data Imputation'!F33&lt;&gt;"",1,0))</f>
        <v>0</v>
      </c>
      <c r="G32" s="242">
        <f>IF('Indicator Data'!G33="No Data",1,IF('Indicator Data Imputation'!G33&lt;&gt;"",1,0))</f>
        <v>0</v>
      </c>
      <c r="H32" s="242">
        <f>IF('Indicator Data'!H33="No Data",1,IF('Indicator Data Imputation'!H33&lt;&gt;"",1,0))</f>
        <v>0</v>
      </c>
      <c r="I32" s="242">
        <f>IF('Indicator Data'!I33="No Data",1,IF('Indicator Data Imputation'!I33&lt;&gt;"",1,0))</f>
        <v>1</v>
      </c>
      <c r="J32" s="242">
        <f>IF('Indicator Data'!J33="No Data",1,IF('Indicator Data Imputation'!J33&lt;&gt;"",1,0))</f>
        <v>0</v>
      </c>
      <c r="K32" s="242">
        <f>IF('Indicator Data'!K33="No Data",1,IF('Indicator Data Imputation'!K33&lt;&gt;"",1,0))</f>
        <v>1</v>
      </c>
      <c r="L32" s="242">
        <f>IF('Indicator Data'!L33="No Data",1,IF('Indicator Data Imputation'!L33&lt;&gt;"",1,0))</f>
        <v>0</v>
      </c>
      <c r="M32" s="242">
        <f>IF('Indicator Data'!M33="No Data",1,IF('Indicator Data Imputation'!M33&lt;&gt;"",1,0))</f>
        <v>0</v>
      </c>
      <c r="N32" s="242">
        <f>IF('Indicator Data'!N33="No Data",1,IF('Indicator Data Imputation'!N33&lt;&gt;"",1,0))</f>
        <v>0</v>
      </c>
      <c r="O32" s="242">
        <f>IF('Indicator Data'!O33="No Data",1,IF('Indicator Data Imputation'!O33&lt;&gt;"",1,0))</f>
        <v>0</v>
      </c>
      <c r="P32" s="242">
        <f>IF('Indicator Data'!P33="No Data",1,IF('Indicator Data Imputation'!P33&lt;&gt;"",1,0))</f>
        <v>0</v>
      </c>
      <c r="Q32" s="242">
        <f>IF('Indicator Data'!Q33="No Data",1,IF('Indicator Data Imputation'!Q33&lt;&gt;"",1,0))</f>
        <v>1</v>
      </c>
      <c r="R32" s="242">
        <f>IF('Indicator Data'!R33="No Data",1,IF('Indicator Data Imputation'!R33&lt;&gt;"",1,0))</f>
        <v>1</v>
      </c>
      <c r="S32" s="242">
        <f>IF('Indicator Data'!S33="No Data",1,IF('Indicator Data Imputation'!S33&lt;&gt;"",1,0))</f>
        <v>1</v>
      </c>
      <c r="T32" s="242">
        <f>IF('Indicator Data'!T33="No Data",1,IF('Indicator Data Imputation'!T33&lt;&gt;"",1,0))</f>
        <v>1</v>
      </c>
      <c r="U32" s="242">
        <f>IF('Indicator Data'!U33="No Data",1,IF('Indicator Data Imputation'!U33&lt;&gt;"",1,0))</f>
        <v>1</v>
      </c>
      <c r="V32" s="242">
        <f>IF('Indicator Data'!V33="No Data",1,IF('Indicator Data Imputation'!V33&lt;&gt;"",1,0))</f>
        <v>1</v>
      </c>
      <c r="W32" s="242">
        <f>IF('Indicator Data'!W33="No Data",1,IF('Indicator Data Imputation'!W33&lt;&gt;"",1,0))</f>
        <v>1</v>
      </c>
      <c r="X32" s="242">
        <f>IF('Indicator Data'!X33="No Data",1,IF('Indicator Data Imputation'!X33&lt;&gt;"",1,0))</f>
        <v>1</v>
      </c>
      <c r="Y32" s="242">
        <f>IF('Indicator Data'!Y33="No Data",1,IF('Indicator Data Imputation'!Y33&lt;&gt;"",1,0))</f>
        <v>1</v>
      </c>
      <c r="Z32" s="242">
        <f>IF('Indicator Data'!Z33="No Data",1,IF('Indicator Data Imputation'!Z33&lt;&gt;"",1,0))</f>
        <v>1</v>
      </c>
      <c r="AA32" s="242">
        <f>IF('Indicator Data'!AA33="No Data",1,IF('Indicator Data Imputation'!AA33&lt;&gt;"",1,0))</f>
        <v>1</v>
      </c>
      <c r="AB32" s="242">
        <f>IF('Indicator Data'!AB33="No Data",1,IF('Indicator Data Imputation'!AB33&lt;&gt;"",1,0))</f>
        <v>0</v>
      </c>
      <c r="AC32" s="242">
        <f>IF('Indicator Data'!AC33="No Data",1,IF('Indicator Data Imputation'!AC33&lt;&gt;"",1,0))</f>
        <v>0</v>
      </c>
      <c r="AD32" s="242">
        <f>IF('Indicator Data'!AD33="No Data",1,IF('Indicator Data Imputation'!AD33&lt;&gt;"",1,0))</f>
        <v>1</v>
      </c>
      <c r="AE32" s="242">
        <f>IF('Indicator Data'!AE33="No Data",1,IF('Indicator Data Imputation'!AE33&lt;&gt;"",1,0))</f>
        <v>1</v>
      </c>
      <c r="AF32" s="242">
        <f>IF('Indicator Data'!AF33="No Data",1,IF('Indicator Data Imputation'!AF33&lt;&gt;"",1,0))</f>
        <v>0</v>
      </c>
      <c r="AG32" s="242">
        <f>IF('Indicator Data'!AG33="No Data",1,IF('Indicator Data Imputation'!AG33&lt;&gt;"",1,0))</f>
        <v>1</v>
      </c>
      <c r="AH32" s="242">
        <f>IF('Indicator Data'!AH33="No Data",1,IF('Indicator Data Imputation'!AH33&lt;&gt;"",1,0))</f>
        <v>0</v>
      </c>
      <c r="AI32" s="242">
        <f>IF('Indicator Data'!AI33="No Data",1,IF('Indicator Data Imputation'!AI33&lt;&gt;"",1,0))</f>
        <v>0</v>
      </c>
      <c r="AJ32" s="242">
        <f>IF('Indicator Data'!AJ33="No Data",1,IF('Indicator Data Imputation'!AJ33&lt;&gt;"",1,0))</f>
        <v>0</v>
      </c>
      <c r="AK32" s="242">
        <f>IF('Indicator Data'!AK33="No Data",1,IF('Indicator Data Imputation'!AK33&lt;&gt;"",1,0))</f>
        <v>0</v>
      </c>
      <c r="AL32" s="242">
        <f>IF('Indicator Data'!AL33="No Data",1,IF('Indicator Data Imputation'!AL33&lt;&gt;"",1,0))</f>
        <v>0</v>
      </c>
      <c r="AM32" s="242">
        <f>IF('Indicator Data'!AM33="No Data",1,IF('Indicator Data Imputation'!AM33&lt;&gt;"",1,0))</f>
        <v>0</v>
      </c>
      <c r="AN32" s="242">
        <f>IF('Indicator Data'!AN33="No Data",1,IF('Indicator Data Imputation'!AN33&lt;&gt;"",1,0))</f>
        <v>1</v>
      </c>
      <c r="AO32" s="242">
        <f>IF('Indicator Data'!AO33="No Data",1,IF('Indicator Data Imputation'!AO33&lt;&gt;"",1,0))</f>
        <v>1</v>
      </c>
      <c r="AP32" s="242">
        <f>IF('Indicator Data'!AP33="No Data",1,IF('Indicator Data Imputation'!AP33&lt;&gt;"",1,0))</f>
        <v>1</v>
      </c>
      <c r="AQ32" s="242">
        <f>IF('Indicator Data'!AQ33="No Data",1,IF('Indicator Data Imputation'!AQ33&lt;&gt;"",1,0))</f>
        <v>1</v>
      </c>
      <c r="AR32" s="242">
        <f>IF('Indicator Data'!AR33="No Data",1,IF('Indicator Data Imputation'!AR33&lt;&gt;"",1,0))</f>
        <v>1</v>
      </c>
      <c r="AS32" s="242">
        <f>IF('Indicator Data'!AS33="No Data",1,IF('Indicator Data Imputation'!AS33&lt;&gt;"",1,0))</f>
        <v>1</v>
      </c>
      <c r="AT32" s="242">
        <f>IF('Indicator Data'!AT33="No Data",1,IF('Indicator Data Imputation'!AT33&lt;&gt;"",1,0))</f>
        <v>1</v>
      </c>
      <c r="AU32" s="242">
        <f>IF('Indicator Data'!AU33="No Data",1,IF('Indicator Data Imputation'!AU33&lt;&gt;"",1,0))</f>
        <v>1</v>
      </c>
      <c r="AV32" s="242">
        <f>IF('Indicator Data'!AV33="No Data",1,IF('Indicator Data Imputation'!AV33&lt;&gt;"",1,0))</f>
        <v>1</v>
      </c>
      <c r="AW32" s="242">
        <f>IF('Indicator Data'!AW33="No Data",1,IF('Indicator Data Imputation'!AW33&lt;&gt;"",1,0))</f>
        <v>0</v>
      </c>
      <c r="AX32" s="242">
        <f>IF('Indicator Data'!AX33="No Data",1,IF('Indicator Data Imputation'!AX33&lt;&gt;"",1,0))</f>
        <v>0</v>
      </c>
      <c r="AY32" s="242">
        <f>IF('Indicator Data'!AY33="No Data",1,IF('Indicator Data Imputation'!AY33&lt;&gt;"",1,0))</f>
        <v>1</v>
      </c>
      <c r="AZ32" s="242">
        <f>IF('Indicator Data'!AZ33="No Data",1,IF('Indicator Data Imputation'!AZ33&lt;&gt;"",1,0))</f>
        <v>1</v>
      </c>
      <c r="BA32" s="246">
        <f t="shared" si="0"/>
        <v>25</v>
      </c>
      <c r="BB32" s="247">
        <f t="shared" si="1"/>
        <v>0.54347826086956519</v>
      </c>
    </row>
    <row r="33" spans="1:54" s="166" customFormat="1" x14ac:dyDescent="0.25">
      <c r="A33" s="165" t="s">
        <v>187</v>
      </c>
      <c r="B33" s="165" t="s">
        <v>365</v>
      </c>
      <c r="C33" s="165" t="s">
        <v>367</v>
      </c>
      <c r="D33" s="195" t="s">
        <v>368</v>
      </c>
      <c r="E33" s="242">
        <f>IF('Indicator Data'!E34="No Data",1,IF('Indicator Data Imputation'!E34&lt;&gt;"",1,0))</f>
        <v>0</v>
      </c>
      <c r="F33" s="242">
        <f>IF('Indicator Data'!F34="No Data",1,IF('Indicator Data Imputation'!F34&lt;&gt;"",1,0))</f>
        <v>0</v>
      </c>
      <c r="G33" s="242">
        <f>IF('Indicator Data'!G34="No Data",1,IF('Indicator Data Imputation'!G34&lt;&gt;"",1,0))</f>
        <v>0</v>
      </c>
      <c r="H33" s="242">
        <f>IF('Indicator Data'!H34="No Data",1,IF('Indicator Data Imputation'!H34&lt;&gt;"",1,0))</f>
        <v>0</v>
      </c>
      <c r="I33" s="242">
        <f>IF('Indicator Data'!I34="No Data",1,IF('Indicator Data Imputation'!I34&lt;&gt;"",1,0))</f>
        <v>1</v>
      </c>
      <c r="J33" s="242">
        <f>IF('Indicator Data'!J34="No Data",1,IF('Indicator Data Imputation'!J34&lt;&gt;"",1,0))</f>
        <v>0</v>
      </c>
      <c r="K33" s="242">
        <f>IF('Indicator Data'!K34="No Data",1,IF('Indicator Data Imputation'!K34&lt;&gt;"",1,0))</f>
        <v>1</v>
      </c>
      <c r="L33" s="242">
        <f>IF('Indicator Data'!L34="No Data",1,IF('Indicator Data Imputation'!L34&lt;&gt;"",1,0))</f>
        <v>0</v>
      </c>
      <c r="M33" s="242">
        <f>IF('Indicator Data'!M34="No Data",1,IF('Indicator Data Imputation'!M34&lt;&gt;"",1,0))</f>
        <v>0</v>
      </c>
      <c r="N33" s="242">
        <f>IF('Indicator Data'!N34="No Data",1,IF('Indicator Data Imputation'!N34&lt;&gt;"",1,0))</f>
        <v>0</v>
      </c>
      <c r="O33" s="242">
        <f>IF('Indicator Data'!O34="No Data",1,IF('Indicator Data Imputation'!O34&lt;&gt;"",1,0))</f>
        <v>0</v>
      </c>
      <c r="P33" s="242">
        <f>IF('Indicator Data'!P34="No Data",1,IF('Indicator Data Imputation'!P34&lt;&gt;"",1,0))</f>
        <v>0</v>
      </c>
      <c r="Q33" s="242">
        <f>IF('Indicator Data'!Q34="No Data",1,IF('Indicator Data Imputation'!Q34&lt;&gt;"",1,0))</f>
        <v>1</v>
      </c>
      <c r="R33" s="242">
        <f>IF('Indicator Data'!R34="No Data",1,IF('Indicator Data Imputation'!R34&lt;&gt;"",1,0))</f>
        <v>1</v>
      </c>
      <c r="S33" s="242">
        <f>IF('Indicator Data'!S34="No Data",1,IF('Indicator Data Imputation'!S34&lt;&gt;"",1,0))</f>
        <v>1</v>
      </c>
      <c r="T33" s="242">
        <f>IF('Indicator Data'!T34="No Data",1,IF('Indicator Data Imputation'!T34&lt;&gt;"",1,0))</f>
        <v>1</v>
      </c>
      <c r="U33" s="242">
        <f>IF('Indicator Data'!U34="No Data",1,IF('Indicator Data Imputation'!U34&lt;&gt;"",1,0))</f>
        <v>1</v>
      </c>
      <c r="V33" s="242">
        <f>IF('Indicator Data'!V34="No Data",1,IF('Indicator Data Imputation'!V34&lt;&gt;"",1,0))</f>
        <v>1</v>
      </c>
      <c r="W33" s="242">
        <f>IF('Indicator Data'!W34="No Data",1,IF('Indicator Data Imputation'!W34&lt;&gt;"",1,0))</f>
        <v>1</v>
      </c>
      <c r="X33" s="242">
        <f>IF('Indicator Data'!X34="No Data",1,IF('Indicator Data Imputation'!X34&lt;&gt;"",1,0))</f>
        <v>1</v>
      </c>
      <c r="Y33" s="242">
        <f>IF('Indicator Data'!Y34="No Data",1,IF('Indicator Data Imputation'!Y34&lt;&gt;"",1,0))</f>
        <v>1</v>
      </c>
      <c r="Z33" s="242">
        <f>IF('Indicator Data'!Z34="No Data",1,IF('Indicator Data Imputation'!Z34&lt;&gt;"",1,0))</f>
        <v>1</v>
      </c>
      <c r="AA33" s="242">
        <f>IF('Indicator Data'!AA34="No Data",1,IF('Indicator Data Imputation'!AA34&lt;&gt;"",1,0))</f>
        <v>1</v>
      </c>
      <c r="AB33" s="242">
        <f>IF('Indicator Data'!AB34="No Data",1,IF('Indicator Data Imputation'!AB34&lt;&gt;"",1,0))</f>
        <v>0</v>
      </c>
      <c r="AC33" s="242">
        <f>IF('Indicator Data'!AC34="No Data",1,IF('Indicator Data Imputation'!AC34&lt;&gt;"",1,0))</f>
        <v>0</v>
      </c>
      <c r="AD33" s="242">
        <f>IF('Indicator Data'!AD34="No Data",1,IF('Indicator Data Imputation'!AD34&lt;&gt;"",1,0))</f>
        <v>1</v>
      </c>
      <c r="AE33" s="242">
        <f>IF('Indicator Data'!AE34="No Data",1,IF('Indicator Data Imputation'!AE34&lt;&gt;"",1,0))</f>
        <v>1</v>
      </c>
      <c r="AF33" s="242">
        <f>IF('Indicator Data'!AF34="No Data",1,IF('Indicator Data Imputation'!AF34&lt;&gt;"",1,0))</f>
        <v>0</v>
      </c>
      <c r="AG33" s="242">
        <f>IF('Indicator Data'!AG34="No Data",1,IF('Indicator Data Imputation'!AG34&lt;&gt;"",1,0))</f>
        <v>1</v>
      </c>
      <c r="AH33" s="242">
        <f>IF('Indicator Data'!AH34="No Data",1,IF('Indicator Data Imputation'!AH34&lt;&gt;"",1,0))</f>
        <v>0</v>
      </c>
      <c r="AI33" s="242">
        <f>IF('Indicator Data'!AI34="No Data",1,IF('Indicator Data Imputation'!AI34&lt;&gt;"",1,0))</f>
        <v>0</v>
      </c>
      <c r="AJ33" s="242">
        <f>IF('Indicator Data'!AJ34="No Data",1,IF('Indicator Data Imputation'!AJ34&lt;&gt;"",1,0))</f>
        <v>0</v>
      </c>
      <c r="AK33" s="242">
        <f>IF('Indicator Data'!AK34="No Data",1,IF('Indicator Data Imputation'!AK34&lt;&gt;"",1,0))</f>
        <v>0</v>
      </c>
      <c r="AL33" s="242">
        <f>IF('Indicator Data'!AL34="No Data",1,IF('Indicator Data Imputation'!AL34&lt;&gt;"",1,0))</f>
        <v>0</v>
      </c>
      <c r="AM33" s="242">
        <f>IF('Indicator Data'!AM34="No Data",1,IF('Indicator Data Imputation'!AM34&lt;&gt;"",1,0))</f>
        <v>0</v>
      </c>
      <c r="AN33" s="242">
        <f>IF('Indicator Data'!AN34="No Data",1,IF('Indicator Data Imputation'!AN34&lt;&gt;"",1,0))</f>
        <v>1</v>
      </c>
      <c r="AO33" s="242">
        <f>IF('Indicator Data'!AO34="No Data",1,IF('Indicator Data Imputation'!AO34&lt;&gt;"",1,0))</f>
        <v>1</v>
      </c>
      <c r="AP33" s="242">
        <f>IF('Indicator Data'!AP34="No Data",1,IF('Indicator Data Imputation'!AP34&lt;&gt;"",1,0))</f>
        <v>1</v>
      </c>
      <c r="AQ33" s="242">
        <f>IF('Indicator Data'!AQ34="No Data",1,IF('Indicator Data Imputation'!AQ34&lt;&gt;"",1,0))</f>
        <v>1</v>
      </c>
      <c r="AR33" s="242">
        <f>IF('Indicator Data'!AR34="No Data",1,IF('Indicator Data Imputation'!AR34&lt;&gt;"",1,0))</f>
        <v>1</v>
      </c>
      <c r="AS33" s="242">
        <f>IF('Indicator Data'!AS34="No Data",1,IF('Indicator Data Imputation'!AS34&lt;&gt;"",1,0))</f>
        <v>1</v>
      </c>
      <c r="AT33" s="242">
        <f>IF('Indicator Data'!AT34="No Data",1,IF('Indicator Data Imputation'!AT34&lt;&gt;"",1,0))</f>
        <v>1</v>
      </c>
      <c r="AU33" s="242">
        <f>IF('Indicator Data'!AU34="No Data",1,IF('Indicator Data Imputation'!AU34&lt;&gt;"",1,0))</f>
        <v>1</v>
      </c>
      <c r="AV33" s="242">
        <f>IF('Indicator Data'!AV34="No Data",1,IF('Indicator Data Imputation'!AV34&lt;&gt;"",1,0))</f>
        <v>1</v>
      </c>
      <c r="AW33" s="242">
        <f>IF('Indicator Data'!AW34="No Data",1,IF('Indicator Data Imputation'!AW34&lt;&gt;"",1,0))</f>
        <v>0</v>
      </c>
      <c r="AX33" s="242">
        <f>IF('Indicator Data'!AX34="No Data",1,IF('Indicator Data Imputation'!AX34&lt;&gt;"",1,0))</f>
        <v>0</v>
      </c>
      <c r="AY33" s="242">
        <f>IF('Indicator Data'!AY34="No Data",1,IF('Indicator Data Imputation'!AY34&lt;&gt;"",1,0))</f>
        <v>1</v>
      </c>
      <c r="AZ33" s="242">
        <f>IF('Indicator Data'!AZ34="No Data",1,IF('Indicator Data Imputation'!AZ34&lt;&gt;"",1,0))</f>
        <v>1</v>
      </c>
      <c r="BA33" s="246">
        <f t="shared" si="0"/>
        <v>25</v>
      </c>
      <c r="BB33" s="247">
        <f t="shared" si="1"/>
        <v>0.54347826086956519</v>
      </c>
    </row>
    <row r="34" spans="1:54" s="166" customFormat="1" x14ac:dyDescent="0.25">
      <c r="A34" s="165" t="s">
        <v>187</v>
      </c>
      <c r="B34" s="165" t="s">
        <v>369</v>
      </c>
      <c r="C34" s="165" t="s">
        <v>367</v>
      </c>
      <c r="D34" s="195" t="s">
        <v>371</v>
      </c>
      <c r="E34" s="242">
        <f>IF('Indicator Data'!E35="No Data",1,IF('Indicator Data Imputation'!E35&lt;&gt;"",1,0))</f>
        <v>0</v>
      </c>
      <c r="F34" s="242">
        <f>IF('Indicator Data'!F35="No Data",1,IF('Indicator Data Imputation'!F35&lt;&gt;"",1,0))</f>
        <v>0</v>
      </c>
      <c r="G34" s="242">
        <f>IF('Indicator Data'!G35="No Data",1,IF('Indicator Data Imputation'!G35&lt;&gt;"",1,0))</f>
        <v>0</v>
      </c>
      <c r="H34" s="242">
        <f>IF('Indicator Data'!H35="No Data",1,IF('Indicator Data Imputation'!H35&lt;&gt;"",1,0))</f>
        <v>0</v>
      </c>
      <c r="I34" s="242">
        <f>IF('Indicator Data'!I35="No Data",1,IF('Indicator Data Imputation'!I35&lt;&gt;"",1,0))</f>
        <v>1</v>
      </c>
      <c r="J34" s="242">
        <f>IF('Indicator Data'!J35="No Data",1,IF('Indicator Data Imputation'!J35&lt;&gt;"",1,0))</f>
        <v>0</v>
      </c>
      <c r="K34" s="242">
        <f>IF('Indicator Data'!K35="No Data",1,IF('Indicator Data Imputation'!K35&lt;&gt;"",1,0))</f>
        <v>1</v>
      </c>
      <c r="L34" s="242">
        <f>IF('Indicator Data'!L35="No Data",1,IF('Indicator Data Imputation'!L35&lt;&gt;"",1,0))</f>
        <v>0</v>
      </c>
      <c r="M34" s="242">
        <f>IF('Indicator Data'!M35="No Data",1,IF('Indicator Data Imputation'!M35&lt;&gt;"",1,0))</f>
        <v>0</v>
      </c>
      <c r="N34" s="242">
        <f>IF('Indicator Data'!N35="No Data",1,IF('Indicator Data Imputation'!N35&lt;&gt;"",1,0))</f>
        <v>0</v>
      </c>
      <c r="O34" s="242">
        <f>IF('Indicator Data'!O35="No Data",1,IF('Indicator Data Imputation'!O35&lt;&gt;"",1,0))</f>
        <v>0</v>
      </c>
      <c r="P34" s="242">
        <f>IF('Indicator Data'!P35="No Data",1,IF('Indicator Data Imputation'!P35&lt;&gt;"",1,0))</f>
        <v>0</v>
      </c>
      <c r="Q34" s="242">
        <f>IF('Indicator Data'!Q35="No Data",1,IF('Indicator Data Imputation'!Q35&lt;&gt;"",1,0))</f>
        <v>1</v>
      </c>
      <c r="R34" s="242">
        <f>IF('Indicator Data'!R35="No Data",1,IF('Indicator Data Imputation'!R35&lt;&gt;"",1,0))</f>
        <v>1</v>
      </c>
      <c r="S34" s="242">
        <f>IF('Indicator Data'!S35="No Data",1,IF('Indicator Data Imputation'!S35&lt;&gt;"",1,0))</f>
        <v>1</v>
      </c>
      <c r="T34" s="242">
        <f>IF('Indicator Data'!T35="No Data",1,IF('Indicator Data Imputation'!T35&lt;&gt;"",1,0))</f>
        <v>1</v>
      </c>
      <c r="U34" s="242">
        <f>IF('Indicator Data'!U35="No Data",1,IF('Indicator Data Imputation'!U35&lt;&gt;"",1,0))</f>
        <v>1</v>
      </c>
      <c r="V34" s="242">
        <f>IF('Indicator Data'!V35="No Data",1,IF('Indicator Data Imputation'!V35&lt;&gt;"",1,0))</f>
        <v>1</v>
      </c>
      <c r="W34" s="242">
        <f>IF('Indicator Data'!W35="No Data",1,IF('Indicator Data Imputation'!W35&lt;&gt;"",1,0))</f>
        <v>1</v>
      </c>
      <c r="X34" s="242">
        <f>IF('Indicator Data'!X35="No Data",1,IF('Indicator Data Imputation'!X35&lt;&gt;"",1,0))</f>
        <v>1</v>
      </c>
      <c r="Y34" s="242">
        <f>IF('Indicator Data'!Y35="No Data",1,IF('Indicator Data Imputation'!Y35&lt;&gt;"",1,0))</f>
        <v>1</v>
      </c>
      <c r="Z34" s="242">
        <f>IF('Indicator Data'!Z35="No Data",1,IF('Indicator Data Imputation'!Z35&lt;&gt;"",1,0))</f>
        <v>1</v>
      </c>
      <c r="AA34" s="242">
        <f>IF('Indicator Data'!AA35="No Data",1,IF('Indicator Data Imputation'!AA35&lt;&gt;"",1,0))</f>
        <v>1</v>
      </c>
      <c r="AB34" s="242">
        <f>IF('Indicator Data'!AB35="No Data",1,IF('Indicator Data Imputation'!AB35&lt;&gt;"",1,0))</f>
        <v>0</v>
      </c>
      <c r="AC34" s="242">
        <f>IF('Indicator Data'!AC35="No Data",1,IF('Indicator Data Imputation'!AC35&lt;&gt;"",1,0))</f>
        <v>0</v>
      </c>
      <c r="AD34" s="242">
        <f>IF('Indicator Data'!AD35="No Data",1,IF('Indicator Data Imputation'!AD35&lt;&gt;"",1,0))</f>
        <v>1</v>
      </c>
      <c r="AE34" s="242">
        <f>IF('Indicator Data'!AE35="No Data",1,IF('Indicator Data Imputation'!AE35&lt;&gt;"",1,0))</f>
        <v>1</v>
      </c>
      <c r="AF34" s="242">
        <f>IF('Indicator Data'!AF35="No Data",1,IF('Indicator Data Imputation'!AF35&lt;&gt;"",1,0))</f>
        <v>0</v>
      </c>
      <c r="AG34" s="242">
        <f>IF('Indicator Data'!AG35="No Data",1,IF('Indicator Data Imputation'!AG35&lt;&gt;"",1,0))</f>
        <v>1</v>
      </c>
      <c r="AH34" s="242">
        <f>IF('Indicator Data'!AH35="No Data",1,IF('Indicator Data Imputation'!AH35&lt;&gt;"",1,0))</f>
        <v>0</v>
      </c>
      <c r="AI34" s="242">
        <f>IF('Indicator Data'!AI35="No Data",1,IF('Indicator Data Imputation'!AI35&lt;&gt;"",1,0))</f>
        <v>0</v>
      </c>
      <c r="AJ34" s="242">
        <f>IF('Indicator Data'!AJ35="No Data",1,IF('Indicator Data Imputation'!AJ35&lt;&gt;"",1,0))</f>
        <v>0</v>
      </c>
      <c r="AK34" s="242">
        <f>IF('Indicator Data'!AK35="No Data",1,IF('Indicator Data Imputation'!AK35&lt;&gt;"",1,0))</f>
        <v>0</v>
      </c>
      <c r="AL34" s="242">
        <f>IF('Indicator Data'!AL35="No Data",1,IF('Indicator Data Imputation'!AL35&lt;&gt;"",1,0))</f>
        <v>0</v>
      </c>
      <c r="AM34" s="242">
        <f>IF('Indicator Data'!AM35="No Data",1,IF('Indicator Data Imputation'!AM35&lt;&gt;"",1,0))</f>
        <v>0</v>
      </c>
      <c r="AN34" s="242">
        <f>IF('Indicator Data'!AN35="No Data",1,IF('Indicator Data Imputation'!AN35&lt;&gt;"",1,0))</f>
        <v>1</v>
      </c>
      <c r="AO34" s="242">
        <f>IF('Indicator Data'!AO35="No Data",1,IF('Indicator Data Imputation'!AO35&lt;&gt;"",1,0))</f>
        <v>1</v>
      </c>
      <c r="AP34" s="242">
        <f>IF('Indicator Data'!AP35="No Data",1,IF('Indicator Data Imputation'!AP35&lt;&gt;"",1,0))</f>
        <v>1</v>
      </c>
      <c r="AQ34" s="242">
        <f>IF('Indicator Data'!AQ35="No Data",1,IF('Indicator Data Imputation'!AQ35&lt;&gt;"",1,0))</f>
        <v>1</v>
      </c>
      <c r="AR34" s="242">
        <f>IF('Indicator Data'!AR35="No Data",1,IF('Indicator Data Imputation'!AR35&lt;&gt;"",1,0))</f>
        <v>1</v>
      </c>
      <c r="AS34" s="242">
        <f>IF('Indicator Data'!AS35="No Data",1,IF('Indicator Data Imputation'!AS35&lt;&gt;"",1,0))</f>
        <v>1</v>
      </c>
      <c r="AT34" s="242">
        <f>IF('Indicator Data'!AT35="No Data",1,IF('Indicator Data Imputation'!AT35&lt;&gt;"",1,0))</f>
        <v>1</v>
      </c>
      <c r="AU34" s="242">
        <f>IF('Indicator Data'!AU35="No Data",1,IF('Indicator Data Imputation'!AU35&lt;&gt;"",1,0))</f>
        <v>1</v>
      </c>
      <c r="AV34" s="242">
        <f>IF('Indicator Data'!AV35="No Data",1,IF('Indicator Data Imputation'!AV35&lt;&gt;"",1,0))</f>
        <v>1</v>
      </c>
      <c r="AW34" s="242">
        <f>IF('Indicator Data'!AW35="No Data",1,IF('Indicator Data Imputation'!AW35&lt;&gt;"",1,0))</f>
        <v>0</v>
      </c>
      <c r="AX34" s="242">
        <f>IF('Indicator Data'!AX35="No Data",1,IF('Indicator Data Imputation'!AX35&lt;&gt;"",1,0))</f>
        <v>0</v>
      </c>
      <c r="AY34" s="242">
        <f>IF('Indicator Data'!AY35="No Data",1,IF('Indicator Data Imputation'!AY35&lt;&gt;"",1,0))</f>
        <v>1</v>
      </c>
      <c r="AZ34" s="242">
        <f>IF('Indicator Data'!AZ35="No Data",1,IF('Indicator Data Imputation'!AZ35&lt;&gt;"",1,0))</f>
        <v>1</v>
      </c>
      <c r="BA34" s="246">
        <f t="shared" si="0"/>
        <v>25</v>
      </c>
      <c r="BB34" s="247">
        <f t="shared" si="1"/>
        <v>0.54347826086956519</v>
      </c>
    </row>
    <row r="35" spans="1:54" s="166" customFormat="1" x14ac:dyDescent="0.25">
      <c r="A35" s="165" t="s">
        <v>187</v>
      </c>
      <c r="B35" s="165" t="s">
        <v>563</v>
      </c>
      <c r="C35" s="165" t="s">
        <v>367</v>
      </c>
      <c r="D35" s="195" t="s">
        <v>374</v>
      </c>
      <c r="E35" s="242">
        <f>IF('Indicator Data'!E36="No Data",1,IF('Indicator Data Imputation'!E36&lt;&gt;"",1,0))</f>
        <v>0</v>
      </c>
      <c r="F35" s="242">
        <f>IF('Indicator Data'!F36="No Data",1,IF('Indicator Data Imputation'!F36&lt;&gt;"",1,0))</f>
        <v>0</v>
      </c>
      <c r="G35" s="242">
        <f>IF('Indicator Data'!G36="No Data",1,IF('Indicator Data Imputation'!G36&lt;&gt;"",1,0))</f>
        <v>0</v>
      </c>
      <c r="H35" s="242">
        <f>IF('Indicator Data'!H36="No Data",1,IF('Indicator Data Imputation'!H36&lt;&gt;"",1,0))</f>
        <v>0</v>
      </c>
      <c r="I35" s="242">
        <f>IF('Indicator Data'!I36="No Data",1,IF('Indicator Data Imputation'!I36&lt;&gt;"",1,0))</f>
        <v>1</v>
      </c>
      <c r="J35" s="242">
        <f>IF('Indicator Data'!J36="No Data",1,IF('Indicator Data Imputation'!J36&lt;&gt;"",1,0))</f>
        <v>0</v>
      </c>
      <c r="K35" s="242">
        <f>IF('Indicator Data'!K36="No Data",1,IF('Indicator Data Imputation'!K36&lt;&gt;"",1,0))</f>
        <v>1</v>
      </c>
      <c r="L35" s="242">
        <f>IF('Indicator Data'!L36="No Data",1,IF('Indicator Data Imputation'!L36&lt;&gt;"",1,0))</f>
        <v>0</v>
      </c>
      <c r="M35" s="242">
        <f>IF('Indicator Data'!M36="No Data",1,IF('Indicator Data Imputation'!M36&lt;&gt;"",1,0))</f>
        <v>0</v>
      </c>
      <c r="N35" s="242">
        <f>IF('Indicator Data'!N36="No Data",1,IF('Indicator Data Imputation'!N36&lt;&gt;"",1,0))</f>
        <v>0</v>
      </c>
      <c r="O35" s="242">
        <f>IF('Indicator Data'!O36="No Data",1,IF('Indicator Data Imputation'!O36&lt;&gt;"",1,0))</f>
        <v>0</v>
      </c>
      <c r="P35" s="242">
        <f>IF('Indicator Data'!P36="No Data",1,IF('Indicator Data Imputation'!P36&lt;&gt;"",1,0))</f>
        <v>0</v>
      </c>
      <c r="Q35" s="242">
        <f>IF('Indicator Data'!Q36="No Data",1,IF('Indicator Data Imputation'!Q36&lt;&gt;"",1,0))</f>
        <v>1</v>
      </c>
      <c r="R35" s="242">
        <f>IF('Indicator Data'!R36="No Data",1,IF('Indicator Data Imputation'!R36&lt;&gt;"",1,0))</f>
        <v>1</v>
      </c>
      <c r="S35" s="242">
        <f>IF('Indicator Data'!S36="No Data",1,IF('Indicator Data Imputation'!S36&lt;&gt;"",1,0))</f>
        <v>1</v>
      </c>
      <c r="T35" s="242">
        <f>IF('Indicator Data'!T36="No Data",1,IF('Indicator Data Imputation'!T36&lt;&gt;"",1,0))</f>
        <v>1</v>
      </c>
      <c r="U35" s="242">
        <f>IF('Indicator Data'!U36="No Data",1,IF('Indicator Data Imputation'!U36&lt;&gt;"",1,0))</f>
        <v>1</v>
      </c>
      <c r="V35" s="242">
        <f>IF('Indicator Data'!V36="No Data",1,IF('Indicator Data Imputation'!V36&lt;&gt;"",1,0))</f>
        <v>1</v>
      </c>
      <c r="W35" s="242">
        <f>IF('Indicator Data'!W36="No Data",1,IF('Indicator Data Imputation'!W36&lt;&gt;"",1,0))</f>
        <v>1</v>
      </c>
      <c r="X35" s="242">
        <f>IF('Indicator Data'!X36="No Data",1,IF('Indicator Data Imputation'!X36&lt;&gt;"",1,0))</f>
        <v>1</v>
      </c>
      <c r="Y35" s="242">
        <f>IF('Indicator Data'!Y36="No Data",1,IF('Indicator Data Imputation'!Y36&lt;&gt;"",1,0))</f>
        <v>1</v>
      </c>
      <c r="Z35" s="242">
        <f>IF('Indicator Data'!Z36="No Data",1,IF('Indicator Data Imputation'!Z36&lt;&gt;"",1,0))</f>
        <v>1</v>
      </c>
      <c r="AA35" s="242">
        <f>IF('Indicator Data'!AA36="No Data",1,IF('Indicator Data Imputation'!AA36&lt;&gt;"",1,0))</f>
        <v>1</v>
      </c>
      <c r="AB35" s="242">
        <f>IF('Indicator Data'!AB36="No Data",1,IF('Indicator Data Imputation'!AB36&lt;&gt;"",1,0))</f>
        <v>0</v>
      </c>
      <c r="AC35" s="242">
        <f>IF('Indicator Data'!AC36="No Data",1,IF('Indicator Data Imputation'!AC36&lt;&gt;"",1,0))</f>
        <v>0</v>
      </c>
      <c r="AD35" s="242">
        <f>IF('Indicator Data'!AD36="No Data",1,IF('Indicator Data Imputation'!AD36&lt;&gt;"",1,0))</f>
        <v>1</v>
      </c>
      <c r="AE35" s="242">
        <f>IF('Indicator Data'!AE36="No Data",1,IF('Indicator Data Imputation'!AE36&lt;&gt;"",1,0))</f>
        <v>1</v>
      </c>
      <c r="AF35" s="242">
        <f>IF('Indicator Data'!AF36="No Data",1,IF('Indicator Data Imputation'!AF36&lt;&gt;"",1,0))</f>
        <v>0</v>
      </c>
      <c r="AG35" s="242">
        <f>IF('Indicator Data'!AG36="No Data",1,IF('Indicator Data Imputation'!AG36&lt;&gt;"",1,0))</f>
        <v>1</v>
      </c>
      <c r="AH35" s="242">
        <f>IF('Indicator Data'!AH36="No Data",1,IF('Indicator Data Imputation'!AH36&lt;&gt;"",1,0))</f>
        <v>0</v>
      </c>
      <c r="AI35" s="242">
        <f>IF('Indicator Data'!AI36="No Data",1,IF('Indicator Data Imputation'!AI36&lt;&gt;"",1,0))</f>
        <v>0</v>
      </c>
      <c r="AJ35" s="242">
        <f>IF('Indicator Data'!AJ36="No Data",1,IF('Indicator Data Imputation'!AJ36&lt;&gt;"",1,0))</f>
        <v>0</v>
      </c>
      <c r="AK35" s="242">
        <f>IF('Indicator Data'!AK36="No Data",1,IF('Indicator Data Imputation'!AK36&lt;&gt;"",1,0))</f>
        <v>0</v>
      </c>
      <c r="AL35" s="242">
        <f>IF('Indicator Data'!AL36="No Data",1,IF('Indicator Data Imputation'!AL36&lt;&gt;"",1,0))</f>
        <v>0</v>
      </c>
      <c r="AM35" s="242">
        <f>IF('Indicator Data'!AM36="No Data",1,IF('Indicator Data Imputation'!AM36&lt;&gt;"",1,0))</f>
        <v>0</v>
      </c>
      <c r="AN35" s="242">
        <f>IF('Indicator Data'!AN36="No Data",1,IF('Indicator Data Imputation'!AN36&lt;&gt;"",1,0))</f>
        <v>1</v>
      </c>
      <c r="AO35" s="242">
        <f>IF('Indicator Data'!AO36="No Data",1,IF('Indicator Data Imputation'!AO36&lt;&gt;"",1,0))</f>
        <v>1</v>
      </c>
      <c r="AP35" s="242">
        <f>IF('Indicator Data'!AP36="No Data",1,IF('Indicator Data Imputation'!AP36&lt;&gt;"",1,0))</f>
        <v>1</v>
      </c>
      <c r="AQ35" s="242">
        <f>IF('Indicator Data'!AQ36="No Data",1,IF('Indicator Data Imputation'!AQ36&lt;&gt;"",1,0))</f>
        <v>1</v>
      </c>
      <c r="AR35" s="242">
        <f>IF('Indicator Data'!AR36="No Data",1,IF('Indicator Data Imputation'!AR36&lt;&gt;"",1,0))</f>
        <v>1</v>
      </c>
      <c r="AS35" s="242">
        <f>IF('Indicator Data'!AS36="No Data",1,IF('Indicator Data Imputation'!AS36&lt;&gt;"",1,0))</f>
        <v>1</v>
      </c>
      <c r="AT35" s="242">
        <f>IF('Indicator Data'!AT36="No Data",1,IF('Indicator Data Imputation'!AT36&lt;&gt;"",1,0))</f>
        <v>1</v>
      </c>
      <c r="AU35" s="242">
        <f>IF('Indicator Data'!AU36="No Data",1,IF('Indicator Data Imputation'!AU36&lt;&gt;"",1,0))</f>
        <v>1</v>
      </c>
      <c r="AV35" s="242">
        <f>IF('Indicator Data'!AV36="No Data",1,IF('Indicator Data Imputation'!AV36&lt;&gt;"",1,0))</f>
        <v>1</v>
      </c>
      <c r="AW35" s="242">
        <f>IF('Indicator Data'!AW36="No Data",1,IF('Indicator Data Imputation'!AW36&lt;&gt;"",1,0))</f>
        <v>0</v>
      </c>
      <c r="AX35" s="242">
        <f>IF('Indicator Data'!AX36="No Data",1,IF('Indicator Data Imputation'!AX36&lt;&gt;"",1,0))</f>
        <v>0</v>
      </c>
      <c r="AY35" s="242">
        <f>IF('Indicator Data'!AY36="No Data",1,IF('Indicator Data Imputation'!AY36&lt;&gt;"",1,0))</f>
        <v>1</v>
      </c>
      <c r="AZ35" s="242">
        <f>IF('Indicator Data'!AZ36="No Data",1,IF('Indicator Data Imputation'!AZ36&lt;&gt;"",1,0))</f>
        <v>1</v>
      </c>
      <c r="BA35" s="246">
        <f t="shared" si="0"/>
        <v>25</v>
      </c>
      <c r="BB35" s="247">
        <f t="shared" si="1"/>
        <v>0.54347826086956519</v>
      </c>
    </row>
    <row r="36" spans="1:54" s="166" customFormat="1" x14ac:dyDescent="0.25">
      <c r="A36" s="165" t="s">
        <v>187</v>
      </c>
      <c r="B36" s="165" t="s">
        <v>375</v>
      </c>
      <c r="C36" s="165" t="s">
        <v>367</v>
      </c>
      <c r="D36" s="195" t="s">
        <v>377</v>
      </c>
      <c r="E36" s="242">
        <f>IF('Indicator Data'!E37="No Data",1,IF('Indicator Data Imputation'!E37&lt;&gt;"",1,0))</f>
        <v>0</v>
      </c>
      <c r="F36" s="242">
        <f>IF('Indicator Data'!F37="No Data",1,IF('Indicator Data Imputation'!F37&lt;&gt;"",1,0))</f>
        <v>0</v>
      </c>
      <c r="G36" s="242">
        <f>IF('Indicator Data'!G37="No Data",1,IF('Indicator Data Imputation'!G37&lt;&gt;"",1,0))</f>
        <v>0</v>
      </c>
      <c r="H36" s="242">
        <f>IF('Indicator Data'!H37="No Data",1,IF('Indicator Data Imputation'!H37&lt;&gt;"",1,0))</f>
        <v>0</v>
      </c>
      <c r="I36" s="242">
        <f>IF('Indicator Data'!I37="No Data",1,IF('Indicator Data Imputation'!I37&lt;&gt;"",1,0))</f>
        <v>1</v>
      </c>
      <c r="J36" s="242">
        <f>IF('Indicator Data'!J37="No Data",1,IF('Indicator Data Imputation'!J37&lt;&gt;"",1,0))</f>
        <v>0</v>
      </c>
      <c r="K36" s="242">
        <f>IF('Indicator Data'!K37="No Data",1,IF('Indicator Data Imputation'!K37&lt;&gt;"",1,0))</f>
        <v>1</v>
      </c>
      <c r="L36" s="242">
        <f>IF('Indicator Data'!L37="No Data",1,IF('Indicator Data Imputation'!L37&lt;&gt;"",1,0))</f>
        <v>0</v>
      </c>
      <c r="M36" s="242">
        <f>IF('Indicator Data'!M37="No Data",1,IF('Indicator Data Imputation'!M37&lt;&gt;"",1,0))</f>
        <v>0</v>
      </c>
      <c r="N36" s="242">
        <f>IF('Indicator Data'!N37="No Data",1,IF('Indicator Data Imputation'!N37&lt;&gt;"",1,0))</f>
        <v>0</v>
      </c>
      <c r="O36" s="242">
        <f>IF('Indicator Data'!O37="No Data",1,IF('Indicator Data Imputation'!O37&lt;&gt;"",1,0))</f>
        <v>0</v>
      </c>
      <c r="P36" s="242">
        <f>IF('Indicator Data'!P37="No Data",1,IF('Indicator Data Imputation'!P37&lt;&gt;"",1,0))</f>
        <v>0</v>
      </c>
      <c r="Q36" s="242">
        <f>IF('Indicator Data'!Q37="No Data",1,IF('Indicator Data Imputation'!Q37&lt;&gt;"",1,0))</f>
        <v>1</v>
      </c>
      <c r="R36" s="242">
        <f>IF('Indicator Data'!R37="No Data",1,IF('Indicator Data Imputation'!R37&lt;&gt;"",1,0))</f>
        <v>1</v>
      </c>
      <c r="S36" s="242">
        <f>IF('Indicator Data'!S37="No Data",1,IF('Indicator Data Imputation'!S37&lt;&gt;"",1,0))</f>
        <v>1</v>
      </c>
      <c r="T36" s="242">
        <f>IF('Indicator Data'!T37="No Data",1,IF('Indicator Data Imputation'!T37&lt;&gt;"",1,0))</f>
        <v>1</v>
      </c>
      <c r="U36" s="242">
        <f>IF('Indicator Data'!U37="No Data",1,IF('Indicator Data Imputation'!U37&lt;&gt;"",1,0))</f>
        <v>1</v>
      </c>
      <c r="V36" s="242">
        <f>IF('Indicator Data'!V37="No Data",1,IF('Indicator Data Imputation'!V37&lt;&gt;"",1,0))</f>
        <v>1</v>
      </c>
      <c r="W36" s="242">
        <f>IF('Indicator Data'!W37="No Data",1,IF('Indicator Data Imputation'!W37&lt;&gt;"",1,0))</f>
        <v>1</v>
      </c>
      <c r="X36" s="242">
        <f>IF('Indicator Data'!X37="No Data",1,IF('Indicator Data Imputation'!X37&lt;&gt;"",1,0))</f>
        <v>1</v>
      </c>
      <c r="Y36" s="242">
        <f>IF('Indicator Data'!Y37="No Data",1,IF('Indicator Data Imputation'!Y37&lt;&gt;"",1,0))</f>
        <v>1</v>
      </c>
      <c r="Z36" s="242">
        <f>IF('Indicator Data'!Z37="No Data",1,IF('Indicator Data Imputation'!Z37&lt;&gt;"",1,0))</f>
        <v>1</v>
      </c>
      <c r="AA36" s="242">
        <f>IF('Indicator Data'!AA37="No Data",1,IF('Indicator Data Imputation'!AA37&lt;&gt;"",1,0))</f>
        <v>1</v>
      </c>
      <c r="AB36" s="242">
        <f>IF('Indicator Data'!AB37="No Data",1,IF('Indicator Data Imputation'!AB37&lt;&gt;"",1,0))</f>
        <v>0</v>
      </c>
      <c r="AC36" s="242">
        <f>IF('Indicator Data'!AC37="No Data",1,IF('Indicator Data Imputation'!AC37&lt;&gt;"",1,0))</f>
        <v>0</v>
      </c>
      <c r="AD36" s="242">
        <f>IF('Indicator Data'!AD37="No Data",1,IF('Indicator Data Imputation'!AD37&lt;&gt;"",1,0))</f>
        <v>1</v>
      </c>
      <c r="AE36" s="242">
        <f>IF('Indicator Data'!AE37="No Data",1,IF('Indicator Data Imputation'!AE37&lt;&gt;"",1,0))</f>
        <v>1</v>
      </c>
      <c r="AF36" s="242">
        <f>IF('Indicator Data'!AF37="No Data",1,IF('Indicator Data Imputation'!AF37&lt;&gt;"",1,0))</f>
        <v>0</v>
      </c>
      <c r="AG36" s="242">
        <f>IF('Indicator Data'!AG37="No Data",1,IF('Indicator Data Imputation'!AG37&lt;&gt;"",1,0))</f>
        <v>1</v>
      </c>
      <c r="AH36" s="242">
        <f>IF('Indicator Data'!AH37="No Data",1,IF('Indicator Data Imputation'!AH37&lt;&gt;"",1,0))</f>
        <v>0</v>
      </c>
      <c r="AI36" s="242">
        <f>IF('Indicator Data'!AI37="No Data",1,IF('Indicator Data Imputation'!AI37&lt;&gt;"",1,0))</f>
        <v>0</v>
      </c>
      <c r="AJ36" s="242">
        <f>IF('Indicator Data'!AJ37="No Data",1,IF('Indicator Data Imputation'!AJ37&lt;&gt;"",1,0))</f>
        <v>0</v>
      </c>
      <c r="AK36" s="242">
        <f>IF('Indicator Data'!AK37="No Data",1,IF('Indicator Data Imputation'!AK37&lt;&gt;"",1,0))</f>
        <v>0</v>
      </c>
      <c r="AL36" s="242">
        <f>IF('Indicator Data'!AL37="No Data",1,IF('Indicator Data Imputation'!AL37&lt;&gt;"",1,0))</f>
        <v>0</v>
      </c>
      <c r="AM36" s="242">
        <f>IF('Indicator Data'!AM37="No Data",1,IF('Indicator Data Imputation'!AM37&lt;&gt;"",1,0))</f>
        <v>0</v>
      </c>
      <c r="AN36" s="242">
        <f>IF('Indicator Data'!AN37="No Data",1,IF('Indicator Data Imputation'!AN37&lt;&gt;"",1,0))</f>
        <v>1</v>
      </c>
      <c r="AO36" s="242">
        <f>IF('Indicator Data'!AO37="No Data",1,IF('Indicator Data Imputation'!AO37&lt;&gt;"",1,0))</f>
        <v>1</v>
      </c>
      <c r="AP36" s="242">
        <f>IF('Indicator Data'!AP37="No Data",1,IF('Indicator Data Imputation'!AP37&lt;&gt;"",1,0))</f>
        <v>1</v>
      </c>
      <c r="AQ36" s="242">
        <f>IF('Indicator Data'!AQ37="No Data",1,IF('Indicator Data Imputation'!AQ37&lt;&gt;"",1,0))</f>
        <v>1</v>
      </c>
      <c r="AR36" s="242">
        <f>IF('Indicator Data'!AR37="No Data",1,IF('Indicator Data Imputation'!AR37&lt;&gt;"",1,0))</f>
        <v>1</v>
      </c>
      <c r="AS36" s="242">
        <f>IF('Indicator Data'!AS37="No Data",1,IF('Indicator Data Imputation'!AS37&lt;&gt;"",1,0))</f>
        <v>1</v>
      </c>
      <c r="AT36" s="242">
        <f>IF('Indicator Data'!AT37="No Data",1,IF('Indicator Data Imputation'!AT37&lt;&gt;"",1,0))</f>
        <v>1</v>
      </c>
      <c r="AU36" s="242">
        <f>IF('Indicator Data'!AU37="No Data",1,IF('Indicator Data Imputation'!AU37&lt;&gt;"",1,0))</f>
        <v>1</v>
      </c>
      <c r="AV36" s="242">
        <f>IF('Indicator Data'!AV37="No Data",1,IF('Indicator Data Imputation'!AV37&lt;&gt;"",1,0))</f>
        <v>1</v>
      </c>
      <c r="AW36" s="242">
        <f>IF('Indicator Data'!AW37="No Data",1,IF('Indicator Data Imputation'!AW37&lt;&gt;"",1,0))</f>
        <v>0</v>
      </c>
      <c r="AX36" s="242">
        <f>IF('Indicator Data'!AX37="No Data",1,IF('Indicator Data Imputation'!AX37&lt;&gt;"",1,0))</f>
        <v>0</v>
      </c>
      <c r="AY36" s="242">
        <f>IF('Indicator Data'!AY37="No Data",1,IF('Indicator Data Imputation'!AY37&lt;&gt;"",1,0))</f>
        <v>1</v>
      </c>
      <c r="AZ36" s="242">
        <f>IF('Indicator Data'!AZ37="No Data",1,IF('Indicator Data Imputation'!AZ37&lt;&gt;"",1,0))</f>
        <v>1</v>
      </c>
      <c r="BA36" s="246">
        <f t="shared" si="0"/>
        <v>25</v>
      </c>
      <c r="BB36" s="247">
        <f t="shared" si="1"/>
        <v>0.54347826086956519</v>
      </c>
    </row>
    <row r="37" spans="1:54" s="166" customFormat="1" x14ac:dyDescent="0.25">
      <c r="A37" s="165" t="s">
        <v>187</v>
      </c>
      <c r="B37" s="165" t="s">
        <v>378</v>
      </c>
      <c r="C37" s="165" t="s">
        <v>367</v>
      </c>
      <c r="D37" s="195" t="s">
        <v>380</v>
      </c>
      <c r="E37" s="242">
        <f>IF('Indicator Data'!E38="No Data",1,IF('Indicator Data Imputation'!E38&lt;&gt;"",1,0))</f>
        <v>0</v>
      </c>
      <c r="F37" s="242">
        <f>IF('Indicator Data'!F38="No Data",1,IF('Indicator Data Imputation'!F38&lt;&gt;"",1,0))</f>
        <v>0</v>
      </c>
      <c r="G37" s="242">
        <f>IF('Indicator Data'!G38="No Data",1,IF('Indicator Data Imputation'!G38&lt;&gt;"",1,0))</f>
        <v>0</v>
      </c>
      <c r="H37" s="242">
        <f>IF('Indicator Data'!H38="No Data",1,IF('Indicator Data Imputation'!H38&lt;&gt;"",1,0))</f>
        <v>0</v>
      </c>
      <c r="I37" s="242">
        <f>IF('Indicator Data'!I38="No Data",1,IF('Indicator Data Imputation'!I38&lt;&gt;"",1,0))</f>
        <v>1</v>
      </c>
      <c r="J37" s="242">
        <f>IF('Indicator Data'!J38="No Data",1,IF('Indicator Data Imputation'!J38&lt;&gt;"",1,0))</f>
        <v>0</v>
      </c>
      <c r="K37" s="242">
        <f>IF('Indicator Data'!K38="No Data",1,IF('Indicator Data Imputation'!K38&lt;&gt;"",1,0))</f>
        <v>1</v>
      </c>
      <c r="L37" s="242">
        <f>IF('Indicator Data'!L38="No Data",1,IF('Indicator Data Imputation'!L38&lt;&gt;"",1,0))</f>
        <v>0</v>
      </c>
      <c r="M37" s="242">
        <f>IF('Indicator Data'!M38="No Data",1,IF('Indicator Data Imputation'!M38&lt;&gt;"",1,0))</f>
        <v>0</v>
      </c>
      <c r="N37" s="242">
        <f>IF('Indicator Data'!N38="No Data",1,IF('Indicator Data Imputation'!N38&lt;&gt;"",1,0))</f>
        <v>0</v>
      </c>
      <c r="O37" s="242">
        <f>IF('Indicator Data'!O38="No Data",1,IF('Indicator Data Imputation'!O38&lt;&gt;"",1,0))</f>
        <v>0</v>
      </c>
      <c r="P37" s="242">
        <f>IF('Indicator Data'!P38="No Data",1,IF('Indicator Data Imputation'!P38&lt;&gt;"",1,0))</f>
        <v>0</v>
      </c>
      <c r="Q37" s="242">
        <f>IF('Indicator Data'!Q38="No Data",1,IF('Indicator Data Imputation'!Q38&lt;&gt;"",1,0))</f>
        <v>1</v>
      </c>
      <c r="R37" s="242">
        <f>IF('Indicator Data'!R38="No Data",1,IF('Indicator Data Imputation'!R38&lt;&gt;"",1,0))</f>
        <v>1</v>
      </c>
      <c r="S37" s="242">
        <f>IF('Indicator Data'!S38="No Data",1,IF('Indicator Data Imputation'!S38&lt;&gt;"",1,0))</f>
        <v>1</v>
      </c>
      <c r="T37" s="242">
        <f>IF('Indicator Data'!T38="No Data",1,IF('Indicator Data Imputation'!T38&lt;&gt;"",1,0))</f>
        <v>1</v>
      </c>
      <c r="U37" s="242">
        <f>IF('Indicator Data'!U38="No Data",1,IF('Indicator Data Imputation'!U38&lt;&gt;"",1,0))</f>
        <v>1</v>
      </c>
      <c r="V37" s="242">
        <f>IF('Indicator Data'!V38="No Data",1,IF('Indicator Data Imputation'!V38&lt;&gt;"",1,0))</f>
        <v>1</v>
      </c>
      <c r="W37" s="242">
        <f>IF('Indicator Data'!W38="No Data",1,IF('Indicator Data Imputation'!W38&lt;&gt;"",1,0))</f>
        <v>1</v>
      </c>
      <c r="X37" s="242">
        <f>IF('Indicator Data'!X38="No Data",1,IF('Indicator Data Imputation'!X38&lt;&gt;"",1,0))</f>
        <v>1</v>
      </c>
      <c r="Y37" s="242">
        <f>IF('Indicator Data'!Y38="No Data",1,IF('Indicator Data Imputation'!Y38&lt;&gt;"",1,0))</f>
        <v>1</v>
      </c>
      <c r="Z37" s="242">
        <f>IF('Indicator Data'!Z38="No Data",1,IF('Indicator Data Imputation'!Z38&lt;&gt;"",1,0))</f>
        <v>1</v>
      </c>
      <c r="AA37" s="242">
        <f>IF('Indicator Data'!AA38="No Data",1,IF('Indicator Data Imputation'!AA38&lt;&gt;"",1,0))</f>
        <v>1</v>
      </c>
      <c r="AB37" s="242">
        <f>IF('Indicator Data'!AB38="No Data",1,IF('Indicator Data Imputation'!AB38&lt;&gt;"",1,0))</f>
        <v>0</v>
      </c>
      <c r="AC37" s="242">
        <f>IF('Indicator Data'!AC38="No Data",1,IF('Indicator Data Imputation'!AC38&lt;&gt;"",1,0))</f>
        <v>0</v>
      </c>
      <c r="AD37" s="242">
        <f>IF('Indicator Data'!AD38="No Data",1,IF('Indicator Data Imputation'!AD38&lt;&gt;"",1,0))</f>
        <v>1</v>
      </c>
      <c r="AE37" s="242">
        <f>IF('Indicator Data'!AE38="No Data",1,IF('Indicator Data Imputation'!AE38&lt;&gt;"",1,0))</f>
        <v>1</v>
      </c>
      <c r="AF37" s="242">
        <f>IF('Indicator Data'!AF38="No Data",1,IF('Indicator Data Imputation'!AF38&lt;&gt;"",1,0))</f>
        <v>0</v>
      </c>
      <c r="AG37" s="242">
        <f>IF('Indicator Data'!AG38="No Data",1,IF('Indicator Data Imputation'!AG38&lt;&gt;"",1,0))</f>
        <v>1</v>
      </c>
      <c r="AH37" s="242">
        <f>IF('Indicator Data'!AH38="No Data",1,IF('Indicator Data Imputation'!AH38&lt;&gt;"",1,0))</f>
        <v>0</v>
      </c>
      <c r="AI37" s="242">
        <f>IF('Indicator Data'!AI38="No Data",1,IF('Indicator Data Imputation'!AI38&lt;&gt;"",1,0))</f>
        <v>0</v>
      </c>
      <c r="AJ37" s="242">
        <f>IF('Indicator Data'!AJ38="No Data",1,IF('Indicator Data Imputation'!AJ38&lt;&gt;"",1,0))</f>
        <v>0</v>
      </c>
      <c r="AK37" s="242">
        <f>IF('Indicator Data'!AK38="No Data",1,IF('Indicator Data Imputation'!AK38&lt;&gt;"",1,0))</f>
        <v>0</v>
      </c>
      <c r="AL37" s="242">
        <f>IF('Indicator Data'!AL38="No Data",1,IF('Indicator Data Imputation'!AL38&lt;&gt;"",1,0))</f>
        <v>0</v>
      </c>
      <c r="AM37" s="242">
        <f>IF('Indicator Data'!AM38="No Data",1,IF('Indicator Data Imputation'!AM38&lt;&gt;"",1,0))</f>
        <v>0</v>
      </c>
      <c r="AN37" s="242">
        <f>IF('Indicator Data'!AN38="No Data",1,IF('Indicator Data Imputation'!AN38&lt;&gt;"",1,0))</f>
        <v>1</v>
      </c>
      <c r="AO37" s="242">
        <f>IF('Indicator Data'!AO38="No Data",1,IF('Indicator Data Imputation'!AO38&lt;&gt;"",1,0))</f>
        <v>1</v>
      </c>
      <c r="AP37" s="242">
        <f>IF('Indicator Data'!AP38="No Data",1,IF('Indicator Data Imputation'!AP38&lt;&gt;"",1,0))</f>
        <v>1</v>
      </c>
      <c r="AQ37" s="242">
        <f>IF('Indicator Data'!AQ38="No Data",1,IF('Indicator Data Imputation'!AQ38&lt;&gt;"",1,0))</f>
        <v>1</v>
      </c>
      <c r="AR37" s="242">
        <f>IF('Indicator Data'!AR38="No Data",1,IF('Indicator Data Imputation'!AR38&lt;&gt;"",1,0))</f>
        <v>1</v>
      </c>
      <c r="AS37" s="242">
        <f>IF('Indicator Data'!AS38="No Data",1,IF('Indicator Data Imputation'!AS38&lt;&gt;"",1,0))</f>
        <v>1</v>
      </c>
      <c r="AT37" s="242">
        <f>IF('Indicator Data'!AT38="No Data",1,IF('Indicator Data Imputation'!AT38&lt;&gt;"",1,0))</f>
        <v>1</v>
      </c>
      <c r="AU37" s="242">
        <f>IF('Indicator Data'!AU38="No Data",1,IF('Indicator Data Imputation'!AU38&lt;&gt;"",1,0))</f>
        <v>1</v>
      </c>
      <c r="AV37" s="242">
        <f>IF('Indicator Data'!AV38="No Data",1,IF('Indicator Data Imputation'!AV38&lt;&gt;"",1,0))</f>
        <v>1</v>
      </c>
      <c r="AW37" s="242">
        <f>IF('Indicator Data'!AW38="No Data",1,IF('Indicator Data Imputation'!AW38&lt;&gt;"",1,0))</f>
        <v>0</v>
      </c>
      <c r="AX37" s="242">
        <f>IF('Indicator Data'!AX38="No Data",1,IF('Indicator Data Imputation'!AX38&lt;&gt;"",1,0))</f>
        <v>0</v>
      </c>
      <c r="AY37" s="242">
        <f>IF('Indicator Data'!AY38="No Data",1,IF('Indicator Data Imputation'!AY38&lt;&gt;"",1,0))</f>
        <v>1</v>
      </c>
      <c r="AZ37" s="242">
        <f>IF('Indicator Data'!AZ38="No Data",1,IF('Indicator Data Imputation'!AZ38&lt;&gt;"",1,0))</f>
        <v>1</v>
      </c>
      <c r="BA37" s="246">
        <f t="shared" si="0"/>
        <v>25</v>
      </c>
      <c r="BB37" s="247">
        <f t="shared" si="1"/>
        <v>0.54347826086956519</v>
      </c>
    </row>
    <row r="38" spans="1:54" s="166" customFormat="1" x14ac:dyDescent="0.25">
      <c r="A38" s="165" t="s">
        <v>187</v>
      </c>
      <c r="B38" s="165" t="s">
        <v>381</v>
      </c>
      <c r="C38" s="165" t="s">
        <v>367</v>
      </c>
      <c r="D38" s="195" t="s">
        <v>383</v>
      </c>
      <c r="E38" s="242">
        <f>IF('Indicator Data'!E39="No Data",1,IF('Indicator Data Imputation'!E39&lt;&gt;"",1,0))</f>
        <v>0</v>
      </c>
      <c r="F38" s="242">
        <f>IF('Indicator Data'!F39="No Data",1,IF('Indicator Data Imputation'!F39&lt;&gt;"",1,0))</f>
        <v>0</v>
      </c>
      <c r="G38" s="242">
        <f>IF('Indicator Data'!G39="No Data",1,IF('Indicator Data Imputation'!G39&lt;&gt;"",1,0))</f>
        <v>0</v>
      </c>
      <c r="H38" s="242">
        <f>IF('Indicator Data'!H39="No Data",1,IF('Indicator Data Imputation'!H39&lt;&gt;"",1,0))</f>
        <v>0</v>
      </c>
      <c r="I38" s="242">
        <f>IF('Indicator Data'!I39="No Data",1,IF('Indicator Data Imputation'!I39&lt;&gt;"",1,0))</f>
        <v>1</v>
      </c>
      <c r="J38" s="242">
        <f>IF('Indicator Data'!J39="No Data",1,IF('Indicator Data Imputation'!J39&lt;&gt;"",1,0))</f>
        <v>0</v>
      </c>
      <c r="K38" s="242">
        <f>IF('Indicator Data'!K39="No Data",1,IF('Indicator Data Imputation'!K39&lt;&gt;"",1,0))</f>
        <v>1</v>
      </c>
      <c r="L38" s="242">
        <f>IF('Indicator Data'!L39="No Data",1,IF('Indicator Data Imputation'!L39&lt;&gt;"",1,0))</f>
        <v>0</v>
      </c>
      <c r="M38" s="242">
        <f>IF('Indicator Data'!M39="No Data",1,IF('Indicator Data Imputation'!M39&lt;&gt;"",1,0))</f>
        <v>0</v>
      </c>
      <c r="N38" s="242">
        <f>IF('Indicator Data'!N39="No Data",1,IF('Indicator Data Imputation'!N39&lt;&gt;"",1,0))</f>
        <v>0</v>
      </c>
      <c r="O38" s="242">
        <f>IF('Indicator Data'!O39="No Data",1,IF('Indicator Data Imputation'!O39&lt;&gt;"",1,0))</f>
        <v>0</v>
      </c>
      <c r="P38" s="242">
        <f>IF('Indicator Data'!P39="No Data",1,IF('Indicator Data Imputation'!P39&lt;&gt;"",1,0))</f>
        <v>0</v>
      </c>
      <c r="Q38" s="242">
        <f>IF('Indicator Data'!Q39="No Data",1,IF('Indicator Data Imputation'!Q39&lt;&gt;"",1,0))</f>
        <v>1</v>
      </c>
      <c r="R38" s="242">
        <f>IF('Indicator Data'!R39="No Data",1,IF('Indicator Data Imputation'!R39&lt;&gt;"",1,0))</f>
        <v>1</v>
      </c>
      <c r="S38" s="242">
        <f>IF('Indicator Data'!S39="No Data",1,IF('Indicator Data Imputation'!S39&lt;&gt;"",1,0))</f>
        <v>1</v>
      </c>
      <c r="T38" s="242">
        <f>IF('Indicator Data'!T39="No Data",1,IF('Indicator Data Imputation'!T39&lt;&gt;"",1,0))</f>
        <v>1</v>
      </c>
      <c r="U38" s="242">
        <f>IF('Indicator Data'!U39="No Data",1,IF('Indicator Data Imputation'!U39&lt;&gt;"",1,0))</f>
        <v>1</v>
      </c>
      <c r="V38" s="242">
        <f>IF('Indicator Data'!V39="No Data",1,IF('Indicator Data Imputation'!V39&lt;&gt;"",1,0))</f>
        <v>1</v>
      </c>
      <c r="W38" s="242">
        <f>IF('Indicator Data'!W39="No Data",1,IF('Indicator Data Imputation'!W39&lt;&gt;"",1,0))</f>
        <v>1</v>
      </c>
      <c r="X38" s="242">
        <f>IF('Indicator Data'!X39="No Data",1,IF('Indicator Data Imputation'!X39&lt;&gt;"",1,0))</f>
        <v>1</v>
      </c>
      <c r="Y38" s="242">
        <f>IF('Indicator Data'!Y39="No Data",1,IF('Indicator Data Imputation'!Y39&lt;&gt;"",1,0))</f>
        <v>1</v>
      </c>
      <c r="Z38" s="242">
        <f>IF('Indicator Data'!Z39="No Data",1,IF('Indicator Data Imputation'!Z39&lt;&gt;"",1,0))</f>
        <v>1</v>
      </c>
      <c r="AA38" s="242">
        <f>IF('Indicator Data'!AA39="No Data",1,IF('Indicator Data Imputation'!AA39&lt;&gt;"",1,0))</f>
        <v>1</v>
      </c>
      <c r="AB38" s="242">
        <f>IF('Indicator Data'!AB39="No Data",1,IF('Indicator Data Imputation'!AB39&lt;&gt;"",1,0))</f>
        <v>0</v>
      </c>
      <c r="AC38" s="242">
        <f>IF('Indicator Data'!AC39="No Data",1,IF('Indicator Data Imputation'!AC39&lt;&gt;"",1,0))</f>
        <v>0</v>
      </c>
      <c r="AD38" s="242">
        <f>IF('Indicator Data'!AD39="No Data",1,IF('Indicator Data Imputation'!AD39&lt;&gt;"",1,0))</f>
        <v>1</v>
      </c>
      <c r="AE38" s="242">
        <f>IF('Indicator Data'!AE39="No Data",1,IF('Indicator Data Imputation'!AE39&lt;&gt;"",1,0))</f>
        <v>1</v>
      </c>
      <c r="AF38" s="242">
        <f>IF('Indicator Data'!AF39="No Data",1,IF('Indicator Data Imputation'!AF39&lt;&gt;"",1,0))</f>
        <v>0</v>
      </c>
      <c r="AG38" s="242">
        <f>IF('Indicator Data'!AG39="No Data",1,IF('Indicator Data Imputation'!AG39&lt;&gt;"",1,0))</f>
        <v>1</v>
      </c>
      <c r="AH38" s="242">
        <f>IF('Indicator Data'!AH39="No Data",1,IF('Indicator Data Imputation'!AH39&lt;&gt;"",1,0))</f>
        <v>0</v>
      </c>
      <c r="AI38" s="242">
        <f>IF('Indicator Data'!AI39="No Data",1,IF('Indicator Data Imputation'!AI39&lt;&gt;"",1,0))</f>
        <v>0</v>
      </c>
      <c r="AJ38" s="242">
        <f>IF('Indicator Data'!AJ39="No Data",1,IF('Indicator Data Imputation'!AJ39&lt;&gt;"",1,0))</f>
        <v>0</v>
      </c>
      <c r="AK38" s="242">
        <f>IF('Indicator Data'!AK39="No Data",1,IF('Indicator Data Imputation'!AK39&lt;&gt;"",1,0))</f>
        <v>0</v>
      </c>
      <c r="AL38" s="242">
        <f>IF('Indicator Data'!AL39="No Data",1,IF('Indicator Data Imputation'!AL39&lt;&gt;"",1,0))</f>
        <v>0</v>
      </c>
      <c r="AM38" s="242">
        <f>IF('Indicator Data'!AM39="No Data",1,IF('Indicator Data Imputation'!AM39&lt;&gt;"",1,0))</f>
        <v>0</v>
      </c>
      <c r="AN38" s="242">
        <f>IF('Indicator Data'!AN39="No Data",1,IF('Indicator Data Imputation'!AN39&lt;&gt;"",1,0))</f>
        <v>1</v>
      </c>
      <c r="AO38" s="242">
        <f>IF('Indicator Data'!AO39="No Data",1,IF('Indicator Data Imputation'!AO39&lt;&gt;"",1,0))</f>
        <v>1</v>
      </c>
      <c r="AP38" s="242">
        <f>IF('Indicator Data'!AP39="No Data",1,IF('Indicator Data Imputation'!AP39&lt;&gt;"",1,0))</f>
        <v>1</v>
      </c>
      <c r="AQ38" s="242">
        <f>IF('Indicator Data'!AQ39="No Data",1,IF('Indicator Data Imputation'!AQ39&lt;&gt;"",1,0))</f>
        <v>1</v>
      </c>
      <c r="AR38" s="242">
        <f>IF('Indicator Data'!AR39="No Data",1,IF('Indicator Data Imputation'!AR39&lt;&gt;"",1,0))</f>
        <v>1</v>
      </c>
      <c r="AS38" s="242">
        <f>IF('Indicator Data'!AS39="No Data",1,IF('Indicator Data Imputation'!AS39&lt;&gt;"",1,0))</f>
        <v>1</v>
      </c>
      <c r="AT38" s="242">
        <f>IF('Indicator Data'!AT39="No Data",1,IF('Indicator Data Imputation'!AT39&lt;&gt;"",1,0))</f>
        <v>1</v>
      </c>
      <c r="AU38" s="242">
        <f>IF('Indicator Data'!AU39="No Data",1,IF('Indicator Data Imputation'!AU39&lt;&gt;"",1,0))</f>
        <v>1</v>
      </c>
      <c r="AV38" s="242">
        <f>IF('Indicator Data'!AV39="No Data",1,IF('Indicator Data Imputation'!AV39&lt;&gt;"",1,0))</f>
        <v>1</v>
      </c>
      <c r="AW38" s="242">
        <f>IF('Indicator Data'!AW39="No Data",1,IF('Indicator Data Imputation'!AW39&lt;&gt;"",1,0))</f>
        <v>0</v>
      </c>
      <c r="AX38" s="242">
        <f>IF('Indicator Data'!AX39="No Data",1,IF('Indicator Data Imputation'!AX39&lt;&gt;"",1,0))</f>
        <v>0</v>
      </c>
      <c r="AY38" s="242">
        <f>IF('Indicator Data'!AY39="No Data",1,IF('Indicator Data Imputation'!AY39&lt;&gt;"",1,0))</f>
        <v>1</v>
      </c>
      <c r="AZ38" s="242">
        <f>IF('Indicator Data'!AZ39="No Data",1,IF('Indicator Data Imputation'!AZ39&lt;&gt;"",1,0))</f>
        <v>1</v>
      </c>
      <c r="BA38" s="246">
        <f t="shared" si="0"/>
        <v>25</v>
      </c>
      <c r="BB38" s="247">
        <f t="shared" si="1"/>
        <v>0.54347826086956519</v>
      </c>
    </row>
    <row r="39" spans="1:54" s="166" customFormat="1" x14ac:dyDescent="0.25">
      <c r="A39" s="165" t="s">
        <v>187</v>
      </c>
      <c r="B39" s="165" t="s">
        <v>384</v>
      </c>
      <c r="C39" s="165" t="s">
        <v>367</v>
      </c>
      <c r="D39" s="195" t="s">
        <v>386</v>
      </c>
      <c r="E39" s="242">
        <f>IF('Indicator Data'!E40="No Data",1,IF('Indicator Data Imputation'!E40&lt;&gt;"",1,0))</f>
        <v>0</v>
      </c>
      <c r="F39" s="242">
        <f>IF('Indicator Data'!F40="No Data",1,IF('Indicator Data Imputation'!F40&lt;&gt;"",1,0))</f>
        <v>0</v>
      </c>
      <c r="G39" s="242">
        <f>IF('Indicator Data'!G40="No Data",1,IF('Indicator Data Imputation'!G40&lt;&gt;"",1,0))</f>
        <v>0</v>
      </c>
      <c r="H39" s="242">
        <f>IF('Indicator Data'!H40="No Data",1,IF('Indicator Data Imputation'!H40&lt;&gt;"",1,0))</f>
        <v>0</v>
      </c>
      <c r="I39" s="242">
        <f>IF('Indicator Data'!I40="No Data",1,IF('Indicator Data Imputation'!I40&lt;&gt;"",1,0))</f>
        <v>1</v>
      </c>
      <c r="J39" s="242">
        <f>IF('Indicator Data'!J40="No Data",1,IF('Indicator Data Imputation'!J40&lt;&gt;"",1,0))</f>
        <v>0</v>
      </c>
      <c r="K39" s="242">
        <f>IF('Indicator Data'!K40="No Data",1,IF('Indicator Data Imputation'!K40&lt;&gt;"",1,0))</f>
        <v>1</v>
      </c>
      <c r="L39" s="242">
        <f>IF('Indicator Data'!L40="No Data",1,IF('Indicator Data Imputation'!L40&lt;&gt;"",1,0))</f>
        <v>0</v>
      </c>
      <c r="M39" s="242">
        <f>IF('Indicator Data'!M40="No Data",1,IF('Indicator Data Imputation'!M40&lt;&gt;"",1,0))</f>
        <v>0</v>
      </c>
      <c r="N39" s="242">
        <f>IF('Indicator Data'!N40="No Data",1,IF('Indicator Data Imputation'!N40&lt;&gt;"",1,0))</f>
        <v>0</v>
      </c>
      <c r="O39" s="242">
        <f>IF('Indicator Data'!O40="No Data",1,IF('Indicator Data Imputation'!O40&lt;&gt;"",1,0))</f>
        <v>0</v>
      </c>
      <c r="P39" s="242">
        <f>IF('Indicator Data'!P40="No Data",1,IF('Indicator Data Imputation'!P40&lt;&gt;"",1,0))</f>
        <v>0</v>
      </c>
      <c r="Q39" s="242">
        <f>IF('Indicator Data'!Q40="No Data",1,IF('Indicator Data Imputation'!Q40&lt;&gt;"",1,0))</f>
        <v>1</v>
      </c>
      <c r="R39" s="242">
        <f>IF('Indicator Data'!R40="No Data",1,IF('Indicator Data Imputation'!R40&lt;&gt;"",1,0))</f>
        <v>1</v>
      </c>
      <c r="S39" s="242">
        <f>IF('Indicator Data'!S40="No Data",1,IF('Indicator Data Imputation'!S40&lt;&gt;"",1,0))</f>
        <v>1</v>
      </c>
      <c r="T39" s="242">
        <f>IF('Indicator Data'!T40="No Data",1,IF('Indicator Data Imputation'!T40&lt;&gt;"",1,0))</f>
        <v>1</v>
      </c>
      <c r="U39" s="242">
        <f>IF('Indicator Data'!U40="No Data",1,IF('Indicator Data Imputation'!U40&lt;&gt;"",1,0))</f>
        <v>1</v>
      </c>
      <c r="V39" s="242">
        <f>IF('Indicator Data'!V40="No Data",1,IF('Indicator Data Imputation'!V40&lt;&gt;"",1,0))</f>
        <v>1</v>
      </c>
      <c r="W39" s="242">
        <f>IF('Indicator Data'!W40="No Data",1,IF('Indicator Data Imputation'!W40&lt;&gt;"",1,0))</f>
        <v>1</v>
      </c>
      <c r="X39" s="242">
        <f>IF('Indicator Data'!X40="No Data",1,IF('Indicator Data Imputation'!X40&lt;&gt;"",1,0))</f>
        <v>1</v>
      </c>
      <c r="Y39" s="242">
        <f>IF('Indicator Data'!Y40="No Data",1,IF('Indicator Data Imputation'!Y40&lt;&gt;"",1,0))</f>
        <v>1</v>
      </c>
      <c r="Z39" s="242">
        <f>IF('Indicator Data'!Z40="No Data",1,IF('Indicator Data Imputation'!Z40&lt;&gt;"",1,0))</f>
        <v>1</v>
      </c>
      <c r="AA39" s="242">
        <f>IF('Indicator Data'!AA40="No Data",1,IF('Indicator Data Imputation'!AA40&lt;&gt;"",1,0))</f>
        <v>1</v>
      </c>
      <c r="AB39" s="242">
        <f>IF('Indicator Data'!AB40="No Data",1,IF('Indicator Data Imputation'!AB40&lt;&gt;"",1,0))</f>
        <v>0</v>
      </c>
      <c r="AC39" s="242">
        <f>IF('Indicator Data'!AC40="No Data",1,IF('Indicator Data Imputation'!AC40&lt;&gt;"",1,0))</f>
        <v>0</v>
      </c>
      <c r="AD39" s="242">
        <f>IF('Indicator Data'!AD40="No Data",1,IF('Indicator Data Imputation'!AD40&lt;&gt;"",1,0))</f>
        <v>1</v>
      </c>
      <c r="AE39" s="242">
        <f>IF('Indicator Data'!AE40="No Data",1,IF('Indicator Data Imputation'!AE40&lt;&gt;"",1,0))</f>
        <v>1</v>
      </c>
      <c r="AF39" s="242">
        <f>IF('Indicator Data'!AF40="No Data",1,IF('Indicator Data Imputation'!AF40&lt;&gt;"",1,0))</f>
        <v>0</v>
      </c>
      <c r="AG39" s="242">
        <f>IF('Indicator Data'!AG40="No Data",1,IF('Indicator Data Imputation'!AG40&lt;&gt;"",1,0))</f>
        <v>1</v>
      </c>
      <c r="AH39" s="242">
        <f>IF('Indicator Data'!AH40="No Data",1,IF('Indicator Data Imputation'!AH40&lt;&gt;"",1,0))</f>
        <v>0</v>
      </c>
      <c r="AI39" s="242">
        <f>IF('Indicator Data'!AI40="No Data",1,IF('Indicator Data Imputation'!AI40&lt;&gt;"",1,0))</f>
        <v>0</v>
      </c>
      <c r="AJ39" s="242">
        <f>IF('Indicator Data'!AJ40="No Data",1,IF('Indicator Data Imputation'!AJ40&lt;&gt;"",1,0))</f>
        <v>0</v>
      </c>
      <c r="AK39" s="242">
        <f>IF('Indicator Data'!AK40="No Data",1,IF('Indicator Data Imputation'!AK40&lt;&gt;"",1,0))</f>
        <v>0</v>
      </c>
      <c r="AL39" s="242">
        <f>IF('Indicator Data'!AL40="No Data",1,IF('Indicator Data Imputation'!AL40&lt;&gt;"",1,0))</f>
        <v>0</v>
      </c>
      <c r="AM39" s="242">
        <f>IF('Indicator Data'!AM40="No Data",1,IF('Indicator Data Imputation'!AM40&lt;&gt;"",1,0))</f>
        <v>0</v>
      </c>
      <c r="AN39" s="242">
        <f>IF('Indicator Data'!AN40="No Data",1,IF('Indicator Data Imputation'!AN40&lt;&gt;"",1,0))</f>
        <v>1</v>
      </c>
      <c r="AO39" s="242">
        <f>IF('Indicator Data'!AO40="No Data",1,IF('Indicator Data Imputation'!AO40&lt;&gt;"",1,0))</f>
        <v>1</v>
      </c>
      <c r="AP39" s="242">
        <f>IF('Indicator Data'!AP40="No Data",1,IF('Indicator Data Imputation'!AP40&lt;&gt;"",1,0))</f>
        <v>1</v>
      </c>
      <c r="AQ39" s="242">
        <f>IF('Indicator Data'!AQ40="No Data",1,IF('Indicator Data Imputation'!AQ40&lt;&gt;"",1,0))</f>
        <v>1</v>
      </c>
      <c r="AR39" s="242">
        <f>IF('Indicator Data'!AR40="No Data",1,IF('Indicator Data Imputation'!AR40&lt;&gt;"",1,0))</f>
        <v>1</v>
      </c>
      <c r="AS39" s="242">
        <f>IF('Indicator Data'!AS40="No Data",1,IF('Indicator Data Imputation'!AS40&lt;&gt;"",1,0))</f>
        <v>1</v>
      </c>
      <c r="AT39" s="242">
        <f>IF('Indicator Data'!AT40="No Data",1,IF('Indicator Data Imputation'!AT40&lt;&gt;"",1,0))</f>
        <v>1</v>
      </c>
      <c r="AU39" s="242">
        <f>IF('Indicator Data'!AU40="No Data",1,IF('Indicator Data Imputation'!AU40&lt;&gt;"",1,0))</f>
        <v>1</v>
      </c>
      <c r="AV39" s="242">
        <f>IF('Indicator Data'!AV40="No Data",1,IF('Indicator Data Imputation'!AV40&lt;&gt;"",1,0))</f>
        <v>1</v>
      </c>
      <c r="AW39" s="242">
        <f>IF('Indicator Data'!AW40="No Data",1,IF('Indicator Data Imputation'!AW40&lt;&gt;"",1,0))</f>
        <v>0</v>
      </c>
      <c r="AX39" s="242">
        <f>IF('Indicator Data'!AX40="No Data",1,IF('Indicator Data Imputation'!AX40&lt;&gt;"",1,0))</f>
        <v>0</v>
      </c>
      <c r="AY39" s="242">
        <f>IF('Indicator Data'!AY40="No Data",1,IF('Indicator Data Imputation'!AY40&lt;&gt;"",1,0))</f>
        <v>1</v>
      </c>
      <c r="AZ39" s="242">
        <f>IF('Indicator Data'!AZ40="No Data",1,IF('Indicator Data Imputation'!AZ40&lt;&gt;"",1,0))</f>
        <v>1</v>
      </c>
      <c r="BA39" s="246">
        <f t="shared" si="0"/>
        <v>25</v>
      </c>
      <c r="BB39" s="247">
        <f t="shared" si="1"/>
        <v>0.54347826086956519</v>
      </c>
    </row>
    <row r="40" spans="1:54" s="166" customFormat="1" x14ac:dyDescent="0.25">
      <c r="A40" s="165" t="s">
        <v>187</v>
      </c>
      <c r="B40" s="165" t="s">
        <v>387</v>
      </c>
      <c r="C40" s="165" t="s">
        <v>367</v>
      </c>
      <c r="D40" s="195" t="s">
        <v>389</v>
      </c>
      <c r="E40" s="242">
        <f>IF('Indicator Data'!E41="No Data",1,IF('Indicator Data Imputation'!E41&lt;&gt;"",1,0))</f>
        <v>0</v>
      </c>
      <c r="F40" s="242">
        <f>IF('Indicator Data'!F41="No Data",1,IF('Indicator Data Imputation'!F41&lt;&gt;"",1,0))</f>
        <v>0</v>
      </c>
      <c r="G40" s="242">
        <f>IF('Indicator Data'!G41="No Data",1,IF('Indicator Data Imputation'!G41&lt;&gt;"",1,0))</f>
        <v>0</v>
      </c>
      <c r="H40" s="242">
        <f>IF('Indicator Data'!H41="No Data",1,IF('Indicator Data Imputation'!H41&lt;&gt;"",1,0))</f>
        <v>0</v>
      </c>
      <c r="I40" s="242">
        <f>IF('Indicator Data'!I41="No Data",1,IF('Indicator Data Imputation'!I41&lt;&gt;"",1,0))</f>
        <v>1</v>
      </c>
      <c r="J40" s="242">
        <f>IF('Indicator Data'!J41="No Data",1,IF('Indicator Data Imputation'!J41&lt;&gt;"",1,0))</f>
        <v>0</v>
      </c>
      <c r="K40" s="242">
        <f>IF('Indicator Data'!K41="No Data",1,IF('Indicator Data Imputation'!K41&lt;&gt;"",1,0))</f>
        <v>1</v>
      </c>
      <c r="L40" s="242">
        <f>IF('Indicator Data'!L41="No Data",1,IF('Indicator Data Imputation'!L41&lt;&gt;"",1,0))</f>
        <v>0</v>
      </c>
      <c r="M40" s="242">
        <f>IF('Indicator Data'!M41="No Data",1,IF('Indicator Data Imputation'!M41&lt;&gt;"",1,0))</f>
        <v>0</v>
      </c>
      <c r="N40" s="242">
        <f>IF('Indicator Data'!N41="No Data",1,IF('Indicator Data Imputation'!N41&lt;&gt;"",1,0))</f>
        <v>0</v>
      </c>
      <c r="O40" s="242">
        <f>IF('Indicator Data'!O41="No Data",1,IF('Indicator Data Imputation'!O41&lt;&gt;"",1,0))</f>
        <v>0</v>
      </c>
      <c r="P40" s="242">
        <f>IF('Indicator Data'!P41="No Data",1,IF('Indicator Data Imputation'!P41&lt;&gt;"",1,0))</f>
        <v>0</v>
      </c>
      <c r="Q40" s="242">
        <f>IF('Indicator Data'!Q41="No Data",1,IF('Indicator Data Imputation'!Q41&lt;&gt;"",1,0))</f>
        <v>1</v>
      </c>
      <c r="R40" s="242">
        <f>IF('Indicator Data'!R41="No Data",1,IF('Indicator Data Imputation'!R41&lt;&gt;"",1,0))</f>
        <v>1</v>
      </c>
      <c r="S40" s="242">
        <f>IF('Indicator Data'!S41="No Data",1,IF('Indicator Data Imputation'!S41&lt;&gt;"",1,0))</f>
        <v>1</v>
      </c>
      <c r="T40" s="242">
        <f>IF('Indicator Data'!T41="No Data",1,IF('Indicator Data Imputation'!T41&lt;&gt;"",1,0))</f>
        <v>1</v>
      </c>
      <c r="U40" s="242">
        <f>IF('Indicator Data'!U41="No Data",1,IF('Indicator Data Imputation'!U41&lt;&gt;"",1,0))</f>
        <v>1</v>
      </c>
      <c r="V40" s="242">
        <f>IF('Indicator Data'!V41="No Data",1,IF('Indicator Data Imputation'!V41&lt;&gt;"",1,0))</f>
        <v>1</v>
      </c>
      <c r="W40" s="242">
        <f>IF('Indicator Data'!W41="No Data",1,IF('Indicator Data Imputation'!W41&lt;&gt;"",1,0))</f>
        <v>1</v>
      </c>
      <c r="X40" s="242">
        <f>IF('Indicator Data'!X41="No Data",1,IF('Indicator Data Imputation'!X41&lt;&gt;"",1,0))</f>
        <v>1</v>
      </c>
      <c r="Y40" s="242">
        <f>IF('Indicator Data'!Y41="No Data",1,IF('Indicator Data Imputation'!Y41&lt;&gt;"",1,0))</f>
        <v>1</v>
      </c>
      <c r="Z40" s="242">
        <f>IF('Indicator Data'!Z41="No Data",1,IF('Indicator Data Imputation'!Z41&lt;&gt;"",1,0))</f>
        <v>1</v>
      </c>
      <c r="AA40" s="242">
        <f>IF('Indicator Data'!AA41="No Data",1,IF('Indicator Data Imputation'!AA41&lt;&gt;"",1,0))</f>
        <v>1</v>
      </c>
      <c r="AB40" s="242">
        <f>IF('Indicator Data'!AB41="No Data",1,IF('Indicator Data Imputation'!AB41&lt;&gt;"",1,0))</f>
        <v>0</v>
      </c>
      <c r="AC40" s="242">
        <f>IF('Indicator Data'!AC41="No Data",1,IF('Indicator Data Imputation'!AC41&lt;&gt;"",1,0))</f>
        <v>0</v>
      </c>
      <c r="AD40" s="242">
        <f>IF('Indicator Data'!AD41="No Data",1,IF('Indicator Data Imputation'!AD41&lt;&gt;"",1,0))</f>
        <v>1</v>
      </c>
      <c r="AE40" s="242">
        <f>IF('Indicator Data'!AE41="No Data",1,IF('Indicator Data Imputation'!AE41&lt;&gt;"",1,0))</f>
        <v>1</v>
      </c>
      <c r="AF40" s="242">
        <f>IF('Indicator Data'!AF41="No Data",1,IF('Indicator Data Imputation'!AF41&lt;&gt;"",1,0))</f>
        <v>0</v>
      </c>
      <c r="AG40" s="242">
        <f>IF('Indicator Data'!AG41="No Data",1,IF('Indicator Data Imputation'!AG41&lt;&gt;"",1,0))</f>
        <v>1</v>
      </c>
      <c r="AH40" s="242">
        <f>IF('Indicator Data'!AH41="No Data",1,IF('Indicator Data Imputation'!AH41&lt;&gt;"",1,0))</f>
        <v>0</v>
      </c>
      <c r="AI40" s="242">
        <f>IF('Indicator Data'!AI41="No Data",1,IF('Indicator Data Imputation'!AI41&lt;&gt;"",1,0))</f>
        <v>0</v>
      </c>
      <c r="AJ40" s="242">
        <f>IF('Indicator Data'!AJ41="No Data",1,IF('Indicator Data Imputation'!AJ41&lt;&gt;"",1,0))</f>
        <v>0</v>
      </c>
      <c r="AK40" s="242">
        <f>IF('Indicator Data'!AK41="No Data",1,IF('Indicator Data Imputation'!AK41&lt;&gt;"",1,0))</f>
        <v>0</v>
      </c>
      <c r="AL40" s="242">
        <f>IF('Indicator Data'!AL41="No Data",1,IF('Indicator Data Imputation'!AL41&lt;&gt;"",1,0))</f>
        <v>0</v>
      </c>
      <c r="AM40" s="242">
        <f>IF('Indicator Data'!AM41="No Data",1,IF('Indicator Data Imputation'!AM41&lt;&gt;"",1,0))</f>
        <v>0</v>
      </c>
      <c r="AN40" s="242">
        <f>IF('Indicator Data'!AN41="No Data",1,IF('Indicator Data Imputation'!AN41&lt;&gt;"",1,0))</f>
        <v>1</v>
      </c>
      <c r="AO40" s="242">
        <f>IF('Indicator Data'!AO41="No Data",1,IF('Indicator Data Imputation'!AO41&lt;&gt;"",1,0))</f>
        <v>1</v>
      </c>
      <c r="AP40" s="242">
        <f>IF('Indicator Data'!AP41="No Data",1,IF('Indicator Data Imputation'!AP41&lt;&gt;"",1,0))</f>
        <v>1</v>
      </c>
      <c r="AQ40" s="242">
        <f>IF('Indicator Data'!AQ41="No Data",1,IF('Indicator Data Imputation'!AQ41&lt;&gt;"",1,0))</f>
        <v>1</v>
      </c>
      <c r="AR40" s="242">
        <f>IF('Indicator Data'!AR41="No Data",1,IF('Indicator Data Imputation'!AR41&lt;&gt;"",1,0))</f>
        <v>1</v>
      </c>
      <c r="AS40" s="242">
        <f>IF('Indicator Data'!AS41="No Data",1,IF('Indicator Data Imputation'!AS41&lt;&gt;"",1,0))</f>
        <v>1</v>
      </c>
      <c r="AT40" s="242">
        <f>IF('Indicator Data'!AT41="No Data",1,IF('Indicator Data Imputation'!AT41&lt;&gt;"",1,0))</f>
        <v>1</v>
      </c>
      <c r="AU40" s="242">
        <f>IF('Indicator Data'!AU41="No Data",1,IF('Indicator Data Imputation'!AU41&lt;&gt;"",1,0))</f>
        <v>1</v>
      </c>
      <c r="AV40" s="242">
        <f>IF('Indicator Data'!AV41="No Data",1,IF('Indicator Data Imputation'!AV41&lt;&gt;"",1,0))</f>
        <v>1</v>
      </c>
      <c r="AW40" s="242">
        <f>IF('Indicator Data'!AW41="No Data",1,IF('Indicator Data Imputation'!AW41&lt;&gt;"",1,0))</f>
        <v>0</v>
      </c>
      <c r="AX40" s="242">
        <f>IF('Indicator Data'!AX41="No Data",1,IF('Indicator Data Imputation'!AX41&lt;&gt;"",1,0))</f>
        <v>0</v>
      </c>
      <c r="AY40" s="242">
        <f>IF('Indicator Data'!AY41="No Data",1,IF('Indicator Data Imputation'!AY41&lt;&gt;"",1,0))</f>
        <v>1</v>
      </c>
      <c r="AZ40" s="242">
        <f>IF('Indicator Data'!AZ41="No Data",1,IF('Indicator Data Imputation'!AZ41&lt;&gt;"",1,0))</f>
        <v>1</v>
      </c>
      <c r="BA40" s="246">
        <f t="shared" si="0"/>
        <v>25</v>
      </c>
      <c r="BB40" s="247">
        <f t="shared" si="1"/>
        <v>0.54347826086956519</v>
      </c>
    </row>
    <row r="41" spans="1:54" s="166" customFormat="1" x14ac:dyDescent="0.25">
      <c r="A41" s="165" t="s">
        <v>187</v>
      </c>
      <c r="B41" s="165" t="s">
        <v>187</v>
      </c>
      <c r="C41" s="165" t="s">
        <v>367</v>
      </c>
      <c r="D41" s="195" t="s">
        <v>391</v>
      </c>
      <c r="E41" s="242">
        <f>IF('Indicator Data'!E42="No Data",1,IF('Indicator Data Imputation'!E42&lt;&gt;"",1,0))</f>
        <v>0</v>
      </c>
      <c r="F41" s="242">
        <f>IF('Indicator Data'!F42="No Data",1,IF('Indicator Data Imputation'!F42&lt;&gt;"",1,0))</f>
        <v>0</v>
      </c>
      <c r="G41" s="242">
        <f>IF('Indicator Data'!G42="No Data",1,IF('Indicator Data Imputation'!G42&lt;&gt;"",1,0))</f>
        <v>0</v>
      </c>
      <c r="H41" s="242">
        <f>IF('Indicator Data'!H42="No Data",1,IF('Indicator Data Imputation'!H42&lt;&gt;"",1,0))</f>
        <v>0</v>
      </c>
      <c r="I41" s="242">
        <f>IF('Indicator Data'!I42="No Data",1,IF('Indicator Data Imputation'!I42&lt;&gt;"",1,0))</f>
        <v>1</v>
      </c>
      <c r="J41" s="242">
        <f>IF('Indicator Data'!J42="No Data",1,IF('Indicator Data Imputation'!J42&lt;&gt;"",1,0))</f>
        <v>0</v>
      </c>
      <c r="K41" s="242">
        <f>IF('Indicator Data'!K42="No Data",1,IF('Indicator Data Imputation'!K42&lt;&gt;"",1,0))</f>
        <v>1</v>
      </c>
      <c r="L41" s="242">
        <f>IF('Indicator Data'!L42="No Data",1,IF('Indicator Data Imputation'!L42&lt;&gt;"",1,0))</f>
        <v>0</v>
      </c>
      <c r="M41" s="242">
        <f>IF('Indicator Data'!M42="No Data",1,IF('Indicator Data Imputation'!M42&lt;&gt;"",1,0))</f>
        <v>0</v>
      </c>
      <c r="N41" s="242">
        <f>IF('Indicator Data'!N42="No Data",1,IF('Indicator Data Imputation'!N42&lt;&gt;"",1,0))</f>
        <v>0</v>
      </c>
      <c r="O41" s="242">
        <f>IF('Indicator Data'!O42="No Data",1,IF('Indicator Data Imputation'!O42&lt;&gt;"",1,0))</f>
        <v>0</v>
      </c>
      <c r="P41" s="242">
        <f>IF('Indicator Data'!P42="No Data",1,IF('Indicator Data Imputation'!P42&lt;&gt;"",1,0))</f>
        <v>0</v>
      </c>
      <c r="Q41" s="242">
        <f>IF('Indicator Data'!Q42="No Data",1,IF('Indicator Data Imputation'!Q42&lt;&gt;"",1,0))</f>
        <v>1</v>
      </c>
      <c r="R41" s="242">
        <f>IF('Indicator Data'!R42="No Data",1,IF('Indicator Data Imputation'!R42&lt;&gt;"",1,0))</f>
        <v>1</v>
      </c>
      <c r="S41" s="242">
        <f>IF('Indicator Data'!S42="No Data",1,IF('Indicator Data Imputation'!S42&lt;&gt;"",1,0))</f>
        <v>1</v>
      </c>
      <c r="T41" s="242">
        <f>IF('Indicator Data'!T42="No Data",1,IF('Indicator Data Imputation'!T42&lt;&gt;"",1,0))</f>
        <v>1</v>
      </c>
      <c r="U41" s="242">
        <f>IF('Indicator Data'!U42="No Data",1,IF('Indicator Data Imputation'!U42&lt;&gt;"",1,0))</f>
        <v>1</v>
      </c>
      <c r="V41" s="242">
        <f>IF('Indicator Data'!V42="No Data",1,IF('Indicator Data Imputation'!V42&lt;&gt;"",1,0))</f>
        <v>1</v>
      </c>
      <c r="W41" s="242">
        <f>IF('Indicator Data'!W42="No Data",1,IF('Indicator Data Imputation'!W42&lt;&gt;"",1,0))</f>
        <v>1</v>
      </c>
      <c r="X41" s="242">
        <f>IF('Indicator Data'!X42="No Data",1,IF('Indicator Data Imputation'!X42&lt;&gt;"",1,0))</f>
        <v>1</v>
      </c>
      <c r="Y41" s="242">
        <f>IF('Indicator Data'!Y42="No Data",1,IF('Indicator Data Imputation'!Y42&lt;&gt;"",1,0))</f>
        <v>1</v>
      </c>
      <c r="Z41" s="242">
        <f>IF('Indicator Data'!Z42="No Data",1,IF('Indicator Data Imputation'!Z42&lt;&gt;"",1,0))</f>
        <v>1</v>
      </c>
      <c r="AA41" s="242">
        <f>IF('Indicator Data'!AA42="No Data",1,IF('Indicator Data Imputation'!AA42&lt;&gt;"",1,0))</f>
        <v>1</v>
      </c>
      <c r="AB41" s="242">
        <f>IF('Indicator Data'!AB42="No Data",1,IF('Indicator Data Imputation'!AB42&lt;&gt;"",1,0))</f>
        <v>0</v>
      </c>
      <c r="AC41" s="242">
        <f>IF('Indicator Data'!AC42="No Data",1,IF('Indicator Data Imputation'!AC42&lt;&gt;"",1,0))</f>
        <v>0</v>
      </c>
      <c r="AD41" s="242">
        <f>IF('Indicator Data'!AD42="No Data",1,IF('Indicator Data Imputation'!AD42&lt;&gt;"",1,0))</f>
        <v>1</v>
      </c>
      <c r="AE41" s="242">
        <f>IF('Indicator Data'!AE42="No Data",1,IF('Indicator Data Imputation'!AE42&lt;&gt;"",1,0))</f>
        <v>1</v>
      </c>
      <c r="AF41" s="242">
        <f>IF('Indicator Data'!AF42="No Data",1,IF('Indicator Data Imputation'!AF42&lt;&gt;"",1,0))</f>
        <v>0</v>
      </c>
      <c r="AG41" s="242">
        <f>IF('Indicator Data'!AG42="No Data",1,IF('Indicator Data Imputation'!AG42&lt;&gt;"",1,0))</f>
        <v>1</v>
      </c>
      <c r="AH41" s="242">
        <f>IF('Indicator Data'!AH42="No Data",1,IF('Indicator Data Imputation'!AH42&lt;&gt;"",1,0))</f>
        <v>0</v>
      </c>
      <c r="AI41" s="242">
        <f>IF('Indicator Data'!AI42="No Data",1,IF('Indicator Data Imputation'!AI42&lt;&gt;"",1,0))</f>
        <v>0</v>
      </c>
      <c r="AJ41" s="242">
        <f>IF('Indicator Data'!AJ42="No Data",1,IF('Indicator Data Imputation'!AJ42&lt;&gt;"",1,0))</f>
        <v>0</v>
      </c>
      <c r="AK41" s="242">
        <f>IF('Indicator Data'!AK42="No Data",1,IF('Indicator Data Imputation'!AK42&lt;&gt;"",1,0))</f>
        <v>0</v>
      </c>
      <c r="AL41" s="242">
        <f>IF('Indicator Data'!AL42="No Data",1,IF('Indicator Data Imputation'!AL42&lt;&gt;"",1,0))</f>
        <v>0</v>
      </c>
      <c r="AM41" s="242">
        <f>IF('Indicator Data'!AM42="No Data",1,IF('Indicator Data Imputation'!AM42&lt;&gt;"",1,0))</f>
        <v>0</v>
      </c>
      <c r="AN41" s="242">
        <f>IF('Indicator Data'!AN42="No Data",1,IF('Indicator Data Imputation'!AN42&lt;&gt;"",1,0))</f>
        <v>1</v>
      </c>
      <c r="AO41" s="242">
        <f>IF('Indicator Data'!AO42="No Data",1,IF('Indicator Data Imputation'!AO42&lt;&gt;"",1,0))</f>
        <v>1</v>
      </c>
      <c r="AP41" s="242">
        <f>IF('Indicator Data'!AP42="No Data",1,IF('Indicator Data Imputation'!AP42&lt;&gt;"",1,0))</f>
        <v>1</v>
      </c>
      <c r="AQ41" s="242">
        <f>IF('Indicator Data'!AQ42="No Data",1,IF('Indicator Data Imputation'!AQ42&lt;&gt;"",1,0))</f>
        <v>1</v>
      </c>
      <c r="AR41" s="242">
        <f>IF('Indicator Data'!AR42="No Data",1,IF('Indicator Data Imputation'!AR42&lt;&gt;"",1,0))</f>
        <v>1</v>
      </c>
      <c r="AS41" s="242">
        <f>IF('Indicator Data'!AS42="No Data",1,IF('Indicator Data Imputation'!AS42&lt;&gt;"",1,0))</f>
        <v>1</v>
      </c>
      <c r="AT41" s="242">
        <f>IF('Indicator Data'!AT42="No Data",1,IF('Indicator Data Imputation'!AT42&lt;&gt;"",1,0))</f>
        <v>1</v>
      </c>
      <c r="AU41" s="242">
        <f>IF('Indicator Data'!AU42="No Data",1,IF('Indicator Data Imputation'!AU42&lt;&gt;"",1,0))</f>
        <v>1</v>
      </c>
      <c r="AV41" s="242">
        <f>IF('Indicator Data'!AV42="No Data",1,IF('Indicator Data Imputation'!AV42&lt;&gt;"",1,0))</f>
        <v>1</v>
      </c>
      <c r="AW41" s="242">
        <f>IF('Indicator Data'!AW42="No Data",1,IF('Indicator Data Imputation'!AW42&lt;&gt;"",1,0))</f>
        <v>0</v>
      </c>
      <c r="AX41" s="242">
        <f>IF('Indicator Data'!AX42="No Data",1,IF('Indicator Data Imputation'!AX42&lt;&gt;"",1,0))</f>
        <v>0</v>
      </c>
      <c r="AY41" s="242">
        <f>IF('Indicator Data'!AY42="No Data",1,IF('Indicator Data Imputation'!AY42&lt;&gt;"",1,0))</f>
        <v>1</v>
      </c>
      <c r="AZ41" s="242">
        <f>IF('Indicator Data'!AZ42="No Data",1,IF('Indicator Data Imputation'!AZ42&lt;&gt;"",1,0))</f>
        <v>1</v>
      </c>
      <c r="BA41" s="246">
        <f t="shared" si="0"/>
        <v>25</v>
      </c>
      <c r="BB41" s="247">
        <f t="shared" si="1"/>
        <v>0.54347826086956519</v>
      </c>
    </row>
    <row r="42" spans="1:54" s="166" customFormat="1" x14ac:dyDescent="0.25">
      <c r="A42" s="165" t="s">
        <v>187</v>
      </c>
      <c r="B42" s="165" t="s">
        <v>392</v>
      </c>
      <c r="C42" s="165" t="s">
        <v>367</v>
      </c>
      <c r="D42" s="195" t="s">
        <v>394</v>
      </c>
      <c r="E42" s="242">
        <f>IF('Indicator Data'!E43="No Data",1,IF('Indicator Data Imputation'!E43&lt;&gt;"",1,0))</f>
        <v>0</v>
      </c>
      <c r="F42" s="242">
        <f>IF('Indicator Data'!F43="No Data",1,IF('Indicator Data Imputation'!F43&lt;&gt;"",1,0))</f>
        <v>0</v>
      </c>
      <c r="G42" s="242">
        <f>IF('Indicator Data'!G43="No Data",1,IF('Indicator Data Imputation'!G43&lt;&gt;"",1,0))</f>
        <v>0</v>
      </c>
      <c r="H42" s="242">
        <f>IF('Indicator Data'!H43="No Data",1,IF('Indicator Data Imputation'!H43&lt;&gt;"",1,0))</f>
        <v>0</v>
      </c>
      <c r="I42" s="242">
        <f>IF('Indicator Data'!I43="No Data",1,IF('Indicator Data Imputation'!I43&lt;&gt;"",1,0))</f>
        <v>1</v>
      </c>
      <c r="J42" s="242">
        <f>IF('Indicator Data'!J43="No Data",1,IF('Indicator Data Imputation'!J43&lt;&gt;"",1,0))</f>
        <v>0</v>
      </c>
      <c r="K42" s="242">
        <f>IF('Indicator Data'!K43="No Data",1,IF('Indicator Data Imputation'!K43&lt;&gt;"",1,0))</f>
        <v>1</v>
      </c>
      <c r="L42" s="242">
        <f>IF('Indicator Data'!L43="No Data",1,IF('Indicator Data Imputation'!L43&lt;&gt;"",1,0))</f>
        <v>0</v>
      </c>
      <c r="M42" s="242">
        <f>IF('Indicator Data'!M43="No Data",1,IF('Indicator Data Imputation'!M43&lt;&gt;"",1,0))</f>
        <v>0</v>
      </c>
      <c r="N42" s="242">
        <f>IF('Indicator Data'!N43="No Data",1,IF('Indicator Data Imputation'!N43&lt;&gt;"",1,0))</f>
        <v>0</v>
      </c>
      <c r="O42" s="242">
        <f>IF('Indicator Data'!O43="No Data",1,IF('Indicator Data Imputation'!O43&lt;&gt;"",1,0))</f>
        <v>0</v>
      </c>
      <c r="P42" s="242">
        <f>IF('Indicator Data'!P43="No Data",1,IF('Indicator Data Imputation'!P43&lt;&gt;"",1,0))</f>
        <v>0</v>
      </c>
      <c r="Q42" s="242">
        <f>IF('Indicator Data'!Q43="No Data",1,IF('Indicator Data Imputation'!Q43&lt;&gt;"",1,0))</f>
        <v>1</v>
      </c>
      <c r="R42" s="242">
        <f>IF('Indicator Data'!R43="No Data",1,IF('Indicator Data Imputation'!R43&lt;&gt;"",1,0))</f>
        <v>1</v>
      </c>
      <c r="S42" s="242">
        <f>IF('Indicator Data'!S43="No Data",1,IF('Indicator Data Imputation'!S43&lt;&gt;"",1,0))</f>
        <v>1</v>
      </c>
      <c r="T42" s="242">
        <f>IF('Indicator Data'!T43="No Data",1,IF('Indicator Data Imputation'!T43&lt;&gt;"",1,0))</f>
        <v>1</v>
      </c>
      <c r="U42" s="242">
        <f>IF('Indicator Data'!U43="No Data",1,IF('Indicator Data Imputation'!U43&lt;&gt;"",1,0))</f>
        <v>1</v>
      </c>
      <c r="V42" s="242">
        <f>IF('Indicator Data'!V43="No Data",1,IF('Indicator Data Imputation'!V43&lt;&gt;"",1,0))</f>
        <v>1</v>
      </c>
      <c r="W42" s="242">
        <f>IF('Indicator Data'!W43="No Data",1,IF('Indicator Data Imputation'!W43&lt;&gt;"",1,0))</f>
        <v>1</v>
      </c>
      <c r="X42" s="242">
        <f>IF('Indicator Data'!X43="No Data",1,IF('Indicator Data Imputation'!X43&lt;&gt;"",1,0))</f>
        <v>1</v>
      </c>
      <c r="Y42" s="242">
        <f>IF('Indicator Data'!Y43="No Data",1,IF('Indicator Data Imputation'!Y43&lt;&gt;"",1,0))</f>
        <v>1</v>
      </c>
      <c r="Z42" s="242">
        <f>IF('Indicator Data'!Z43="No Data",1,IF('Indicator Data Imputation'!Z43&lt;&gt;"",1,0))</f>
        <v>1</v>
      </c>
      <c r="AA42" s="242">
        <f>IF('Indicator Data'!AA43="No Data",1,IF('Indicator Data Imputation'!AA43&lt;&gt;"",1,0))</f>
        <v>1</v>
      </c>
      <c r="AB42" s="242">
        <f>IF('Indicator Data'!AB43="No Data",1,IF('Indicator Data Imputation'!AB43&lt;&gt;"",1,0))</f>
        <v>0</v>
      </c>
      <c r="AC42" s="242">
        <f>IF('Indicator Data'!AC43="No Data",1,IF('Indicator Data Imputation'!AC43&lt;&gt;"",1,0))</f>
        <v>0</v>
      </c>
      <c r="AD42" s="242">
        <f>IF('Indicator Data'!AD43="No Data",1,IF('Indicator Data Imputation'!AD43&lt;&gt;"",1,0))</f>
        <v>1</v>
      </c>
      <c r="AE42" s="242">
        <f>IF('Indicator Data'!AE43="No Data",1,IF('Indicator Data Imputation'!AE43&lt;&gt;"",1,0))</f>
        <v>1</v>
      </c>
      <c r="AF42" s="242">
        <f>IF('Indicator Data'!AF43="No Data",1,IF('Indicator Data Imputation'!AF43&lt;&gt;"",1,0))</f>
        <v>0</v>
      </c>
      <c r="AG42" s="242">
        <f>IF('Indicator Data'!AG43="No Data",1,IF('Indicator Data Imputation'!AG43&lt;&gt;"",1,0))</f>
        <v>1</v>
      </c>
      <c r="AH42" s="242">
        <f>IF('Indicator Data'!AH43="No Data",1,IF('Indicator Data Imputation'!AH43&lt;&gt;"",1,0))</f>
        <v>0</v>
      </c>
      <c r="AI42" s="242">
        <f>IF('Indicator Data'!AI43="No Data",1,IF('Indicator Data Imputation'!AI43&lt;&gt;"",1,0))</f>
        <v>0</v>
      </c>
      <c r="AJ42" s="242">
        <f>IF('Indicator Data'!AJ43="No Data",1,IF('Indicator Data Imputation'!AJ43&lt;&gt;"",1,0))</f>
        <v>0</v>
      </c>
      <c r="AK42" s="242">
        <f>IF('Indicator Data'!AK43="No Data",1,IF('Indicator Data Imputation'!AK43&lt;&gt;"",1,0))</f>
        <v>0</v>
      </c>
      <c r="AL42" s="242">
        <f>IF('Indicator Data'!AL43="No Data",1,IF('Indicator Data Imputation'!AL43&lt;&gt;"",1,0))</f>
        <v>0</v>
      </c>
      <c r="AM42" s="242">
        <f>IF('Indicator Data'!AM43="No Data",1,IF('Indicator Data Imputation'!AM43&lt;&gt;"",1,0))</f>
        <v>0</v>
      </c>
      <c r="AN42" s="242">
        <f>IF('Indicator Data'!AN43="No Data",1,IF('Indicator Data Imputation'!AN43&lt;&gt;"",1,0))</f>
        <v>1</v>
      </c>
      <c r="AO42" s="242">
        <f>IF('Indicator Data'!AO43="No Data",1,IF('Indicator Data Imputation'!AO43&lt;&gt;"",1,0))</f>
        <v>1</v>
      </c>
      <c r="AP42" s="242">
        <f>IF('Indicator Data'!AP43="No Data",1,IF('Indicator Data Imputation'!AP43&lt;&gt;"",1,0))</f>
        <v>1</v>
      </c>
      <c r="AQ42" s="242">
        <f>IF('Indicator Data'!AQ43="No Data",1,IF('Indicator Data Imputation'!AQ43&lt;&gt;"",1,0))</f>
        <v>1</v>
      </c>
      <c r="AR42" s="242">
        <f>IF('Indicator Data'!AR43="No Data",1,IF('Indicator Data Imputation'!AR43&lt;&gt;"",1,0))</f>
        <v>1</v>
      </c>
      <c r="AS42" s="242">
        <f>IF('Indicator Data'!AS43="No Data",1,IF('Indicator Data Imputation'!AS43&lt;&gt;"",1,0))</f>
        <v>1</v>
      </c>
      <c r="AT42" s="242">
        <f>IF('Indicator Data'!AT43="No Data",1,IF('Indicator Data Imputation'!AT43&lt;&gt;"",1,0))</f>
        <v>1</v>
      </c>
      <c r="AU42" s="242">
        <f>IF('Indicator Data'!AU43="No Data",1,IF('Indicator Data Imputation'!AU43&lt;&gt;"",1,0))</f>
        <v>1</v>
      </c>
      <c r="AV42" s="242">
        <f>IF('Indicator Data'!AV43="No Data",1,IF('Indicator Data Imputation'!AV43&lt;&gt;"",1,0))</f>
        <v>1</v>
      </c>
      <c r="AW42" s="242">
        <f>IF('Indicator Data'!AW43="No Data",1,IF('Indicator Data Imputation'!AW43&lt;&gt;"",1,0))</f>
        <v>0</v>
      </c>
      <c r="AX42" s="242">
        <f>IF('Indicator Data'!AX43="No Data",1,IF('Indicator Data Imputation'!AX43&lt;&gt;"",1,0))</f>
        <v>0</v>
      </c>
      <c r="AY42" s="242">
        <f>IF('Indicator Data'!AY43="No Data",1,IF('Indicator Data Imputation'!AY43&lt;&gt;"",1,0))</f>
        <v>1</v>
      </c>
      <c r="AZ42" s="242">
        <f>IF('Indicator Data'!AZ43="No Data",1,IF('Indicator Data Imputation'!AZ43&lt;&gt;"",1,0))</f>
        <v>1</v>
      </c>
      <c r="BA42" s="246">
        <f t="shared" si="0"/>
        <v>25</v>
      </c>
      <c r="BB42" s="247">
        <f t="shared" si="1"/>
        <v>0.54347826086956519</v>
      </c>
    </row>
    <row r="43" spans="1:54" s="166" customFormat="1" x14ac:dyDescent="0.25">
      <c r="A43" s="165" t="s">
        <v>187</v>
      </c>
      <c r="B43" s="165" t="s">
        <v>395</v>
      </c>
      <c r="C43" s="165" t="s">
        <v>367</v>
      </c>
      <c r="D43" s="195" t="s">
        <v>397</v>
      </c>
      <c r="E43" s="242">
        <f>IF('Indicator Data'!E44="No Data",1,IF('Indicator Data Imputation'!E44&lt;&gt;"",1,0))</f>
        <v>0</v>
      </c>
      <c r="F43" s="242">
        <f>IF('Indicator Data'!F44="No Data",1,IF('Indicator Data Imputation'!F44&lt;&gt;"",1,0))</f>
        <v>0</v>
      </c>
      <c r="G43" s="242">
        <f>IF('Indicator Data'!G44="No Data",1,IF('Indicator Data Imputation'!G44&lt;&gt;"",1,0))</f>
        <v>0</v>
      </c>
      <c r="H43" s="242">
        <f>IF('Indicator Data'!H44="No Data",1,IF('Indicator Data Imputation'!H44&lt;&gt;"",1,0))</f>
        <v>0</v>
      </c>
      <c r="I43" s="242">
        <f>IF('Indicator Data'!I44="No Data",1,IF('Indicator Data Imputation'!I44&lt;&gt;"",1,0))</f>
        <v>1</v>
      </c>
      <c r="J43" s="242">
        <f>IF('Indicator Data'!J44="No Data",1,IF('Indicator Data Imputation'!J44&lt;&gt;"",1,0))</f>
        <v>0</v>
      </c>
      <c r="K43" s="242">
        <f>IF('Indicator Data'!K44="No Data",1,IF('Indicator Data Imputation'!K44&lt;&gt;"",1,0))</f>
        <v>1</v>
      </c>
      <c r="L43" s="242">
        <f>IF('Indicator Data'!L44="No Data",1,IF('Indicator Data Imputation'!L44&lt;&gt;"",1,0))</f>
        <v>0</v>
      </c>
      <c r="M43" s="242">
        <f>IF('Indicator Data'!M44="No Data",1,IF('Indicator Data Imputation'!M44&lt;&gt;"",1,0))</f>
        <v>0</v>
      </c>
      <c r="N43" s="242">
        <f>IF('Indicator Data'!N44="No Data",1,IF('Indicator Data Imputation'!N44&lt;&gt;"",1,0))</f>
        <v>0</v>
      </c>
      <c r="O43" s="242">
        <f>IF('Indicator Data'!O44="No Data",1,IF('Indicator Data Imputation'!O44&lt;&gt;"",1,0))</f>
        <v>0</v>
      </c>
      <c r="P43" s="242">
        <f>IF('Indicator Data'!P44="No Data",1,IF('Indicator Data Imputation'!P44&lt;&gt;"",1,0))</f>
        <v>0</v>
      </c>
      <c r="Q43" s="242">
        <f>IF('Indicator Data'!Q44="No Data",1,IF('Indicator Data Imputation'!Q44&lt;&gt;"",1,0))</f>
        <v>1</v>
      </c>
      <c r="R43" s="242">
        <f>IF('Indicator Data'!R44="No Data",1,IF('Indicator Data Imputation'!R44&lt;&gt;"",1,0))</f>
        <v>1</v>
      </c>
      <c r="S43" s="242">
        <f>IF('Indicator Data'!S44="No Data",1,IF('Indicator Data Imputation'!S44&lt;&gt;"",1,0))</f>
        <v>1</v>
      </c>
      <c r="T43" s="242">
        <f>IF('Indicator Data'!T44="No Data",1,IF('Indicator Data Imputation'!T44&lt;&gt;"",1,0))</f>
        <v>1</v>
      </c>
      <c r="U43" s="242">
        <f>IF('Indicator Data'!U44="No Data",1,IF('Indicator Data Imputation'!U44&lt;&gt;"",1,0))</f>
        <v>1</v>
      </c>
      <c r="V43" s="242">
        <f>IF('Indicator Data'!V44="No Data",1,IF('Indicator Data Imputation'!V44&lt;&gt;"",1,0))</f>
        <v>1</v>
      </c>
      <c r="W43" s="242">
        <f>IF('Indicator Data'!W44="No Data",1,IF('Indicator Data Imputation'!W44&lt;&gt;"",1,0))</f>
        <v>1</v>
      </c>
      <c r="X43" s="242">
        <f>IF('Indicator Data'!X44="No Data",1,IF('Indicator Data Imputation'!X44&lt;&gt;"",1,0))</f>
        <v>1</v>
      </c>
      <c r="Y43" s="242">
        <f>IF('Indicator Data'!Y44="No Data",1,IF('Indicator Data Imputation'!Y44&lt;&gt;"",1,0))</f>
        <v>1</v>
      </c>
      <c r="Z43" s="242">
        <f>IF('Indicator Data'!Z44="No Data",1,IF('Indicator Data Imputation'!Z44&lt;&gt;"",1,0))</f>
        <v>1</v>
      </c>
      <c r="AA43" s="242">
        <f>IF('Indicator Data'!AA44="No Data",1,IF('Indicator Data Imputation'!AA44&lt;&gt;"",1,0))</f>
        <v>1</v>
      </c>
      <c r="AB43" s="242">
        <f>IF('Indicator Data'!AB44="No Data",1,IF('Indicator Data Imputation'!AB44&lt;&gt;"",1,0))</f>
        <v>0</v>
      </c>
      <c r="AC43" s="242">
        <f>IF('Indicator Data'!AC44="No Data",1,IF('Indicator Data Imputation'!AC44&lt;&gt;"",1,0))</f>
        <v>0</v>
      </c>
      <c r="AD43" s="242">
        <f>IF('Indicator Data'!AD44="No Data",1,IF('Indicator Data Imputation'!AD44&lt;&gt;"",1,0))</f>
        <v>1</v>
      </c>
      <c r="AE43" s="242">
        <f>IF('Indicator Data'!AE44="No Data",1,IF('Indicator Data Imputation'!AE44&lt;&gt;"",1,0))</f>
        <v>1</v>
      </c>
      <c r="AF43" s="242">
        <f>IF('Indicator Data'!AF44="No Data",1,IF('Indicator Data Imputation'!AF44&lt;&gt;"",1,0))</f>
        <v>0</v>
      </c>
      <c r="AG43" s="242">
        <f>IF('Indicator Data'!AG44="No Data",1,IF('Indicator Data Imputation'!AG44&lt;&gt;"",1,0))</f>
        <v>1</v>
      </c>
      <c r="AH43" s="242">
        <f>IF('Indicator Data'!AH44="No Data",1,IF('Indicator Data Imputation'!AH44&lt;&gt;"",1,0))</f>
        <v>0</v>
      </c>
      <c r="AI43" s="242">
        <f>IF('Indicator Data'!AI44="No Data",1,IF('Indicator Data Imputation'!AI44&lt;&gt;"",1,0))</f>
        <v>0</v>
      </c>
      <c r="AJ43" s="242">
        <f>IF('Indicator Data'!AJ44="No Data",1,IF('Indicator Data Imputation'!AJ44&lt;&gt;"",1,0))</f>
        <v>0</v>
      </c>
      <c r="AK43" s="242">
        <f>IF('Indicator Data'!AK44="No Data",1,IF('Indicator Data Imputation'!AK44&lt;&gt;"",1,0))</f>
        <v>0</v>
      </c>
      <c r="AL43" s="242">
        <f>IF('Indicator Data'!AL44="No Data",1,IF('Indicator Data Imputation'!AL44&lt;&gt;"",1,0))</f>
        <v>0</v>
      </c>
      <c r="AM43" s="242">
        <f>IF('Indicator Data'!AM44="No Data",1,IF('Indicator Data Imputation'!AM44&lt;&gt;"",1,0))</f>
        <v>0</v>
      </c>
      <c r="AN43" s="242">
        <f>IF('Indicator Data'!AN44="No Data",1,IF('Indicator Data Imputation'!AN44&lt;&gt;"",1,0))</f>
        <v>1</v>
      </c>
      <c r="AO43" s="242">
        <f>IF('Indicator Data'!AO44="No Data",1,IF('Indicator Data Imputation'!AO44&lt;&gt;"",1,0))</f>
        <v>1</v>
      </c>
      <c r="AP43" s="242">
        <f>IF('Indicator Data'!AP44="No Data",1,IF('Indicator Data Imputation'!AP44&lt;&gt;"",1,0))</f>
        <v>1</v>
      </c>
      <c r="AQ43" s="242">
        <f>IF('Indicator Data'!AQ44="No Data",1,IF('Indicator Data Imputation'!AQ44&lt;&gt;"",1,0))</f>
        <v>1</v>
      </c>
      <c r="AR43" s="242">
        <f>IF('Indicator Data'!AR44="No Data",1,IF('Indicator Data Imputation'!AR44&lt;&gt;"",1,0))</f>
        <v>1</v>
      </c>
      <c r="AS43" s="242">
        <f>IF('Indicator Data'!AS44="No Data",1,IF('Indicator Data Imputation'!AS44&lt;&gt;"",1,0))</f>
        <v>1</v>
      </c>
      <c r="AT43" s="242">
        <f>IF('Indicator Data'!AT44="No Data",1,IF('Indicator Data Imputation'!AT44&lt;&gt;"",1,0))</f>
        <v>1</v>
      </c>
      <c r="AU43" s="242">
        <f>IF('Indicator Data'!AU44="No Data",1,IF('Indicator Data Imputation'!AU44&lt;&gt;"",1,0))</f>
        <v>1</v>
      </c>
      <c r="AV43" s="242">
        <f>IF('Indicator Data'!AV44="No Data",1,IF('Indicator Data Imputation'!AV44&lt;&gt;"",1,0))</f>
        <v>1</v>
      </c>
      <c r="AW43" s="242">
        <f>IF('Indicator Data'!AW44="No Data",1,IF('Indicator Data Imputation'!AW44&lt;&gt;"",1,0))</f>
        <v>0</v>
      </c>
      <c r="AX43" s="242">
        <f>IF('Indicator Data'!AX44="No Data",1,IF('Indicator Data Imputation'!AX44&lt;&gt;"",1,0))</f>
        <v>0</v>
      </c>
      <c r="AY43" s="242">
        <f>IF('Indicator Data'!AY44="No Data",1,IF('Indicator Data Imputation'!AY44&lt;&gt;"",1,0))</f>
        <v>1</v>
      </c>
      <c r="AZ43" s="242">
        <f>IF('Indicator Data'!AZ44="No Data",1,IF('Indicator Data Imputation'!AZ44&lt;&gt;"",1,0))</f>
        <v>1</v>
      </c>
      <c r="BA43" s="246">
        <f t="shared" si="0"/>
        <v>25</v>
      </c>
      <c r="BB43" s="247">
        <f t="shared" si="1"/>
        <v>0.54347826086956519</v>
      </c>
    </row>
    <row r="44" spans="1:54" s="166" customFormat="1" x14ac:dyDescent="0.25">
      <c r="A44" s="165" t="s">
        <v>187</v>
      </c>
      <c r="B44" s="165" t="s">
        <v>398</v>
      </c>
      <c r="C44" s="165" t="s">
        <v>367</v>
      </c>
      <c r="D44" s="195" t="s">
        <v>400</v>
      </c>
      <c r="E44" s="242">
        <f>IF('Indicator Data'!E45="No Data",1,IF('Indicator Data Imputation'!E45&lt;&gt;"",1,0))</f>
        <v>0</v>
      </c>
      <c r="F44" s="242">
        <f>IF('Indicator Data'!F45="No Data",1,IF('Indicator Data Imputation'!F45&lt;&gt;"",1,0))</f>
        <v>0</v>
      </c>
      <c r="G44" s="242">
        <f>IF('Indicator Data'!G45="No Data",1,IF('Indicator Data Imputation'!G45&lt;&gt;"",1,0))</f>
        <v>0</v>
      </c>
      <c r="H44" s="242">
        <f>IF('Indicator Data'!H45="No Data",1,IF('Indicator Data Imputation'!H45&lt;&gt;"",1,0))</f>
        <v>0</v>
      </c>
      <c r="I44" s="242">
        <f>IF('Indicator Data'!I45="No Data",1,IF('Indicator Data Imputation'!I45&lt;&gt;"",1,0))</f>
        <v>1</v>
      </c>
      <c r="J44" s="242">
        <f>IF('Indicator Data'!J45="No Data",1,IF('Indicator Data Imputation'!J45&lt;&gt;"",1,0))</f>
        <v>0</v>
      </c>
      <c r="K44" s="242">
        <f>IF('Indicator Data'!K45="No Data",1,IF('Indicator Data Imputation'!K45&lt;&gt;"",1,0))</f>
        <v>1</v>
      </c>
      <c r="L44" s="242">
        <f>IF('Indicator Data'!L45="No Data",1,IF('Indicator Data Imputation'!L45&lt;&gt;"",1,0))</f>
        <v>0</v>
      </c>
      <c r="M44" s="242">
        <f>IF('Indicator Data'!M45="No Data",1,IF('Indicator Data Imputation'!M45&lt;&gt;"",1,0))</f>
        <v>0</v>
      </c>
      <c r="N44" s="242">
        <f>IF('Indicator Data'!N45="No Data",1,IF('Indicator Data Imputation'!N45&lt;&gt;"",1,0))</f>
        <v>0</v>
      </c>
      <c r="O44" s="242">
        <f>IF('Indicator Data'!O45="No Data",1,IF('Indicator Data Imputation'!O45&lt;&gt;"",1,0))</f>
        <v>0</v>
      </c>
      <c r="P44" s="242">
        <f>IF('Indicator Data'!P45="No Data",1,IF('Indicator Data Imputation'!P45&lt;&gt;"",1,0))</f>
        <v>0</v>
      </c>
      <c r="Q44" s="242">
        <f>IF('Indicator Data'!Q45="No Data",1,IF('Indicator Data Imputation'!Q45&lt;&gt;"",1,0))</f>
        <v>1</v>
      </c>
      <c r="R44" s="242">
        <f>IF('Indicator Data'!R45="No Data",1,IF('Indicator Data Imputation'!R45&lt;&gt;"",1,0))</f>
        <v>1</v>
      </c>
      <c r="S44" s="242">
        <f>IF('Indicator Data'!S45="No Data",1,IF('Indicator Data Imputation'!S45&lt;&gt;"",1,0))</f>
        <v>1</v>
      </c>
      <c r="T44" s="242">
        <f>IF('Indicator Data'!T45="No Data",1,IF('Indicator Data Imputation'!T45&lt;&gt;"",1,0))</f>
        <v>1</v>
      </c>
      <c r="U44" s="242">
        <f>IF('Indicator Data'!U45="No Data",1,IF('Indicator Data Imputation'!U45&lt;&gt;"",1,0))</f>
        <v>1</v>
      </c>
      <c r="V44" s="242">
        <f>IF('Indicator Data'!V45="No Data",1,IF('Indicator Data Imputation'!V45&lt;&gt;"",1,0))</f>
        <v>1</v>
      </c>
      <c r="W44" s="242">
        <f>IF('Indicator Data'!W45="No Data",1,IF('Indicator Data Imputation'!W45&lt;&gt;"",1,0))</f>
        <v>1</v>
      </c>
      <c r="X44" s="242">
        <f>IF('Indicator Data'!X45="No Data",1,IF('Indicator Data Imputation'!X45&lt;&gt;"",1,0))</f>
        <v>1</v>
      </c>
      <c r="Y44" s="242">
        <f>IF('Indicator Data'!Y45="No Data",1,IF('Indicator Data Imputation'!Y45&lt;&gt;"",1,0))</f>
        <v>1</v>
      </c>
      <c r="Z44" s="242">
        <f>IF('Indicator Data'!Z45="No Data",1,IF('Indicator Data Imputation'!Z45&lt;&gt;"",1,0))</f>
        <v>1</v>
      </c>
      <c r="AA44" s="242">
        <f>IF('Indicator Data'!AA45="No Data",1,IF('Indicator Data Imputation'!AA45&lt;&gt;"",1,0))</f>
        <v>1</v>
      </c>
      <c r="AB44" s="242">
        <f>IF('Indicator Data'!AB45="No Data",1,IF('Indicator Data Imputation'!AB45&lt;&gt;"",1,0))</f>
        <v>0</v>
      </c>
      <c r="AC44" s="242">
        <f>IF('Indicator Data'!AC45="No Data",1,IF('Indicator Data Imputation'!AC45&lt;&gt;"",1,0))</f>
        <v>0</v>
      </c>
      <c r="AD44" s="242">
        <f>IF('Indicator Data'!AD45="No Data",1,IF('Indicator Data Imputation'!AD45&lt;&gt;"",1,0))</f>
        <v>1</v>
      </c>
      <c r="AE44" s="242">
        <f>IF('Indicator Data'!AE45="No Data",1,IF('Indicator Data Imputation'!AE45&lt;&gt;"",1,0))</f>
        <v>1</v>
      </c>
      <c r="AF44" s="242">
        <f>IF('Indicator Data'!AF45="No Data",1,IF('Indicator Data Imputation'!AF45&lt;&gt;"",1,0))</f>
        <v>0</v>
      </c>
      <c r="AG44" s="242">
        <f>IF('Indicator Data'!AG45="No Data",1,IF('Indicator Data Imputation'!AG45&lt;&gt;"",1,0))</f>
        <v>1</v>
      </c>
      <c r="AH44" s="242">
        <f>IF('Indicator Data'!AH45="No Data",1,IF('Indicator Data Imputation'!AH45&lt;&gt;"",1,0))</f>
        <v>0</v>
      </c>
      <c r="AI44" s="242">
        <f>IF('Indicator Data'!AI45="No Data",1,IF('Indicator Data Imputation'!AI45&lt;&gt;"",1,0))</f>
        <v>0</v>
      </c>
      <c r="AJ44" s="242">
        <f>IF('Indicator Data'!AJ45="No Data",1,IF('Indicator Data Imputation'!AJ45&lt;&gt;"",1,0))</f>
        <v>0</v>
      </c>
      <c r="AK44" s="242">
        <f>IF('Indicator Data'!AK45="No Data",1,IF('Indicator Data Imputation'!AK45&lt;&gt;"",1,0))</f>
        <v>0</v>
      </c>
      <c r="AL44" s="242">
        <f>IF('Indicator Data'!AL45="No Data",1,IF('Indicator Data Imputation'!AL45&lt;&gt;"",1,0))</f>
        <v>0</v>
      </c>
      <c r="AM44" s="242">
        <f>IF('Indicator Data'!AM45="No Data",1,IF('Indicator Data Imputation'!AM45&lt;&gt;"",1,0))</f>
        <v>0</v>
      </c>
      <c r="AN44" s="242">
        <f>IF('Indicator Data'!AN45="No Data",1,IF('Indicator Data Imputation'!AN45&lt;&gt;"",1,0))</f>
        <v>1</v>
      </c>
      <c r="AO44" s="242">
        <f>IF('Indicator Data'!AO45="No Data",1,IF('Indicator Data Imputation'!AO45&lt;&gt;"",1,0))</f>
        <v>1</v>
      </c>
      <c r="AP44" s="242">
        <f>IF('Indicator Data'!AP45="No Data",1,IF('Indicator Data Imputation'!AP45&lt;&gt;"",1,0))</f>
        <v>1</v>
      </c>
      <c r="AQ44" s="242">
        <f>IF('Indicator Data'!AQ45="No Data",1,IF('Indicator Data Imputation'!AQ45&lt;&gt;"",1,0))</f>
        <v>1</v>
      </c>
      <c r="AR44" s="242">
        <f>IF('Indicator Data'!AR45="No Data",1,IF('Indicator Data Imputation'!AR45&lt;&gt;"",1,0))</f>
        <v>1</v>
      </c>
      <c r="AS44" s="242">
        <f>IF('Indicator Data'!AS45="No Data",1,IF('Indicator Data Imputation'!AS45&lt;&gt;"",1,0))</f>
        <v>1</v>
      </c>
      <c r="AT44" s="242">
        <f>IF('Indicator Data'!AT45="No Data",1,IF('Indicator Data Imputation'!AT45&lt;&gt;"",1,0))</f>
        <v>1</v>
      </c>
      <c r="AU44" s="242">
        <f>IF('Indicator Data'!AU45="No Data",1,IF('Indicator Data Imputation'!AU45&lt;&gt;"",1,0))</f>
        <v>1</v>
      </c>
      <c r="AV44" s="242">
        <f>IF('Indicator Data'!AV45="No Data",1,IF('Indicator Data Imputation'!AV45&lt;&gt;"",1,0))</f>
        <v>1</v>
      </c>
      <c r="AW44" s="242">
        <f>IF('Indicator Data'!AW45="No Data",1,IF('Indicator Data Imputation'!AW45&lt;&gt;"",1,0))</f>
        <v>0</v>
      </c>
      <c r="AX44" s="242">
        <f>IF('Indicator Data'!AX45="No Data",1,IF('Indicator Data Imputation'!AX45&lt;&gt;"",1,0))</f>
        <v>0</v>
      </c>
      <c r="AY44" s="242">
        <f>IF('Indicator Data'!AY45="No Data",1,IF('Indicator Data Imputation'!AY45&lt;&gt;"",1,0))</f>
        <v>1</v>
      </c>
      <c r="AZ44" s="242">
        <f>IF('Indicator Data'!AZ45="No Data",1,IF('Indicator Data Imputation'!AZ45&lt;&gt;"",1,0))</f>
        <v>1</v>
      </c>
      <c r="BA44" s="246">
        <f t="shared" si="0"/>
        <v>25</v>
      </c>
      <c r="BB44" s="247">
        <f t="shared" si="1"/>
        <v>0.54347826086956519</v>
      </c>
    </row>
    <row r="45" spans="1:54" s="166" customFormat="1" x14ac:dyDescent="0.25">
      <c r="A45" s="165" t="s">
        <v>187</v>
      </c>
      <c r="B45" s="165" t="s">
        <v>573</v>
      </c>
      <c r="C45" s="165" t="s">
        <v>367</v>
      </c>
      <c r="D45" s="195" t="s">
        <v>519</v>
      </c>
      <c r="E45" s="242">
        <f>IF('Indicator Data'!E46="No Data",1,IF('Indicator Data Imputation'!E46&lt;&gt;"",1,0))</f>
        <v>0</v>
      </c>
      <c r="F45" s="242">
        <f>IF('Indicator Data'!F46="No Data",1,IF('Indicator Data Imputation'!F46&lt;&gt;"",1,0))</f>
        <v>0</v>
      </c>
      <c r="G45" s="242">
        <f>IF('Indicator Data'!G46="No Data",1,IF('Indicator Data Imputation'!G46&lt;&gt;"",1,0))</f>
        <v>0</v>
      </c>
      <c r="H45" s="242">
        <f>IF('Indicator Data'!H46="No Data",1,IF('Indicator Data Imputation'!H46&lt;&gt;"",1,0))</f>
        <v>0</v>
      </c>
      <c r="I45" s="242">
        <f>IF('Indicator Data'!I46="No Data",1,IF('Indicator Data Imputation'!I46&lt;&gt;"",1,0))</f>
        <v>1</v>
      </c>
      <c r="J45" s="242">
        <f>IF('Indicator Data'!J46="No Data",1,IF('Indicator Data Imputation'!J46&lt;&gt;"",1,0))</f>
        <v>0</v>
      </c>
      <c r="K45" s="242">
        <f>IF('Indicator Data'!K46="No Data",1,IF('Indicator Data Imputation'!K46&lt;&gt;"",1,0))</f>
        <v>1</v>
      </c>
      <c r="L45" s="242">
        <f>IF('Indicator Data'!L46="No Data",1,IF('Indicator Data Imputation'!L46&lt;&gt;"",1,0))</f>
        <v>0</v>
      </c>
      <c r="M45" s="242">
        <f>IF('Indicator Data'!M46="No Data",1,IF('Indicator Data Imputation'!M46&lt;&gt;"",1,0))</f>
        <v>0</v>
      </c>
      <c r="N45" s="242">
        <f>IF('Indicator Data'!N46="No Data",1,IF('Indicator Data Imputation'!N46&lt;&gt;"",1,0))</f>
        <v>0</v>
      </c>
      <c r="O45" s="242">
        <f>IF('Indicator Data'!O46="No Data",1,IF('Indicator Data Imputation'!O46&lt;&gt;"",1,0))</f>
        <v>0</v>
      </c>
      <c r="P45" s="242">
        <f>IF('Indicator Data'!P46="No Data",1,IF('Indicator Data Imputation'!P46&lt;&gt;"",1,0))</f>
        <v>0</v>
      </c>
      <c r="Q45" s="242">
        <f>IF('Indicator Data'!Q46="No Data",1,IF('Indicator Data Imputation'!Q46&lt;&gt;"",1,0))</f>
        <v>1</v>
      </c>
      <c r="R45" s="242">
        <f>IF('Indicator Data'!R46="No Data",1,IF('Indicator Data Imputation'!R46&lt;&gt;"",1,0))</f>
        <v>1</v>
      </c>
      <c r="S45" s="242">
        <f>IF('Indicator Data'!S46="No Data",1,IF('Indicator Data Imputation'!S46&lt;&gt;"",1,0))</f>
        <v>1</v>
      </c>
      <c r="T45" s="242">
        <f>IF('Indicator Data'!T46="No Data",1,IF('Indicator Data Imputation'!T46&lt;&gt;"",1,0))</f>
        <v>1</v>
      </c>
      <c r="U45" s="242">
        <f>IF('Indicator Data'!U46="No Data",1,IF('Indicator Data Imputation'!U46&lt;&gt;"",1,0))</f>
        <v>1</v>
      </c>
      <c r="V45" s="242">
        <f>IF('Indicator Data'!V46="No Data",1,IF('Indicator Data Imputation'!V46&lt;&gt;"",1,0))</f>
        <v>1</v>
      </c>
      <c r="W45" s="242">
        <f>IF('Indicator Data'!W46="No Data",1,IF('Indicator Data Imputation'!W46&lt;&gt;"",1,0))</f>
        <v>1</v>
      </c>
      <c r="X45" s="242">
        <f>IF('Indicator Data'!X46="No Data",1,IF('Indicator Data Imputation'!X46&lt;&gt;"",1,0))</f>
        <v>1</v>
      </c>
      <c r="Y45" s="242">
        <f>IF('Indicator Data'!Y46="No Data",1,IF('Indicator Data Imputation'!Y46&lt;&gt;"",1,0))</f>
        <v>1</v>
      </c>
      <c r="Z45" s="242">
        <f>IF('Indicator Data'!Z46="No Data",1,IF('Indicator Data Imputation'!Z46&lt;&gt;"",1,0))</f>
        <v>1</v>
      </c>
      <c r="AA45" s="242">
        <f>IF('Indicator Data'!AA46="No Data",1,IF('Indicator Data Imputation'!AA46&lt;&gt;"",1,0))</f>
        <v>1</v>
      </c>
      <c r="AB45" s="242">
        <f>IF('Indicator Data'!AB46="No Data",1,IF('Indicator Data Imputation'!AB46&lt;&gt;"",1,0))</f>
        <v>1</v>
      </c>
      <c r="AC45" s="242">
        <f>IF('Indicator Data'!AC46="No Data",1,IF('Indicator Data Imputation'!AC46&lt;&gt;"",1,0))</f>
        <v>1</v>
      </c>
      <c r="AD45" s="242">
        <f>IF('Indicator Data'!AD46="No Data",1,IF('Indicator Data Imputation'!AD46&lt;&gt;"",1,0))</f>
        <v>1</v>
      </c>
      <c r="AE45" s="242">
        <f>IF('Indicator Data'!AE46="No Data",1,IF('Indicator Data Imputation'!AE46&lt;&gt;"",1,0))</f>
        <v>1</v>
      </c>
      <c r="AF45" s="242">
        <f>IF('Indicator Data'!AF46="No Data",1,IF('Indicator Data Imputation'!AF46&lt;&gt;"",1,0))</f>
        <v>0</v>
      </c>
      <c r="AG45" s="242">
        <f>IF('Indicator Data'!AG46="No Data",1,IF('Indicator Data Imputation'!AG46&lt;&gt;"",1,0))</f>
        <v>1</v>
      </c>
      <c r="AH45" s="242">
        <f>IF('Indicator Data'!AH46="No Data",1,IF('Indicator Data Imputation'!AH46&lt;&gt;"",1,0))</f>
        <v>1</v>
      </c>
      <c r="AI45" s="242">
        <f>IF('Indicator Data'!AI46="No Data",1,IF('Indicator Data Imputation'!AI46&lt;&gt;"",1,0))</f>
        <v>1</v>
      </c>
      <c r="AJ45" s="242">
        <f>IF('Indicator Data'!AJ46="No Data",1,IF('Indicator Data Imputation'!AJ46&lt;&gt;"",1,0))</f>
        <v>1</v>
      </c>
      <c r="AK45" s="242">
        <f>IF('Indicator Data'!AK46="No Data",1,IF('Indicator Data Imputation'!AK46&lt;&gt;"",1,0))</f>
        <v>1</v>
      </c>
      <c r="AL45" s="242">
        <f>IF('Indicator Data'!AL46="No Data",1,IF('Indicator Data Imputation'!AL46&lt;&gt;"",1,0))</f>
        <v>1</v>
      </c>
      <c r="AM45" s="242">
        <f>IF('Indicator Data'!AM46="No Data",1,IF('Indicator Data Imputation'!AM46&lt;&gt;"",1,0))</f>
        <v>1</v>
      </c>
      <c r="AN45" s="242">
        <f>IF('Indicator Data'!AN46="No Data",1,IF('Indicator Data Imputation'!AN46&lt;&gt;"",1,0))</f>
        <v>1</v>
      </c>
      <c r="AO45" s="242">
        <f>IF('Indicator Data'!AO46="No Data",1,IF('Indicator Data Imputation'!AO46&lt;&gt;"",1,0))</f>
        <v>1</v>
      </c>
      <c r="AP45" s="242">
        <f>IF('Indicator Data'!AP46="No Data",1,IF('Indicator Data Imputation'!AP46&lt;&gt;"",1,0))</f>
        <v>1</v>
      </c>
      <c r="AQ45" s="242">
        <f>IF('Indicator Data'!AQ46="No Data",1,IF('Indicator Data Imputation'!AQ46&lt;&gt;"",1,0))</f>
        <v>1</v>
      </c>
      <c r="AR45" s="242">
        <f>IF('Indicator Data'!AR46="No Data",1,IF('Indicator Data Imputation'!AR46&lt;&gt;"",1,0))</f>
        <v>1</v>
      </c>
      <c r="AS45" s="242">
        <f>IF('Indicator Data'!AS46="No Data",1,IF('Indicator Data Imputation'!AS46&lt;&gt;"",1,0))</f>
        <v>1</v>
      </c>
      <c r="AT45" s="242">
        <f>IF('Indicator Data'!AT46="No Data",1,IF('Indicator Data Imputation'!AT46&lt;&gt;"",1,0))</f>
        <v>1</v>
      </c>
      <c r="AU45" s="242">
        <f>IF('Indicator Data'!AU46="No Data",1,IF('Indicator Data Imputation'!AU46&lt;&gt;"",1,0))</f>
        <v>1</v>
      </c>
      <c r="AV45" s="242">
        <f>IF('Indicator Data'!AV46="No Data",1,IF('Indicator Data Imputation'!AV46&lt;&gt;"",1,0))</f>
        <v>1</v>
      </c>
      <c r="AW45" s="242">
        <f>IF('Indicator Data'!AW46="No Data",1,IF('Indicator Data Imputation'!AW46&lt;&gt;"",1,0))</f>
        <v>0</v>
      </c>
      <c r="AX45" s="242">
        <f>IF('Indicator Data'!AX46="No Data",1,IF('Indicator Data Imputation'!AX46&lt;&gt;"",1,0))</f>
        <v>0</v>
      </c>
      <c r="AY45" s="242">
        <f>IF('Indicator Data'!AY46="No Data",1,IF('Indicator Data Imputation'!AY46&lt;&gt;"",1,0))</f>
        <v>1</v>
      </c>
      <c r="AZ45" s="242">
        <f>IF('Indicator Data'!AZ46="No Data",1,IF('Indicator Data Imputation'!AZ46&lt;&gt;"",1,0))</f>
        <v>1</v>
      </c>
      <c r="BA45" s="246">
        <f t="shared" si="0"/>
        <v>33</v>
      </c>
      <c r="BB45" s="247">
        <f t="shared" si="1"/>
        <v>0.71739130434782605</v>
      </c>
    </row>
    <row r="46" spans="1:54" s="166" customFormat="1" x14ac:dyDescent="0.25">
      <c r="A46" s="165" t="s">
        <v>439</v>
      </c>
      <c r="B46" s="165" t="s">
        <v>401</v>
      </c>
      <c r="C46" s="165" t="s">
        <v>403</v>
      </c>
      <c r="D46" s="195" t="s">
        <v>404</v>
      </c>
      <c r="E46" s="242">
        <f>IF('Indicator Data'!E47="No Data",1,IF('Indicator Data Imputation'!E47&lt;&gt;"",1,0))</f>
        <v>0</v>
      </c>
      <c r="F46" s="242">
        <f>IF('Indicator Data'!F47="No Data",1,IF('Indicator Data Imputation'!F47&lt;&gt;"",1,0))</f>
        <v>0</v>
      </c>
      <c r="G46" s="242">
        <f>IF('Indicator Data'!G47="No Data",1,IF('Indicator Data Imputation'!G47&lt;&gt;"",1,0))</f>
        <v>0</v>
      </c>
      <c r="H46" s="242">
        <f>IF('Indicator Data'!H47="No Data",1,IF('Indicator Data Imputation'!H47&lt;&gt;"",1,0))</f>
        <v>0</v>
      </c>
      <c r="I46" s="242">
        <f>IF('Indicator Data'!I47="No Data",1,IF('Indicator Data Imputation'!I47&lt;&gt;"",1,0))</f>
        <v>1</v>
      </c>
      <c r="J46" s="242">
        <f>IF('Indicator Data'!J47="No Data",1,IF('Indicator Data Imputation'!J47&lt;&gt;"",1,0))</f>
        <v>0</v>
      </c>
      <c r="K46" s="242">
        <f>IF('Indicator Data'!K47="No Data",1,IF('Indicator Data Imputation'!K47&lt;&gt;"",1,0))</f>
        <v>1</v>
      </c>
      <c r="L46" s="242">
        <f>IF('Indicator Data'!L47="No Data",1,IF('Indicator Data Imputation'!L47&lt;&gt;"",1,0))</f>
        <v>0</v>
      </c>
      <c r="M46" s="242">
        <f>IF('Indicator Data'!M47="No Data",1,IF('Indicator Data Imputation'!M47&lt;&gt;"",1,0))</f>
        <v>0</v>
      </c>
      <c r="N46" s="242">
        <f>IF('Indicator Data'!N47="No Data",1,IF('Indicator Data Imputation'!N47&lt;&gt;"",1,0))</f>
        <v>0</v>
      </c>
      <c r="O46" s="242">
        <f>IF('Indicator Data'!O47="No Data",1,IF('Indicator Data Imputation'!O47&lt;&gt;"",1,0))</f>
        <v>0</v>
      </c>
      <c r="P46" s="242">
        <f>IF('Indicator Data'!P47="No Data",1,IF('Indicator Data Imputation'!P47&lt;&gt;"",1,0))</f>
        <v>0</v>
      </c>
      <c r="Q46" s="242">
        <f>IF('Indicator Data'!Q47="No Data",1,IF('Indicator Data Imputation'!Q47&lt;&gt;"",1,0))</f>
        <v>1</v>
      </c>
      <c r="R46" s="242">
        <f>IF('Indicator Data'!R47="No Data",1,IF('Indicator Data Imputation'!R47&lt;&gt;"",1,0))</f>
        <v>1</v>
      </c>
      <c r="S46" s="242">
        <f>IF('Indicator Data'!S47="No Data",1,IF('Indicator Data Imputation'!S47&lt;&gt;"",1,0))</f>
        <v>1</v>
      </c>
      <c r="T46" s="242">
        <f>IF('Indicator Data'!T47="No Data",1,IF('Indicator Data Imputation'!T47&lt;&gt;"",1,0))</f>
        <v>1</v>
      </c>
      <c r="U46" s="242">
        <f>IF('Indicator Data'!U47="No Data",1,IF('Indicator Data Imputation'!U47&lt;&gt;"",1,0))</f>
        <v>1</v>
      </c>
      <c r="V46" s="242">
        <f>IF('Indicator Data'!V47="No Data",1,IF('Indicator Data Imputation'!V47&lt;&gt;"",1,0))</f>
        <v>1</v>
      </c>
      <c r="W46" s="242">
        <f>IF('Indicator Data'!W47="No Data",1,IF('Indicator Data Imputation'!W47&lt;&gt;"",1,0))</f>
        <v>1</v>
      </c>
      <c r="X46" s="242">
        <f>IF('Indicator Data'!X47="No Data",1,IF('Indicator Data Imputation'!X47&lt;&gt;"",1,0))</f>
        <v>1</v>
      </c>
      <c r="Y46" s="242">
        <f>IF('Indicator Data'!Y47="No Data",1,IF('Indicator Data Imputation'!Y47&lt;&gt;"",1,0))</f>
        <v>1</v>
      </c>
      <c r="Z46" s="242">
        <f>IF('Indicator Data'!Z47="No Data",1,IF('Indicator Data Imputation'!Z47&lt;&gt;"",1,0))</f>
        <v>1</v>
      </c>
      <c r="AA46" s="242">
        <f>IF('Indicator Data'!AA47="No Data",1,IF('Indicator Data Imputation'!AA47&lt;&gt;"",1,0))</f>
        <v>1</v>
      </c>
      <c r="AB46" s="242">
        <f>IF('Indicator Data'!AB47="No Data",1,IF('Indicator Data Imputation'!AB47&lt;&gt;"",1,0))</f>
        <v>0</v>
      </c>
      <c r="AC46" s="242">
        <f>IF('Indicator Data'!AC47="No Data",1,IF('Indicator Data Imputation'!AC47&lt;&gt;"",1,0))</f>
        <v>0</v>
      </c>
      <c r="AD46" s="242">
        <f>IF('Indicator Data'!AD47="No Data",1,IF('Indicator Data Imputation'!AD47&lt;&gt;"",1,0))</f>
        <v>1</v>
      </c>
      <c r="AE46" s="242">
        <f>IF('Indicator Data'!AE47="No Data",1,IF('Indicator Data Imputation'!AE47&lt;&gt;"",1,0))</f>
        <v>1</v>
      </c>
      <c r="AF46" s="242">
        <f>IF('Indicator Data'!AF47="No Data",1,IF('Indicator Data Imputation'!AF47&lt;&gt;"",1,0))</f>
        <v>0</v>
      </c>
      <c r="AG46" s="242">
        <f>IF('Indicator Data'!AG47="No Data",1,IF('Indicator Data Imputation'!AG47&lt;&gt;"",1,0))</f>
        <v>1</v>
      </c>
      <c r="AH46" s="242">
        <f>IF('Indicator Data'!AH47="No Data",1,IF('Indicator Data Imputation'!AH47&lt;&gt;"",1,0))</f>
        <v>0</v>
      </c>
      <c r="AI46" s="242">
        <f>IF('Indicator Data'!AI47="No Data",1,IF('Indicator Data Imputation'!AI47&lt;&gt;"",1,0))</f>
        <v>0</v>
      </c>
      <c r="AJ46" s="242">
        <f>IF('Indicator Data'!AJ47="No Data",1,IF('Indicator Data Imputation'!AJ47&lt;&gt;"",1,0))</f>
        <v>0</v>
      </c>
      <c r="AK46" s="242">
        <f>IF('Indicator Data'!AK47="No Data",1,IF('Indicator Data Imputation'!AK47&lt;&gt;"",1,0))</f>
        <v>0</v>
      </c>
      <c r="AL46" s="242">
        <f>IF('Indicator Data'!AL47="No Data",1,IF('Indicator Data Imputation'!AL47&lt;&gt;"",1,0))</f>
        <v>0</v>
      </c>
      <c r="AM46" s="242">
        <f>IF('Indicator Data'!AM47="No Data",1,IF('Indicator Data Imputation'!AM47&lt;&gt;"",1,0))</f>
        <v>0</v>
      </c>
      <c r="AN46" s="242">
        <f>IF('Indicator Data'!AN47="No Data",1,IF('Indicator Data Imputation'!AN47&lt;&gt;"",1,0))</f>
        <v>1</v>
      </c>
      <c r="AO46" s="242">
        <f>IF('Indicator Data'!AO47="No Data",1,IF('Indicator Data Imputation'!AO47&lt;&gt;"",1,0))</f>
        <v>1</v>
      </c>
      <c r="AP46" s="242">
        <f>IF('Indicator Data'!AP47="No Data",1,IF('Indicator Data Imputation'!AP47&lt;&gt;"",1,0))</f>
        <v>1</v>
      </c>
      <c r="AQ46" s="242">
        <f>IF('Indicator Data'!AQ47="No Data",1,IF('Indicator Data Imputation'!AQ47&lt;&gt;"",1,0))</f>
        <v>1</v>
      </c>
      <c r="AR46" s="242">
        <f>IF('Indicator Data'!AR47="No Data",1,IF('Indicator Data Imputation'!AR47&lt;&gt;"",1,0))</f>
        <v>1</v>
      </c>
      <c r="AS46" s="242">
        <f>IF('Indicator Data'!AS47="No Data",1,IF('Indicator Data Imputation'!AS47&lt;&gt;"",1,0))</f>
        <v>1</v>
      </c>
      <c r="AT46" s="242">
        <f>IF('Indicator Data'!AT47="No Data",1,IF('Indicator Data Imputation'!AT47&lt;&gt;"",1,0))</f>
        <v>1</v>
      </c>
      <c r="AU46" s="242">
        <f>IF('Indicator Data'!AU47="No Data",1,IF('Indicator Data Imputation'!AU47&lt;&gt;"",1,0))</f>
        <v>1</v>
      </c>
      <c r="AV46" s="242">
        <f>IF('Indicator Data'!AV47="No Data",1,IF('Indicator Data Imputation'!AV47&lt;&gt;"",1,0))</f>
        <v>1</v>
      </c>
      <c r="AW46" s="242">
        <f>IF('Indicator Data'!AW47="No Data",1,IF('Indicator Data Imputation'!AW47&lt;&gt;"",1,0))</f>
        <v>0</v>
      </c>
      <c r="AX46" s="242">
        <f>IF('Indicator Data'!AX47="No Data",1,IF('Indicator Data Imputation'!AX47&lt;&gt;"",1,0))</f>
        <v>0</v>
      </c>
      <c r="AY46" s="242">
        <f>IF('Indicator Data'!AY47="No Data",1,IF('Indicator Data Imputation'!AY47&lt;&gt;"",1,0))</f>
        <v>1</v>
      </c>
      <c r="AZ46" s="242">
        <f>IF('Indicator Data'!AZ47="No Data",1,IF('Indicator Data Imputation'!AZ47&lt;&gt;"",1,0))</f>
        <v>1</v>
      </c>
      <c r="BA46" s="246">
        <f t="shared" si="0"/>
        <v>25</v>
      </c>
      <c r="BB46" s="247">
        <f t="shared" si="1"/>
        <v>0.54347826086956519</v>
      </c>
    </row>
    <row r="47" spans="1:54" s="166" customFormat="1" x14ac:dyDescent="0.25">
      <c r="A47" s="165" t="s">
        <v>439</v>
      </c>
      <c r="B47" s="165" t="s">
        <v>405</v>
      </c>
      <c r="C47" s="165" t="s">
        <v>403</v>
      </c>
      <c r="D47" s="195" t="s">
        <v>407</v>
      </c>
      <c r="E47" s="242">
        <f>IF('Indicator Data'!E48="No Data",1,IF('Indicator Data Imputation'!E48&lt;&gt;"",1,0))</f>
        <v>0</v>
      </c>
      <c r="F47" s="242">
        <f>IF('Indicator Data'!F48="No Data",1,IF('Indicator Data Imputation'!F48&lt;&gt;"",1,0))</f>
        <v>0</v>
      </c>
      <c r="G47" s="242">
        <f>IF('Indicator Data'!G48="No Data",1,IF('Indicator Data Imputation'!G48&lt;&gt;"",1,0))</f>
        <v>0</v>
      </c>
      <c r="H47" s="242">
        <f>IF('Indicator Data'!H48="No Data",1,IF('Indicator Data Imputation'!H48&lt;&gt;"",1,0))</f>
        <v>0</v>
      </c>
      <c r="I47" s="242">
        <f>IF('Indicator Data'!I48="No Data",1,IF('Indicator Data Imputation'!I48&lt;&gt;"",1,0))</f>
        <v>1</v>
      </c>
      <c r="J47" s="242">
        <f>IF('Indicator Data'!J48="No Data",1,IF('Indicator Data Imputation'!J48&lt;&gt;"",1,0))</f>
        <v>0</v>
      </c>
      <c r="K47" s="242">
        <f>IF('Indicator Data'!K48="No Data",1,IF('Indicator Data Imputation'!K48&lt;&gt;"",1,0))</f>
        <v>1</v>
      </c>
      <c r="L47" s="242">
        <f>IF('Indicator Data'!L48="No Data",1,IF('Indicator Data Imputation'!L48&lt;&gt;"",1,0))</f>
        <v>0</v>
      </c>
      <c r="M47" s="242">
        <f>IF('Indicator Data'!M48="No Data",1,IF('Indicator Data Imputation'!M48&lt;&gt;"",1,0))</f>
        <v>0</v>
      </c>
      <c r="N47" s="242">
        <f>IF('Indicator Data'!N48="No Data",1,IF('Indicator Data Imputation'!N48&lt;&gt;"",1,0))</f>
        <v>0</v>
      </c>
      <c r="O47" s="242">
        <f>IF('Indicator Data'!O48="No Data",1,IF('Indicator Data Imputation'!O48&lt;&gt;"",1,0))</f>
        <v>0</v>
      </c>
      <c r="P47" s="242">
        <f>IF('Indicator Data'!P48="No Data",1,IF('Indicator Data Imputation'!P48&lt;&gt;"",1,0))</f>
        <v>0</v>
      </c>
      <c r="Q47" s="242">
        <f>IF('Indicator Data'!Q48="No Data",1,IF('Indicator Data Imputation'!Q48&lt;&gt;"",1,0))</f>
        <v>1</v>
      </c>
      <c r="R47" s="242">
        <f>IF('Indicator Data'!R48="No Data",1,IF('Indicator Data Imputation'!R48&lt;&gt;"",1,0))</f>
        <v>1</v>
      </c>
      <c r="S47" s="242">
        <f>IF('Indicator Data'!S48="No Data",1,IF('Indicator Data Imputation'!S48&lt;&gt;"",1,0))</f>
        <v>1</v>
      </c>
      <c r="T47" s="242">
        <f>IF('Indicator Data'!T48="No Data",1,IF('Indicator Data Imputation'!T48&lt;&gt;"",1,0))</f>
        <v>1</v>
      </c>
      <c r="U47" s="242">
        <f>IF('Indicator Data'!U48="No Data",1,IF('Indicator Data Imputation'!U48&lt;&gt;"",1,0))</f>
        <v>1</v>
      </c>
      <c r="V47" s="242">
        <f>IF('Indicator Data'!V48="No Data",1,IF('Indicator Data Imputation'!V48&lt;&gt;"",1,0))</f>
        <v>1</v>
      </c>
      <c r="W47" s="242">
        <f>IF('Indicator Data'!W48="No Data",1,IF('Indicator Data Imputation'!W48&lt;&gt;"",1,0))</f>
        <v>1</v>
      </c>
      <c r="X47" s="242">
        <f>IF('Indicator Data'!X48="No Data",1,IF('Indicator Data Imputation'!X48&lt;&gt;"",1,0))</f>
        <v>1</v>
      </c>
      <c r="Y47" s="242">
        <f>IF('Indicator Data'!Y48="No Data",1,IF('Indicator Data Imputation'!Y48&lt;&gt;"",1,0))</f>
        <v>1</v>
      </c>
      <c r="Z47" s="242">
        <f>IF('Indicator Data'!Z48="No Data",1,IF('Indicator Data Imputation'!Z48&lt;&gt;"",1,0))</f>
        <v>1</v>
      </c>
      <c r="AA47" s="242">
        <f>IF('Indicator Data'!AA48="No Data",1,IF('Indicator Data Imputation'!AA48&lt;&gt;"",1,0))</f>
        <v>1</v>
      </c>
      <c r="AB47" s="242">
        <f>IF('Indicator Data'!AB48="No Data",1,IF('Indicator Data Imputation'!AB48&lt;&gt;"",1,0))</f>
        <v>0</v>
      </c>
      <c r="AC47" s="242">
        <f>IF('Indicator Data'!AC48="No Data",1,IF('Indicator Data Imputation'!AC48&lt;&gt;"",1,0))</f>
        <v>0</v>
      </c>
      <c r="AD47" s="242">
        <f>IF('Indicator Data'!AD48="No Data",1,IF('Indicator Data Imputation'!AD48&lt;&gt;"",1,0))</f>
        <v>1</v>
      </c>
      <c r="AE47" s="242">
        <f>IF('Indicator Data'!AE48="No Data",1,IF('Indicator Data Imputation'!AE48&lt;&gt;"",1,0))</f>
        <v>1</v>
      </c>
      <c r="AF47" s="242">
        <f>IF('Indicator Data'!AF48="No Data",1,IF('Indicator Data Imputation'!AF48&lt;&gt;"",1,0))</f>
        <v>0</v>
      </c>
      <c r="AG47" s="242">
        <f>IF('Indicator Data'!AG48="No Data",1,IF('Indicator Data Imputation'!AG48&lt;&gt;"",1,0))</f>
        <v>1</v>
      </c>
      <c r="AH47" s="242">
        <f>IF('Indicator Data'!AH48="No Data",1,IF('Indicator Data Imputation'!AH48&lt;&gt;"",1,0))</f>
        <v>0</v>
      </c>
      <c r="AI47" s="242">
        <f>IF('Indicator Data'!AI48="No Data",1,IF('Indicator Data Imputation'!AI48&lt;&gt;"",1,0))</f>
        <v>0</v>
      </c>
      <c r="AJ47" s="242">
        <f>IF('Indicator Data'!AJ48="No Data",1,IF('Indicator Data Imputation'!AJ48&lt;&gt;"",1,0))</f>
        <v>0</v>
      </c>
      <c r="AK47" s="242">
        <f>IF('Indicator Data'!AK48="No Data",1,IF('Indicator Data Imputation'!AK48&lt;&gt;"",1,0))</f>
        <v>0</v>
      </c>
      <c r="AL47" s="242">
        <f>IF('Indicator Data'!AL48="No Data",1,IF('Indicator Data Imputation'!AL48&lt;&gt;"",1,0))</f>
        <v>0</v>
      </c>
      <c r="AM47" s="242">
        <f>IF('Indicator Data'!AM48="No Data",1,IF('Indicator Data Imputation'!AM48&lt;&gt;"",1,0))</f>
        <v>0</v>
      </c>
      <c r="AN47" s="242">
        <f>IF('Indicator Data'!AN48="No Data",1,IF('Indicator Data Imputation'!AN48&lt;&gt;"",1,0))</f>
        <v>1</v>
      </c>
      <c r="AO47" s="242">
        <f>IF('Indicator Data'!AO48="No Data",1,IF('Indicator Data Imputation'!AO48&lt;&gt;"",1,0))</f>
        <v>1</v>
      </c>
      <c r="AP47" s="242">
        <f>IF('Indicator Data'!AP48="No Data",1,IF('Indicator Data Imputation'!AP48&lt;&gt;"",1,0))</f>
        <v>1</v>
      </c>
      <c r="AQ47" s="242">
        <f>IF('Indicator Data'!AQ48="No Data",1,IF('Indicator Data Imputation'!AQ48&lt;&gt;"",1,0))</f>
        <v>1</v>
      </c>
      <c r="AR47" s="242">
        <f>IF('Indicator Data'!AR48="No Data",1,IF('Indicator Data Imputation'!AR48&lt;&gt;"",1,0))</f>
        <v>1</v>
      </c>
      <c r="AS47" s="242">
        <f>IF('Indicator Data'!AS48="No Data",1,IF('Indicator Data Imputation'!AS48&lt;&gt;"",1,0))</f>
        <v>1</v>
      </c>
      <c r="AT47" s="242">
        <f>IF('Indicator Data'!AT48="No Data",1,IF('Indicator Data Imputation'!AT48&lt;&gt;"",1,0))</f>
        <v>1</v>
      </c>
      <c r="AU47" s="242">
        <f>IF('Indicator Data'!AU48="No Data",1,IF('Indicator Data Imputation'!AU48&lt;&gt;"",1,0))</f>
        <v>1</v>
      </c>
      <c r="AV47" s="242">
        <f>IF('Indicator Data'!AV48="No Data",1,IF('Indicator Data Imputation'!AV48&lt;&gt;"",1,0))</f>
        <v>1</v>
      </c>
      <c r="AW47" s="242">
        <f>IF('Indicator Data'!AW48="No Data",1,IF('Indicator Data Imputation'!AW48&lt;&gt;"",1,0))</f>
        <v>0</v>
      </c>
      <c r="AX47" s="242">
        <f>IF('Indicator Data'!AX48="No Data",1,IF('Indicator Data Imputation'!AX48&lt;&gt;"",1,0))</f>
        <v>0</v>
      </c>
      <c r="AY47" s="242">
        <f>IF('Indicator Data'!AY48="No Data",1,IF('Indicator Data Imputation'!AY48&lt;&gt;"",1,0))</f>
        <v>1</v>
      </c>
      <c r="AZ47" s="242">
        <f>IF('Indicator Data'!AZ48="No Data",1,IF('Indicator Data Imputation'!AZ48&lt;&gt;"",1,0))</f>
        <v>1</v>
      </c>
      <c r="BA47" s="246">
        <f t="shared" si="0"/>
        <v>25</v>
      </c>
      <c r="BB47" s="247">
        <f t="shared" si="1"/>
        <v>0.54347826086956519</v>
      </c>
    </row>
    <row r="48" spans="1:54" s="166" customFormat="1" x14ac:dyDescent="0.25">
      <c r="A48" s="165" t="s">
        <v>439</v>
      </c>
      <c r="B48" s="165" t="s">
        <v>578</v>
      </c>
      <c r="C48" s="165" t="s">
        <v>403</v>
      </c>
      <c r="D48" s="195" t="s">
        <v>410</v>
      </c>
      <c r="E48" s="242">
        <f>IF('Indicator Data'!E49="No Data",1,IF('Indicator Data Imputation'!E49&lt;&gt;"",1,0))</f>
        <v>0</v>
      </c>
      <c r="F48" s="242">
        <f>IF('Indicator Data'!F49="No Data",1,IF('Indicator Data Imputation'!F49&lt;&gt;"",1,0))</f>
        <v>0</v>
      </c>
      <c r="G48" s="242">
        <f>IF('Indicator Data'!G49="No Data",1,IF('Indicator Data Imputation'!G49&lt;&gt;"",1,0))</f>
        <v>0</v>
      </c>
      <c r="H48" s="242">
        <f>IF('Indicator Data'!H49="No Data",1,IF('Indicator Data Imputation'!H49&lt;&gt;"",1,0))</f>
        <v>0</v>
      </c>
      <c r="I48" s="242">
        <f>IF('Indicator Data'!I49="No Data",1,IF('Indicator Data Imputation'!I49&lt;&gt;"",1,0))</f>
        <v>1</v>
      </c>
      <c r="J48" s="242">
        <f>IF('Indicator Data'!J49="No Data",1,IF('Indicator Data Imputation'!J49&lt;&gt;"",1,0))</f>
        <v>0</v>
      </c>
      <c r="K48" s="242">
        <f>IF('Indicator Data'!K49="No Data",1,IF('Indicator Data Imputation'!K49&lt;&gt;"",1,0))</f>
        <v>1</v>
      </c>
      <c r="L48" s="242">
        <f>IF('Indicator Data'!L49="No Data",1,IF('Indicator Data Imputation'!L49&lt;&gt;"",1,0))</f>
        <v>0</v>
      </c>
      <c r="M48" s="242">
        <f>IF('Indicator Data'!M49="No Data",1,IF('Indicator Data Imputation'!M49&lt;&gt;"",1,0))</f>
        <v>0</v>
      </c>
      <c r="N48" s="242">
        <f>IF('Indicator Data'!N49="No Data",1,IF('Indicator Data Imputation'!N49&lt;&gt;"",1,0))</f>
        <v>0</v>
      </c>
      <c r="O48" s="242">
        <f>IF('Indicator Data'!O49="No Data",1,IF('Indicator Data Imputation'!O49&lt;&gt;"",1,0))</f>
        <v>0</v>
      </c>
      <c r="P48" s="242">
        <f>IF('Indicator Data'!P49="No Data",1,IF('Indicator Data Imputation'!P49&lt;&gt;"",1,0))</f>
        <v>0</v>
      </c>
      <c r="Q48" s="242">
        <f>IF('Indicator Data'!Q49="No Data",1,IF('Indicator Data Imputation'!Q49&lt;&gt;"",1,0))</f>
        <v>1</v>
      </c>
      <c r="R48" s="242">
        <f>IF('Indicator Data'!R49="No Data",1,IF('Indicator Data Imputation'!R49&lt;&gt;"",1,0))</f>
        <v>1</v>
      </c>
      <c r="S48" s="242">
        <f>IF('Indicator Data'!S49="No Data",1,IF('Indicator Data Imputation'!S49&lt;&gt;"",1,0))</f>
        <v>1</v>
      </c>
      <c r="T48" s="242">
        <f>IF('Indicator Data'!T49="No Data",1,IF('Indicator Data Imputation'!T49&lt;&gt;"",1,0))</f>
        <v>1</v>
      </c>
      <c r="U48" s="242">
        <f>IF('Indicator Data'!U49="No Data",1,IF('Indicator Data Imputation'!U49&lt;&gt;"",1,0))</f>
        <v>1</v>
      </c>
      <c r="V48" s="242">
        <f>IF('Indicator Data'!V49="No Data",1,IF('Indicator Data Imputation'!V49&lt;&gt;"",1,0))</f>
        <v>1</v>
      </c>
      <c r="W48" s="242">
        <f>IF('Indicator Data'!W49="No Data",1,IF('Indicator Data Imputation'!W49&lt;&gt;"",1,0))</f>
        <v>1</v>
      </c>
      <c r="X48" s="242">
        <f>IF('Indicator Data'!X49="No Data",1,IF('Indicator Data Imputation'!X49&lt;&gt;"",1,0))</f>
        <v>1</v>
      </c>
      <c r="Y48" s="242">
        <f>IF('Indicator Data'!Y49="No Data",1,IF('Indicator Data Imputation'!Y49&lt;&gt;"",1,0))</f>
        <v>1</v>
      </c>
      <c r="Z48" s="242">
        <f>IF('Indicator Data'!Z49="No Data",1,IF('Indicator Data Imputation'!Z49&lt;&gt;"",1,0))</f>
        <v>1</v>
      </c>
      <c r="AA48" s="242">
        <f>IF('Indicator Data'!AA49="No Data",1,IF('Indicator Data Imputation'!AA49&lt;&gt;"",1,0))</f>
        <v>1</v>
      </c>
      <c r="AB48" s="242">
        <f>IF('Indicator Data'!AB49="No Data",1,IF('Indicator Data Imputation'!AB49&lt;&gt;"",1,0))</f>
        <v>0</v>
      </c>
      <c r="AC48" s="242">
        <f>IF('Indicator Data'!AC49="No Data",1,IF('Indicator Data Imputation'!AC49&lt;&gt;"",1,0))</f>
        <v>0</v>
      </c>
      <c r="AD48" s="242">
        <f>IF('Indicator Data'!AD49="No Data",1,IF('Indicator Data Imputation'!AD49&lt;&gt;"",1,0))</f>
        <v>1</v>
      </c>
      <c r="AE48" s="242">
        <f>IF('Indicator Data'!AE49="No Data",1,IF('Indicator Data Imputation'!AE49&lt;&gt;"",1,0))</f>
        <v>1</v>
      </c>
      <c r="AF48" s="242">
        <f>IF('Indicator Data'!AF49="No Data",1,IF('Indicator Data Imputation'!AF49&lt;&gt;"",1,0))</f>
        <v>0</v>
      </c>
      <c r="AG48" s="242">
        <f>IF('Indicator Data'!AG49="No Data",1,IF('Indicator Data Imputation'!AG49&lt;&gt;"",1,0))</f>
        <v>1</v>
      </c>
      <c r="AH48" s="242">
        <f>IF('Indicator Data'!AH49="No Data",1,IF('Indicator Data Imputation'!AH49&lt;&gt;"",1,0))</f>
        <v>0</v>
      </c>
      <c r="AI48" s="242">
        <f>IF('Indicator Data'!AI49="No Data",1,IF('Indicator Data Imputation'!AI49&lt;&gt;"",1,0))</f>
        <v>0</v>
      </c>
      <c r="AJ48" s="242">
        <f>IF('Indicator Data'!AJ49="No Data",1,IF('Indicator Data Imputation'!AJ49&lt;&gt;"",1,0))</f>
        <v>0</v>
      </c>
      <c r="AK48" s="242">
        <f>IF('Indicator Data'!AK49="No Data",1,IF('Indicator Data Imputation'!AK49&lt;&gt;"",1,0))</f>
        <v>0</v>
      </c>
      <c r="AL48" s="242">
        <f>IF('Indicator Data'!AL49="No Data",1,IF('Indicator Data Imputation'!AL49&lt;&gt;"",1,0))</f>
        <v>0</v>
      </c>
      <c r="AM48" s="242">
        <f>IF('Indicator Data'!AM49="No Data",1,IF('Indicator Data Imputation'!AM49&lt;&gt;"",1,0))</f>
        <v>0</v>
      </c>
      <c r="AN48" s="242">
        <f>IF('Indicator Data'!AN49="No Data",1,IF('Indicator Data Imputation'!AN49&lt;&gt;"",1,0))</f>
        <v>1</v>
      </c>
      <c r="AO48" s="242">
        <f>IF('Indicator Data'!AO49="No Data",1,IF('Indicator Data Imputation'!AO49&lt;&gt;"",1,0))</f>
        <v>1</v>
      </c>
      <c r="AP48" s="242">
        <f>IF('Indicator Data'!AP49="No Data",1,IF('Indicator Data Imputation'!AP49&lt;&gt;"",1,0))</f>
        <v>1</v>
      </c>
      <c r="AQ48" s="242">
        <f>IF('Indicator Data'!AQ49="No Data",1,IF('Indicator Data Imputation'!AQ49&lt;&gt;"",1,0))</f>
        <v>1</v>
      </c>
      <c r="AR48" s="242">
        <f>IF('Indicator Data'!AR49="No Data",1,IF('Indicator Data Imputation'!AR49&lt;&gt;"",1,0))</f>
        <v>1</v>
      </c>
      <c r="AS48" s="242">
        <f>IF('Indicator Data'!AS49="No Data",1,IF('Indicator Data Imputation'!AS49&lt;&gt;"",1,0))</f>
        <v>1</v>
      </c>
      <c r="AT48" s="242">
        <f>IF('Indicator Data'!AT49="No Data",1,IF('Indicator Data Imputation'!AT49&lt;&gt;"",1,0))</f>
        <v>1</v>
      </c>
      <c r="AU48" s="242">
        <f>IF('Indicator Data'!AU49="No Data",1,IF('Indicator Data Imputation'!AU49&lt;&gt;"",1,0))</f>
        <v>1</v>
      </c>
      <c r="AV48" s="242">
        <f>IF('Indicator Data'!AV49="No Data",1,IF('Indicator Data Imputation'!AV49&lt;&gt;"",1,0))</f>
        <v>1</v>
      </c>
      <c r="AW48" s="242">
        <f>IF('Indicator Data'!AW49="No Data",1,IF('Indicator Data Imputation'!AW49&lt;&gt;"",1,0))</f>
        <v>0</v>
      </c>
      <c r="AX48" s="242">
        <f>IF('Indicator Data'!AX49="No Data",1,IF('Indicator Data Imputation'!AX49&lt;&gt;"",1,0))</f>
        <v>0</v>
      </c>
      <c r="AY48" s="242">
        <f>IF('Indicator Data'!AY49="No Data",1,IF('Indicator Data Imputation'!AY49&lt;&gt;"",1,0))</f>
        <v>1</v>
      </c>
      <c r="AZ48" s="242">
        <f>IF('Indicator Data'!AZ49="No Data",1,IF('Indicator Data Imputation'!AZ49&lt;&gt;"",1,0))</f>
        <v>1</v>
      </c>
      <c r="BA48" s="246">
        <f t="shared" si="0"/>
        <v>25</v>
      </c>
      <c r="BB48" s="247">
        <f t="shared" si="1"/>
        <v>0.54347826086956519</v>
      </c>
    </row>
    <row r="49" spans="1:54" s="166" customFormat="1" x14ac:dyDescent="0.25">
      <c r="A49" s="165" t="s">
        <v>439</v>
      </c>
      <c r="B49" s="165" t="s">
        <v>580</v>
      </c>
      <c r="C49" s="165" t="s">
        <v>403</v>
      </c>
      <c r="D49" s="195" t="s">
        <v>413</v>
      </c>
      <c r="E49" s="242">
        <f>IF('Indicator Data'!E50="No Data",1,IF('Indicator Data Imputation'!E50&lt;&gt;"",1,0))</f>
        <v>0</v>
      </c>
      <c r="F49" s="242">
        <f>IF('Indicator Data'!F50="No Data",1,IF('Indicator Data Imputation'!F50&lt;&gt;"",1,0))</f>
        <v>0</v>
      </c>
      <c r="G49" s="242">
        <f>IF('Indicator Data'!G50="No Data",1,IF('Indicator Data Imputation'!G50&lt;&gt;"",1,0))</f>
        <v>0</v>
      </c>
      <c r="H49" s="242">
        <f>IF('Indicator Data'!H50="No Data",1,IF('Indicator Data Imputation'!H50&lt;&gt;"",1,0))</f>
        <v>0</v>
      </c>
      <c r="I49" s="242">
        <f>IF('Indicator Data'!I50="No Data",1,IF('Indicator Data Imputation'!I50&lt;&gt;"",1,0))</f>
        <v>1</v>
      </c>
      <c r="J49" s="242">
        <f>IF('Indicator Data'!J50="No Data",1,IF('Indicator Data Imputation'!J50&lt;&gt;"",1,0))</f>
        <v>0</v>
      </c>
      <c r="K49" s="242">
        <f>IF('Indicator Data'!K50="No Data",1,IF('Indicator Data Imputation'!K50&lt;&gt;"",1,0))</f>
        <v>1</v>
      </c>
      <c r="L49" s="242">
        <f>IF('Indicator Data'!L50="No Data",1,IF('Indicator Data Imputation'!L50&lt;&gt;"",1,0))</f>
        <v>0</v>
      </c>
      <c r="M49" s="242">
        <f>IF('Indicator Data'!M50="No Data",1,IF('Indicator Data Imputation'!M50&lt;&gt;"",1,0))</f>
        <v>0</v>
      </c>
      <c r="N49" s="242">
        <f>IF('Indicator Data'!N50="No Data",1,IF('Indicator Data Imputation'!N50&lt;&gt;"",1,0))</f>
        <v>0</v>
      </c>
      <c r="O49" s="242">
        <f>IF('Indicator Data'!O50="No Data",1,IF('Indicator Data Imputation'!O50&lt;&gt;"",1,0))</f>
        <v>0</v>
      </c>
      <c r="P49" s="242">
        <f>IF('Indicator Data'!P50="No Data",1,IF('Indicator Data Imputation'!P50&lt;&gt;"",1,0))</f>
        <v>0</v>
      </c>
      <c r="Q49" s="242">
        <f>IF('Indicator Data'!Q50="No Data",1,IF('Indicator Data Imputation'!Q50&lt;&gt;"",1,0))</f>
        <v>1</v>
      </c>
      <c r="R49" s="242">
        <f>IF('Indicator Data'!R50="No Data",1,IF('Indicator Data Imputation'!R50&lt;&gt;"",1,0))</f>
        <v>1</v>
      </c>
      <c r="S49" s="242">
        <f>IF('Indicator Data'!S50="No Data",1,IF('Indicator Data Imputation'!S50&lt;&gt;"",1,0))</f>
        <v>1</v>
      </c>
      <c r="T49" s="242">
        <f>IF('Indicator Data'!T50="No Data",1,IF('Indicator Data Imputation'!T50&lt;&gt;"",1,0))</f>
        <v>1</v>
      </c>
      <c r="U49" s="242">
        <f>IF('Indicator Data'!U50="No Data",1,IF('Indicator Data Imputation'!U50&lt;&gt;"",1,0))</f>
        <v>1</v>
      </c>
      <c r="V49" s="242">
        <f>IF('Indicator Data'!V50="No Data",1,IF('Indicator Data Imputation'!V50&lt;&gt;"",1,0))</f>
        <v>1</v>
      </c>
      <c r="W49" s="242">
        <f>IF('Indicator Data'!W50="No Data",1,IF('Indicator Data Imputation'!W50&lt;&gt;"",1,0))</f>
        <v>1</v>
      </c>
      <c r="X49" s="242">
        <f>IF('Indicator Data'!X50="No Data",1,IF('Indicator Data Imputation'!X50&lt;&gt;"",1,0))</f>
        <v>1</v>
      </c>
      <c r="Y49" s="242">
        <f>IF('Indicator Data'!Y50="No Data",1,IF('Indicator Data Imputation'!Y50&lt;&gt;"",1,0))</f>
        <v>1</v>
      </c>
      <c r="Z49" s="242">
        <f>IF('Indicator Data'!Z50="No Data",1,IF('Indicator Data Imputation'!Z50&lt;&gt;"",1,0))</f>
        <v>1</v>
      </c>
      <c r="AA49" s="242">
        <f>IF('Indicator Data'!AA50="No Data",1,IF('Indicator Data Imputation'!AA50&lt;&gt;"",1,0))</f>
        <v>1</v>
      </c>
      <c r="AB49" s="242">
        <f>IF('Indicator Data'!AB50="No Data",1,IF('Indicator Data Imputation'!AB50&lt;&gt;"",1,0))</f>
        <v>0</v>
      </c>
      <c r="AC49" s="242">
        <f>IF('Indicator Data'!AC50="No Data",1,IF('Indicator Data Imputation'!AC50&lt;&gt;"",1,0))</f>
        <v>0</v>
      </c>
      <c r="AD49" s="242">
        <f>IF('Indicator Data'!AD50="No Data",1,IF('Indicator Data Imputation'!AD50&lt;&gt;"",1,0))</f>
        <v>1</v>
      </c>
      <c r="AE49" s="242">
        <f>IF('Indicator Data'!AE50="No Data",1,IF('Indicator Data Imputation'!AE50&lt;&gt;"",1,0))</f>
        <v>1</v>
      </c>
      <c r="AF49" s="242">
        <f>IF('Indicator Data'!AF50="No Data",1,IF('Indicator Data Imputation'!AF50&lt;&gt;"",1,0))</f>
        <v>0</v>
      </c>
      <c r="AG49" s="242">
        <f>IF('Indicator Data'!AG50="No Data",1,IF('Indicator Data Imputation'!AG50&lt;&gt;"",1,0))</f>
        <v>1</v>
      </c>
      <c r="AH49" s="242">
        <f>IF('Indicator Data'!AH50="No Data",1,IF('Indicator Data Imputation'!AH50&lt;&gt;"",1,0))</f>
        <v>0</v>
      </c>
      <c r="AI49" s="242">
        <f>IF('Indicator Data'!AI50="No Data",1,IF('Indicator Data Imputation'!AI50&lt;&gt;"",1,0))</f>
        <v>0</v>
      </c>
      <c r="AJ49" s="242">
        <f>IF('Indicator Data'!AJ50="No Data",1,IF('Indicator Data Imputation'!AJ50&lt;&gt;"",1,0))</f>
        <v>0</v>
      </c>
      <c r="AK49" s="242">
        <f>IF('Indicator Data'!AK50="No Data",1,IF('Indicator Data Imputation'!AK50&lt;&gt;"",1,0))</f>
        <v>0</v>
      </c>
      <c r="AL49" s="242">
        <f>IF('Indicator Data'!AL50="No Data",1,IF('Indicator Data Imputation'!AL50&lt;&gt;"",1,0))</f>
        <v>0</v>
      </c>
      <c r="AM49" s="242">
        <f>IF('Indicator Data'!AM50="No Data",1,IF('Indicator Data Imputation'!AM50&lt;&gt;"",1,0))</f>
        <v>0</v>
      </c>
      <c r="AN49" s="242">
        <f>IF('Indicator Data'!AN50="No Data",1,IF('Indicator Data Imputation'!AN50&lt;&gt;"",1,0))</f>
        <v>1</v>
      </c>
      <c r="AO49" s="242">
        <f>IF('Indicator Data'!AO50="No Data",1,IF('Indicator Data Imputation'!AO50&lt;&gt;"",1,0))</f>
        <v>1</v>
      </c>
      <c r="AP49" s="242">
        <f>IF('Indicator Data'!AP50="No Data",1,IF('Indicator Data Imputation'!AP50&lt;&gt;"",1,0))</f>
        <v>1</v>
      </c>
      <c r="AQ49" s="242">
        <f>IF('Indicator Data'!AQ50="No Data",1,IF('Indicator Data Imputation'!AQ50&lt;&gt;"",1,0))</f>
        <v>1</v>
      </c>
      <c r="AR49" s="242">
        <f>IF('Indicator Data'!AR50="No Data",1,IF('Indicator Data Imputation'!AR50&lt;&gt;"",1,0))</f>
        <v>1</v>
      </c>
      <c r="AS49" s="242">
        <f>IF('Indicator Data'!AS50="No Data",1,IF('Indicator Data Imputation'!AS50&lt;&gt;"",1,0))</f>
        <v>1</v>
      </c>
      <c r="AT49" s="242">
        <f>IF('Indicator Data'!AT50="No Data",1,IF('Indicator Data Imputation'!AT50&lt;&gt;"",1,0))</f>
        <v>1</v>
      </c>
      <c r="AU49" s="242">
        <f>IF('Indicator Data'!AU50="No Data",1,IF('Indicator Data Imputation'!AU50&lt;&gt;"",1,0))</f>
        <v>1</v>
      </c>
      <c r="AV49" s="242">
        <f>IF('Indicator Data'!AV50="No Data",1,IF('Indicator Data Imputation'!AV50&lt;&gt;"",1,0))</f>
        <v>1</v>
      </c>
      <c r="AW49" s="242">
        <f>IF('Indicator Data'!AW50="No Data",1,IF('Indicator Data Imputation'!AW50&lt;&gt;"",1,0))</f>
        <v>0</v>
      </c>
      <c r="AX49" s="242">
        <f>IF('Indicator Data'!AX50="No Data",1,IF('Indicator Data Imputation'!AX50&lt;&gt;"",1,0))</f>
        <v>0</v>
      </c>
      <c r="AY49" s="242">
        <f>IF('Indicator Data'!AY50="No Data",1,IF('Indicator Data Imputation'!AY50&lt;&gt;"",1,0))</f>
        <v>1</v>
      </c>
      <c r="AZ49" s="242">
        <f>IF('Indicator Data'!AZ50="No Data",1,IF('Indicator Data Imputation'!AZ50&lt;&gt;"",1,0))</f>
        <v>1</v>
      </c>
      <c r="BA49" s="246">
        <f t="shared" si="0"/>
        <v>25</v>
      </c>
      <c r="BB49" s="247">
        <f t="shared" si="1"/>
        <v>0.54347826086956519</v>
      </c>
    </row>
    <row r="50" spans="1:54" s="166" customFormat="1" x14ac:dyDescent="0.25">
      <c r="A50" s="165" t="s">
        <v>439</v>
      </c>
      <c r="B50" s="165" t="s">
        <v>582</v>
      </c>
      <c r="C50" s="165" t="s">
        <v>403</v>
      </c>
      <c r="D50" s="195" t="s">
        <v>417</v>
      </c>
      <c r="E50" s="242">
        <f>IF('Indicator Data'!E51="No Data",1,IF('Indicator Data Imputation'!E51&lt;&gt;"",1,0))</f>
        <v>0</v>
      </c>
      <c r="F50" s="242">
        <f>IF('Indicator Data'!F51="No Data",1,IF('Indicator Data Imputation'!F51&lt;&gt;"",1,0))</f>
        <v>1</v>
      </c>
      <c r="G50" s="242">
        <f>IF('Indicator Data'!G51="No Data",1,IF('Indicator Data Imputation'!G51&lt;&gt;"",1,0))</f>
        <v>1</v>
      </c>
      <c r="H50" s="242">
        <f>IF('Indicator Data'!H51="No Data",1,IF('Indicator Data Imputation'!H51&lt;&gt;"",1,0))</f>
        <v>0</v>
      </c>
      <c r="I50" s="242">
        <f>IF('Indicator Data'!I51="No Data",1,IF('Indicator Data Imputation'!I51&lt;&gt;"",1,0))</f>
        <v>1</v>
      </c>
      <c r="J50" s="242">
        <f>IF('Indicator Data'!J51="No Data",1,IF('Indicator Data Imputation'!J51&lt;&gt;"",1,0))</f>
        <v>0</v>
      </c>
      <c r="K50" s="242">
        <f>IF('Indicator Data'!K51="No Data",1,IF('Indicator Data Imputation'!K51&lt;&gt;"",1,0))</f>
        <v>1</v>
      </c>
      <c r="L50" s="242">
        <f>IF('Indicator Data'!L51="No Data",1,IF('Indicator Data Imputation'!L51&lt;&gt;"",1,0))</f>
        <v>0</v>
      </c>
      <c r="M50" s="242">
        <f>IF('Indicator Data'!M51="No Data",1,IF('Indicator Data Imputation'!M51&lt;&gt;"",1,0))</f>
        <v>0</v>
      </c>
      <c r="N50" s="242">
        <f>IF('Indicator Data'!N51="No Data",1,IF('Indicator Data Imputation'!N51&lt;&gt;"",1,0))</f>
        <v>0</v>
      </c>
      <c r="O50" s="242">
        <f>IF('Indicator Data'!O51="No Data",1,IF('Indicator Data Imputation'!O51&lt;&gt;"",1,0))</f>
        <v>0</v>
      </c>
      <c r="P50" s="242">
        <f>IF('Indicator Data'!P51="No Data",1,IF('Indicator Data Imputation'!P51&lt;&gt;"",1,0))</f>
        <v>0</v>
      </c>
      <c r="Q50" s="242">
        <f>IF('Indicator Data'!Q51="No Data",1,IF('Indicator Data Imputation'!Q51&lt;&gt;"",1,0))</f>
        <v>1</v>
      </c>
      <c r="R50" s="242">
        <f>IF('Indicator Data'!R51="No Data",1,IF('Indicator Data Imputation'!R51&lt;&gt;"",1,0))</f>
        <v>1</v>
      </c>
      <c r="S50" s="242">
        <f>IF('Indicator Data'!S51="No Data",1,IF('Indicator Data Imputation'!S51&lt;&gt;"",1,0))</f>
        <v>1</v>
      </c>
      <c r="T50" s="242">
        <f>IF('Indicator Data'!T51="No Data",1,IF('Indicator Data Imputation'!T51&lt;&gt;"",1,0))</f>
        <v>1</v>
      </c>
      <c r="U50" s="242">
        <f>IF('Indicator Data'!U51="No Data",1,IF('Indicator Data Imputation'!U51&lt;&gt;"",1,0))</f>
        <v>1</v>
      </c>
      <c r="V50" s="242">
        <f>IF('Indicator Data'!V51="No Data",1,IF('Indicator Data Imputation'!V51&lt;&gt;"",1,0))</f>
        <v>1</v>
      </c>
      <c r="W50" s="242">
        <f>IF('Indicator Data'!W51="No Data",1,IF('Indicator Data Imputation'!W51&lt;&gt;"",1,0))</f>
        <v>1</v>
      </c>
      <c r="X50" s="242">
        <f>IF('Indicator Data'!X51="No Data",1,IF('Indicator Data Imputation'!X51&lt;&gt;"",1,0))</f>
        <v>1</v>
      </c>
      <c r="Y50" s="242">
        <f>IF('Indicator Data'!Y51="No Data",1,IF('Indicator Data Imputation'!Y51&lt;&gt;"",1,0))</f>
        <v>1</v>
      </c>
      <c r="Z50" s="242">
        <f>IF('Indicator Data'!Z51="No Data",1,IF('Indicator Data Imputation'!Z51&lt;&gt;"",1,0))</f>
        <v>1</v>
      </c>
      <c r="AA50" s="242">
        <f>IF('Indicator Data'!AA51="No Data",1,IF('Indicator Data Imputation'!AA51&lt;&gt;"",1,0))</f>
        <v>1</v>
      </c>
      <c r="AB50" s="242">
        <f>IF('Indicator Data'!AB51="No Data",1,IF('Indicator Data Imputation'!AB51&lt;&gt;"",1,0))</f>
        <v>0</v>
      </c>
      <c r="AC50" s="242">
        <f>IF('Indicator Data'!AC51="No Data",1,IF('Indicator Data Imputation'!AC51&lt;&gt;"",1,0))</f>
        <v>0</v>
      </c>
      <c r="AD50" s="242">
        <f>IF('Indicator Data'!AD51="No Data",1,IF('Indicator Data Imputation'!AD51&lt;&gt;"",1,0))</f>
        <v>1</v>
      </c>
      <c r="AE50" s="242">
        <f>IF('Indicator Data'!AE51="No Data",1,IF('Indicator Data Imputation'!AE51&lt;&gt;"",1,0))</f>
        <v>1</v>
      </c>
      <c r="AF50" s="242">
        <f>IF('Indicator Data'!AF51="No Data",1,IF('Indicator Data Imputation'!AF51&lt;&gt;"",1,0))</f>
        <v>0</v>
      </c>
      <c r="AG50" s="242">
        <f>IF('Indicator Data'!AG51="No Data",1,IF('Indicator Data Imputation'!AG51&lt;&gt;"",1,0))</f>
        <v>1</v>
      </c>
      <c r="AH50" s="242">
        <f>IF('Indicator Data'!AH51="No Data",1,IF('Indicator Data Imputation'!AH51&lt;&gt;"",1,0))</f>
        <v>0</v>
      </c>
      <c r="AI50" s="242">
        <f>IF('Indicator Data'!AI51="No Data",1,IF('Indicator Data Imputation'!AI51&lt;&gt;"",1,0))</f>
        <v>0</v>
      </c>
      <c r="AJ50" s="242">
        <f>IF('Indicator Data'!AJ51="No Data",1,IF('Indicator Data Imputation'!AJ51&lt;&gt;"",1,0))</f>
        <v>0</v>
      </c>
      <c r="AK50" s="242">
        <f>IF('Indicator Data'!AK51="No Data",1,IF('Indicator Data Imputation'!AK51&lt;&gt;"",1,0))</f>
        <v>0</v>
      </c>
      <c r="AL50" s="242">
        <f>IF('Indicator Data'!AL51="No Data",1,IF('Indicator Data Imputation'!AL51&lt;&gt;"",1,0))</f>
        <v>0</v>
      </c>
      <c r="AM50" s="242">
        <f>IF('Indicator Data'!AM51="No Data",1,IF('Indicator Data Imputation'!AM51&lt;&gt;"",1,0))</f>
        <v>0</v>
      </c>
      <c r="AN50" s="242">
        <f>IF('Indicator Data'!AN51="No Data",1,IF('Indicator Data Imputation'!AN51&lt;&gt;"",1,0))</f>
        <v>1</v>
      </c>
      <c r="AO50" s="242">
        <f>IF('Indicator Data'!AO51="No Data",1,IF('Indicator Data Imputation'!AO51&lt;&gt;"",1,0))</f>
        <v>1</v>
      </c>
      <c r="AP50" s="242">
        <f>IF('Indicator Data'!AP51="No Data",1,IF('Indicator Data Imputation'!AP51&lt;&gt;"",1,0))</f>
        <v>1</v>
      </c>
      <c r="AQ50" s="242">
        <f>IF('Indicator Data'!AQ51="No Data",1,IF('Indicator Data Imputation'!AQ51&lt;&gt;"",1,0))</f>
        <v>1</v>
      </c>
      <c r="AR50" s="242">
        <f>IF('Indicator Data'!AR51="No Data",1,IF('Indicator Data Imputation'!AR51&lt;&gt;"",1,0))</f>
        <v>1</v>
      </c>
      <c r="AS50" s="242">
        <f>IF('Indicator Data'!AS51="No Data",1,IF('Indicator Data Imputation'!AS51&lt;&gt;"",1,0))</f>
        <v>1</v>
      </c>
      <c r="AT50" s="242">
        <f>IF('Indicator Data'!AT51="No Data",1,IF('Indicator Data Imputation'!AT51&lt;&gt;"",1,0))</f>
        <v>1</v>
      </c>
      <c r="AU50" s="242">
        <f>IF('Indicator Data'!AU51="No Data",1,IF('Indicator Data Imputation'!AU51&lt;&gt;"",1,0))</f>
        <v>1</v>
      </c>
      <c r="AV50" s="242">
        <f>IF('Indicator Data'!AV51="No Data",1,IF('Indicator Data Imputation'!AV51&lt;&gt;"",1,0))</f>
        <v>1</v>
      </c>
      <c r="AW50" s="242">
        <f>IF('Indicator Data'!AW51="No Data",1,IF('Indicator Data Imputation'!AW51&lt;&gt;"",1,0))</f>
        <v>0</v>
      </c>
      <c r="AX50" s="242">
        <f>IF('Indicator Data'!AX51="No Data",1,IF('Indicator Data Imputation'!AX51&lt;&gt;"",1,0))</f>
        <v>0</v>
      </c>
      <c r="AY50" s="242">
        <f>IF('Indicator Data'!AY51="No Data",1,IF('Indicator Data Imputation'!AY51&lt;&gt;"",1,0))</f>
        <v>1</v>
      </c>
      <c r="AZ50" s="242">
        <f>IF('Indicator Data'!AZ51="No Data",1,IF('Indicator Data Imputation'!AZ51&lt;&gt;"",1,0))</f>
        <v>1</v>
      </c>
      <c r="BA50" s="246">
        <f t="shared" si="0"/>
        <v>27</v>
      </c>
      <c r="BB50" s="247">
        <f t="shared" si="1"/>
        <v>0.58695652173913049</v>
      </c>
    </row>
    <row r="51" spans="1:54" s="166" customFormat="1" x14ac:dyDescent="0.25">
      <c r="A51" s="165" t="s">
        <v>439</v>
      </c>
      <c r="B51" s="165" t="s">
        <v>416</v>
      </c>
      <c r="C51" s="165" t="s">
        <v>403</v>
      </c>
      <c r="D51" s="195" t="s">
        <v>420</v>
      </c>
      <c r="E51" s="242">
        <f>IF('Indicator Data'!E52="No Data",1,IF('Indicator Data Imputation'!E52&lt;&gt;"",1,0))</f>
        <v>0</v>
      </c>
      <c r="F51" s="242">
        <f>IF('Indicator Data'!F52="No Data",1,IF('Indicator Data Imputation'!F52&lt;&gt;"",1,0))</f>
        <v>0</v>
      </c>
      <c r="G51" s="242">
        <f>IF('Indicator Data'!G52="No Data",1,IF('Indicator Data Imputation'!G52&lt;&gt;"",1,0))</f>
        <v>0</v>
      </c>
      <c r="H51" s="242">
        <f>IF('Indicator Data'!H52="No Data",1,IF('Indicator Data Imputation'!H52&lt;&gt;"",1,0))</f>
        <v>0</v>
      </c>
      <c r="I51" s="242">
        <f>IF('Indicator Data'!I52="No Data",1,IF('Indicator Data Imputation'!I52&lt;&gt;"",1,0))</f>
        <v>1</v>
      </c>
      <c r="J51" s="242">
        <f>IF('Indicator Data'!J52="No Data",1,IF('Indicator Data Imputation'!J52&lt;&gt;"",1,0))</f>
        <v>0</v>
      </c>
      <c r="K51" s="242">
        <f>IF('Indicator Data'!K52="No Data",1,IF('Indicator Data Imputation'!K52&lt;&gt;"",1,0))</f>
        <v>1</v>
      </c>
      <c r="L51" s="242">
        <f>IF('Indicator Data'!L52="No Data",1,IF('Indicator Data Imputation'!L52&lt;&gt;"",1,0))</f>
        <v>0</v>
      </c>
      <c r="M51" s="242">
        <f>IF('Indicator Data'!M52="No Data",1,IF('Indicator Data Imputation'!M52&lt;&gt;"",1,0))</f>
        <v>0</v>
      </c>
      <c r="N51" s="242">
        <f>IF('Indicator Data'!N52="No Data",1,IF('Indicator Data Imputation'!N52&lt;&gt;"",1,0))</f>
        <v>0</v>
      </c>
      <c r="O51" s="242">
        <f>IF('Indicator Data'!O52="No Data",1,IF('Indicator Data Imputation'!O52&lt;&gt;"",1,0))</f>
        <v>0</v>
      </c>
      <c r="P51" s="242">
        <f>IF('Indicator Data'!P52="No Data",1,IF('Indicator Data Imputation'!P52&lt;&gt;"",1,0))</f>
        <v>0</v>
      </c>
      <c r="Q51" s="242">
        <f>IF('Indicator Data'!Q52="No Data",1,IF('Indicator Data Imputation'!Q52&lt;&gt;"",1,0))</f>
        <v>1</v>
      </c>
      <c r="R51" s="242">
        <f>IF('Indicator Data'!R52="No Data",1,IF('Indicator Data Imputation'!R52&lt;&gt;"",1,0))</f>
        <v>1</v>
      </c>
      <c r="S51" s="242">
        <f>IF('Indicator Data'!S52="No Data",1,IF('Indicator Data Imputation'!S52&lt;&gt;"",1,0))</f>
        <v>1</v>
      </c>
      <c r="T51" s="242">
        <f>IF('Indicator Data'!T52="No Data",1,IF('Indicator Data Imputation'!T52&lt;&gt;"",1,0))</f>
        <v>1</v>
      </c>
      <c r="U51" s="242">
        <f>IF('Indicator Data'!U52="No Data",1,IF('Indicator Data Imputation'!U52&lt;&gt;"",1,0))</f>
        <v>1</v>
      </c>
      <c r="V51" s="242">
        <f>IF('Indicator Data'!V52="No Data",1,IF('Indicator Data Imputation'!V52&lt;&gt;"",1,0))</f>
        <v>1</v>
      </c>
      <c r="W51" s="242">
        <f>IF('Indicator Data'!W52="No Data",1,IF('Indicator Data Imputation'!W52&lt;&gt;"",1,0))</f>
        <v>1</v>
      </c>
      <c r="X51" s="242">
        <f>IF('Indicator Data'!X52="No Data",1,IF('Indicator Data Imputation'!X52&lt;&gt;"",1,0))</f>
        <v>1</v>
      </c>
      <c r="Y51" s="242">
        <f>IF('Indicator Data'!Y52="No Data",1,IF('Indicator Data Imputation'!Y52&lt;&gt;"",1,0))</f>
        <v>1</v>
      </c>
      <c r="Z51" s="242">
        <f>IF('Indicator Data'!Z52="No Data",1,IF('Indicator Data Imputation'!Z52&lt;&gt;"",1,0))</f>
        <v>1</v>
      </c>
      <c r="AA51" s="242">
        <f>IF('Indicator Data'!AA52="No Data",1,IF('Indicator Data Imputation'!AA52&lt;&gt;"",1,0))</f>
        <v>1</v>
      </c>
      <c r="AB51" s="242">
        <f>IF('Indicator Data'!AB52="No Data",1,IF('Indicator Data Imputation'!AB52&lt;&gt;"",1,0))</f>
        <v>0</v>
      </c>
      <c r="AC51" s="242">
        <f>IF('Indicator Data'!AC52="No Data",1,IF('Indicator Data Imputation'!AC52&lt;&gt;"",1,0))</f>
        <v>0</v>
      </c>
      <c r="AD51" s="242">
        <f>IF('Indicator Data'!AD52="No Data",1,IF('Indicator Data Imputation'!AD52&lt;&gt;"",1,0))</f>
        <v>1</v>
      </c>
      <c r="AE51" s="242">
        <f>IF('Indicator Data'!AE52="No Data",1,IF('Indicator Data Imputation'!AE52&lt;&gt;"",1,0))</f>
        <v>1</v>
      </c>
      <c r="AF51" s="242">
        <f>IF('Indicator Data'!AF52="No Data",1,IF('Indicator Data Imputation'!AF52&lt;&gt;"",1,0))</f>
        <v>0</v>
      </c>
      <c r="AG51" s="242">
        <f>IF('Indicator Data'!AG52="No Data",1,IF('Indicator Data Imputation'!AG52&lt;&gt;"",1,0))</f>
        <v>1</v>
      </c>
      <c r="AH51" s="242">
        <f>IF('Indicator Data'!AH52="No Data",1,IF('Indicator Data Imputation'!AH52&lt;&gt;"",1,0))</f>
        <v>0</v>
      </c>
      <c r="AI51" s="242">
        <f>IF('Indicator Data'!AI52="No Data",1,IF('Indicator Data Imputation'!AI52&lt;&gt;"",1,0))</f>
        <v>0</v>
      </c>
      <c r="AJ51" s="242">
        <f>IF('Indicator Data'!AJ52="No Data",1,IF('Indicator Data Imputation'!AJ52&lt;&gt;"",1,0))</f>
        <v>0</v>
      </c>
      <c r="AK51" s="242">
        <f>IF('Indicator Data'!AK52="No Data",1,IF('Indicator Data Imputation'!AK52&lt;&gt;"",1,0))</f>
        <v>0</v>
      </c>
      <c r="AL51" s="242">
        <f>IF('Indicator Data'!AL52="No Data",1,IF('Indicator Data Imputation'!AL52&lt;&gt;"",1,0))</f>
        <v>0</v>
      </c>
      <c r="AM51" s="242">
        <f>IF('Indicator Data'!AM52="No Data",1,IF('Indicator Data Imputation'!AM52&lt;&gt;"",1,0))</f>
        <v>0</v>
      </c>
      <c r="AN51" s="242">
        <f>IF('Indicator Data'!AN52="No Data",1,IF('Indicator Data Imputation'!AN52&lt;&gt;"",1,0))</f>
        <v>1</v>
      </c>
      <c r="AO51" s="242">
        <f>IF('Indicator Data'!AO52="No Data",1,IF('Indicator Data Imputation'!AO52&lt;&gt;"",1,0))</f>
        <v>1</v>
      </c>
      <c r="AP51" s="242">
        <f>IF('Indicator Data'!AP52="No Data",1,IF('Indicator Data Imputation'!AP52&lt;&gt;"",1,0))</f>
        <v>1</v>
      </c>
      <c r="AQ51" s="242">
        <f>IF('Indicator Data'!AQ52="No Data",1,IF('Indicator Data Imputation'!AQ52&lt;&gt;"",1,0))</f>
        <v>1</v>
      </c>
      <c r="AR51" s="242">
        <f>IF('Indicator Data'!AR52="No Data",1,IF('Indicator Data Imputation'!AR52&lt;&gt;"",1,0))</f>
        <v>1</v>
      </c>
      <c r="AS51" s="242">
        <f>IF('Indicator Data'!AS52="No Data",1,IF('Indicator Data Imputation'!AS52&lt;&gt;"",1,0))</f>
        <v>1</v>
      </c>
      <c r="AT51" s="242">
        <f>IF('Indicator Data'!AT52="No Data",1,IF('Indicator Data Imputation'!AT52&lt;&gt;"",1,0))</f>
        <v>1</v>
      </c>
      <c r="AU51" s="242">
        <f>IF('Indicator Data'!AU52="No Data",1,IF('Indicator Data Imputation'!AU52&lt;&gt;"",1,0))</f>
        <v>1</v>
      </c>
      <c r="AV51" s="242">
        <f>IF('Indicator Data'!AV52="No Data",1,IF('Indicator Data Imputation'!AV52&lt;&gt;"",1,0))</f>
        <v>1</v>
      </c>
      <c r="AW51" s="242">
        <f>IF('Indicator Data'!AW52="No Data",1,IF('Indicator Data Imputation'!AW52&lt;&gt;"",1,0))</f>
        <v>0</v>
      </c>
      <c r="AX51" s="242">
        <f>IF('Indicator Data'!AX52="No Data",1,IF('Indicator Data Imputation'!AX52&lt;&gt;"",1,0))</f>
        <v>0</v>
      </c>
      <c r="AY51" s="242">
        <f>IF('Indicator Data'!AY52="No Data",1,IF('Indicator Data Imputation'!AY52&lt;&gt;"",1,0))</f>
        <v>1</v>
      </c>
      <c r="AZ51" s="242">
        <f>IF('Indicator Data'!AZ52="No Data",1,IF('Indicator Data Imputation'!AZ52&lt;&gt;"",1,0))</f>
        <v>1</v>
      </c>
      <c r="BA51" s="246">
        <f t="shared" si="0"/>
        <v>25</v>
      </c>
      <c r="BB51" s="247">
        <f t="shared" si="1"/>
        <v>0.54347826086956519</v>
      </c>
    </row>
    <row r="52" spans="1:54" s="166" customFormat="1" x14ac:dyDescent="0.25">
      <c r="A52" s="165" t="s">
        <v>439</v>
      </c>
      <c r="B52" s="165" t="s">
        <v>418</v>
      </c>
      <c r="C52" s="165" t="s">
        <v>403</v>
      </c>
      <c r="D52" s="195" t="s">
        <v>423</v>
      </c>
      <c r="E52" s="242">
        <f>IF('Indicator Data'!E53="No Data",1,IF('Indicator Data Imputation'!E53&lt;&gt;"",1,0))</f>
        <v>0</v>
      </c>
      <c r="F52" s="242">
        <f>IF('Indicator Data'!F53="No Data",1,IF('Indicator Data Imputation'!F53&lt;&gt;"",1,0))</f>
        <v>0</v>
      </c>
      <c r="G52" s="242">
        <f>IF('Indicator Data'!G53="No Data",1,IF('Indicator Data Imputation'!G53&lt;&gt;"",1,0))</f>
        <v>0</v>
      </c>
      <c r="H52" s="242">
        <f>IF('Indicator Data'!H53="No Data",1,IF('Indicator Data Imputation'!H53&lt;&gt;"",1,0))</f>
        <v>0</v>
      </c>
      <c r="I52" s="242">
        <f>IF('Indicator Data'!I53="No Data",1,IF('Indicator Data Imputation'!I53&lt;&gt;"",1,0))</f>
        <v>1</v>
      </c>
      <c r="J52" s="242">
        <f>IF('Indicator Data'!J53="No Data",1,IF('Indicator Data Imputation'!J53&lt;&gt;"",1,0))</f>
        <v>0</v>
      </c>
      <c r="K52" s="242">
        <f>IF('Indicator Data'!K53="No Data",1,IF('Indicator Data Imputation'!K53&lt;&gt;"",1,0))</f>
        <v>1</v>
      </c>
      <c r="L52" s="242">
        <f>IF('Indicator Data'!L53="No Data",1,IF('Indicator Data Imputation'!L53&lt;&gt;"",1,0))</f>
        <v>0</v>
      </c>
      <c r="M52" s="242">
        <f>IF('Indicator Data'!M53="No Data",1,IF('Indicator Data Imputation'!M53&lt;&gt;"",1,0))</f>
        <v>0</v>
      </c>
      <c r="N52" s="242">
        <f>IF('Indicator Data'!N53="No Data",1,IF('Indicator Data Imputation'!N53&lt;&gt;"",1,0))</f>
        <v>0</v>
      </c>
      <c r="O52" s="242">
        <f>IF('Indicator Data'!O53="No Data",1,IF('Indicator Data Imputation'!O53&lt;&gt;"",1,0))</f>
        <v>0</v>
      </c>
      <c r="P52" s="242">
        <f>IF('Indicator Data'!P53="No Data",1,IF('Indicator Data Imputation'!P53&lt;&gt;"",1,0))</f>
        <v>0</v>
      </c>
      <c r="Q52" s="242">
        <f>IF('Indicator Data'!Q53="No Data",1,IF('Indicator Data Imputation'!Q53&lt;&gt;"",1,0))</f>
        <v>1</v>
      </c>
      <c r="R52" s="242">
        <f>IF('Indicator Data'!R53="No Data",1,IF('Indicator Data Imputation'!R53&lt;&gt;"",1,0))</f>
        <v>1</v>
      </c>
      <c r="S52" s="242">
        <f>IF('Indicator Data'!S53="No Data",1,IF('Indicator Data Imputation'!S53&lt;&gt;"",1,0))</f>
        <v>1</v>
      </c>
      <c r="T52" s="242">
        <f>IF('Indicator Data'!T53="No Data",1,IF('Indicator Data Imputation'!T53&lt;&gt;"",1,0))</f>
        <v>1</v>
      </c>
      <c r="U52" s="242">
        <f>IF('Indicator Data'!U53="No Data",1,IF('Indicator Data Imputation'!U53&lt;&gt;"",1,0))</f>
        <v>1</v>
      </c>
      <c r="V52" s="242">
        <f>IF('Indicator Data'!V53="No Data",1,IF('Indicator Data Imputation'!V53&lt;&gt;"",1,0))</f>
        <v>1</v>
      </c>
      <c r="W52" s="242">
        <f>IF('Indicator Data'!W53="No Data",1,IF('Indicator Data Imputation'!W53&lt;&gt;"",1,0))</f>
        <v>1</v>
      </c>
      <c r="X52" s="242">
        <f>IF('Indicator Data'!X53="No Data",1,IF('Indicator Data Imputation'!X53&lt;&gt;"",1,0))</f>
        <v>1</v>
      </c>
      <c r="Y52" s="242">
        <f>IF('Indicator Data'!Y53="No Data",1,IF('Indicator Data Imputation'!Y53&lt;&gt;"",1,0))</f>
        <v>1</v>
      </c>
      <c r="Z52" s="242">
        <f>IF('Indicator Data'!Z53="No Data",1,IF('Indicator Data Imputation'!Z53&lt;&gt;"",1,0))</f>
        <v>1</v>
      </c>
      <c r="AA52" s="242">
        <f>IF('Indicator Data'!AA53="No Data",1,IF('Indicator Data Imputation'!AA53&lt;&gt;"",1,0))</f>
        <v>1</v>
      </c>
      <c r="AB52" s="242">
        <f>IF('Indicator Data'!AB53="No Data",1,IF('Indicator Data Imputation'!AB53&lt;&gt;"",1,0))</f>
        <v>0</v>
      </c>
      <c r="AC52" s="242">
        <f>IF('Indicator Data'!AC53="No Data",1,IF('Indicator Data Imputation'!AC53&lt;&gt;"",1,0))</f>
        <v>0</v>
      </c>
      <c r="AD52" s="242">
        <f>IF('Indicator Data'!AD53="No Data",1,IF('Indicator Data Imputation'!AD53&lt;&gt;"",1,0))</f>
        <v>1</v>
      </c>
      <c r="AE52" s="242">
        <f>IF('Indicator Data'!AE53="No Data",1,IF('Indicator Data Imputation'!AE53&lt;&gt;"",1,0))</f>
        <v>1</v>
      </c>
      <c r="AF52" s="242">
        <f>IF('Indicator Data'!AF53="No Data",1,IF('Indicator Data Imputation'!AF53&lt;&gt;"",1,0))</f>
        <v>0</v>
      </c>
      <c r="AG52" s="242">
        <f>IF('Indicator Data'!AG53="No Data",1,IF('Indicator Data Imputation'!AG53&lt;&gt;"",1,0))</f>
        <v>1</v>
      </c>
      <c r="AH52" s="242">
        <f>IF('Indicator Data'!AH53="No Data",1,IF('Indicator Data Imputation'!AH53&lt;&gt;"",1,0))</f>
        <v>0</v>
      </c>
      <c r="AI52" s="242">
        <f>IF('Indicator Data'!AI53="No Data",1,IF('Indicator Data Imputation'!AI53&lt;&gt;"",1,0))</f>
        <v>0</v>
      </c>
      <c r="AJ52" s="242">
        <f>IF('Indicator Data'!AJ53="No Data",1,IF('Indicator Data Imputation'!AJ53&lt;&gt;"",1,0))</f>
        <v>0</v>
      </c>
      <c r="AK52" s="242">
        <f>IF('Indicator Data'!AK53="No Data",1,IF('Indicator Data Imputation'!AK53&lt;&gt;"",1,0))</f>
        <v>0</v>
      </c>
      <c r="AL52" s="242">
        <f>IF('Indicator Data'!AL53="No Data",1,IF('Indicator Data Imputation'!AL53&lt;&gt;"",1,0))</f>
        <v>0</v>
      </c>
      <c r="AM52" s="242">
        <f>IF('Indicator Data'!AM53="No Data",1,IF('Indicator Data Imputation'!AM53&lt;&gt;"",1,0))</f>
        <v>0</v>
      </c>
      <c r="AN52" s="242">
        <f>IF('Indicator Data'!AN53="No Data",1,IF('Indicator Data Imputation'!AN53&lt;&gt;"",1,0))</f>
        <v>1</v>
      </c>
      <c r="AO52" s="242">
        <f>IF('Indicator Data'!AO53="No Data",1,IF('Indicator Data Imputation'!AO53&lt;&gt;"",1,0))</f>
        <v>1</v>
      </c>
      <c r="AP52" s="242">
        <f>IF('Indicator Data'!AP53="No Data",1,IF('Indicator Data Imputation'!AP53&lt;&gt;"",1,0))</f>
        <v>1</v>
      </c>
      <c r="AQ52" s="242">
        <f>IF('Indicator Data'!AQ53="No Data",1,IF('Indicator Data Imputation'!AQ53&lt;&gt;"",1,0))</f>
        <v>1</v>
      </c>
      <c r="AR52" s="242">
        <f>IF('Indicator Data'!AR53="No Data",1,IF('Indicator Data Imputation'!AR53&lt;&gt;"",1,0))</f>
        <v>1</v>
      </c>
      <c r="AS52" s="242">
        <f>IF('Indicator Data'!AS53="No Data",1,IF('Indicator Data Imputation'!AS53&lt;&gt;"",1,0))</f>
        <v>1</v>
      </c>
      <c r="AT52" s="242">
        <f>IF('Indicator Data'!AT53="No Data",1,IF('Indicator Data Imputation'!AT53&lt;&gt;"",1,0))</f>
        <v>1</v>
      </c>
      <c r="AU52" s="242">
        <f>IF('Indicator Data'!AU53="No Data",1,IF('Indicator Data Imputation'!AU53&lt;&gt;"",1,0))</f>
        <v>1</v>
      </c>
      <c r="AV52" s="242">
        <f>IF('Indicator Data'!AV53="No Data",1,IF('Indicator Data Imputation'!AV53&lt;&gt;"",1,0))</f>
        <v>1</v>
      </c>
      <c r="AW52" s="242">
        <f>IF('Indicator Data'!AW53="No Data",1,IF('Indicator Data Imputation'!AW53&lt;&gt;"",1,0))</f>
        <v>0</v>
      </c>
      <c r="AX52" s="242">
        <f>IF('Indicator Data'!AX53="No Data",1,IF('Indicator Data Imputation'!AX53&lt;&gt;"",1,0))</f>
        <v>0</v>
      </c>
      <c r="AY52" s="242">
        <f>IF('Indicator Data'!AY53="No Data",1,IF('Indicator Data Imputation'!AY53&lt;&gt;"",1,0))</f>
        <v>1</v>
      </c>
      <c r="AZ52" s="242">
        <f>IF('Indicator Data'!AZ53="No Data",1,IF('Indicator Data Imputation'!AZ53&lt;&gt;"",1,0))</f>
        <v>1</v>
      </c>
      <c r="BA52" s="246">
        <f t="shared" si="0"/>
        <v>25</v>
      </c>
      <c r="BB52" s="247">
        <f t="shared" si="1"/>
        <v>0.54347826086956519</v>
      </c>
    </row>
    <row r="53" spans="1:54" s="166" customFormat="1" x14ac:dyDescent="0.25">
      <c r="A53" s="165" t="s">
        <v>439</v>
      </c>
      <c r="B53" s="165" t="s">
        <v>421</v>
      </c>
      <c r="C53" s="165" t="s">
        <v>403</v>
      </c>
      <c r="D53" s="195" t="s">
        <v>426</v>
      </c>
      <c r="E53" s="242">
        <f>IF('Indicator Data'!E54="No Data",1,IF('Indicator Data Imputation'!E54&lt;&gt;"",1,0))</f>
        <v>0</v>
      </c>
      <c r="F53" s="242">
        <f>IF('Indicator Data'!F54="No Data",1,IF('Indicator Data Imputation'!F54&lt;&gt;"",1,0))</f>
        <v>0</v>
      </c>
      <c r="G53" s="242">
        <f>IF('Indicator Data'!G54="No Data",1,IF('Indicator Data Imputation'!G54&lt;&gt;"",1,0))</f>
        <v>0</v>
      </c>
      <c r="H53" s="242">
        <f>IF('Indicator Data'!H54="No Data",1,IF('Indicator Data Imputation'!H54&lt;&gt;"",1,0))</f>
        <v>0</v>
      </c>
      <c r="I53" s="242">
        <f>IF('Indicator Data'!I54="No Data",1,IF('Indicator Data Imputation'!I54&lt;&gt;"",1,0))</f>
        <v>1</v>
      </c>
      <c r="J53" s="242">
        <f>IF('Indicator Data'!J54="No Data",1,IF('Indicator Data Imputation'!J54&lt;&gt;"",1,0))</f>
        <v>0</v>
      </c>
      <c r="K53" s="242">
        <f>IF('Indicator Data'!K54="No Data",1,IF('Indicator Data Imputation'!K54&lt;&gt;"",1,0))</f>
        <v>1</v>
      </c>
      <c r="L53" s="242">
        <f>IF('Indicator Data'!L54="No Data",1,IF('Indicator Data Imputation'!L54&lt;&gt;"",1,0))</f>
        <v>0</v>
      </c>
      <c r="M53" s="242">
        <f>IF('Indicator Data'!M54="No Data",1,IF('Indicator Data Imputation'!M54&lt;&gt;"",1,0))</f>
        <v>0</v>
      </c>
      <c r="N53" s="242">
        <f>IF('Indicator Data'!N54="No Data",1,IF('Indicator Data Imputation'!N54&lt;&gt;"",1,0))</f>
        <v>0</v>
      </c>
      <c r="O53" s="242">
        <f>IF('Indicator Data'!O54="No Data",1,IF('Indicator Data Imputation'!O54&lt;&gt;"",1,0))</f>
        <v>0</v>
      </c>
      <c r="P53" s="242">
        <f>IF('Indicator Data'!P54="No Data",1,IF('Indicator Data Imputation'!P54&lt;&gt;"",1,0))</f>
        <v>0</v>
      </c>
      <c r="Q53" s="242">
        <f>IF('Indicator Data'!Q54="No Data",1,IF('Indicator Data Imputation'!Q54&lt;&gt;"",1,0))</f>
        <v>1</v>
      </c>
      <c r="R53" s="242">
        <f>IF('Indicator Data'!R54="No Data",1,IF('Indicator Data Imputation'!R54&lt;&gt;"",1,0))</f>
        <v>1</v>
      </c>
      <c r="S53" s="242">
        <f>IF('Indicator Data'!S54="No Data",1,IF('Indicator Data Imputation'!S54&lt;&gt;"",1,0))</f>
        <v>1</v>
      </c>
      <c r="T53" s="242">
        <f>IF('Indicator Data'!T54="No Data",1,IF('Indicator Data Imputation'!T54&lt;&gt;"",1,0))</f>
        <v>1</v>
      </c>
      <c r="U53" s="242">
        <f>IF('Indicator Data'!U54="No Data",1,IF('Indicator Data Imputation'!U54&lt;&gt;"",1,0))</f>
        <v>1</v>
      </c>
      <c r="V53" s="242">
        <f>IF('Indicator Data'!V54="No Data",1,IF('Indicator Data Imputation'!V54&lt;&gt;"",1,0))</f>
        <v>1</v>
      </c>
      <c r="W53" s="242">
        <f>IF('Indicator Data'!W54="No Data",1,IF('Indicator Data Imputation'!W54&lt;&gt;"",1,0))</f>
        <v>1</v>
      </c>
      <c r="X53" s="242">
        <f>IF('Indicator Data'!X54="No Data",1,IF('Indicator Data Imputation'!X54&lt;&gt;"",1,0))</f>
        <v>1</v>
      </c>
      <c r="Y53" s="242">
        <f>IF('Indicator Data'!Y54="No Data",1,IF('Indicator Data Imputation'!Y54&lt;&gt;"",1,0))</f>
        <v>1</v>
      </c>
      <c r="Z53" s="242">
        <f>IF('Indicator Data'!Z54="No Data",1,IF('Indicator Data Imputation'!Z54&lt;&gt;"",1,0))</f>
        <v>1</v>
      </c>
      <c r="AA53" s="242">
        <f>IF('Indicator Data'!AA54="No Data",1,IF('Indicator Data Imputation'!AA54&lt;&gt;"",1,0))</f>
        <v>1</v>
      </c>
      <c r="AB53" s="242">
        <f>IF('Indicator Data'!AB54="No Data",1,IF('Indicator Data Imputation'!AB54&lt;&gt;"",1,0))</f>
        <v>0</v>
      </c>
      <c r="AC53" s="242">
        <f>IF('Indicator Data'!AC54="No Data",1,IF('Indicator Data Imputation'!AC54&lt;&gt;"",1,0))</f>
        <v>0</v>
      </c>
      <c r="AD53" s="242">
        <f>IF('Indicator Data'!AD54="No Data",1,IF('Indicator Data Imputation'!AD54&lt;&gt;"",1,0))</f>
        <v>1</v>
      </c>
      <c r="AE53" s="242">
        <f>IF('Indicator Data'!AE54="No Data",1,IF('Indicator Data Imputation'!AE54&lt;&gt;"",1,0))</f>
        <v>1</v>
      </c>
      <c r="AF53" s="242">
        <f>IF('Indicator Data'!AF54="No Data",1,IF('Indicator Data Imputation'!AF54&lt;&gt;"",1,0))</f>
        <v>0</v>
      </c>
      <c r="AG53" s="242">
        <f>IF('Indicator Data'!AG54="No Data",1,IF('Indicator Data Imputation'!AG54&lt;&gt;"",1,0))</f>
        <v>1</v>
      </c>
      <c r="AH53" s="242">
        <f>IF('Indicator Data'!AH54="No Data",1,IF('Indicator Data Imputation'!AH54&lt;&gt;"",1,0))</f>
        <v>0</v>
      </c>
      <c r="AI53" s="242">
        <f>IF('Indicator Data'!AI54="No Data",1,IF('Indicator Data Imputation'!AI54&lt;&gt;"",1,0))</f>
        <v>0</v>
      </c>
      <c r="AJ53" s="242">
        <f>IF('Indicator Data'!AJ54="No Data",1,IF('Indicator Data Imputation'!AJ54&lt;&gt;"",1,0))</f>
        <v>0</v>
      </c>
      <c r="AK53" s="242">
        <f>IF('Indicator Data'!AK54="No Data",1,IF('Indicator Data Imputation'!AK54&lt;&gt;"",1,0))</f>
        <v>0</v>
      </c>
      <c r="AL53" s="242">
        <f>IF('Indicator Data'!AL54="No Data",1,IF('Indicator Data Imputation'!AL54&lt;&gt;"",1,0))</f>
        <v>0</v>
      </c>
      <c r="AM53" s="242">
        <f>IF('Indicator Data'!AM54="No Data",1,IF('Indicator Data Imputation'!AM54&lt;&gt;"",1,0))</f>
        <v>0</v>
      </c>
      <c r="AN53" s="242">
        <f>IF('Indicator Data'!AN54="No Data",1,IF('Indicator Data Imputation'!AN54&lt;&gt;"",1,0))</f>
        <v>1</v>
      </c>
      <c r="AO53" s="242">
        <f>IF('Indicator Data'!AO54="No Data",1,IF('Indicator Data Imputation'!AO54&lt;&gt;"",1,0))</f>
        <v>1</v>
      </c>
      <c r="AP53" s="242">
        <f>IF('Indicator Data'!AP54="No Data",1,IF('Indicator Data Imputation'!AP54&lt;&gt;"",1,0))</f>
        <v>1</v>
      </c>
      <c r="AQ53" s="242">
        <f>IF('Indicator Data'!AQ54="No Data",1,IF('Indicator Data Imputation'!AQ54&lt;&gt;"",1,0))</f>
        <v>1</v>
      </c>
      <c r="AR53" s="242">
        <f>IF('Indicator Data'!AR54="No Data",1,IF('Indicator Data Imputation'!AR54&lt;&gt;"",1,0))</f>
        <v>1</v>
      </c>
      <c r="AS53" s="242">
        <f>IF('Indicator Data'!AS54="No Data",1,IF('Indicator Data Imputation'!AS54&lt;&gt;"",1,0))</f>
        <v>1</v>
      </c>
      <c r="AT53" s="242">
        <f>IF('Indicator Data'!AT54="No Data",1,IF('Indicator Data Imputation'!AT54&lt;&gt;"",1,0))</f>
        <v>1</v>
      </c>
      <c r="AU53" s="242">
        <f>IF('Indicator Data'!AU54="No Data",1,IF('Indicator Data Imputation'!AU54&lt;&gt;"",1,0))</f>
        <v>1</v>
      </c>
      <c r="AV53" s="242">
        <f>IF('Indicator Data'!AV54="No Data",1,IF('Indicator Data Imputation'!AV54&lt;&gt;"",1,0))</f>
        <v>1</v>
      </c>
      <c r="AW53" s="242">
        <f>IF('Indicator Data'!AW54="No Data",1,IF('Indicator Data Imputation'!AW54&lt;&gt;"",1,0))</f>
        <v>0</v>
      </c>
      <c r="AX53" s="242">
        <f>IF('Indicator Data'!AX54="No Data",1,IF('Indicator Data Imputation'!AX54&lt;&gt;"",1,0))</f>
        <v>0</v>
      </c>
      <c r="AY53" s="242">
        <f>IF('Indicator Data'!AY54="No Data",1,IF('Indicator Data Imputation'!AY54&lt;&gt;"",1,0))</f>
        <v>1</v>
      </c>
      <c r="AZ53" s="242">
        <f>IF('Indicator Data'!AZ54="No Data",1,IF('Indicator Data Imputation'!AZ54&lt;&gt;"",1,0))</f>
        <v>1</v>
      </c>
      <c r="BA53" s="246">
        <f t="shared" si="0"/>
        <v>25</v>
      </c>
      <c r="BB53" s="247">
        <f t="shared" si="1"/>
        <v>0.54347826086956519</v>
      </c>
    </row>
    <row r="54" spans="1:54" s="166" customFormat="1" x14ac:dyDescent="0.25">
      <c r="A54" s="165" t="s">
        <v>439</v>
      </c>
      <c r="B54" s="165" t="s">
        <v>424</v>
      </c>
      <c r="C54" s="165" t="s">
        <v>403</v>
      </c>
      <c r="D54" s="195" t="s">
        <v>429</v>
      </c>
      <c r="E54" s="242">
        <f>IF('Indicator Data'!E55="No Data",1,IF('Indicator Data Imputation'!E55&lt;&gt;"",1,0))</f>
        <v>0</v>
      </c>
      <c r="F54" s="242">
        <f>IF('Indicator Data'!F55="No Data",1,IF('Indicator Data Imputation'!F55&lt;&gt;"",1,0))</f>
        <v>0</v>
      </c>
      <c r="G54" s="242">
        <f>IF('Indicator Data'!G55="No Data",1,IF('Indicator Data Imputation'!G55&lt;&gt;"",1,0))</f>
        <v>0</v>
      </c>
      <c r="H54" s="242">
        <f>IF('Indicator Data'!H55="No Data",1,IF('Indicator Data Imputation'!H55&lt;&gt;"",1,0))</f>
        <v>0</v>
      </c>
      <c r="I54" s="242">
        <f>IF('Indicator Data'!I55="No Data",1,IF('Indicator Data Imputation'!I55&lt;&gt;"",1,0))</f>
        <v>1</v>
      </c>
      <c r="J54" s="242">
        <f>IF('Indicator Data'!J55="No Data",1,IF('Indicator Data Imputation'!J55&lt;&gt;"",1,0))</f>
        <v>0</v>
      </c>
      <c r="K54" s="242">
        <f>IF('Indicator Data'!K55="No Data",1,IF('Indicator Data Imputation'!K55&lt;&gt;"",1,0))</f>
        <v>1</v>
      </c>
      <c r="L54" s="242">
        <f>IF('Indicator Data'!L55="No Data",1,IF('Indicator Data Imputation'!L55&lt;&gt;"",1,0))</f>
        <v>0</v>
      </c>
      <c r="M54" s="242">
        <f>IF('Indicator Data'!M55="No Data",1,IF('Indicator Data Imputation'!M55&lt;&gt;"",1,0))</f>
        <v>0</v>
      </c>
      <c r="N54" s="242">
        <f>IF('Indicator Data'!N55="No Data",1,IF('Indicator Data Imputation'!N55&lt;&gt;"",1,0))</f>
        <v>0</v>
      </c>
      <c r="O54" s="242">
        <f>IF('Indicator Data'!O55="No Data",1,IF('Indicator Data Imputation'!O55&lt;&gt;"",1,0))</f>
        <v>0</v>
      </c>
      <c r="P54" s="242">
        <f>IF('Indicator Data'!P55="No Data",1,IF('Indicator Data Imputation'!P55&lt;&gt;"",1,0))</f>
        <v>0</v>
      </c>
      <c r="Q54" s="242">
        <f>IF('Indicator Data'!Q55="No Data",1,IF('Indicator Data Imputation'!Q55&lt;&gt;"",1,0))</f>
        <v>1</v>
      </c>
      <c r="R54" s="242">
        <f>IF('Indicator Data'!R55="No Data",1,IF('Indicator Data Imputation'!R55&lt;&gt;"",1,0))</f>
        <v>1</v>
      </c>
      <c r="S54" s="242">
        <f>IF('Indicator Data'!S55="No Data",1,IF('Indicator Data Imputation'!S55&lt;&gt;"",1,0))</f>
        <v>1</v>
      </c>
      <c r="T54" s="242">
        <f>IF('Indicator Data'!T55="No Data",1,IF('Indicator Data Imputation'!T55&lt;&gt;"",1,0))</f>
        <v>1</v>
      </c>
      <c r="U54" s="242">
        <f>IF('Indicator Data'!U55="No Data",1,IF('Indicator Data Imputation'!U55&lt;&gt;"",1,0))</f>
        <v>1</v>
      </c>
      <c r="V54" s="242">
        <f>IF('Indicator Data'!V55="No Data",1,IF('Indicator Data Imputation'!V55&lt;&gt;"",1,0))</f>
        <v>1</v>
      </c>
      <c r="W54" s="242">
        <f>IF('Indicator Data'!W55="No Data",1,IF('Indicator Data Imputation'!W55&lt;&gt;"",1,0))</f>
        <v>1</v>
      </c>
      <c r="X54" s="242">
        <f>IF('Indicator Data'!X55="No Data",1,IF('Indicator Data Imputation'!X55&lt;&gt;"",1,0))</f>
        <v>1</v>
      </c>
      <c r="Y54" s="242">
        <f>IF('Indicator Data'!Y55="No Data",1,IF('Indicator Data Imputation'!Y55&lt;&gt;"",1,0))</f>
        <v>1</v>
      </c>
      <c r="Z54" s="242">
        <f>IF('Indicator Data'!Z55="No Data",1,IF('Indicator Data Imputation'!Z55&lt;&gt;"",1,0))</f>
        <v>1</v>
      </c>
      <c r="AA54" s="242">
        <f>IF('Indicator Data'!AA55="No Data",1,IF('Indicator Data Imputation'!AA55&lt;&gt;"",1,0))</f>
        <v>1</v>
      </c>
      <c r="AB54" s="242">
        <f>IF('Indicator Data'!AB55="No Data",1,IF('Indicator Data Imputation'!AB55&lt;&gt;"",1,0))</f>
        <v>0</v>
      </c>
      <c r="AC54" s="242">
        <f>IF('Indicator Data'!AC55="No Data",1,IF('Indicator Data Imputation'!AC55&lt;&gt;"",1,0))</f>
        <v>0</v>
      </c>
      <c r="AD54" s="242">
        <f>IF('Indicator Data'!AD55="No Data",1,IF('Indicator Data Imputation'!AD55&lt;&gt;"",1,0))</f>
        <v>1</v>
      </c>
      <c r="AE54" s="242">
        <f>IF('Indicator Data'!AE55="No Data",1,IF('Indicator Data Imputation'!AE55&lt;&gt;"",1,0))</f>
        <v>1</v>
      </c>
      <c r="AF54" s="242">
        <f>IF('Indicator Data'!AF55="No Data",1,IF('Indicator Data Imputation'!AF55&lt;&gt;"",1,0))</f>
        <v>0</v>
      </c>
      <c r="AG54" s="242">
        <f>IF('Indicator Data'!AG55="No Data",1,IF('Indicator Data Imputation'!AG55&lt;&gt;"",1,0))</f>
        <v>1</v>
      </c>
      <c r="AH54" s="242">
        <f>IF('Indicator Data'!AH55="No Data",1,IF('Indicator Data Imputation'!AH55&lt;&gt;"",1,0))</f>
        <v>0</v>
      </c>
      <c r="AI54" s="242">
        <f>IF('Indicator Data'!AI55="No Data",1,IF('Indicator Data Imputation'!AI55&lt;&gt;"",1,0))</f>
        <v>0</v>
      </c>
      <c r="AJ54" s="242">
        <f>IF('Indicator Data'!AJ55="No Data",1,IF('Indicator Data Imputation'!AJ55&lt;&gt;"",1,0))</f>
        <v>0</v>
      </c>
      <c r="AK54" s="242">
        <f>IF('Indicator Data'!AK55="No Data",1,IF('Indicator Data Imputation'!AK55&lt;&gt;"",1,0))</f>
        <v>0</v>
      </c>
      <c r="AL54" s="242">
        <f>IF('Indicator Data'!AL55="No Data",1,IF('Indicator Data Imputation'!AL55&lt;&gt;"",1,0))</f>
        <v>0</v>
      </c>
      <c r="AM54" s="242">
        <f>IF('Indicator Data'!AM55="No Data",1,IF('Indicator Data Imputation'!AM55&lt;&gt;"",1,0))</f>
        <v>0</v>
      </c>
      <c r="AN54" s="242">
        <f>IF('Indicator Data'!AN55="No Data",1,IF('Indicator Data Imputation'!AN55&lt;&gt;"",1,0))</f>
        <v>1</v>
      </c>
      <c r="AO54" s="242">
        <f>IF('Indicator Data'!AO55="No Data",1,IF('Indicator Data Imputation'!AO55&lt;&gt;"",1,0))</f>
        <v>1</v>
      </c>
      <c r="AP54" s="242">
        <f>IF('Indicator Data'!AP55="No Data",1,IF('Indicator Data Imputation'!AP55&lt;&gt;"",1,0))</f>
        <v>1</v>
      </c>
      <c r="AQ54" s="242">
        <f>IF('Indicator Data'!AQ55="No Data",1,IF('Indicator Data Imputation'!AQ55&lt;&gt;"",1,0))</f>
        <v>1</v>
      </c>
      <c r="AR54" s="242">
        <f>IF('Indicator Data'!AR55="No Data",1,IF('Indicator Data Imputation'!AR55&lt;&gt;"",1,0))</f>
        <v>1</v>
      </c>
      <c r="AS54" s="242">
        <f>IF('Indicator Data'!AS55="No Data",1,IF('Indicator Data Imputation'!AS55&lt;&gt;"",1,0))</f>
        <v>1</v>
      </c>
      <c r="AT54" s="242">
        <f>IF('Indicator Data'!AT55="No Data",1,IF('Indicator Data Imputation'!AT55&lt;&gt;"",1,0))</f>
        <v>1</v>
      </c>
      <c r="AU54" s="242">
        <f>IF('Indicator Data'!AU55="No Data",1,IF('Indicator Data Imputation'!AU55&lt;&gt;"",1,0))</f>
        <v>1</v>
      </c>
      <c r="AV54" s="242">
        <f>IF('Indicator Data'!AV55="No Data",1,IF('Indicator Data Imputation'!AV55&lt;&gt;"",1,0))</f>
        <v>1</v>
      </c>
      <c r="AW54" s="242">
        <f>IF('Indicator Data'!AW55="No Data",1,IF('Indicator Data Imputation'!AW55&lt;&gt;"",1,0))</f>
        <v>0</v>
      </c>
      <c r="AX54" s="242">
        <f>IF('Indicator Data'!AX55="No Data",1,IF('Indicator Data Imputation'!AX55&lt;&gt;"",1,0))</f>
        <v>0</v>
      </c>
      <c r="AY54" s="242">
        <f>IF('Indicator Data'!AY55="No Data",1,IF('Indicator Data Imputation'!AY55&lt;&gt;"",1,0))</f>
        <v>1</v>
      </c>
      <c r="AZ54" s="242">
        <f>IF('Indicator Data'!AZ55="No Data",1,IF('Indicator Data Imputation'!AZ55&lt;&gt;"",1,0))</f>
        <v>1</v>
      </c>
      <c r="BA54" s="246">
        <f t="shared" si="0"/>
        <v>25</v>
      </c>
      <c r="BB54" s="247">
        <f t="shared" si="1"/>
        <v>0.54347826086956519</v>
      </c>
    </row>
    <row r="55" spans="1:54" s="166" customFormat="1" x14ac:dyDescent="0.25">
      <c r="A55" s="165" t="s">
        <v>439</v>
      </c>
      <c r="B55" s="165" t="s">
        <v>427</v>
      </c>
      <c r="C55" s="165" t="s">
        <v>403</v>
      </c>
      <c r="D55" s="195" t="s">
        <v>432</v>
      </c>
      <c r="E55" s="242">
        <f>IF('Indicator Data'!E56="No Data",1,IF('Indicator Data Imputation'!E56&lt;&gt;"",1,0))</f>
        <v>0</v>
      </c>
      <c r="F55" s="242">
        <f>IF('Indicator Data'!F56="No Data",1,IF('Indicator Data Imputation'!F56&lt;&gt;"",1,0))</f>
        <v>0</v>
      </c>
      <c r="G55" s="242">
        <f>IF('Indicator Data'!G56="No Data",1,IF('Indicator Data Imputation'!G56&lt;&gt;"",1,0))</f>
        <v>0</v>
      </c>
      <c r="H55" s="242">
        <f>IF('Indicator Data'!H56="No Data",1,IF('Indicator Data Imputation'!H56&lt;&gt;"",1,0))</f>
        <v>0</v>
      </c>
      <c r="I55" s="242">
        <f>IF('Indicator Data'!I56="No Data",1,IF('Indicator Data Imputation'!I56&lt;&gt;"",1,0))</f>
        <v>1</v>
      </c>
      <c r="J55" s="242">
        <f>IF('Indicator Data'!J56="No Data",1,IF('Indicator Data Imputation'!J56&lt;&gt;"",1,0))</f>
        <v>0</v>
      </c>
      <c r="K55" s="242">
        <f>IF('Indicator Data'!K56="No Data",1,IF('Indicator Data Imputation'!K56&lt;&gt;"",1,0))</f>
        <v>1</v>
      </c>
      <c r="L55" s="242">
        <f>IF('Indicator Data'!L56="No Data",1,IF('Indicator Data Imputation'!L56&lt;&gt;"",1,0))</f>
        <v>0</v>
      </c>
      <c r="M55" s="242">
        <f>IF('Indicator Data'!M56="No Data",1,IF('Indicator Data Imputation'!M56&lt;&gt;"",1,0))</f>
        <v>0</v>
      </c>
      <c r="N55" s="242">
        <f>IF('Indicator Data'!N56="No Data",1,IF('Indicator Data Imputation'!N56&lt;&gt;"",1,0))</f>
        <v>0</v>
      </c>
      <c r="O55" s="242">
        <f>IF('Indicator Data'!O56="No Data",1,IF('Indicator Data Imputation'!O56&lt;&gt;"",1,0))</f>
        <v>0</v>
      </c>
      <c r="P55" s="242">
        <f>IF('Indicator Data'!P56="No Data",1,IF('Indicator Data Imputation'!P56&lt;&gt;"",1,0))</f>
        <v>0</v>
      </c>
      <c r="Q55" s="242">
        <f>IF('Indicator Data'!Q56="No Data",1,IF('Indicator Data Imputation'!Q56&lt;&gt;"",1,0))</f>
        <v>1</v>
      </c>
      <c r="R55" s="242">
        <f>IF('Indicator Data'!R56="No Data",1,IF('Indicator Data Imputation'!R56&lt;&gt;"",1,0))</f>
        <v>1</v>
      </c>
      <c r="S55" s="242">
        <f>IF('Indicator Data'!S56="No Data",1,IF('Indicator Data Imputation'!S56&lt;&gt;"",1,0))</f>
        <v>1</v>
      </c>
      <c r="T55" s="242">
        <f>IF('Indicator Data'!T56="No Data",1,IF('Indicator Data Imputation'!T56&lt;&gt;"",1,0))</f>
        <v>1</v>
      </c>
      <c r="U55" s="242">
        <f>IF('Indicator Data'!U56="No Data",1,IF('Indicator Data Imputation'!U56&lt;&gt;"",1,0))</f>
        <v>1</v>
      </c>
      <c r="V55" s="242">
        <f>IF('Indicator Data'!V56="No Data",1,IF('Indicator Data Imputation'!V56&lt;&gt;"",1,0))</f>
        <v>1</v>
      </c>
      <c r="W55" s="242">
        <f>IF('Indicator Data'!W56="No Data",1,IF('Indicator Data Imputation'!W56&lt;&gt;"",1,0))</f>
        <v>1</v>
      </c>
      <c r="X55" s="242">
        <f>IF('Indicator Data'!X56="No Data",1,IF('Indicator Data Imputation'!X56&lt;&gt;"",1,0))</f>
        <v>1</v>
      </c>
      <c r="Y55" s="242">
        <f>IF('Indicator Data'!Y56="No Data",1,IF('Indicator Data Imputation'!Y56&lt;&gt;"",1,0))</f>
        <v>1</v>
      </c>
      <c r="Z55" s="242">
        <f>IF('Indicator Data'!Z56="No Data",1,IF('Indicator Data Imputation'!Z56&lt;&gt;"",1,0))</f>
        <v>1</v>
      </c>
      <c r="AA55" s="242">
        <f>IF('Indicator Data'!AA56="No Data",1,IF('Indicator Data Imputation'!AA56&lt;&gt;"",1,0))</f>
        <v>1</v>
      </c>
      <c r="AB55" s="242">
        <f>IF('Indicator Data'!AB56="No Data",1,IF('Indicator Data Imputation'!AB56&lt;&gt;"",1,0))</f>
        <v>0</v>
      </c>
      <c r="AC55" s="242">
        <f>IF('Indicator Data'!AC56="No Data",1,IF('Indicator Data Imputation'!AC56&lt;&gt;"",1,0))</f>
        <v>0</v>
      </c>
      <c r="AD55" s="242">
        <f>IF('Indicator Data'!AD56="No Data",1,IF('Indicator Data Imputation'!AD56&lt;&gt;"",1,0))</f>
        <v>1</v>
      </c>
      <c r="AE55" s="242">
        <f>IF('Indicator Data'!AE56="No Data",1,IF('Indicator Data Imputation'!AE56&lt;&gt;"",1,0))</f>
        <v>1</v>
      </c>
      <c r="AF55" s="242">
        <f>IF('Indicator Data'!AF56="No Data",1,IF('Indicator Data Imputation'!AF56&lt;&gt;"",1,0))</f>
        <v>0</v>
      </c>
      <c r="AG55" s="242">
        <f>IF('Indicator Data'!AG56="No Data",1,IF('Indicator Data Imputation'!AG56&lt;&gt;"",1,0))</f>
        <v>1</v>
      </c>
      <c r="AH55" s="242">
        <f>IF('Indicator Data'!AH56="No Data",1,IF('Indicator Data Imputation'!AH56&lt;&gt;"",1,0))</f>
        <v>0</v>
      </c>
      <c r="AI55" s="242">
        <f>IF('Indicator Data'!AI56="No Data",1,IF('Indicator Data Imputation'!AI56&lt;&gt;"",1,0))</f>
        <v>0</v>
      </c>
      <c r="AJ55" s="242">
        <f>IF('Indicator Data'!AJ56="No Data",1,IF('Indicator Data Imputation'!AJ56&lt;&gt;"",1,0))</f>
        <v>0</v>
      </c>
      <c r="AK55" s="242">
        <f>IF('Indicator Data'!AK56="No Data",1,IF('Indicator Data Imputation'!AK56&lt;&gt;"",1,0))</f>
        <v>0</v>
      </c>
      <c r="AL55" s="242">
        <f>IF('Indicator Data'!AL56="No Data",1,IF('Indicator Data Imputation'!AL56&lt;&gt;"",1,0))</f>
        <v>0</v>
      </c>
      <c r="AM55" s="242">
        <f>IF('Indicator Data'!AM56="No Data",1,IF('Indicator Data Imputation'!AM56&lt;&gt;"",1,0))</f>
        <v>0</v>
      </c>
      <c r="AN55" s="242">
        <f>IF('Indicator Data'!AN56="No Data",1,IF('Indicator Data Imputation'!AN56&lt;&gt;"",1,0))</f>
        <v>1</v>
      </c>
      <c r="AO55" s="242">
        <f>IF('Indicator Data'!AO56="No Data",1,IF('Indicator Data Imputation'!AO56&lt;&gt;"",1,0))</f>
        <v>1</v>
      </c>
      <c r="AP55" s="242">
        <f>IF('Indicator Data'!AP56="No Data",1,IF('Indicator Data Imputation'!AP56&lt;&gt;"",1,0))</f>
        <v>1</v>
      </c>
      <c r="AQ55" s="242">
        <f>IF('Indicator Data'!AQ56="No Data",1,IF('Indicator Data Imputation'!AQ56&lt;&gt;"",1,0))</f>
        <v>1</v>
      </c>
      <c r="AR55" s="242">
        <f>IF('Indicator Data'!AR56="No Data",1,IF('Indicator Data Imputation'!AR56&lt;&gt;"",1,0))</f>
        <v>1</v>
      </c>
      <c r="AS55" s="242">
        <f>IF('Indicator Data'!AS56="No Data",1,IF('Indicator Data Imputation'!AS56&lt;&gt;"",1,0))</f>
        <v>1</v>
      </c>
      <c r="AT55" s="242">
        <f>IF('Indicator Data'!AT56="No Data",1,IF('Indicator Data Imputation'!AT56&lt;&gt;"",1,0))</f>
        <v>1</v>
      </c>
      <c r="AU55" s="242">
        <f>IF('Indicator Data'!AU56="No Data",1,IF('Indicator Data Imputation'!AU56&lt;&gt;"",1,0))</f>
        <v>1</v>
      </c>
      <c r="AV55" s="242">
        <f>IF('Indicator Data'!AV56="No Data",1,IF('Indicator Data Imputation'!AV56&lt;&gt;"",1,0))</f>
        <v>1</v>
      </c>
      <c r="AW55" s="242">
        <f>IF('Indicator Data'!AW56="No Data",1,IF('Indicator Data Imputation'!AW56&lt;&gt;"",1,0))</f>
        <v>0</v>
      </c>
      <c r="AX55" s="242">
        <f>IF('Indicator Data'!AX56="No Data",1,IF('Indicator Data Imputation'!AX56&lt;&gt;"",1,0))</f>
        <v>0</v>
      </c>
      <c r="AY55" s="242">
        <f>IF('Indicator Data'!AY56="No Data",1,IF('Indicator Data Imputation'!AY56&lt;&gt;"",1,0))</f>
        <v>1</v>
      </c>
      <c r="AZ55" s="242">
        <f>IF('Indicator Data'!AZ56="No Data",1,IF('Indicator Data Imputation'!AZ56&lt;&gt;"",1,0))</f>
        <v>1</v>
      </c>
      <c r="BA55" s="246">
        <f t="shared" si="0"/>
        <v>25</v>
      </c>
      <c r="BB55" s="247">
        <f t="shared" si="1"/>
        <v>0.54347826086956519</v>
      </c>
    </row>
    <row r="56" spans="1:54" s="166" customFormat="1" x14ac:dyDescent="0.25">
      <c r="A56" s="165" t="s">
        <v>439</v>
      </c>
      <c r="B56" s="165" t="s">
        <v>435</v>
      </c>
      <c r="C56" s="165" t="s">
        <v>403</v>
      </c>
      <c r="D56" s="195" t="s">
        <v>436</v>
      </c>
      <c r="E56" s="242">
        <f>IF('Indicator Data'!E57="No Data",1,IF('Indicator Data Imputation'!E57&lt;&gt;"",1,0))</f>
        <v>0</v>
      </c>
      <c r="F56" s="242">
        <f>IF('Indicator Data'!F57="No Data",1,IF('Indicator Data Imputation'!F57&lt;&gt;"",1,0))</f>
        <v>0</v>
      </c>
      <c r="G56" s="242">
        <f>IF('Indicator Data'!G57="No Data",1,IF('Indicator Data Imputation'!G57&lt;&gt;"",1,0))</f>
        <v>0</v>
      </c>
      <c r="H56" s="242">
        <f>IF('Indicator Data'!H57="No Data",1,IF('Indicator Data Imputation'!H57&lt;&gt;"",1,0))</f>
        <v>0</v>
      </c>
      <c r="I56" s="242">
        <f>IF('Indicator Data'!I57="No Data",1,IF('Indicator Data Imputation'!I57&lt;&gt;"",1,0))</f>
        <v>1</v>
      </c>
      <c r="J56" s="242">
        <f>IF('Indicator Data'!J57="No Data",1,IF('Indicator Data Imputation'!J57&lt;&gt;"",1,0))</f>
        <v>0</v>
      </c>
      <c r="K56" s="242">
        <f>IF('Indicator Data'!K57="No Data",1,IF('Indicator Data Imputation'!K57&lt;&gt;"",1,0))</f>
        <v>1</v>
      </c>
      <c r="L56" s="242">
        <f>IF('Indicator Data'!L57="No Data",1,IF('Indicator Data Imputation'!L57&lt;&gt;"",1,0))</f>
        <v>0</v>
      </c>
      <c r="M56" s="242">
        <f>IF('Indicator Data'!M57="No Data",1,IF('Indicator Data Imputation'!M57&lt;&gt;"",1,0))</f>
        <v>0</v>
      </c>
      <c r="N56" s="242">
        <f>IF('Indicator Data'!N57="No Data",1,IF('Indicator Data Imputation'!N57&lt;&gt;"",1,0))</f>
        <v>0</v>
      </c>
      <c r="O56" s="242">
        <f>IF('Indicator Data'!O57="No Data",1,IF('Indicator Data Imputation'!O57&lt;&gt;"",1,0))</f>
        <v>0</v>
      </c>
      <c r="P56" s="242">
        <f>IF('Indicator Data'!P57="No Data",1,IF('Indicator Data Imputation'!P57&lt;&gt;"",1,0))</f>
        <v>0</v>
      </c>
      <c r="Q56" s="242">
        <f>IF('Indicator Data'!Q57="No Data",1,IF('Indicator Data Imputation'!Q57&lt;&gt;"",1,0))</f>
        <v>1</v>
      </c>
      <c r="R56" s="242">
        <f>IF('Indicator Data'!R57="No Data",1,IF('Indicator Data Imputation'!R57&lt;&gt;"",1,0))</f>
        <v>1</v>
      </c>
      <c r="S56" s="242">
        <f>IF('Indicator Data'!S57="No Data",1,IF('Indicator Data Imputation'!S57&lt;&gt;"",1,0))</f>
        <v>1</v>
      </c>
      <c r="T56" s="242">
        <f>IF('Indicator Data'!T57="No Data",1,IF('Indicator Data Imputation'!T57&lt;&gt;"",1,0))</f>
        <v>1</v>
      </c>
      <c r="U56" s="242">
        <f>IF('Indicator Data'!U57="No Data",1,IF('Indicator Data Imputation'!U57&lt;&gt;"",1,0))</f>
        <v>1</v>
      </c>
      <c r="V56" s="242">
        <f>IF('Indicator Data'!V57="No Data",1,IF('Indicator Data Imputation'!V57&lt;&gt;"",1,0))</f>
        <v>1</v>
      </c>
      <c r="W56" s="242">
        <f>IF('Indicator Data'!W57="No Data",1,IF('Indicator Data Imputation'!W57&lt;&gt;"",1,0))</f>
        <v>1</v>
      </c>
      <c r="X56" s="242">
        <f>IF('Indicator Data'!X57="No Data",1,IF('Indicator Data Imputation'!X57&lt;&gt;"",1,0))</f>
        <v>1</v>
      </c>
      <c r="Y56" s="242">
        <f>IF('Indicator Data'!Y57="No Data",1,IF('Indicator Data Imputation'!Y57&lt;&gt;"",1,0))</f>
        <v>1</v>
      </c>
      <c r="Z56" s="242">
        <f>IF('Indicator Data'!Z57="No Data",1,IF('Indicator Data Imputation'!Z57&lt;&gt;"",1,0))</f>
        <v>1</v>
      </c>
      <c r="AA56" s="242">
        <f>IF('Indicator Data'!AA57="No Data",1,IF('Indicator Data Imputation'!AA57&lt;&gt;"",1,0))</f>
        <v>1</v>
      </c>
      <c r="AB56" s="242">
        <f>IF('Indicator Data'!AB57="No Data",1,IF('Indicator Data Imputation'!AB57&lt;&gt;"",1,0))</f>
        <v>0</v>
      </c>
      <c r="AC56" s="242">
        <f>IF('Indicator Data'!AC57="No Data",1,IF('Indicator Data Imputation'!AC57&lt;&gt;"",1,0))</f>
        <v>0</v>
      </c>
      <c r="AD56" s="242">
        <f>IF('Indicator Data'!AD57="No Data",1,IF('Indicator Data Imputation'!AD57&lt;&gt;"",1,0))</f>
        <v>1</v>
      </c>
      <c r="AE56" s="242">
        <f>IF('Indicator Data'!AE57="No Data",1,IF('Indicator Data Imputation'!AE57&lt;&gt;"",1,0))</f>
        <v>1</v>
      </c>
      <c r="AF56" s="242">
        <f>IF('Indicator Data'!AF57="No Data",1,IF('Indicator Data Imputation'!AF57&lt;&gt;"",1,0))</f>
        <v>0</v>
      </c>
      <c r="AG56" s="242">
        <f>IF('Indicator Data'!AG57="No Data",1,IF('Indicator Data Imputation'!AG57&lt;&gt;"",1,0))</f>
        <v>1</v>
      </c>
      <c r="AH56" s="242">
        <f>IF('Indicator Data'!AH57="No Data",1,IF('Indicator Data Imputation'!AH57&lt;&gt;"",1,0))</f>
        <v>0</v>
      </c>
      <c r="AI56" s="242">
        <f>IF('Indicator Data'!AI57="No Data",1,IF('Indicator Data Imputation'!AI57&lt;&gt;"",1,0))</f>
        <v>0</v>
      </c>
      <c r="AJ56" s="242">
        <f>IF('Indicator Data'!AJ57="No Data",1,IF('Indicator Data Imputation'!AJ57&lt;&gt;"",1,0))</f>
        <v>0</v>
      </c>
      <c r="AK56" s="242">
        <f>IF('Indicator Data'!AK57="No Data",1,IF('Indicator Data Imputation'!AK57&lt;&gt;"",1,0))</f>
        <v>0</v>
      </c>
      <c r="AL56" s="242">
        <f>IF('Indicator Data'!AL57="No Data",1,IF('Indicator Data Imputation'!AL57&lt;&gt;"",1,0))</f>
        <v>0</v>
      </c>
      <c r="AM56" s="242">
        <f>IF('Indicator Data'!AM57="No Data",1,IF('Indicator Data Imputation'!AM57&lt;&gt;"",1,0))</f>
        <v>0</v>
      </c>
      <c r="AN56" s="242">
        <f>IF('Indicator Data'!AN57="No Data",1,IF('Indicator Data Imputation'!AN57&lt;&gt;"",1,0))</f>
        <v>1</v>
      </c>
      <c r="AO56" s="242">
        <f>IF('Indicator Data'!AO57="No Data",1,IF('Indicator Data Imputation'!AO57&lt;&gt;"",1,0))</f>
        <v>1</v>
      </c>
      <c r="AP56" s="242">
        <f>IF('Indicator Data'!AP57="No Data",1,IF('Indicator Data Imputation'!AP57&lt;&gt;"",1,0))</f>
        <v>1</v>
      </c>
      <c r="AQ56" s="242">
        <f>IF('Indicator Data'!AQ57="No Data",1,IF('Indicator Data Imputation'!AQ57&lt;&gt;"",1,0))</f>
        <v>1</v>
      </c>
      <c r="AR56" s="242">
        <f>IF('Indicator Data'!AR57="No Data",1,IF('Indicator Data Imputation'!AR57&lt;&gt;"",1,0))</f>
        <v>1</v>
      </c>
      <c r="AS56" s="242">
        <f>IF('Indicator Data'!AS57="No Data",1,IF('Indicator Data Imputation'!AS57&lt;&gt;"",1,0))</f>
        <v>1</v>
      </c>
      <c r="AT56" s="242">
        <f>IF('Indicator Data'!AT57="No Data",1,IF('Indicator Data Imputation'!AT57&lt;&gt;"",1,0))</f>
        <v>1</v>
      </c>
      <c r="AU56" s="242">
        <f>IF('Indicator Data'!AU57="No Data",1,IF('Indicator Data Imputation'!AU57&lt;&gt;"",1,0))</f>
        <v>1</v>
      </c>
      <c r="AV56" s="242">
        <f>IF('Indicator Data'!AV57="No Data",1,IF('Indicator Data Imputation'!AV57&lt;&gt;"",1,0))</f>
        <v>1</v>
      </c>
      <c r="AW56" s="242">
        <f>IF('Indicator Data'!AW57="No Data",1,IF('Indicator Data Imputation'!AW57&lt;&gt;"",1,0))</f>
        <v>0</v>
      </c>
      <c r="AX56" s="242">
        <f>IF('Indicator Data'!AX57="No Data",1,IF('Indicator Data Imputation'!AX57&lt;&gt;"",1,0))</f>
        <v>0</v>
      </c>
      <c r="AY56" s="242">
        <f>IF('Indicator Data'!AY57="No Data",1,IF('Indicator Data Imputation'!AY57&lt;&gt;"",1,0))</f>
        <v>1</v>
      </c>
      <c r="AZ56" s="242">
        <f>IF('Indicator Data'!AZ57="No Data",1,IF('Indicator Data Imputation'!AZ57&lt;&gt;"",1,0))</f>
        <v>1</v>
      </c>
      <c r="BA56" s="246">
        <f t="shared" si="0"/>
        <v>25</v>
      </c>
      <c r="BB56" s="247">
        <f t="shared" si="1"/>
        <v>0.54347826086956519</v>
      </c>
    </row>
    <row r="57" spans="1:54" s="166" customFormat="1" x14ac:dyDescent="0.25">
      <c r="A57" s="165" t="s">
        <v>439</v>
      </c>
      <c r="B57" s="165" t="s">
        <v>439</v>
      </c>
      <c r="C57" s="165" t="s">
        <v>403</v>
      </c>
      <c r="D57" s="195" t="s">
        <v>440</v>
      </c>
      <c r="E57" s="242">
        <f>IF('Indicator Data'!E58="No Data",1,IF('Indicator Data Imputation'!E58&lt;&gt;"",1,0))</f>
        <v>0</v>
      </c>
      <c r="F57" s="242">
        <f>IF('Indicator Data'!F58="No Data",1,IF('Indicator Data Imputation'!F58&lt;&gt;"",1,0))</f>
        <v>0</v>
      </c>
      <c r="G57" s="242">
        <f>IF('Indicator Data'!G58="No Data",1,IF('Indicator Data Imputation'!G58&lt;&gt;"",1,0))</f>
        <v>0</v>
      </c>
      <c r="H57" s="242">
        <f>IF('Indicator Data'!H58="No Data",1,IF('Indicator Data Imputation'!H58&lt;&gt;"",1,0))</f>
        <v>0</v>
      </c>
      <c r="I57" s="242">
        <f>IF('Indicator Data'!I58="No Data",1,IF('Indicator Data Imputation'!I58&lt;&gt;"",1,0))</f>
        <v>1</v>
      </c>
      <c r="J57" s="242">
        <f>IF('Indicator Data'!J58="No Data",1,IF('Indicator Data Imputation'!J58&lt;&gt;"",1,0))</f>
        <v>0</v>
      </c>
      <c r="K57" s="242">
        <f>IF('Indicator Data'!K58="No Data",1,IF('Indicator Data Imputation'!K58&lt;&gt;"",1,0))</f>
        <v>1</v>
      </c>
      <c r="L57" s="242">
        <f>IF('Indicator Data'!L58="No Data",1,IF('Indicator Data Imputation'!L58&lt;&gt;"",1,0))</f>
        <v>0</v>
      </c>
      <c r="M57" s="242">
        <f>IF('Indicator Data'!M58="No Data",1,IF('Indicator Data Imputation'!M58&lt;&gt;"",1,0))</f>
        <v>0</v>
      </c>
      <c r="N57" s="242">
        <f>IF('Indicator Data'!N58="No Data",1,IF('Indicator Data Imputation'!N58&lt;&gt;"",1,0))</f>
        <v>0</v>
      </c>
      <c r="O57" s="242">
        <f>IF('Indicator Data'!O58="No Data",1,IF('Indicator Data Imputation'!O58&lt;&gt;"",1,0))</f>
        <v>0</v>
      </c>
      <c r="P57" s="242">
        <f>IF('Indicator Data'!P58="No Data",1,IF('Indicator Data Imputation'!P58&lt;&gt;"",1,0))</f>
        <v>0</v>
      </c>
      <c r="Q57" s="242">
        <f>IF('Indicator Data'!Q58="No Data",1,IF('Indicator Data Imputation'!Q58&lt;&gt;"",1,0))</f>
        <v>1</v>
      </c>
      <c r="R57" s="242">
        <f>IF('Indicator Data'!R58="No Data",1,IF('Indicator Data Imputation'!R58&lt;&gt;"",1,0))</f>
        <v>1</v>
      </c>
      <c r="S57" s="242">
        <f>IF('Indicator Data'!S58="No Data",1,IF('Indicator Data Imputation'!S58&lt;&gt;"",1,0))</f>
        <v>1</v>
      </c>
      <c r="T57" s="242">
        <f>IF('Indicator Data'!T58="No Data",1,IF('Indicator Data Imputation'!T58&lt;&gt;"",1,0))</f>
        <v>1</v>
      </c>
      <c r="U57" s="242">
        <f>IF('Indicator Data'!U58="No Data",1,IF('Indicator Data Imputation'!U58&lt;&gt;"",1,0))</f>
        <v>1</v>
      </c>
      <c r="V57" s="242">
        <f>IF('Indicator Data'!V58="No Data",1,IF('Indicator Data Imputation'!V58&lt;&gt;"",1,0))</f>
        <v>1</v>
      </c>
      <c r="W57" s="242">
        <f>IF('Indicator Data'!W58="No Data",1,IF('Indicator Data Imputation'!W58&lt;&gt;"",1,0))</f>
        <v>1</v>
      </c>
      <c r="X57" s="242">
        <f>IF('Indicator Data'!X58="No Data",1,IF('Indicator Data Imputation'!X58&lt;&gt;"",1,0))</f>
        <v>1</v>
      </c>
      <c r="Y57" s="242">
        <f>IF('Indicator Data'!Y58="No Data",1,IF('Indicator Data Imputation'!Y58&lt;&gt;"",1,0))</f>
        <v>1</v>
      </c>
      <c r="Z57" s="242">
        <f>IF('Indicator Data'!Z58="No Data",1,IF('Indicator Data Imputation'!Z58&lt;&gt;"",1,0))</f>
        <v>1</v>
      </c>
      <c r="AA57" s="242">
        <f>IF('Indicator Data'!AA58="No Data",1,IF('Indicator Data Imputation'!AA58&lt;&gt;"",1,0))</f>
        <v>1</v>
      </c>
      <c r="AB57" s="242">
        <f>IF('Indicator Data'!AB58="No Data",1,IF('Indicator Data Imputation'!AB58&lt;&gt;"",1,0))</f>
        <v>0</v>
      </c>
      <c r="AC57" s="242">
        <f>IF('Indicator Data'!AC58="No Data",1,IF('Indicator Data Imputation'!AC58&lt;&gt;"",1,0))</f>
        <v>0</v>
      </c>
      <c r="AD57" s="242">
        <f>IF('Indicator Data'!AD58="No Data",1,IF('Indicator Data Imputation'!AD58&lt;&gt;"",1,0))</f>
        <v>1</v>
      </c>
      <c r="AE57" s="242">
        <f>IF('Indicator Data'!AE58="No Data",1,IF('Indicator Data Imputation'!AE58&lt;&gt;"",1,0))</f>
        <v>1</v>
      </c>
      <c r="AF57" s="242">
        <f>IF('Indicator Data'!AF58="No Data",1,IF('Indicator Data Imputation'!AF58&lt;&gt;"",1,0))</f>
        <v>0</v>
      </c>
      <c r="AG57" s="242">
        <f>IF('Indicator Data'!AG58="No Data",1,IF('Indicator Data Imputation'!AG58&lt;&gt;"",1,0))</f>
        <v>1</v>
      </c>
      <c r="AH57" s="242">
        <f>IF('Indicator Data'!AH58="No Data",1,IF('Indicator Data Imputation'!AH58&lt;&gt;"",1,0))</f>
        <v>0</v>
      </c>
      <c r="AI57" s="242">
        <f>IF('Indicator Data'!AI58="No Data",1,IF('Indicator Data Imputation'!AI58&lt;&gt;"",1,0))</f>
        <v>0</v>
      </c>
      <c r="AJ57" s="242">
        <f>IF('Indicator Data'!AJ58="No Data",1,IF('Indicator Data Imputation'!AJ58&lt;&gt;"",1,0))</f>
        <v>0</v>
      </c>
      <c r="AK57" s="242">
        <f>IF('Indicator Data'!AK58="No Data",1,IF('Indicator Data Imputation'!AK58&lt;&gt;"",1,0))</f>
        <v>0</v>
      </c>
      <c r="AL57" s="242">
        <f>IF('Indicator Data'!AL58="No Data",1,IF('Indicator Data Imputation'!AL58&lt;&gt;"",1,0))</f>
        <v>0</v>
      </c>
      <c r="AM57" s="242">
        <f>IF('Indicator Data'!AM58="No Data",1,IF('Indicator Data Imputation'!AM58&lt;&gt;"",1,0))</f>
        <v>0</v>
      </c>
      <c r="AN57" s="242">
        <f>IF('Indicator Data'!AN58="No Data",1,IF('Indicator Data Imputation'!AN58&lt;&gt;"",1,0))</f>
        <v>1</v>
      </c>
      <c r="AO57" s="242">
        <f>IF('Indicator Data'!AO58="No Data",1,IF('Indicator Data Imputation'!AO58&lt;&gt;"",1,0))</f>
        <v>1</v>
      </c>
      <c r="AP57" s="242">
        <f>IF('Indicator Data'!AP58="No Data",1,IF('Indicator Data Imputation'!AP58&lt;&gt;"",1,0))</f>
        <v>1</v>
      </c>
      <c r="AQ57" s="242">
        <f>IF('Indicator Data'!AQ58="No Data",1,IF('Indicator Data Imputation'!AQ58&lt;&gt;"",1,0))</f>
        <v>1</v>
      </c>
      <c r="AR57" s="242">
        <f>IF('Indicator Data'!AR58="No Data",1,IF('Indicator Data Imputation'!AR58&lt;&gt;"",1,0))</f>
        <v>1</v>
      </c>
      <c r="AS57" s="242">
        <f>IF('Indicator Data'!AS58="No Data",1,IF('Indicator Data Imputation'!AS58&lt;&gt;"",1,0))</f>
        <v>1</v>
      </c>
      <c r="AT57" s="242">
        <f>IF('Indicator Data'!AT58="No Data",1,IF('Indicator Data Imputation'!AT58&lt;&gt;"",1,0))</f>
        <v>1</v>
      </c>
      <c r="AU57" s="242">
        <f>IF('Indicator Data'!AU58="No Data",1,IF('Indicator Data Imputation'!AU58&lt;&gt;"",1,0))</f>
        <v>1</v>
      </c>
      <c r="AV57" s="242">
        <f>IF('Indicator Data'!AV58="No Data",1,IF('Indicator Data Imputation'!AV58&lt;&gt;"",1,0))</f>
        <v>1</v>
      </c>
      <c r="AW57" s="242">
        <f>IF('Indicator Data'!AW58="No Data",1,IF('Indicator Data Imputation'!AW58&lt;&gt;"",1,0))</f>
        <v>0</v>
      </c>
      <c r="AX57" s="242">
        <f>IF('Indicator Data'!AX58="No Data",1,IF('Indicator Data Imputation'!AX58&lt;&gt;"",1,0))</f>
        <v>0</v>
      </c>
      <c r="AY57" s="242">
        <f>IF('Indicator Data'!AY58="No Data",1,IF('Indicator Data Imputation'!AY58&lt;&gt;"",1,0))</f>
        <v>1</v>
      </c>
      <c r="AZ57" s="242">
        <f>IF('Indicator Data'!AZ58="No Data",1,IF('Indicator Data Imputation'!AZ58&lt;&gt;"",1,0))</f>
        <v>1</v>
      </c>
      <c r="BA57" s="246">
        <f t="shared" si="0"/>
        <v>25</v>
      </c>
      <c r="BB57" s="247">
        <f t="shared" si="1"/>
        <v>0.54347826086956519</v>
      </c>
    </row>
    <row r="58" spans="1:54" s="166" customFormat="1" x14ac:dyDescent="0.25">
      <c r="A58" s="165" t="s">
        <v>439</v>
      </c>
      <c r="B58" s="165" t="s">
        <v>441</v>
      </c>
      <c r="C58" s="165" t="s">
        <v>403</v>
      </c>
      <c r="D58" s="195" t="s">
        <v>443</v>
      </c>
      <c r="E58" s="242">
        <f>IF('Indicator Data'!E59="No Data",1,IF('Indicator Data Imputation'!E59&lt;&gt;"",1,0))</f>
        <v>0</v>
      </c>
      <c r="F58" s="242">
        <f>IF('Indicator Data'!F59="No Data",1,IF('Indicator Data Imputation'!F59&lt;&gt;"",1,0))</f>
        <v>0</v>
      </c>
      <c r="G58" s="242">
        <f>IF('Indicator Data'!G59="No Data",1,IF('Indicator Data Imputation'!G59&lt;&gt;"",1,0))</f>
        <v>0</v>
      </c>
      <c r="H58" s="242">
        <f>IF('Indicator Data'!H59="No Data",1,IF('Indicator Data Imputation'!H59&lt;&gt;"",1,0))</f>
        <v>0</v>
      </c>
      <c r="I58" s="242">
        <f>IF('Indicator Data'!I59="No Data",1,IF('Indicator Data Imputation'!I59&lt;&gt;"",1,0))</f>
        <v>1</v>
      </c>
      <c r="J58" s="242">
        <f>IF('Indicator Data'!J59="No Data",1,IF('Indicator Data Imputation'!J59&lt;&gt;"",1,0))</f>
        <v>0</v>
      </c>
      <c r="K58" s="242">
        <f>IF('Indicator Data'!K59="No Data",1,IF('Indicator Data Imputation'!K59&lt;&gt;"",1,0))</f>
        <v>1</v>
      </c>
      <c r="L58" s="242">
        <f>IF('Indicator Data'!L59="No Data",1,IF('Indicator Data Imputation'!L59&lt;&gt;"",1,0))</f>
        <v>0</v>
      </c>
      <c r="M58" s="242">
        <f>IF('Indicator Data'!M59="No Data",1,IF('Indicator Data Imputation'!M59&lt;&gt;"",1,0))</f>
        <v>0</v>
      </c>
      <c r="N58" s="242">
        <f>IF('Indicator Data'!N59="No Data",1,IF('Indicator Data Imputation'!N59&lt;&gt;"",1,0))</f>
        <v>0</v>
      </c>
      <c r="O58" s="242">
        <f>IF('Indicator Data'!O59="No Data",1,IF('Indicator Data Imputation'!O59&lt;&gt;"",1,0))</f>
        <v>0</v>
      </c>
      <c r="P58" s="242">
        <f>IF('Indicator Data'!P59="No Data",1,IF('Indicator Data Imputation'!P59&lt;&gt;"",1,0))</f>
        <v>0</v>
      </c>
      <c r="Q58" s="242">
        <f>IF('Indicator Data'!Q59="No Data",1,IF('Indicator Data Imputation'!Q59&lt;&gt;"",1,0))</f>
        <v>1</v>
      </c>
      <c r="R58" s="242">
        <f>IF('Indicator Data'!R59="No Data",1,IF('Indicator Data Imputation'!R59&lt;&gt;"",1,0))</f>
        <v>1</v>
      </c>
      <c r="S58" s="242">
        <f>IF('Indicator Data'!S59="No Data",1,IF('Indicator Data Imputation'!S59&lt;&gt;"",1,0))</f>
        <v>1</v>
      </c>
      <c r="T58" s="242">
        <f>IF('Indicator Data'!T59="No Data",1,IF('Indicator Data Imputation'!T59&lt;&gt;"",1,0))</f>
        <v>1</v>
      </c>
      <c r="U58" s="242">
        <f>IF('Indicator Data'!U59="No Data",1,IF('Indicator Data Imputation'!U59&lt;&gt;"",1,0))</f>
        <v>1</v>
      </c>
      <c r="V58" s="242">
        <f>IF('Indicator Data'!V59="No Data",1,IF('Indicator Data Imputation'!V59&lt;&gt;"",1,0))</f>
        <v>1</v>
      </c>
      <c r="W58" s="242">
        <f>IF('Indicator Data'!W59="No Data",1,IF('Indicator Data Imputation'!W59&lt;&gt;"",1,0))</f>
        <v>1</v>
      </c>
      <c r="X58" s="242">
        <f>IF('Indicator Data'!X59="No Data",1,IF('Indicator Data Imputation'!X59&lt;&gt;"",1,0))</f>
        <v>1</v>
      </c>
      <c r="Y58" s="242">
        <f>IF('Indicator Data'!Y59="No Data",1,IF('Indicator Data Imputation'!Y59&lt;&gt;"",1,0))</f>
        <v>1</v>
      </c>
      <c r="Z58" s="242">
        <f>IF('Indicator Data'!Z59="No Data",1,IF('Indicator Data Imputation'!Z59&lt;&gt;"",1,0))</f>
        <v>1</v>
      </c>
      <c r="AA58" s="242">
        <f>IF('Indicator Data'!AA59="No Data",1,IF('Indicator Data Imputation'!AA59&lt;&gt;"",1,0))</f>
        <v>1</v>
      </c>
      <c r="AB58" s="242">
        <f>IF('Indicator Data'!AB59="No Data",1,IF('Indicator Data Imputation'!AB59&lt;&gt;"",1,0))</f>
        <v>0</v>
      </c>
      <c r="AC58" s="242">
        <f>IF('Indicator Data'!AC59="No Data",1,IF('Indicator Data Imputation'!AC59&lt;&gt;"",1,0))</f>
        <v>0</v>
      </c>
      <c r="AD58" s="242">
        <f>IF('Indicator Data'!AD59="No Data",1,IF('Indicator Data Imputation'!AD59&lt;&gt;"",1,0))</f>
        <v>1</v>
      </c>
      <c r="AE58" s="242">
        <f>IF('Indicator Data'!AE59="No Data",1,IF('Indicator Data Imputation'!AE59&lt;&gt;"",1,0))</f>
        <v>1</v>
      </c>
      <c r="AF58" s="242">
        <f>IF('Indicator Data'!AF59="No Data",1,IF('Indicator Data Imputation'!AF59&lt;&gt;"",1,0))</f>
        <v>0</v>
      </c>
      <c r="AG58" s="242">
        <f>IF('Indicator Data'!AG59="No Data",1,IF('Indicator Data Imputation'!AG59&lt;&gt;"",1,0))</f>
        <v>1</v>
      </c>
      <c r="AH58" s="242">
        <f>IF('Indicator Data'!AH59="No Data",1,IF('Indicator Data Imputation'!AH59&lt;&gt;"",1,0))</f>
        <v>0</v>
      </c>
      <c r="AI58" s="242">
        <f>IF('Indicator Data'!AI59="No Data",1,IF('Indicator Data Imputation'!AI59&lt;&gt;"",1,0))</f>
        <v>0</v>
      </c>
      <c r="AJ58" s="242">
        <f>IF('Indicator Data'!AJ59="No Data",1,IF('Indicator Data Imputation'!AJ59&lt;&gt;"",1,0))</f>
        <v>0</v>
      </c>
      <c r="AK58" s="242">
        <f>IF('Indicator Data'!AK59="No Data",1,IF('Indicator Data Imputation'!AK59&lt;&gt;"",1,0))</f>
        <v>0</v>
      </c>
      <c r="AL58" s="242">
        <f>IF('Indicator Data'!AL59="No Data",1,IF('Indicator Data Imputation'!AL59&lt;&gt;"",1,0))</f>
        <v>0</v>
      </c>
      <c r="AM58" s="242">
        <f>IF('Indicator Data'!AM59="No Data",1,IF('Indicator Data Imputation'!AM59&lt;&gt;"",1,0))</f>
        <v>0</v>
      </c>
      <c r="AN58" s="242">
        <f>IF('Indicator Data'!AN59="No Data",1,IF('Indicator Data Imputation'!AN59&lt;&gt;"",1,0))</f>
        <v>1</v>
      </c>
      <c r="AO58" s="242">
        <f>IF('Indicator Data'!AO59="No Data",1,IF('Indicator Data Imputation'!AO59&lt;&gt;"",1,0))</f>
        <v>1</v>
      </c>
      <c r="AP58" s="242">
        <f>IF('Indicator Data'!AP59="No Data",1,IF('Indicator Data Imputation'!AP59&lt;&gt;"",1,0))</f>
        <v>1</v>
      </c>
      <c r="AQ58" s="242">
        <f>IF('Indicator Data'!AQ59="No Data",1,IF('Indicator Data Imputation'!AQ59&lt;&gt;"",1,0))</f>
        <v>1</v>
      </c>
      <c r="AR58" s="242">
        <f>IF('Indicator Data'!AR59="No Data",1,IF('Indicator Data Imputation'!AR59&lt;&gt;"",1,0))</f>
        <v>1</v>
      </c>
      <c r="AS58" s="242">
        <f>IF('Indicator Data'!AS59="No Data",1,IF('Indicator Data Imputation'!AS59&lt;&gt;"",1,0))</f>
        <v>1</v>
      </c>
      <c r="AT58" s="242">
        <f>IF('Indicator Data'!AT59="No Data",1,IF('Indicator Data Imputation'!AT59&lt;&gt;"",1,0))</f>
        <v>1</v>
      </c>
      <c r="AU58" s="242">
        <f>IF('Indicator Data'!AU59="No Data",1,IF('Indicator Data Imputation'!AU59&lt;&gt;"",1,0))</f>
        <v>1</v>
      </c>
      <c r="AV58" s="242">
        <f>IF('Indicator Data'!AV59="No Data",1,IF('Indicator Data Imputation'!AV59&lt;&gt;"",1,0))</f>
        <v>1</v>
      </c>
      <c r="AW58" s="242">
        <f>IF('Indicator Data'!AW59="No Data",1,IF('Indicator Data Imputation'!AW59&lt;&gt;"",1,0))</f>
        <v>0</v>
      </c>
      <c r="AX58" s="242">
        <f>IF('Indicator Data'!AX59="No Data",1,IF('Indicator Data Imputation'!AX59&lt;&gt;"",1,0))</f>
        <v>0</v>
      </c>
      <c r="AY58" s="242">
        <f>IF('Indicator Data'!AY59="No Data",1,IF('Indicator Data Imputation'!AY59&lt;&gt;"",1,0))</f>
        <v>1</v>
      </c>
      <c r="AZ58" s="242">
        <f>IF('Indicator Data'!AZ59="No Data",1,IF('Indicator Data Imputation'!AZ59&lt;&gt;"",1,0))</f>
        <v>1</v>
      </c>
      <c r="BA58" s="246">
        <f t="shared" si="0"/>
        <v>25</v>
      </c>
      <c r="BB58" s="247">
        <f t="shared" si="1"/>
        <v>0.54347826086956519</v>
      </c>
    </row>
    <row r="59" spans="1:54" s="166" customFormat="1" x14ac:dyDescent="0.25">
      <c r="A59" s="165" t="s">
        <v>188</v>
      </c>
      <c r="B59" s="165" t="s">
        <v>591</v>
      </c>
      <c r="C59" s="165" t="s">
        <v>446</v>
      </c>
      <c r="D59" s="195" t="s">
        <v>450</v>
      </c>
      <c r="E59" s="242">
        <f>IF('Indicator Data'!E60="No Data",1,IF('Indicator Data Imputation'!E60&lt;&gt;"",1,0))</f>
        <v>0</v>
      </c>
      <c r="F59" s="242">
        <f>IF('Indicator Data'!F60="No Data",1,IF('Indicator Data Imputation'!F60&lt;&gt;"",1,0))</f>
        <v>0</v>
      </c>
      <c r="G59" s="242">
        <f>IF('Indicator Data'!G60="No Data",1,IF('Indicator Data Imputation'!G60&lt;&gt;"",1,0))</f>
        <v>0</v>
      </c>
      <c r="H59" s="242">
        <f>IF('Indicator Data'!H60="No Data",1,IF('Indicator Data Imputation'!H60&lt;&gt;"",1,0))</f>
        <v>0</v>
      </c>
      <c r="I59" s="242">
        <f>IF('Indicator Data'!I60="No Data",1,IF('Indicator Data Imputation'!I60&lt;&gt;"",1,0))</f>
        <v>1</v>
      </c>
      <c r="J59" s="242">
        <f>IF('Indicator Data'!J60="No Data",1,IF('Indicator Data Imputation'!J60&lt;&gt;"",1,0))</f>
        <v>0</v>
      </c>
      <c r="K59" s="242">
        <f>IF('Indicator Data'!K60="No Data",1,IF('Indicator Data Imputation'!K60&lt;&gt;"",1,0))</f>
        <v>1</v>
      </c>
      <c r="L59" s="242">
        <f>IF('Indicator Data'!L60="No Data",1,IF('Indicator Data Imputation'!L60&lt;&gt;"",1,0))</f>
        <v>0</v>
      </c>
      <c r="M59" s="242">
        <f>IF('Indicator Data'!M60="No Data",1,IF('Indicator Data Imputation'!M60&lt;&gt;"",1,0))</f>
        <v>0</v>
      </c>
      <c r="N59" s="242">
        <f>IF('Indicator Data'!N60="No Data",1,IF('Indicator Data Imputation'!N60&lt;&gt;"",1,0))</f>
        <v>0</v>
      </c>
      <c r="O59" s="242">
        <f>IF('Indicator Data'!O60="No Data",1,IF('Indicator Data Imputation'!O60&lt;&gt;"",1,0))</f>
        <v>0</v>
      </c>
      <c r="P59" s="242">
        <f>IF('Indicator Data'!P60="No Data",1,IF('Indicator Data Imputation'!P60&lt;&gt;"",1,0))</f>
        <v>0</v>
      </c>
      <c r="Q59" s="242">
        <f>IF('Indicator Data'!Q60="No Data",1,IF('Indicator Data Imputation'!Q60&lt;&gt;"",1,0))</f>
        <v>1</v>
      </c>
      <c r="R59" s="242">
        <f>IF('Indicator Data'!R60="No Data",1,IF('Indicator Data Imputation'!R60&lt;&gt;"",1,0))</f>
        <v>1</v>
      </c>
      <c r="S59" s="242">
        <f>IF('Indicator Data'!S60="No Data",1,IF('Indicator Data Imputation'!S60&lt;&gt;"",1,0))</f>
        <v>1</v>
      </c>
      <c r="T59" s="242">
        <f>IF('Indicator Data'!T60="No Data",1,IF('Indicator Data Imputation'!T60&lt;&gt;"",1,0))</f>
        <v>1</v>
      </c>
      <c r="U59" s="242">
        <f>IF('Indicator Data'!U60="No Data",1,IF('Indicator Data Imputation'!U60&lt;&gt;"",1,0))</f>
        <v>1</v>
      </c>
      <c r="V59" s="242">
        <f>IF('Indicator Data'!V60="No Data",1,IF('Indicator Data Imputation'!V60&lt;&gt;"",1,0))</f>
        <v>1</v>
      </c>
      <c r="W59" s="242">
        <f>IF('Indicator Data'!W60="No Data",1,IF('Indicator Data Imputation'!W60&lt;&gt;"",1,0))</f>
        <v>1</v>
      </c>
      <c r="X59" s="242">
        <f>IF('Indicator Data'!X60="No Data",1,IF('Indicator Data Imputation'!X60&lt;&gt;"",1,0))</f>
        <v>1</v>
      </c>
      <c r="Y59" s="242">
        <f>IF('Indicator Data'!Y60="No Data",1,IF('Indicator Data Imputation'!Y60&lt;&gt;"",1,0))</f>
        <v>1</v>
      </c>
      <c r="Z59" s="242">
        <f>IF('Indicator Data'!Z60="No Data",1,IF('Indicator Data Imputation'!Z60&lt;&gt;"",1,0))</f>
        <v>1</v>
      </c>
      <c r="AA59" s="242">
        <f>IF('Indicator Data'!AA60="No Data",1,IF('Indicator Data Imputation'!AA60&lt;&gt;"",1,0))</f>
        <v>1</v>
      </c>
      <c r="AB59" s="242">
        <f>IF('Indicator Data'!AB60="No Data",1,IF('Indicator Data Imputation'!AB60&lt;&gt;"",1,0))</f>
        <v>0</v>
      </c>
      <c r="AC59" s="242">
        <f>IF('Indicator Data'!AC60="No Data",1,IF('Indicator Data Imputation'!AC60&lt;&gt;"",1,0))</f>
        <v>0</v>
      </c>
      <c r="AD59" s="242">
        <f>IF('Indicator Data'!AD60="No Data",1,IF('Indicator Data Imputation'!AD60&lt;&gt;"",1,0))</f>
        <v>1</v>
      </c>
      <c r="AE59" s="242">
        <f>IF('Indicator Data'!AE60="No Data",1,IF('Indicator Data Imputation'!AE60&lt;&gt;"",1,0))</f>
        <v>1</v>
      </c>
      <c r="AF59" s="242">
        <f>IF('Indicator Data'!AF60="No Data",1,IF('Indicator Data Imputation'!AF60&lt;&gt;"",1,0))</f>
        <v>0</v>
      </c>
      <c r="AG59" s="242">
        <f>IF('Indicator Data'!AG60="No Data",1,IF('Indicator Data Imputation'!AG60&lt;&gt;"",1,0))</f>
        <v>1</v>
      </c>
      <c r="AH59" s="242">
        <f>IF('Indicator Data'!AH60="No Data",1,IF('Indicator Data Imputation'!AH60&lt;&gt;"",1,0))</f>
        <v>0</v>
      </c>
      <c r="AI59" s="242">
        <f>IF('Indicator Data'!AI60="No Data",1,IF('Indicator Data Imputation'!AI60&lt;&gt;"",1,0))</f>
        <v>0</v>
      </c>
      <c r="AJ59" s="242">
        <f>IF('Indicator Data'!AJ60="No Data",1,IF('Indicator Data Imputation'!AJ60&lt;&gt;"",1,0))</f>
        <v>0</v>
      </c>
      <c r="AK59" s="242">
        <f>IF('Indicator Data'!AK60="No Data",1,IF('Indicator Data Imputation'!AK60&lt;&gt;"",1,0))</f>
        <v>0</v>
      </c>
      <c r="AL59" s="242">
        <f>IF('Indicator Data'!AL60="No Data",1,IF('Indicator Data Imputation'!AL60&lt;&gt;"",1,0))</f>
        <v>0</v>
      </c>
      <c r="AM59" s="242">
        <f>IF('Indicator Data'!AM60="No Data",1,IF('Indicator Data Imputation'!AM60&lt;&gt;"",1,0))</f>
        <v>0</v>
      </c>
      <c r="AN59" s="242">
        <f>IF('Indicator Data'!AN60="No Data",1,IF('Indicator Data Imputation'!AN60&lt;&gt;"",1,0))</f>
        <v>1</v>
      </c>
      <c r="AO59" s="242">
        <f>IF('Indicator Data'!AO60="No Data",1,IF('Indicator Data Imputation'!AO60&lt;&gt;"",1,0))</f>
        <v>1</v>
      </c>
      <c r="AP59" s="242">
        <f>IF('Indicator Data'!AP60="No Data",1,IF('Indicator Data Imputation'!AP60&lt;&gt;"",1,0))</f>
        <v>1</v>
      </c>
      <c r="AQ59" s="242">
        <f>IF('Indicator Data'!AQ60="No Data",1,IF('Indicator Data Imputation'!AQ60&lt;&gt;"",1,0))</f>
        <v>1</v>
      </c>
      <c r="AR59" s="242">
        <f>IF('Indicator Data'!AR60="No Data",1,IF('Indicator Data Imputation'!AR60&lt;&gt;"",1,0))</f>
        <v>1</v>
      </c>
      <c r="AS59" s="242">
        <f>IF('Indicator Data'!AS60="No Data",1,IF('Indicator Data Imputation'!AS60&lt;&gt;"",1,0))</f>
        <v>1</v>
      </c>
      <c r="AT59" s="242">
        <f>IF('Indicator Data'!AT60="No Data",1,IF('Indicator Data Imputation'!AT60&lt;&gt;"",1,0))</f>
        <v>1</v>
      </c>
      <c r="AU59" s="242">
        <f>IF('Indicator Data'!AU60="No Data",1,IF('Indicator Data Imputation'!AU60&lt;&gt;"",1,0))</f>
        <v>1</v>
      </c>
      <c r="AV59" s="242">
        <f>IF('Indicator Data'!AV60="No Data",1,IF('Indicator Data Imputation'!AV60&lt;&gt;"",1,0))</f>
        <v>1</v>
      </c>
      <c r="AW59" s="242">
        <f>IF('Indicator Data'!AW60="No Data",1,IF('Indicator Data Imputation'!AW60&lt;&gt;"",1,0))</f>
        <v>0</v>
      </c>
      <c r="AX59" s="242">
        <f>IF('Indicator Data'!AX60="No Data",1,IF('Indicator Data Imputation'!AX60&lt;&gt;"",1,0))</f>
        <v>0</v>
      </c>
      <c r="AY59" s="242">
        <f>IF('Indicator Data'!AY60="No Data",1,IF('Indicator Data Imputation'!AY60&lt;&gt;"",1,0))</f>
        <v>1</v>
      </c>
      <c r="AZ59" s="242">
        <f>IF('Indicator Data'!AZ60="No Data",1,IF('Indicator Data Imputation'!AZ60&lt;&gt;"",1,0))</f>
        <v>1</v>
      </c>
      <c r="BA59" s="246">
        <f t="shared" si="0"/>
        <v>25</v>
      </c>
      <c r="BB59" s="247">
        <f t="shared" si="1"/>
        <v>0.54347826086956519</v>
      </c>
    </row>
    <row r="60" spans="1:54" s="166" customFormat="1" x14ac:dyDescent="0.25">
      <c r="A60" s="165" t="s">
        <v>188</v>
      </c>
      <c r="B60" s="165" t="s">
        <v>448</v>
      </c>
      <c r="C60" s="165" t="s">
        <v>446</v>
      </c>
      <c r="D60" s="195" t="s">
        <v>453</v>
      </c>
      <c r="E60" s="242">
        <f>IF('Indicator Data'!E61="No Data",1,IF('Indicator Data Imputation'!E61&lt;&gt;"",1,0))</f>
        <v>0</v>
      </c>
      <c r="F60" s="242">
        <f>IF('Indicator Data'!F61="No Data",1,IF('Indicator Data Imputation'!F61&lt;&gt;"",1,0))</f>
        <v>0</v>
      </c>
      <c r="G60" s="242">
        <f>IF('Indicator Data'!G61="No Data",1,IF('Indicator Data Imputation'!G61&lt;&gt;"",1,0))</f>
        <v>0</v>
      </c>
      <c r="H60" s="242">
        <f>IF('Indicator Data'!H61="No Data",1,IF('Indicator Data Imputation'!H61&lt;&gt;"",1,0))</f>
        <v>0</v>
      </c>
      <c r="I60" s="242">
        <f>IF('Indicator Data'!I61="No Data",1,IF('Indicator Data Imputation'!I61&lt;&gt;"",1,0))</f>
        <v>1</v>
      </c>
      <c r="J60" s="242">
        <f>IF('Indicator Data'!J61="No Data",1,IF('Indicator Data Imputation'!J61&lt;&gt;"",1,0))</f>
        <v>0</v>
      </c>
      <c r="K60" s="242">
        <f>IF('Indicator Data'!K61="No Data",1,IF('Indicator Data Imputation'!K61&lt;&gt;"",1,0))</f>
        <v>1</v>
      </c>
      <c r="L60" s="242">
        <f>IF('Indicator Data'!L61="No Data",1,IF('Indicator Data Imputation'!L61&lt;&gt;"",1,0))</f>
        <v>0</v>
      </c>
      <c r="M60" s="242">
        <f>IF('Indicator Data'!M61="No Data",1,IF('Indicator Data Imputation'!M61&lt;&gt;"",1,0))</f>
        <v>0</v>
      </c>
      <c r="N60" s="242">
        <f>IF('Indicator Data'!N61="No Data",1,IF('Indicator Data Imputation'!N61&lt;&gt;"",1,0))</f>
        <v>0</v>
      </c>
      <c r="O60" s="242">
        <f>IF('Indicator Data'!O61="No Data",1,IF('Indicator Data Imputation'!O61&lt;&gt;"",1,0))</f>
        <v>0</v>
      </c>
      <c r="P60" s="242">
        <f>IF('Indicator Data'!P61="No Data",1,IF('Indicator Data Imputation'!P61&lt;&gt;"",1,0))</f>
        <v>0</v>
      </c>
      <c r="Q60" s="242">
        <f>IF('Indicator Data'!Q61="No Data",1,IF('Indicator Data Imputation'!Q61&lt;&gt;"",1,0))</f>
        <v>1</v>
      </c>
      <c r="R60" s="242">
        <f>IF('Indicator Data'!R61="No Data",1,IF('Indicator Data Imputation'!R61&lt;&gt;"",1,0))</f>
        <v>1</v>
      </c>
      <c r="S60" s="242">
        <f>IF('Indicator Data'!S61="No Data",1,IF('Indicator Data Imputation'!S61&lt;&gt;"",1,0))</f>
        <v>1</v>
      </c>
      <c r="T60" s="242">
        <f>IF('Indicator Data'!T61="No Data",1,IF('Indicator Data Imputation'!T61&lt;&gt;"",1,0))</f>
        <v>1</v>
      </c>
      <c r="U60" s="242">
        <f>IF('Indicator Data'!U61="No Data",1,IF('Indicator Data Imputation'!U61&lt;&gt;"",1,0))</f>
        <v>1</v>
      </c>
      <c r="V60" s="242">
        <f>IF('Indicator Data'!V61="No Data",1,IF('Indicator Data Imputation'!V61&lt;&gt;"",1,0))</f>
        <v>1</v>
      </c>
      <c r="W60" s="242">
        <f>IF('Indicator Data'!W61="No Data",1,IF('Indicator Data Imputation'!W61&lt;&gt;"",1,0))</f>
        <v>1</v>
      </c>
      <c r="X60" s="242">
        <f>IF('Indicator Data'!X61="No Data",1,IF('Indicator Data Imputation'!X61&lt;&gt;"",1,0))</f>
        <v>1</v>
      </c>
      <c r="Y60" s="242">
        <f>IF('Indicator Data'!Y61="No Data",1,IF('Indicator Data Imputation'!Y61&lt;&gt;"",1,0))</f>
        <v>1</v>
      </c>
      <c r="Z60" s="242">
        <f>IF('Indicator Data'!Z61="No Data",1,IF('Indicator Data Imputation'!Z61&lt;&gt;"",1,0))</f>
        <v>1</v>
      </c>
      <c r="AA60" s="242">
        <f>IF('Indicator Data'!AA61="No Data",1,IF('Indicator Data Imputation'!AA61&lt;&gt;"",1,0))</f>
        <v>1</v>
      </c>
      <c r="AB60" s="242">
        <f>IF('Indicator Data'!AB61="No Data",1,IF('Indicator Data Imputation'!AB61&lt;&gt;"",1,0))</f>
        <v>0</v>
      </c>
      <c r="AC60" s="242">
        <f>IF('Indicator Data'!AC61="No Data",1,IF('Indicator Data Imputation'!AC61&lt;&gt;"",1,0))</f>
        <v>0</v>
      </c>
      <c r="AD60" s="242">
        <f>IF('Indicator Data'!AD61="No Data",1,IF('Indicator Data Imputation'!AD61&lt;&gt;"",1,0))</f>
        <v>1</v>
      </c>
      <c r="AE60" s="242">
        <f>IF('Indicator Data'!AE61="No Data",1,IF('Indicator Data Imputation'!AE61&lt;&gt;"",1,0))</f>
        <v>1</v>
      </c>
      <c r="AF60" s="242">
        <f>IF('Indicator Data'!AF61="No Data",1,IF('Indicator Data Imputation'!AF61&lt;&gt;"",1,0))</f>
        <v>0</v>
      </c>
      <c r="AG60" s="242">
        <f>IF('Indicator Data'!AG61="No Data",1,IF('Indicator Data Imputation'!AG61&lt;&gt;"",1,0))</f>
        <v>1</v>
      </c>
      <c r="AH60" s="242">
        <f>IF('Indicator Data'!AH61="No Data",1,IF('Indicator Data Imputation'!AH61&lt;&gt;"",1,0))</f>
        <v>0</v>
      </c>
      <c r="AI60" s="242">
        <f>IF('Indicator Data'!AI61="No Data",1,IF('Indicator Data Imputation'!AI61&lt;&gt;"",1,0))</f>
        <v>0</v>
      </c>
      <c r="AJ60" s="242">
        <f>IF('Indicator Data'!AJ61="No Data",1,IF('Indicator Data Imputation'!AJ61&lt;&gt;"",1,0))</f>
        <v>0</v>
      </c>
      <c r="AK60" s="242">
        <f>IF('Indicator Data'!AK61="No Data",1,IF('Indicator Data Imputation'!AK61&lt;&gt;"",1,0))</f>
        <v>0</v>
      </c>
      <c r="AL60" s="242">
        <f>IF('Indicator Data'!AL61="No Data",1,IF('Indicator Data Imputation'!AL61&lt;&gt;"",1,0))</f>
        <v>0</v>
      </c>
      <c r="AM60" s="242">
        <f>IF('Indicator Data'!AM61="No Data",1,IF('Indicator Data Imputation'!AM61&lt;&gt;"",1,0))</f>
        <v>0</v>
      </c>
      <c r="AN60" s="242">
        <f>IF('Indicator Data'!AN61="No Data",1,IF('Indicator Data Imputation'!AN61&lt;&gt;"",1,0))</f>
        <v>1</v>
      </c>
      <c r="AO60" s="242">
        <f>IF('Indicator Data'!AO61="No Data",1,IF('Indicator Data Imputation'!AO61&lt;&gt;"",1,0))</f>
        <v>1</v>
      </c>
      <c r="AP60" s="242">
        <f>IF('Indicator Data'!AP61="No Data",1,IF('Indicator Data Imputation'!AP61&lt;&gt;"",1,0))</f>
        <v>1</v>
      </c>
      <c r="AQ60" s="242">
        <f>IF('Indicator Data'!AQ61="No Data",1,IF('Indicator Data Imputation'!AQ61&lt;&gt;"",1,0))</f>
        <v>1</v>
      </c>
      <c r="AR60" s="242">
        <f>IF('Indicator Data'!AR61="No Data",1,IF('Indicator Data Imputation'!AR61&lt;&gt;"",1,0))</f>
        <v>1</v>
      </c>
      <c r="AS60" s="242">
        <f>IF('Indicator Data'!AS61="No Data",1,IF('Indicator Data Imputation'!AS61&lt;&gt;"",1,0))</f>
        <v>1</v>
      </c>
      <c r="AT60" s="242">
        <f>IF('Indicator Data'!AT61="No Data",1,IF('Indicator Data Imputation'!AT61&lt;&gt;"",1,0))</f>
        <v>1</v>
      </c>
      <c r="AU60" s="242">
        <f>IF('Indicator Data'!AU61="No Data",1,IF('Indicator Data Imputation'!AU61&lt;&gt;"",1,0))</f>
        <v>1</v>
      </c>
      <c r="AV60" s="242">
        <f>IF('Indicator Data'!AV61="No Data",1,IF('Indicator Data Imputation'!AV61&lt;&gt;"",1,0))</f>
        <v>1</v>
      </c>
      <c r="AW60" s="242">
        <f>IF('Indicator Data'!AW61="No Data",1,IF('Indicator Data Imputation'!AW61&lt;&gt;"",1,0))</f>
        <v>0</v>
      </c>
      <c r="AX60" s="242">
        <f>IF('Indicator Data'!AX61="No Data",1,IF('Indicator Data Imputation'!AX61&lt;&gt;"",1,0))</f>
        <v>0</v>
      </c>
      <c r="AY60" s="242">
        <f>IF('Indicator Data'!AY61="No Data",1,IF('Indicator Data Imputation'!AY61&lt;&gt;"",1,0))</f>
        <v>1</v>
      </c>
      <c r="AZ60" s="242">
        <f>IF('Indicator Data'!AZ61="No Data",1,IF('Indicator Data Imputation'!AZ61&lt;&gt;"",1,0))</f>
        <v>1</v>
      </c>
      <c r="BA60" s="246">
        <f t="shared" si="0"/>
        <v>25</v>
      </c>
      <c r="BB60" s="247">
        <f t="shared" si="1"/>
        <v>0.54347826086956519</v>
      </c>
    </row>
    <row r="61" spans="1:54" s="166" customFormat="1" x14ac:dyDescent="0.25">
      <c r="A61" s="165" t="s">
        <v>188</v>
      </c>
      <c r="B61" s="165" t="s">
        <v>451</v>
      </c>
      <c r="C61" s="165" t="s">
        <v>446</v>
      </c>
      <c r="D61" s="195" t="s">
        <v>457</v>
      </c>
      <c r="E61" s="242">
        <f>IF('Indicator Data'!E62="No Data",1,IF('Indicator Data Imputation'!E62&lt;&gt;"",1,0))</f>
        <v>0</v>
      </c>
      <c r="F61" s="242">
        <f>IF('Indicator Data'!F62="No Data",1,IF('Indicator Data Imputation'!F62&lt;&gt;"",1,0))</f>
        <v>0</v>
      </c>
      <c r="G61" s="242">
        <f>IF('Indicator Data'!G62="No Data",1,IF('Indicator Data Imputation'!G62&lt;&gt;"",1,0))</f>
        <v>0</v>
      </c>
      <c r="H61" s="242">
        <f>IF('Indicator Data'!H62="No Data",1,IF('Indicator Data Imputation'!H62&lt;&gt;"",1,0))</f>
        <v>0</v>
      </c>
      <c r="I61" s="242">
        <f>IF('Indicator Data'!I62="No Data",1,IF('Indicator Data Imputation'!I62&lt;&gt;"",1,0))</f>
        <v>1</v>
      </c>
      <c r="J61" s="242">
        <f>IF('Indicator Data'!J62="No Data",1,IF('Indicator Data Imputation'!J62&lt;&gt;"",1,0))</f>
        <v>0</v>
      </c>
      <c r="K61" s="242">
        <f>IF('Indicator Data'!K62="No Data",1,IF('Indicator Data Imputation'!K62&lt;&gt;"",1,0))</f>
        <v>1</v>
      </c>
      <c r="L61" s="242">
        <f>IF('Indicator Data'!L62="No Data",1,IF('Indicator Data Imputation'!L62&lt;&gt;"",1,0))</f>
        <v>0</v>
      </c>
      <c r="M61" s="242">
        <f>IF('Indicator Data'!M62="No Data",1,IF('Indicator Data Imputation'!M62&lt;&gt;"",1,0))</f>
        <v>0</v>
      </c>
      <c r="N61" s="242">
        <f>IF('Indicator Data'!N62="No Data",1,IF('Indicator Data Imputation'!N62&lt;&gt;"",1,0))</f>
        <v>0</v>
      </c>
      <c r="O61" s="242">
        <f>IF('Indicator Data'!O62="No Data",1,IF('Indicator Data Imputation'!O62&lt;&gt;"",1,0))</f>
        <v>0</v>
      </c>
      <c r="P61" s="242">
        <f>IF('Indicator Data'!P62="No Data",1,IF('Indicator Data Imputation'!P62&lt;&gt;"",1,0))</f>
        <v>0</v>
      </c>
      <c r="Q61" s="242">
        <f>IF('Indicator Data'!Q62="No Data",1,IF('Indicator Data Imputation'!Q62&lt;&gt;"",1,0))</f>
        <v>1</v>
      </c>
      <c r="R61" s="242">
        <f>IF('Indicator Data'!R62="No Data",1,IF('Indicator Data Imputation'!R62&lt;&gt;"",1,0))</f>
        <v>1</v>
      </c>
      <c r="S61" s="242">
        <f>IF('Indicator Data'!S62="No Data",1,IF('Indicator Data Imputation'!S62&lt;&gt;"",1,0))</f>
        <v>1</v>
      </c>
      <c r="T61" s="242">
        <f>IF('Indicator Data'!T62="No Data",1,IF('Indicator Data Imputation'!T62&lt;&gt;"",1,0))</f>
        <v>1</v>
      </c>
      <c r="U61" s="242">
        <f>IF('Indicator Data'!U62="No Data",1,IF('Indicator Data Imputation'!U62&lt;&gt;"",1,0))</f>
        <v>1</v>
      </c>
      <c r="V61" s="242">
        <f>IF('Indicator Data'!V62="No Data",1,IF('Indicator Data Imputation'!V62&lt;&gt;"",1,0))</f>
        <v>1</v>
      </c>
      <c r="W61" s="242">
        <f>IF('Indicator Data'!W62="No Data",1,IF('Indicator Data Imputation'!W62&lt;&gt;"",1,0))</f>
        <v>1</v>
      </c>
      <c r="X61" s="242">
        <f>IF('Indicator Data'!X62="No Data",1,IF('Indicator Data Imputation'!X62&lt;&gt;"",1,0))</f>
        <v>1</v>
      </c>
      <c r="Y61" s="242">
        <f>IF('Indicator Data'!Y62="No Data",1,IF('Indicator Data Imputation'!Y62&lt;&gt;"",1,0))</f>
        <v>1</v>
      </c>
      <c r="Z61" s="242">
        <f>IF('Indicator Data'!Z62="No Data",1,IF('Indicator Data Imputation'!Z62&lt;&gt;"",1,0))</f>
        <v>1</v>
      </c>
      <c r="AA61" s="242">
        <f>IF('Indicator Data'!AA62="No Data",1,IF('Indicator Data Imputation'!AA62&lt;&gt;"",1,0))</f>
        <v>1</v>
      </c>
      <c r="AB61" s="242">
        <f>IF('Indicator Data'!AB62="No Data",1,IF('Indicator Data Imputation'!AB62&lt;&gt;"",1,0))</f>
        <v>0</v>
      </c>
      <c r="AC61" s="242">
        <f>IF('Indicator Data'!AC62="No Data",1,IF('Indicator Data Imputation'!AC62&lt;&gt;"",1,0))</f>
        <v>0</v>
      </c>
      <c r="AD61" s="242">
        <f>IF('Indicator Data'!AD62="No Data",1,IF('Indicator Data Imputation'!AD62&lt;&gt;"",1,0))</f>
        <v>1</v>
      </c>
      <c r="AE61" s="242">
        <f>IF('Indicator Data'!AE62="No Data",1,IF('Indicator Data Imputation'!AE62&lt;&gt;"",1,0))</f>
        <v>1</v>
      </c>
      <c r="AF61" s="242">
        <f>IF('Indicator Data'!AF62="No Data",1,IF('Indicator Data Imputation'!AF62&lt;&gt;"",1,0))</f>
        <v>0</v>
      </c>
      <c r="AG61" s="242">
        <f>IF('Indicator Data'!AG62="No Data",1,IF('Indicator Data Imputation'!AG62&lt;&gt;"",1,0))</f>
        <v>1</v>
      </c>
      <c r="AH61" s="242">
        <f>IF('Indicator Data'!AH62="No Data",1,IF('Indicator Data Imputation'!AH62&lt;&gt;"",1,0))</f>
        <v>0</v>
      </c>
      <c r="AI61" s="242">
        <f>IF('Indicator Data'!AI62="No Data",1,IF('Indicator Data Imputation'!AI62&lt;&gt;"",1,0))</f>
        <v>0</v>
      </c>
      <c r="AJ61" s="242">
        <f>IF('Indicator Data'!AJ62="No Data",1,IF('Indicator Data Imputation'!AJ62&lt;&gt;"",1,0))</f>
        <v>0</v>
      </c>
      <c r="AK61" s="242">
        <f>IF('Indicator Data'!AK62="No Data",1,IF('Indicator Data Imputation'!AK62&lt;&gt;"",1,0))</f>
        <v>0</v>
      </c>
      <c r="AL61" s="242">
        <f>IF('Indicator Data'!AL62="No Data",1,IF('Indicator Data Imputation'!AL62&lt;&gt;"",1,0))</f>
        <v>0</v>
      </c>
      <c r="AM61" s="242">
        <f>IF('Indicator Data'!AM62="No Data",1,IF('Indicator Data Imputation'!AM62&lt;&gt;"",1,0))</f>
        <v>0</v>
      </c>
      <c r="AN61" s="242">
        <f>IF('Indicator Data'!AN62="No Data",1,IF('Indicator Data Imputation'!AN62&lt;&gt;"",1,0))</f>
        <v>1</v>
      </c>
      <c r="AO61" s="242">
        <f>IF('Indicator Data'!AO62="No Data",1,IF('Indicator Data Imputation'!AO62&lt;&gt;"",1,0))</f>
        <v>1</v>
      </c>
      <c r="AP61" s="242">
        <f>IF('Indicator Data'!AP62="No Data",1,IF('Indicator Data Imputation'!AP62&lt;&gt;"",1,0))</f>
        <v>1</v>
      </c>
      <c r="AQ61" s="242">
        <f>IF('Indicator Data'!AQ62="No Data",1,IF('Indicator Data Imputation'!AQ62&lt;&gt;"",1,0))</f>
        <v>1</v>
      </c>
      <c r="AR61" s="242">
        <f>IF('Indicator Data'!AR62="No Data",1,IF('Indicator Data Imputation'!AR62&lt;&gt;"",1,0))</f>
        <v>1</v>
      </c>
      <c r="AS61" s="242">
        <f>IF('Indicator Data'!AS62="No Data",1,IF('Indicator Data Imputation'!AS62&lt;&gt;"",1,0))</f>
        <v>1</v>
      </c>
      <c r="AT61" s="242">
        <f>IF('Indicator Data'!AT62="No Data",1,IF('Indicator Data Imputation'!AT62&lt;&gt;"",1,0))</f>
        <v>1</v>
      </c>
      <c r="AU61" s="242">
        <f>IF('Indicator Data'!AU62="No Data",1,IF('Indicator Data Imputation'!AU62&lt;&gt;"",1,0))</f>
        <v>1</v>
      </c>
      <c r="AV61" s="242">
        <f>IF('Indicator Data'!AV62="No Data",1,IF('Indicator Data Imputation'!AV62&lt;&gt;"",1,0))</f>
        <v>1</v>
      </c>
      <c r="AW61" s="242">
        <f>IF('Indicator Data'!AW62="No Data",1,IF('Indicator Data Imputation'!AW62&lt;&gt;"",1,0))</f>
        <v>0</v>
      </c>
      <c r="AX61" s="242">
        <f>IF('Indicator Data'!AX62="No Data",1,IF('Indicator Data Imputation'!AX62&lt;&gt;"",1,0))</f>
        <v>0</v>
      </c>
      <c r="AY61" s="242">
        <f>IF('Indicator Data'!AY62="No Data",1,IF('Indicator Data Imputation'!AY62&lt;&gt;"",1,0))</f>
        <v>1</v>
      </c>
      <c r="AZ61" s="242">
        <f>IF('Indicator Data'!AZ62="No Data",1,IF('Indicator Data Imputation'!AZ62&lt;&gt;"",1,0))</f>
        <v>1</v>
      </c>
      <c r="BA61" s="246">
        <f t="shared" si="0"/>
        <v>25</v>
      </c>
      <c r="BB61" s="247">
        <f t="shared" si="1"/>
        <v>0.54347826086956519</v>
      </c>
    </row>
    <row r="62" spans="1:54" s="166" customFormat="1" x14ac:dyDescent="0.25">
      <c r="A62" s="165" t="s">
        <v>188</v>
      </c>
      <c r="B62" s="165" t="s">
        <v>456</v>
      </c>
      <c r="C62" s="165" t="s">
        <v>446</v>
      </c>
      <c r="D62" s="195" t="s">
        <v>460</v>
      </c>
      <c r="E62" s="242">
        <f>IF('Indicator Data'!E63="No Data",1,IF('Indicator Data Imputation'!E63&lt;&gt;"",1,0))</f>
        <v>0</v>
      </c>
      <c r="F62" s="242">
        <f>IF('Indicator Data'!F63="No Data",1,IF('Indicator Data Imputation'!F63&lt;&gt;"",1,0))</f>
        <v>0</v>
      </c>
      <c r="G62" s="242">
        <f>IF('Indicator Data'!G63="No Data",1,IF('Indicator Data Imputation'!G63&lt;&gt;"",1,0))</f>
        <v>0</v>
      </c>
      <c r="H62" s="242">
        <f>IF('Indicator Data'!H63="No Data",1,IF('Indicator Data Imputation'!H63&lt;&gt;"",1,0))</f>
        <v>0</v>
      </c>
      <c r="I62" s="242">
        <f>IF('Indicator Data'!I63="No Data",1,IF('Indicator Data Imputation'!I63&lt;&gt;"",1,0))</f>
        <v>1</v>
      </c>
      <c r="J62" s="242">
        <f>IF('Indicator Data'!J63="No Data",1,IF('Indicator Data Imputation'!J63&lt;&gt;"",1,0))</f>
        <v>0</v>
      </c>
      <c r="K62" s="242">
        <f>IF('Indicator Data'!K63="No Data",1,IF('Indicator Data Imputation'!K63&lt;&gt;"",1,0))</f>
        <v>1</v>
      </c>
      <c r="L62" s="242">
        <f>IF('Indicator Data'!L63="No Data",1,IF('Indicator Data Imputation'!L63&lt;&gt;"",1,0))</f>
        <v>0</v>
      </c>
      <c r="M62" s="242">
        <f>IF('Indicator Data'!M63="No Data",1,IF('Indicator Data Imputation'!M63&lt;&gt;"",1,0))</f>
        <v>0</v>
      </c>
      <c r="N62" s="242">
        <f>IF('Indicator Data'!N63="No Data",1,IF('Indicator Data Imputation'!N63&lt;&gt;"",1,0))</f>
        <v>0</v>
      </c>
      <c r="O62" s="242">
        <f>IF('Indicator Data'!O63="No Data",1,IF('Indicator Data Imputation'!O63&lt;&gt;"",1,0))</f>
        <v>0</v>
      </c>
      <c r="P62" s="242">
        <f>IF('Indicator Data'!P63="No Data",1,IF('Indicator Data Imputation'!P63&lt;&gt;"",1,0))</f>
        <v>0</v>
      </c>
      <c r="Q62" s="242">
        <f>IF('Indicator Data'!Q63="No Data",1,IF('Indicator Data Imputation'!Q63&lt;&gt;"",1,0))</f>
        <v>1</v>
      </c>
      <c r="R62" s="242">
        <f>IF('Indicator Data'!R63="No Data",1,IF('Indicator Data Imputation'!R63&lt;&gt;"",1,0))</f>
        <v>1</v>
      </c>
      <c r="S62" s="242">
        <f>IF('Indicator Data'!S63="No Data",1,IF('Indicator Data Imputation'!S63&lt;&gt;"",1,0))</f>
        <v>1</v>
      </c>
      <c r="T62" s="242">
        <f>IF('Indicator Data'!T63="No Data",1,IF('Indicator Data Imputation'!T63&lt;&gt;"",1,0))</f>
        <v>1</v>
      </c>
      <c r="U62" s="242">
        <f>IF('Indicator Data'!U63="No Data",1,IF('Indicator Data Imputation'!U63&lt;&gt;"",1,0))</f>
        <v>1</v>
      </c>
      <c r="V62" s="242">
        <f>IF('Indicator Data'!V63="No Data",1,IF('Indicator Data Imputation'!V63&lt;&gt;"",1,0))</f>
        <v>1</v>
      </c>
      <c r="W62" s="242">
        <f>IF('Indicator Data'!W63="No Data",1,IF('Indicator Data Imputation'!W63&lt;&gt;"",1,0))</f>
        <v>1</v>
      </c>
      <c r="X62" s="242">
        <f>IF('Indicator Data'!X63="No Data",1,IF('Indicator Data Imputation'!X63&lt;&gt;"",1,0))</f>
        <v>1</v>
      </c>
      <c r="Y62" s="242">
        <f>IF('Indicator Data'!Y63="No Data",1,IF('Indicator Data Imputation'!Y63&lt;&gt;"",1,0))</f>
        <v>1</v>
      </c>
      <c r="Z62" s="242">
        <f>IF('Indicator Data'!Z63="No Data",1,IF('Indicator Data Imputation'!Z63&lt;&gt;"",1,0))</f>
        <v>1</v>
      </c>
      <c r="AA62" s="242">
        <f>IF('Indicator Data'!AA63="No Data",1,IF('Indicator Data Imputation'!AA63&lt;&gt;"",1,0))</f>
        <v>1</v>
      </c>
      <c r="AB62" s="242">
        <f>IF('Indicator Data'!AB63="No Data",1,IF('Indicator Data Imputation'!AB63&lt;&gt;"",1,0))</f>
        <v>0</v>
      </c>
      <c r="AC62" s="242">
        <f>IF('Indicator Data'!AC63="No Data",1,IF('Indicator Data Imputation'!AC63&lt;&gt;"",1,0))</f>
        <v>0</v>
      </c>
      <c r="AD62" s="242">
        <f>IF('Indicator Data'!AD63="No Data",1,IF('Indicator Data Imputation'!AD63&lt;&gt;"",1,0))</f>
        <v>1</v>
      </c>
      <c r="AE62" s="242">
        <f>IF('Indicator Data'!AE63="No Data",1,IF('Indicator Data Imputation'!AE63&lt;&gt;"",1,0))</f>
        <v>1</v>
      </c>
      <c r="AF62" s="242">
        <f>IF('Indicator Data'!AF63="No Data",1,IF('Indicator Data Imputation'!AF63&lt;&gt;"",1,0))</f>
        <v>0</v>
      </c>
      <c r="AG62" s="242">
        <f>IF('Indicator Data'!AG63="No Data",1,IF('Indicator Data Imputation'!AG63&lt;&gt;"",1,0))</f>
        <v>1</v>
      </c>
      <c r="AH62" s="242">
        <f>IF('Indicator Data'!AH63="No Data",1,IF('Indicator Data Imputation'!AH63&lt;&gt;"",1,0))</f>
        <v>0</v>
      </c>
      <c r="AI62" s="242">
        <f>IF('Indicator Data'!AI63="No Data",1,IF('Indicator Data Imputation'!AI63&lt;&gt;"",1,0))</f>
        <v>0</v>
      </c>
      <c r="AJ62" s="242">
        <f>IF('Indicator Data'!AJ63="No Data",1,IF('Indicator Data Imputation'!AJ63&lt;&gt;"",1,0))</f>
        <v>0</v>
      </c>
      <c r="AK62" s="242">
        <f>IF('Indicator Data'!AK63="No Data",1,IF('Indicator Data Imputation'!AK63&lt;&gt;"",1,0))</f>
        <v>0</v>
      </c>
      <c r="AL62" s="242">
        <f>IF('Indicator Data'!AL63="No Data",1,IF('Indicator Data Imputation'!AL63&lt;&gt;"",1,0))</f>
        <v>0</v>
      </c>
      <c r="AM62" s="242">
        <f>IF('Indicator Data'!AM63="No Data",1,IF('Indicator Data Imputation'!AM63&lt;&gt;"",1,0))</f>
        <v>0</v>
      </c>
      <c r="AN62" s="242">
        <f>IF('Indicator Data'!AN63="No Data",1,IF('Indicator Data Imputation'!AN63&lt;&gt;"",1,0))</f>
        <v>1</v>
      </c>
      <c r="AO62" s="242">
        <f>IF('Indicator Data'!AO63="No Data",1,IF('Indicator Data Imputation'!AO63&lt;&gt;"",1,0))</f>
        <v>1</v>
      </c>
      <c r="AP62" s="242">
        <f>IF('Indicator Data'!AP63="No Data",1,IF('Indicator Data Imputation'!AP63&lt;&gt;"",1,0))</f>
        <v>1</v>
      </c>
      <c r="AQ62" s="242">
        <f>IF('Indicator Data'!AQ63="No Data",1,IF('Indicator Data Imputation'!AQ63&lt;&gt;"",1,0))</f>
        <v>1</v>
      </c>
      <c r="AR62" s="242">
        <f>IF('Indicator Data'!AR63="No Data",1,IF('Indicator Data Imputation'!AR63&lt;&gt;"",1,0))</f>
        <v>1</v>
      </c>
      <c r="AS62" s="242">
        <f>IF('Indicator Data'!AS63="No Data",1,IF('Indicator Data Imputation'!AS63&lt;&gt;"",1,0))</f>
        <v>1</v>
      </c>
      <c r="AT62" s="242">
        <f>IF('Indicator Data'!AT63="No Data",1,IF('Indicator Data Imputation'!AT63&lt;&gt;"",1,0))</f>
        <v>1</v>
      </c>
      <c r="AU62" s="242">
        <f>IF('Indicator Data'!AU63="No Data",1,IF('Indicator Data Imputation'!AU63&lt;&gt;"",1,0))</f>
        <v>1</v>
      </c>
      <c r="AV62" s="242">
        <f>IF('Indicator Data'!AV63="No Data",1,IF('Indicator Data Imputation'!AV63&lt;&gt;"",1,0))</f>
        <v>1</v>
      </c>
      <c r="AW62" s="242">
        <f>IF('Indicator Data'!AW63="No Data",1,IF('Indicator Data Imputation'!AW63&lt;&gt;"",1,0))</f>
        <v>0</v>
      </c>
      <c r="AX62" s="242">
        <f>IF('Indicator Data'!AX63="No Data",1,IF('Indicator Data Imputation'!AX63&lt;&gt;"",1,0))</f>
        <v>0</v>
      </c>
      <c r="AY62" s="242">
        <f>IF('Indicator Data'!AY63="No Data",1,IF('Indicator Data Imputation'!AY63&lt;&gt;"",1,0))</f>
        <v>1</v>
      </c>
      <c r="AZ62" s="242">
        <f>IF('Indicator Data'!AZ63="No Data",1,IF('Indicator Data Imputation'!AZ63&lt;&gt;"",1,0))</f>
        <v>1</v>
      </c>
      <c r="BA62" s="246">
        <f t="shared" si="0"/>
        <v>25</v>
      </c>
      <c r="BB62" s="247">
        <f t="shared" si="1"/>
        <v>0.54347826086956519</v>
      </c>
    </row>
    <row r="63" spans="1:54" s="166" customFormat="1" x14ac:dyDescent="0.25">
      <c r="A63" s="165" t="s">
        <v>188</v>
      </c>
      <c r="B63" s="165" t="s">
        <v>597</v>
      </c>
      <c r="C63" s="165" t="s">
        <v>446</v>
      </c>
      <c r="D63" s="195" t="s">
        <v>463</v>
      </c>
      <c r="E63" s="242">
        <f>IF('Indicator Data'!E64="No Data",1,IF('Indicator Data Imputation'!E64&lt;&gt;"",1,0))</f>
        <v>0</v>
      </c>
      <c r="F63" s="242">
        <f>IF('Indicator Data'!F64="No Data",1,IF('Indicator Data Imputation'!F64&lt;&gt;"",1,0))</f>
        <v>0</v>
      </c>
      <c r="G63" s="242">
        <f>IF('Indicator Data'!G64="No Data",1,IF('Indicator Data Imputation'!G64&lt;&gt;"",1,0))</f>
        <v>0</v>
      </c>
      <c r="H63" s="242">
        <f>IF('Indicator Data'!H64="No Data",1,IF('Indicator Data Imputation'!H64&lt;&gt;"",1,0))</f>
        <v>0</v>
      </c>
      <c r="I63" s="242">
        <f>IF('Indicator Data'!I64="No Data",1,IF('Indicator Data Imputation'!I64&lt;&gt;"",1,0))</f>
        <v>1</v>
      </c>
      <c r="J63" s="242">
        <f>IF('Indicator Data'!J64="No Data",1,IF('Indicator Data Imputation'!J64&lt;&gt;"",1,0))</f>
        <v>0</v>
      </c>
      <c r="K63" s="242">
        <f>IF('Indicator Data'!K64="No Data",1,IF('Indicator Data Imputation'!K64&lt;&gt;"",1,0))</f>
        <v>1</v>
      </c>
      <c r="L63" s="242">
        <f>IF('Indicator Data'!L64="No Data",1,IF('Indicator Data Imputation'!L64&lt;&gt;"",1,0))</f>
        <v>0</v>
      </c>
      <c r="M63" s="242">
        <f>IF('Indicator Data'!M64="No Data",1,IF('Indicator Data Imputation'!M64&lt;&gt;"",1,0))</f>
        <v>0</v>
      </c>
      <c r="N63" s="242">
        <f>IF('Indicator Data'!N64="No Data",1,IF('Indicator Data Imputation'!N64&lt;&gt;"",1,0))</f>
        <v>0</v>
      </c>
      <c r="O63" s="242">
        <f>IF('Indicator Data'!O64="No Data",1,IF('Indicator Data Imputation'!O64&lt;&gt;"",1,0))</f>
        <v>0</v>
      </c>
      <c r="P63" s="242">
        <f>IF('Indicator Data'!P64="No Data",1,IF('Indicator Data Imputation'!P64&lt;&gt;"",1,0))</f>
        <v>0</v>
      </c>
      <c r="Q63" s="242">
        <f>IF('Indicator Data'!Q64="No Data",1,IF('Indicator Data Imputation'!Q64&lt;&gt;"",1,0))</f>
        <v>1</v>
      </c>
      <c r="R63" s="242">
        <f>IF('Indicator Data'!R64="No Data",1,IF('Indicator Data Imputation'!R64&lt;&gt;"",1,0))</f>
        <v>1</v>
      </c>
      <c r="S63" s="242">
        <f>IF('Indicator Data'!S64="No Data",1,IF('Indicator Data Imputation'!S64&lt;&gt;"",1,0))</f>
        <v>1</v>
      </c>
      <c r="T63" s="242">
        <f>IF('Indicator Data'!T64="No Data",1,IF('Indicator Data Imputation'!T64&lt;&gt;"",1,0))</f>
        <v>1</v>
      </c>
      <c r="U63" s="242">
        <f>IF('Indicator Data'!U64="No Data",1,IF('Indicator Data Imputation'!U64&lt;&gt;"",1,0))</f>
        <v>1</v>
      </c>
      <c r="V63" s="242">
        <f>IF('Indicator Data'!V64="No Data",1,IF('Indicator Data Imputation'!V64&lt;&gt;"",1,0))</f>
        <v>1</v>
      </c>
      <c r="W63" s="242">
        <f>IF('Indicator Data'!W64="No Data",1,IF('Indicator Data Imputation'!W64&lt;&gt;"",1,0))</f>
        <v>1</v>
      </c>
      <c r="X63" s="242">
        <f>IF('Indicator Data'!X64="No Data",1,IF('Indicator Data Imputation'!X64&lt;&gt;"",1,0))</f>
        <v>1</v>
      </c>
      <c r="Y63" s="242">
        <f>IF('Indicator Data'!Y64="No Data",1,IF('Indicator Data Imputation'!Y64&lt;&gt;"",1,0))</f>
        <v>1</v>
      </c>
      <c r="Z63" s="242">
        <f>IF('Indicator Data'!Z64="No Data",1,IF('Indicator Data Imputation'!Z64&lt;&gt;"",1,0))</f>
        <v>1</v>
      </c>
      <c r="AA63" s="242">
        <f>IF('Indicator Data'!AA64="No Data",1,IF('Indicator Data Imputation'!AA64&lt;&gt;"",1,0))</f>
        <v>1</v>
      </c>
      <c r="AB63" s="242">
        <f>IF('Indicator Data'!AB64="No Data",1,IF('Indicator Data Imputation'!AB64&lt;&gt;"",1,0))</f>
        <v>0</v>
      </c>
      <c r="AC63" s="242">
        <f>IF('Indicator Data'!AC64="No Data",1,IF('Indicator Data Imputation'!AC64&lt;&gt;"",1,0))</f>
        <v>0</v>
      </c>
      <c r="AD63" s="242">
        <f>IF('Indicator Data'!AD64="No Data",1,IF('Indicator Data Imputation'!AD64&lt;&gt;"",1,0))</f>
        <v>1</v>
      </c>
      <c r="AE63" s="242">
        <f>IF('Indicator Data'!AE64="No Data",1,IF('Indicator Data Imputation'!AE64&lt;&gt;"",1,0))</f>
        <v>1</v>
      </c>
      <c r="AF63" s="242">
        <f>IF('Indicator Data'!AF64="No Data",1,IF('Indicator Data Imputation'!AF64&lt;&gt;"",1,0))</f>
        <v>0</v>
      </c>
      <c r="AG63" s="242">
        <f>IF('Indicator Data'!AG64="No Data",1,IF('Indicator Data Imputation'!AG64&lt;&gt;"",1,0))</f>
        <v>1</v>
      </c>
      <c r="AH63" s="242">
        <f>IF('Indicator Data'!AH64="No Data",1,IF('Indicator Data Imputation'!AH64&lt;&gt;"",1,0))</f>
        <v>0</v>
      </c>
      <c r="AI63" s="242">
        <f>IF('Indicator Data'!AI64="No Data",1,IF('Indicator Data Imputation'!AI64&lt;&gt;"",1,0))</f>
        <v>0</v>
      </c>
      <c r="AJ63" s="242">
        <f>IF('Indicator Data'!AJ64="No Data",1,IF('Indicator Data Imputation'!AJ64&lt;&gt;"",1,0))</f>
        <v>0</v>
      </c>
      <c r="AK63" s="242">
        <f>IF('Indicator Data'!AK64="No Data",1,IF('Indicator Data Imputation'!AK64&lt;&gt;"",1,0))</f>
        <v>0</v>
      </c>
      <c r="AL63" s="242">
        <f>IF('Indicator Data'!AL64="No Data",1,IF('Indicator Data Imputation'!AL64&lt;&gt;"",1,0))</f>
        <v>0</v>
      </c>
      <c r="AM63" s="242">
        <f>IF('Indicator Data'!AM64="No Data",1,IF('Indicator Data Imputation'!AM64&lt;&gt;"",1,0))</f>
        <v>0</v>
      </c>
      <c r="AN63" s="242">
        <f>IF('Indicator Data'!AN64="No Data",1,IF('Indicator Data Imputation'!AN64&lt;&gt;"",1,0))</f>
        <v>1</v>
      </c>
      <c r="AO63" s="242">
        <f>IF('Indicator Data'!AO64="No Data",1,IF('Indicator Data Imputation'!AO64&lt;&gt;"",1,0))</f>
        <v>1</v>
      </c>
      <c r="AP63" s="242">
        <f>IF('Indicator Data'!AP64="No Data",1,IF('Indicator Data Imputation'!AP64&lt;&gt;"",1,0))</f>
        <v>1</v>
      </c>
      <c r="AQ63" s="242">
        <f>IF('Indicator Data'!AQ64="No Data",1,IF('Indicator Data Imputation'!AQ64&lt;&gt;"",1,0))</f>
        <v>1</v>
      </c>
      <c r="AR63" s="242">
        <f>IF('Indicator Data'!AR64="No Data",1,IF('Indicator Data Imputation'!AR64&lt;&gt;"",1,0))</f>
        <v>1</v>
      </c>
      <c r="AS63" s="242">
        <f>IF('Indicator Data'!AS64="No Data",1,IF('Indicator Data Imputation'!AS64&lt;&gt;"",1,0))</f>
        <v>1</v>
      </c>
      <c r="AT63" s="242">
        <f>IF('Indicator Data'!AT64="No Data",1,IF('Indicator Data Imputation'!AT64&lt;&gt;"",1,0))</f>
        <v>1</v>
      </c>
      <c r="AU63" s="242">
        <f>IF('Indicator Data'!AU64="No Data",1,IF('Indicator Data Imputation'!AU64&lt;&gt;"",1,0))</f>
        <v>1</v>
      </c>
      <c r="AV63" s="242">
        <f>IF('Indicator Data'!AV64="No Data",1,IF('Indicator Data Imputation'!AV64&lt;&gt;"",1,0))</f>
        <v>1</v>
      </c>
      <c r="AW63" s="242">
        <f>IF('Indicator Data'!AW64="No Data",1,IF('Indicator Data Imputation'!AW64&lt;&gt;"",1,0))</f>
        <v>0</v>
      </c>
      <c r="AX63" s="242">
        <f>IF('Indicator Data'!AX64="No Data",1,IF('Indicator Data Imputation'!AX64&lt;&gt;"",1,0))</f>
        <v>0</v>
      </c>
      <c r="AY63" s="242">
        <f>IF('Indicator Data'!AY64="No Data",1,IF('Indicator Data Imputation'!AY64&lt;&gt;"",1,0))</f>
        <v>1</v>
      </c>
      <c r="AZ63" s="242">
        <f>IF('Indicator Data'!AZ64="No Data",1,IF('Indicator Data Imputation'!AZ64&lt;&gt;"",1,0))</f>
        <v>1</v>
      </c>
      <c r="BA63" s="246">
        <f t="shared" si="0"/>
        <v>25</v>
      </c>
      <c r="BB63" s="247">
        <f t="shared" si="1"/>
        <v>0.54347826086956519</v>
      </c>
    </row>
    <row r="64" spans="1:54" s="166" customFormat="1" x14ac:dyDescent="0.25">
      <c r="A64" s="165" t="s">
        <v>188</v>
      </c>
      <c r="B64" s="165" t="s">
        <v>458</v>
      </c>
      <c r="C64" s="165" t="s">
        <v>446</v>
      </c>
      <c r="D64" s="195" t="s">
        <v>466</v>
      </c>
      <c r="E64" s="242">
        <f>IF('Indicator Data'!E65="No Data",1,IF('Indicator Data Imputation'!E65&lt;&gt;"",1,0))</f>
        <v>0</v>
      </c>
      <c r="F64" s="242">
        <f>IF('Indicator Data'!F65="No Data",1,IF('Indicator Data Imputation'!F65&lt;&gt;"",1,0))</f>
        <v>0</v>
      </c>
      <c r="G64" s="242">
        <f>IF('Indicator Data'!G65="No Data",1,IF('Indicator Data Imputation'!G65&lt;&gt;"",1,0))</f>
        <v>0</v>
      </c>
      <c r="H64" s="242">
        <f>IF('Indicator Data'!H65="No Data",1,IF('Indicator Data Imputation'!H65&lt;&gt;"",1,0))</f>
        <v>0</v>
      </c>
      <c r="I64" s="242">
        <f>IF('Indicator Data'!I65="No Data",1,IF('Indicator Data Imputation'!I65&lt;&gt;"",1,0))</f>
        <v>1</v>
      </c>
      <c r="J64" s="242">
        <f>IF('Indicator Data'!J65="No Data",1,IF('Indicator Data Imputation'!J65&lt;&gt;"",1,0))</f>
        <v>0</v>
      </c>
      <c r="K64" s="242">
        <f>IF('Indicator Data'!K65="No Data",1,IF('Indicator Data Imputation'!K65&lt;&gt;"",1,0))</f>
        <v>1</v>
      </c>
      <c r="L64" s="242">
        <f>IF('Indicator Data'!L65="No Data",1,IF('Indicator Data Imputation'!L65&lt;&gt;"",1,0))</f>
        <v>0</v>
      </c>
      <c r="M64" s="242">
        <f>IF('Indicator Data'!M65="No Data",1,IF('Indicator Data Imputation'!M65&lt;&gt;"",1,0))</f>
        <v>0</v>
      </c>
      <c r="N64" s="242">
        <f>IF('Indicator Data'!N65="No Data",1,IF('Indicator Data Imputation'!N65&lt;&gt;"",1,0))</f>
        <v>0</v>
      </c>
      <c r="O64" s="242">
        <f>IF('Indicator Data'!O65="No Data",1,IF('Indicator Data Imputation'!O65&lt;&gt;"",1,0))</f>
        <v>0</v>
      </c>
      <c r="P64" s="242">
        <f>IF('Indicator Data'!P65="No Data",1,IF('Indicator Data Imputation'!P65&lt;&gt;"",1,0))</f>
        <v>0</v>
      </c>
      <c r="Q64" s="242">
        <f>IF('Indicator Data'!Q65="No Data",1,IF('Indicator Data Imputation'!Q65&lt;&gt;"",1,0))</f>
        <v>1</v>
      </c>
      <c r="R64" s="242">
        <f>IF('Indicator Data'!R65="No Data",1,IF('Indicator Data Imputation'!R65&lt;&gt;"",1,0))</f>
        <v>1</v>
      </c>
      <c r="S64" s="242">
        <f>IF('Indicator Data'!S65="No Data",1,IF('Indicator Data Imputation'!S65&lt;&gt;"",1,0))</f>
        <v>1</v>
      </c>
      <c r="T64" s="242">
        <f>IF('Indicator Data'!T65="No Data",1,IF('Indicator Data Imputation'!T65&lt;&gt;"",1,0))</f>
        <v>1</v>
      </c>
      <c r="U64" s="242">
        <f>IF('Indicator Data'!U65="No Data",1,IF('Indicator Data Imputation'!U65&lt;&gt;"",1,0))</f>
        <v>1</v>
      </c>
      <c r="V64" s="242">
        <f>IF('Indicator Data'!V65="No Data",1,IF('Indicator Data Imputation'!V65&lt;&gt;"",1,0))</f>
        <v>1</v>
      </c>
      <c r="W64" s="242">
        <f>IF('Indicator Data'!W65="No Data",1,IF('Indicator Data Imputation'!W65&lt;&gt;"",1,0))</f>
        <v>1</v>
      </c>
      <c r="X64" s="242">
        <f>IF('Indicator Data'!X65="No Data",1,IF('Indicator Data Imputation'!X65&lt;&gt;"",1,0))</f>
        <v>1</v>
      </c>
      <c r="Y64" s="242">
        <f>IF('Indicator Data'!Y65="No Data",1,IF('Indicator Data Imputation'!Y65&lt;&gt;"",1,0))</f>
        <v>1</v>
      </c>
      <c r="Z64" s="242">
        <f>IF('Indicator Data'!Z65="No Data",1,IF('Indicator Data Imputation'!Z65&lt;&gt;"",1,0))</f>
        <v>1</v>
      </c>
      <c r="AA64" s="242">
        <f>IF('Indicator Data'!AA65="No Data",1,IF('Indicator Data Imputation'!AA65&lt;&gt;"",1,0))</f>
        <v>1</v>
      </c>
      <c r="AB64" s="242">
        <f>IF('Indicator Data'!AB65="No Data",1,IF('Indicator Data Imputation'!AB65&lt;&gt;"",1,0))</f>
        <v>0</v>
      </c>
      <c r="AC64" s="242">
        <f>IF('Indicator Data'!AC65="No Data",1,IF('Indicator Data Imputation'!AC65&lt;&gt;"",1,0))</f>
        <v>0</v>
      </c>
      <c r="AD64" s="242">
        <f>IF('Indicator Data'!AD65="No Data",1,IF('Indicator Data Imputation'!AD65&lt;&gt;"",1,0))</f>
        <v>1</v>
      </c>
      <c r="AE64" s="242">
        <f>IF('Indicator Data'!AE65="No Data",1,IF('Indicator Data Imputation'!AE65&lt;&gt;"",1,0))</f>
        <v>1</v>
      </c>
      <c r="AF64" s="242">
        <f>IF('Indicator Data'!AF65="No Data",1,IF('Indicator Data Imputation'!AF65&lt;&gt;"",1,0))</f>
        <v>0</v>
      </c>
      <c r="AG64" s="242">
        <f>IF('Indicator Data'!AG65="No Data",1,IF('Indicator Data Imputation'!AG65&lt;&gt;"",1,0))</f>
        <v>1</v>
      </c>
      <c r="AH64" s="242">
        <f>IF('Indicator Data'!AH65="No Data",1,IF('Indicator Data Imputation'!AH65&lt;&gt;"",1,0))</f>
        <v>0</v>
      </c>
      <c r="AI64" s="242">
        <f>IF('Indicator Data'!AI65="No Data",1,IF('Indicator Data Imputation'!AI65&lt;&gt;"",1,0))</f>
        <v>0</v>
      </c>
      <c r="AJ64" s="242">
        <f>IF('Indicator Data'!AJ65="No Data",1,IF('Indicator Data Imputation'!AJ65&lt;&gt;"",1,0))</f>
        <v>0</v>
      </c>
      <c r="AK64" s="242">
        <f>IF('Indicator Data'!AK65="No Data",1,IF('Indicator Data Imputation'!AK65&lt;&gt;"",1,0))</f>
        <v>0</v>
      </c>
      <c r="AL64" s="242">
        <f>IF('Indicator Data'!AL65="No Data",1,IF('Indicator Data Imputation'!AL65&lt;&gt;"",1,0))</f>
        <v>0</v>
      </c>
      <c r="AM64" s="242">
        <f>IF('Indicator Data'!AM65="No Data",1,IF('Indicator Data Imputation'!AM65&lt;&gt;"",1,0))</f>
        <v>0</v>
      </c>
      <c r="AN64" s="242">
        <f>IF('Indicator Data'!AN65="No Data",1,IF('Indicator Data Imputation'!AN65&lt;&gt;"",1,0))</f>
        <v>1</v>
      </c>
      <c r="AO64" s="242">
        <f>IF('Indicator Data'!AO65="No Data",1,IF('Indicator Data Imputation'!AO65&lt;&gt;"",1,0))</f>
        <v>1</v>
      </c>
      <c r="AP64" s="242">
        <f>IF('Indicator Data'!AP65="No Data",1,IF('Indicator Data Imputation'!AP65&lt;&gt;"",1,0))</f>
        <v>1</v>
      </c>
      <c r="AQ64" s="242">
        <f>IF('Indicator Data'!AQ65="No Data",1,IF('Indicator Data Imputation'!AQ65&lt;&gt;"",1,0))</f>
        <v>1</v>
      </c>
      <c r="AR64" s="242">
        <f>IF('Indicator Data'!AR65="No Data",1,IF('Indicator Data Imputation'!AR65&lt;&gt;"",1,0))</f>
        <v>1</v>
      </c>
      <c r="AS64" s="242">
        <f>IF('Indicator Data'!AS65="No Data",1,IF('Indicator Data Imputation'!AS65&lt;&gt;"",1,0))</f>
        <v>1</v>
      </c>
      <c r="AT64" s="242">
        <f>IF('Indicator Data'!AT65="No Data",1,IF('Indicator Data Imputation'!AT65&lt;&gt;"",1,0))</f>
        <v>1</v>
      </c>
      <c r="AU64" s="242">
        <f>IF('Indicator Data'!AU65="No Data",1,IF('Indicator Data Imputation'!AU65&lt;&gt;"",1,0))</f>
        <v>1</v>
      </c>
      <c r="AV64" s="242">
        <f>IF('Indicator Data'!AV65="No Data",1,IF('Indicator Data Imputation'!AV65&lt;&gt;"",1,0))</f>
        <v>1</v>
      </c>
      <c r="AW64" s="242">
        <f>IF('Indicator Data'!AW65="No Data",1,IF('Indicator Data Imputation'!AW65&lt;&gt;"",1,0))</f>
        <v>0</v>
      </c>
      <c r="AX64" s="242">
        <f>IF('Indicator Data'!AX65="No Data",1,IF('Indicator Data Imputation'!AX65&lt;&gt;"",1,0))</f>
        <v>0</v>
      </c>
      <c r="AY64" s="242">
        <f>IF('Indicator Data'!AY65="No Data",1,IF('Indicator Data Imputation'!AY65&lt;&gt;"",1,0))</f>
        <v>1</v>
      </c>
      <c r="AZ64" s="242">
        <f>IF('Indicator Data'!AZ65="No Data",1,IF('Indicator Data Imputation'!AZ65&lt;&gt;"",1,0))</f>
        <v>1</v>
      </c>
      <c r="BA64" s="246">
        <f t="shared" si="0"/>
        <v>25</v>
      </c>
      <c r="BB64" s="247">
        <f t="shared" si="1"/>
        <v>0.54347826086956519</v>
      </c>
    </row>
    <row r="65" spans="1:54" s="166" customFormat="1" x14ac:dyDescent="0.25">
      <c r="A65" s="165" t="s">
        <v>188</v>
      </c>
      <c r="B65" s="165" t="s">
        <v>464</v>
      </c>
      <c r="C65" s="165" t="s">
        <v>446</v>
      </c>
      <c r="D65" s="195" t="s">
        <v>469</v>
      </c>
      <c r="E65" s="242">
        <f>IF('Indicator Data'!E66="No Data",1,IF('Indicator Data Imputation'!E66&lt;&gt;"",1,0))</f>
        <v>0</v>
      </c>
      <c r="F65" s="242">
        <f>IF('Indicator Data'!F66="No Data",1,IF('Indicator Data Imputation'!F66&lt;&gt;"",1,0))</f>
        <v>0</v>
      </c>
      <c r="G65" s="242">
        <f>IF('Indicator Data'!G66="No Data",1,IF('Indicator Data Imputation'!G66&lt;&gt;"",1,0))</f>
        <v>0</v>
      </c>
      <c r="H65" s="242">
        <f>IF('Indicator Data'!H66="No Data",1,IF('Indicator Data Imputation'!H66&lt;&gt;"",1,0))</f>
        <v>0</v>
      </c>
      <c r="I65" s="242">
        <f>IF('Indicator Data'!I66="No Data",1,IF('Indicator Data Imputation'!I66&lt;&gt;"",1,0))</f>
        <v>1</v>
      </c>
      <c r="J65" s="242">
        <f>IF('Indicator Data'!J66="No Data",1,IF('Indicator Data Imputation'!J66&lt;&gt;"",1,0))</f>
        <v>0</v>
      </c>
      <c r="K65" s="242">
        <f>IF('Indicator Data'!K66="No Data",1,IF('Indicator Data Imputation'!K66&lt;&gt;"",1,0))</f>
        <v>1</v>
      </c>
      <c r="L65" s="242">
        <f>IF('Indicator Data'!L66="No Data",1,IF('Indicator Data Imputation'!L66&lt;&gt;"",1,0))</f>
        <v>0</v>
      </c>
      <c r="M65" s="242">
        <f>IF('Indicator Data'!M66="No Data",1,IF('Indicator Data Imputation'!M66&lt;&gt;"",1,0))</f>
        <v>0</v>
      </c>
      <c r="N65" s="242">
        <f>IF('Indicator Data'!N66="No Data",1,IF('Indicator Data Imputation'!N66&lt;&gt;"",1,0))</f>
        <v>0</v>
      </c>
      <c r="O65" s="242">
        <f>IF('Indicator Data'!O66="No Data",1,IF('Indicator Data Imputation'!O66&lt;&gt;"",1,0))</f>
        <v>0</v>
      </c>
      <c r="P65" s="242">
        <f>IF('Indicator Data'!P66="No Data",1,IF('Indicator Data Imputation'!P66&lt;&gt;"",1,0))</f>
        <v>0</v>
      </c>
      <c r="Q65" s="242">
        <f>IF('Indicator Data'!Q66="No Data",1,IF('Indicator Data Imputation'!Q66&lt;&gt;"",1,0))</f>
        <v>1</v>
      </c>
      <c r="R65" s="242">
        <f>IF('Indicator Data'!R66="No Data",1,IF('Indicator Data Imputation'!R66&lt;&gt;"",1,0))</f>
        <v>1</v>
      </c>
      <c r="S65" s="242">
        <f>IF('Indicator Data'!S66="No Data",1,IF('Indicator Data Imputation'!S66&lt;&gt;"",1,0))</f>
        <v>1</v>
      </c>
      <c r="T65" s="242">
        <f>IF('Indicator Data'!T66="No Data",1,IF('Indicator Data Imputation'!T66&lt;&gt;"",1,0))</f>
        <v>1</v>
      </c>
      <c r="U65" s="242">
        <f>IF('Indicator Data'!U66="No Data",1,IF('Indicator Data Imputation'!U66&lt;&gt;"",1,0))</f>
        <v>1</v>
      </c>
      <c r="V65" s="242">
        <f>IF('Indicator Data'!V66="No Data",1,IF('Indicator Data Imputation'!V66&lt;&gt;"",1,0))</f>
        <v>1</v>
      </c>
      <c r="W65" s="242">
        <f>IF('Indicator Data'!W66="No Data",1,IF('Indicator Data Imputation'!W66&lt;&gt;"",1,0))</f>
        <v>1</v>
      </c>
      <c r="X65" s="242">
        <f>IF('Indicator Data'!X66="No Data",1,IF('Indicator Data Imputation'!X66&lt;&gt;"",1,0))</f>
        <v>1</v>
      </c>
      <c r="Y65" s="242">
        <f>IF('Indicator Data'!Y66="No Data",1,IF('Indicator Data Imputation'!Y66&lt;&gt;"",1,0))</f>
        <v>1</v>
      </c>
      <c r="Z65" s="242">
        <f>IF('Indicator Data'!Z66="No Data",1,IF('Indicator Data Imputation'!Z66&lt;&gt;"",1,0))</f>
        <v>1</v>
      </c>
      <c r="AA65" s="242">
        <f>IF('Indicator Data'!AA66="No Data",1,IF('Indicator Data Imputation'!AA66&lt;&gt;"",1,0))</f>
        <v>1</v>
      </c>
      <c r="AB65" s="242">
        <f>IF('Indicator Data'!AB66="No Data",1,IF('Indicator Data Imputation'!AB66&lt;&gt;"",1,0))</f>
        <v>0</v>
      </c>
      <c r="AC65" s="242">
        <f>IF('Indicator Data'!AC66="No Data",1,IF('Indicator Data Imputation'!AC66&lt;&gt;"",1,0))</f>
        <v>0</v>
      </c>
      <c r="AD65" s="242">
        <f>IF('Indicator Data'!AD66="No Data",1,IF('Indicator Data Imputation'!AD66&lt;&gt;"",1,0))</f>
        <v>1</v>
      </c>
      <c r="AE65" s="242">
        <f>IF('Indicator Data'!AE66="No Data",1,IF('Indicator Data Imputation'!AE66&lt;&gt;"",1,0))</f>
        <v>1</v>
      </c>
      <c r="AF65" s="242">
        <f>IF('Indicator Data'!AF66="No Data",1,IF('Indicator Data Imputation'!AF66&lt;&gt;"",1,0))</f>
        <v>0</v>
      </c>
      <c r="AG65" s="242">
        <f>IF('Indicator Data'!AG66="No Data",1,IF('Indicator Data Imputation'!AG66&lt;&gt;"",1,0))</f>
        <v>1</v>
      </c>
      <c r="AH65" s="242">
        <f>IF('Indicator Data'!AH66="No Data",1,IF('Indicator Data Imputation'!AH66&lt;&gt;"",1,0))</f>
        <v>0</v>
      </c>
      <c r="AI65" s="242">
        <f>IF('Indicator Data'!AI66="No Data",1,IF('Indicator Data Imputation'!AI66&lt;&gt;"",1,0))</f>
        <v>0</v>
      </c>
      <c r="AJ65" s="242">
        <f>IF('Indicator Data'!AJ66="No Data",1,IF('Indicator Data Imputation'!AJ66&lt;&gt;"",1,0))</f>
        <v>0</v>
      </c>
      <c r="AK65" s="242">
        <f>IF('Indicator Data'!AK66="No Data",1,IF('Indicator Data Imputation'!AK66&lt;&gt;"",1,0))</f>
        <v>0</v>
      </c>
      <c r="AL65" s="242">
        <f>IF('Indicator Data'!AL66="No Data",1,IF('Indicator Data Imputation'!AL66&lt;&gt;"",1,0))</f>
        <v>1</v>
      </c>
      <c r="AM65" s="242">
        <f>IF('Indicator Data'!AM66="No Data",1,IF('Indicator Data Imputation'!AM66&lt;&gt;"",1,0))</f>
        <v>0</v>
      </c>
      <c r="AN65" s="242">
        <f>IF('Indicator Data'!AN66="No Data",1,IF('Indicator Data Imputation'!AN66&lt;&gt;"",1,0))</f>
        <v>1</v>
      </c>
      <c r="AO65" s="242">
        <f>IF('Indicator Data'!AO66="No Data",1,IF('Indicator Data Imputation'!AO66&lt;&gt;"",1,0))</f>
        <v>1</v>
      </c>
      <c r="AP65" s="242">
        <f>IF('Indicator Data'!AP66="No Data",1,IF('Indicator Data Imputation'!AP66&lt;&gt;"",1,0))</f>
        <v>1</v>
      </c>
      <c r="AQ65" s="242">
        <f>IF('Indicator Data'!AQ66="No Data",1,IF('Indicator Data Imputation'!AQ66&lt;&gt;"",1,0))</f>
        <v>1</v>
      </c>
      <c r="AR65" s="242">
        <f>IF('Indicator Data'!AR66="No Data",1,IF('Indicator Data Imputation'!AR66&lt;&gt;"",1,0))</f>
        <v>1</v>
      </c>
      <c r="AS65" s="242">
        <f>IF('Indicator Data'!AS66="No Data",1,IF('Indicator Data Imputation'!AS66&lt;&gt;"",1,0))</f>
        <v>1</v>
      </c>
      <c r="AT65" s="242">
        <f>IF('Indicator Data'!AT66="No Data",1,IF('Indicator Data Imputation'!AT66&lt;&gt;"",1,0))</f>
        <v>1</v>
      </c>
      <c r="AU65" s="242">
        <f>IF('Indicator Data'!AU66="No Data",1,IF('Indicator Data Imputation'!AU66&lt;&gt;"",1,0))</f>
        <v>1</v>
      </c>
      <c r="AV65" s="242">
        <f>IF('Indicator Data'!AV66="No Data",1,IF('Indicator Data Imputation'!AV66&lt;&gt;"",1,0))</f>
        <v>1</v>
      </c>
      <c r="AW65" s="242">
        <f>IF('Indicator Data'!AW66="No Data",1,IF('Indicator Data Imputation'!AW66&lt;&gt;"",1,0))</f>
        <v>0</v>
      </c>
      <c r="AX65" s="242">
        <f>IF('Indicator Data'!AX66="No Data",1,IF('Indicator Data Imputation'!AX66&lt;&gt;"",1,0))</f>
        <v>0</v>
      </c>
      <c r="AY65" s="242">
        <f>IF('Indicator Data'!AY66="No Data",1,IF('Indicator Data Imputation'!AY66&lt;&gt;"",1,0))</f>
        <v>1</v>
      </c>
      <c r="AZ65" s="242">
        <f>IF('Indicator Data'!AZ66="No Data",1,IF('Indicator Data Imputation'!AZ66&lt;&gt;"",1,0))</f>
        <v>1</v>
      </c>
      <c r="BA65" s="246">
        <f t="shared" si="0"/>
        <v>26</v>
      </c>
      <c r="BB65" s="247">
        <f t="shared" si="1"/>
        <v>0.56521739130434778</v>
      </c>
    </row>
    <row r="66" spans="1:54" s="166" customFormat="1" x14ac:dyDescent="0.25">
      <c r="A66" s="165" t="s">
        <v>188</v>
      </c>
      <c r="B66" s="165" t="s">
        <v>601</v>
      </c>
      <c r="C66" s="165" t="s">
        <v>446</v>
      </c>
      <c r="D66" s="195" t="s">
        <v>472</v>
      </c>
      <c r="E66" s="242">
        <f>IF('Indicator Data'!E67="No Data",1,IF('Indicator Data Imputation'!E67&lt;&gt;"",1,0))</f>
        <v>0</v>
      </c>
      <c r="F66" s="242">
        <f>IF('Indicator Data'!F67="No Data",1,IF('Indicator Data Imputation'!F67&lt;&gt;"",1,0))</f>
        <v>0</v>
      </c>
      <c r="G66" s="242">
        <f>IF('Indicator Data'!G67="No Data",1,IF('Indicator Data Imputation'!G67&lt;&gt;"",1,0))</f>
        <v>0</v>
      </c>
      <c r="H66" s="242">
        <f>IF('Indicator Data'!H67="No Data",1,IF('Indicator Data Imputation'!H67&lt;&gt;"",1,0))</f>
        <v>0</v>
      </c>
      <c r="I66" s="242">
        <f>IF('Indicator Data'!I67="No Data",1,IF('Indicator Data Imputation'!I67&lt;&gt;"",1,0))</f>
        <v>1</v>
      </c>
      <c r="J66" s="242">
        <f>IF('Indicator Data'!J67="No Data",1,IF('Indicator Data Imputation'!J67&lt;&gt;"",1,0))</f>
        <v>0</v>
      </c>
      <c r="K66" s="242">
        <f>IF('Indicator Data'!K67="No Data",1,IF('Indicator Data Imputation'!K67&lt;&gt;"",1,0))</f>
        <v>1</v>
      </c>
      <c r="L66" s="242">
        <f>IF('Indicator Data'!L67="No Data",1,IF('Indicator Data Imputation'!L67&lt;&gt;"",1,0))</f>
        <v>0</v>
      </c>
      <c r="M66" s="242">
        <f>IF('Indicator Data'!M67="No Data",1,IF('Indicator Data Imputation'!M67&lt;&gt;"",1,0))</f>
        <v>0</v>
      </c>
      <c r="N66" s="242">
        <f>IF('Indicator Data'!N67="No Data",1,IF('Indicator Data Imputation'!N67&lt;&gt;"",1,0))</f>
        <v>0</v>
      </c>
      <c r="O66" s="242">
        <f>IF('Indicator Data'!O67="No Data",1,IF('Indicator Data Imputation'!O67&lt;&gt;"",1,0))</f>
        <v>0</v>
      </c>
      <c r="P66" s="242">
        <f>IF('Indicator Data'!P67="No Data",1,IF('Indicator Data Imputation'!P67&lt;&gt;"",1,0))</f>
        <v>0</v>
      </c>
      <c r="Q66" s="242">
        <f>IF('Indicator Data'!Q67="No Data",1,IF('Indicator Data Imputation'!Q67&lt;&gt;"",1,0))</f>
        <v>1</v>
      </c>
      <c r="R66" s="242">
        <f>IF('Indicator Data'!R67="No Data",1,IF('Indicator Data Imputation'!R67&lt;&gt;"",1,0))</f>
        <v>1</v>
      </c>
      <c r="S66" s="242">
        <f>IF('Indicator Data'!S67="No Data",1,IF('Indicator Data Imputation'!S67&lt;&gt;"",1,0))</f>
        <v>1</v>
      </c>
      <c r="T66" s="242">
        <f>IF('Indicator Data'!T67="No Data",1,IF('Indicator Data Imputation'!T67&lt;&gt;"",1,0))</f>
        <v>1</v>
      </c>
      <c r="U66" s="242">
        <f>IF('Indicator Data'!U67="No Data",1,IF('Indicator Data Imputation'!U67&lt;&gt;"",1,0))</f>
        <v>1</v>
      </c>
      <c r="V66" s="242">
        <f>IF('Indicator Data'!V67="No Data",1,IF('Indicator Data Imputation'!V67&lt;&gt;"",1,0))</f>
        <v>1</v>
      </c>
      <c r="W66" s="242">
        <f>IF('Indicator Data'!W67="No Data",1,IF('Indicator Data Imputation'!W67&lt;&gt;"",1,0))</f>
        <v>1</v>
      </c>
      <c r="X66" s="242">
        <f>IF('Indicator Data'!X67="No Data",1,IF('Indicator Data Imputation'!X67&lt;&gt;"",1,0))</f>
        <v>1</v>
      </c>
      <c r="Y66" s="242">
        <f>IF('Indicator Data'!Y67="No Data",1,IF('Indicator Data Imputation'!Y67&lt;&gt;"",1,0))</f>
        <v>1</v>
      </c>
      <c r="Z66" s="242">
        <f>IF('Indicator Data'!Z67="No Data",1,IF('Indicator Data Imputation'!Z67&lt;&gt;"",1,0))</f>
        <v>1</v>
      </c>
      <c r="AA66" s="242">
        <f>IF('Indicator Data'!AA67="No Data",1,IF('Indicator Data Imputation'!AA67&lt;&gt;"",1,0))</f>
        <v>1</v>
      </c>
      <c r="AB66" s="242">
        <f>IF('Indicator Data'!AB67="No Data",1,IF('Indicator Data Imputation'!AB67&lt;&gt;"",1,0))</f>
        <v>0</v>
      </c>
      <c r="AC66" s="242">
        <f>IF('Indicator Data'!AC67="No Data",1,IF('Indicator Data Imputation'!AC67&lt;&gt;"",1,0))</f>
        <v>0</v>
      </c>
      <c r="AD66" s="242">
        <f>IF('Indicator Data'!AD67="No Data",1,IF('Indicator Data Imputation'!AD67&lt;&gt;"",1,0))</f>
        <v>1</v>
      </c>
      <c r="AE66" s="242">
        <f>IF('Indicator Data'!AE67="No Data",1,IF('Indicator Data Imputation'!AE67&lt;&gt;"",1,0))</f>
        <v>1</v>
      </c>
      <c r="AF66" s="242">
        <f>IF('Indicator Data'!AF67="No Data",1,IF('Indicator Data Imputation'!AF67&lt;&gt;"",1,0))</f>
        <v>0</v>
      </c>
      <c r="AG66" s="242">
        <f>IF('Indicator Data'!AG67="No Data",1,IF('Indicator Data Imputation'!AG67&lt;&gt;"",1,0))</f>
        <v>1</v>
      </c>
      <c r="AH66" s="242">
        <f>IF('Indicator Data'!AH67="No Data",1,IF('Indicator Data Imputation'!AH67&lt;&gt;"",1,0))</f>
        <v>0</v>
      </c>
      <c r="AI66" s="242">
        <f>IF('Indicator Data'!AI67="No Data",1,IF('Indicator Data Imputation'!AI67&lt;&gt;"",1,0))</f>
        <v>0</v>
      </c>
      <c r="AJ66" s="242">
        <f>IF('Indicator Data'!AJ67="No Data",1,IF('Indicator Data Imputation'!AJ67&lt;&gt;"",1,0))</f>
        <v>0</v>
      </c>
      <c r="AK66" s="242">
        <f>IF('Indicator Data'!AK67="No Data",1,IF('Indicator Data Imputation'!AK67&lt;&gt;"",1,0))</f>
        <v>0</v>
      </c>
      <c r="AL66" s="242">
        <f>IF('Indicator Data'!AL67="No Data",1,IF('Indicator Data Imputation'!AL67&lt;&gt;"",1,0))</f>
        <v>0</v>
      </c>
      <c r="AM66" s="242">
        <f>IF('Indicator Data'!AM67="No Data",1,IF('Indicator Data Imputation'!AM67&lt;&gt;"",1,0))</f>
        <v>0</v>
      </c>
      <c r="AN66" s="242">
        <f>IF('Indicator Data'!AN67="No Data",1,IF('Indicator Data Imputation'!AN67&lt;&gt;"",1,0))</f>
        <v>1</v>
      </c>
      <c r="AO66" s="242">
        <f>IF('Indicator Data'!AO67="No Data",1,IF('Indicator Data Imputation'!AO67&lt;&gt;"",1,0))</f>
        <v>1</v>
      </c>
      <c r="AP66" s="242">
        <f>IF('Indicator Data'!AP67="No Data",1,IF('Indicator Data Imputation'!AP67&lt;&gt;"",1,0))</f>
        <v>1</v>
      </c>
      <c r="AQ66" s="242">
        <f>IF('Indicator Data'!AQ67="No Data",1,IF('Indicator Data Imputation'!AQ67&lt;&gt;"",1,0))</f>
        <v>1</v>
      </c>
      <c r="AR66" s="242">
        <f>IF('Indicator Data'!AR67="No Data",1,IF('Indicator Data Imputation'!AR67&lt;&gt;"",1,0))</f>
        <v>1</v>
      </c>
      <c r="AS66" s="242">
        <f>IF('Indicator Data'!AS67="No Data",1,IF('Indicator Data Imputation'!AS67&lt;&gt;"",1,0))</f>
        <v>1</v>
      </c>
      <c r="AT66" s="242">
        <f>IF('Indicator Data'!AT67="No Data",1,IF('Indicator Data Imputation'!AT67&lt;&gt;"",1,0))</f>
        <v>1</v>
      </c>
      <c r="AU66" s="242">
        <f>IF('Indicator Data'!AU67="No Data",1,IF('Indicator Data Imputation'!AU67&lt;&gt;"",1,0))</f>
        <v>1</v>
      </c>
      <c r="AV66" s="242">
        <f>IF('Indicator Data'!AV67="No Data",1,IF('Indicator Data Imputation'!AV67&lt;&gt;"",1,0))</f>
        <v>1</v>
      </c>
      <c r="AW66" s="242">
        <f>IF('Indicator Data'!AW67="No Data",1,IF('Indicator Data Imputation'!AW67&lt;&gt;"",1,0))</f>
        <v>0</v>
      </c>
      <c r="AX66" s="242">
        <f>IF('Indicator Data'!AX67="No Data",1,IF('Indicator Data Imputation'!AX67&lt;&gt;"",1,0))</f>
        <v>0</v>
      </c>
      <c r="AY66" s="242">
        <f>IF('Indicator Data'!AY67="No Data",1,IF('Indicator Data Imputation'!AY67&lt;&gt;"",1,0))</f>
        <v>1</v>
      </c>
      <c r="AZ66" s="242">
        <f>IF('Indicator Data'!AZ67="No Data",1,IF('Indicator Data Imputation'!AZ67&lt;&gt;"",1,0))</f>
        <v>1</v>
      </c>
      <c r="BA66" s="246">
        <f t="shared" si="0"/>
        <v>25</v>
      </c>
      <c r="BB66" s="247">
        <f t="shared" si="1"/>
        <v>0.54347826086956519</v>
      </c>
    </row>
    <row r="67" spans="1:54" s="166" customFormat="1" x14ac:dyDescent="0.25">
      <c r="A67" s="165" t="s">
        <v>188</v>
      </c>
      <c r="B67" s="165" t="s">
        <v>470</v>
      </c>
      <c r="C67" s="165" t="s">
        <v>446</v>
      </c>
      <c r="D67" s="195" t="s">
        <v>447</v>
      </c>
      <c r="E67" s="242">
        <f>IF('Indicator Data'!E68="No Data",1,IF('Indicator Data Imputation'!E68&lt;&gt;"",1,0))</f>
        <v>0</v>
      </c>
      <c r="F67" s="242">
        <f>IF('Indicator Data'!F68="No Data",1,IF('Indicator Data Imputation'!F68&lt;&gt;"",1,0))</f>
        <v>0</v>
      </c>
      <c r="G67" s="242">
        <f>IF('Indicator Data'!G68="No Data",1,IF('Indicator Data Imputation'!G68&lt;&gt;"",1,0))</f>
        <v>0</v>
      </c>
      <c r="H67" s="242">
        <f>IF('Indicator Data'!H68="No Data",1,IF('Indicator Data Imputation'!H68&lt;&gt;"",1,0))</f>
        <v>0</v>
      </c>
      <c r="I67" s="242">
        <f>IF('Indicator Data'!I68="No Data",1,IF('Indicator Data Imputation'!I68&lt;&gt;"",1,0))</f>
        <v>1</v>
      </c>
      <c r="J67" s="242">
        <f>IF('Indicator Data'!J68="No Data",1,IF('Indicator Data Imputation'!J68&lt;&gt;"",1,0))</f>
        <v>0</v>
      </c>
      <c r="K67" s="242">
        <f>IF('Indicator Data'!K68="No Data",1,IF('Indicator Data Imputation'!K68&lt;&gt;"",1,0))</f>
        <v>1</v>
      </c>
      <c r="L67" s="242">
        <f>IF('Indicator Data'!L68="No Data",1,IF('Indicator Data Imputation'!L68&lt;&gt;"",1,0))</f>
        <v>0</v>
      </c>
      <c r="M67" s="242">
        <f>IF('Indicator Data'!M68="No Data",1,IF('Indicator Data Imputation'!M68&lt;&gt;"",1,0))</f>
        <v>0</v>
      </c>
      <c r="N67" s="242">
        <f>IF('Indicator Data'!N68="No Data",1,IF('Indicator Data Imputation'!N68&lt;&gt;"",1,0))</f>
        <v>0</v>
      </c>
      <c r="O67" s="242">
        <f>IF('Indicator Data'!O68="No Data",1,IF('Indicator Data Imputation'!O68&lt;&gt;"",1,0))</f>
        <v>0</v>
      </c>
      <c r="P67" s="242">
        <f>IF('Indicator Data'!P68="No Data",1,IF('Indicator Data Imputation'!P68&lt;&gt;"",1,0))</f>
        <v>0</v>
      </c>
      <c r="Q67" s="242">
        <f>IF('Indicator Data'!Q68="No Data",1,IF('Indicator Data Imputation'!Q68&lt;&gt;"",1,0))</f>
        <v>1</v>
      </c>
      <c r="R67" s="242">
        <f>IF('Indicator Data'!R68="No Data",1,IF('Indicator Data Imputation'!R68&lt;&gt;"",1,0))</f>
        <v>1</v>
      </c>
      <c r="S67" s="242">
        <f>IF('Indicator Data'!S68="No Data",1,IF('Indicator Data Imputation'!S68&lt;&gt;"",1,0))</f>
        <v>1</v>
      </c>
      <c r="T67" s="242">
        <f>IF('Indicator Data'!T68="No Data",1,IF('Indicator Data Imputation'!T68&lt;&gt;"",1,0))</f>
        <v>1</v>
      </c>
      <c r="U67" s="242">
        <f>IF('Indicator Data'!U68="No Data",1,IF('Indicator Data Imputation'!U68&lt;&gt;"",1,0))</f>
        <v>1</v>
      </c>
      <c r="V67" s="242">
        <f>IF('Indicator Data'!V68="No Data",1,IF('Indicator Data Imputation'!V68&lt;&gt;"",1,0))</f>
        <v>1</v>
      </c>
      <c r="W67" s="242">
        <f>IF('Indicator Data'!W68="No Data",1,IF('Indicator Data Imputation'!W68&lt;&gt;"",1,0))</f>
        <v>1</v>
      </c>
      <c r="X67" s="242">
        <f>IF('Indicator Data'!X68="No Data",1,IF('Indicator Data Imputation'!X68&lt;&gt;"",1,0))</f>
        <v>1</v>
      </c>
      <c r="Y67" s="242">
        <f>IF('Indicator Data'!Y68="No Data",1,IF('Indicator Data Imputation'!Y68&lt;&gt;"",1,0))</f>
        <v>1</v>
      </c>
      <c r="Z67" s="242">
        <f>IF('Indicator Data'!Z68="No Data",1,IF('Indicator Data Imputation'!Z68&lt;&gt;"",1,0))</f>
        <v>1</v>
      </c>
      <c r="AA67" s="242">
        <f>IF('Indicator Data'!AA68="No Data",1,IF('Indicator Data Imputation'!AA68&lt;&gt;"",1,0))</f>
        <v>1</v>
      </c>
      <c r="AB67" s="242">
        <f>IF('Indicator Data'!AB68="No Data",1,IF('Indicator Data Imputation'!AB68&lt;&gt;"",1,0))</f>
        <v>0</v>
      </c>
      <c r="AC67" s="242">
        <f>IF('Indicator Data'!AC68="No Data",1,IF('Indicator Data Imputation'!AC68&lt;&gt;"",1,0))</f>
        <v>0</v>
      </c>
      <c r="AD67" s="242">
        <f>IF('Indicator Data'!AD68="No Data",1,IF('Indicator Data Imputation'!AD68&lt;&gt;"",1,0))</f>
        <v>1</v>
      </c>
      <c r="AE67" s="242">
        <f>IF('Indicator Data'!AE68="No Data",1,IF('Indicator Data Imputation'!AE68&lt;&gt;"",1,0))</f>
        <v>1</v>
      </c>
      <c r="AF67" s="242">
        <f>IF('Indicator Data'!AF68="No Data",1,IF('Indicator Data Imputation'!AF68&lt;&gt;"",1,0))</f>
        <v>0</v>
      </c>
      <c r="AG67" s="242">
        <f>IF('Indicator Data'!AG68="No Data",1,IF('Indicator Data Imputation'!AG68&lt;&gt;"",1,0))</f>
        <v>1</v>
      </c>
      <c r="AH67" s="242">
        <f>IF('Indicator Data'!AH68="No Data",1,IF('Indicator Data Imputation'!AH68&lt;&gt;"",1,0))</f>
        <v>0</v>
      </c>
      <c r="AI67" s="242">
        <f>IF('Indicator Data'!AI68="No Data",1,IF('Indicator Data Imputation'!AI68&lt;&gt;"",1,0))</f>
        <v>0</v>
      </c>
      <c r="AJ67" s="242">
        <f>IF('Indicator Data'!AJ68="No Data",1,IF('Indicator Data Imputation'!AJ68&lt;&gt;"",1,0))</f>
        <v>0</v>
      </c>
      <c r="AK67" s="242">
        <f>IF('Indicator Data'!AK68="No Data",1,IF('Indicator Data Imputation'!AK68&lt;&gt;"",1,0))</f>
        <v>0</v>
      </c>
      <c r="AL67" s="242">
        <f>IF('Indicator Data'!AL68="No Data",1,IF('Indicator Data Imputation'!AL68&lt;&gt;"",1,0))</f>
        <v>0</v>
      </c>
      <c r="AM67" s="242">
        <f>IF('Indicator Data'!AM68="No Data",1,IF('Indicator Data Imputation'!AM68&lt;&gt;"",1,0))</f>
        <v>0</v>
      </c>
      <c r="AN67" s="242">
        <f>IF('Indicator Data'!AN68="No Data",1,IF('Indicator Data Imputation'!AN68&lt;&gt;"",1,0))</f>
        <v>1</v>
      </c>
      <c r="AO67" s="242">
        <f>IF('Indicator Data'!AO68="No Data",1,IF('Indicator Data Imputation'!AO68&lt;&gt;"",1,0))</f>
        <v>1</v>
      </c>
      <c r="AP67" s="242">
        <f>IF('Indicator Data'!AP68="No Data",1,IF('Indicator Data Imputation'!AP68&lt;&gt;"",1,0))</f>
        <v>1</v>
      </c>
      <c r="AQ67" s="242">
        <f>IF('Indicator Data'!AQ68="No Data",1,IF('Indicator Data Imputation'!AQ68&lt;&gt;"",1,0))</f>
        <v>1</v>
      </c>
      <c r="AR67" s="242">
        <f>IF('Indicator Data'!AR68="No Data",1,IF('Indicator Data Imputation'!AR68&lt;&gt;"",1,0))</f>
        <v>1</v>
      </c>
      <c r="AS67" s="242">
        <f>IF('Indicator Data'!AS68="No Data",1,IF('Indicator Data Imputation'!AS68&lt;&gt;"",1,0))</f>
        <v>1</v>
      </c>
      <c r="AT67" s="242">
        <f>IF('Indicator Data'!AT68="No Data",1,IF('Indicator Data Imputation'!AT68&lt;&gt;"",1,0))</f>
        <v>1</v>
      </c>
      <c r="AU67" s="242">
        <f>IF('Indicator Data'!AU68="No Data",1,IF('Indicator Data Imputation'!AU68&lt;&gt;"",1,0))</f>
        <v>1</v>
      </c>
      <c r="AV67" s="242">
        <f>IF('Indicator Data'!AV68="No Data",1,IF('Indicator Data Imputation'!AV68&lt;&gt;"",1,0))</f>
        <v>1</v>
      </c>
      <c r="AW67" s="242">
        <f>IF('Indicator Data'!AW68="No Data",1,IF('Indicator Data Imputation'!AW68&lt;&gt;"",1,0))</f>
        <v>0</v>
      </c>
      <c r="AX67" s="242">
        <f>IF('Indicator Data'!AX68="No Data",1,IF('Indicator Data Imputation'!AX68&lt;&gt;"",1,0))</f>
        <v>0</v>
      </c>
      <c r="AY67" s="242">
        <f>IF('Indicator Data'!AY68="No Data",1,IF('Indicator Data Imputation'!AY68&lt;&gt;"",1,0))</f>
        <v>1</v>
      </c>
      <c r="AZ67" s="242">
        <f>IF('Indicator Data'!AZ68="No Data",1,IF('Indicator Data Imputation'!AZ68&lt;&gt;"",1,0))</f>
        <v>1</v>
      </c>
      <c r="BA67" s="246">
        <f t="shared" si="0"/>
        <v>25</v>
      </c>
      <c r="BB67" s="247">
        <f t="shared" si="1"/>
        <v>0.54347826086956519</v>
      </c>
    </row>
    <row r="68" spans="1:54" s="166" customFormat="1" x14ac:dyDescent="0.25">
      <c r="A68" s="165" t="s">
        <v>188</v>
      </c>
      <c r="B68" s="165" t="s">
        <v>604</v>
      </c>
      <c r="C68" s="165" t="s">
        <v>446</v>
      </c>
      <c r="D68" s="195" t="s">
        <v>475</v>
      </c>
      <c r="E68" s="242">
        <f>IF('Indicator Data'!E69="No Data",1,IF('Indicator Data Imputation'!E69&lt;&gt;"",1,0))</f>
        <v>0</v>
      </c>
      <c r="F68" s="242">
        <f>IF('Indicator Data'!F69="No Data",1,IF('Indicator Data Imputation'!F69&lt;&gt;"",1,0))</f>
        <v>0</v>
      </c>
      <c r="G68" s="242">
        <f>IF('Indicator Data'!G69="No Data",1,IF('Indicator Data Imputation'!G69&lt;&gt;"",1,0))</f>
        <v>0</v>
      </c>
      <c r="H68" s="242">
        <f>IF('Indicator Data'!H69="No Data",1,IF('Indicator Data Imputation'!H69&lt;&gt;"",1,0))</f>
        <v>0</v>
      </c>
      <c r="I68" s="242">
        <f>IF('Indicator Data'!I69="No Data",1,IF('Indicator Data Imputation'!I69&lt;&gt;"",1,0))</f>
        <v>1</v>
      </c>
      <c r="J68" s="242">
        <f>IF('Indicator Data'!J69="No Data",1,IF('Indicator Data Imputation'!J69&lt;&gt;"",1,0))</f>
        <v>0</v>
      </c>
      <c r="K68" s="242">
        <f>IF('Indicator Data'!K69="No Data",1,IF('Indicator Data Imputation'!K69&lt;&gt;"",1,0))</f>
        <v>1</v>
      </c>
      <c r="L68" s="242">
        <f>IF('Indicator Data'!L69="No Data",1,IF('Indicator Data Imputation'!L69&lt;&gt;"",1,0))</f>
        <v>0</v>
      </c>
      <c r="M68" s="242">
        <f>IF('Indicator Data'!M69="No Data",1,IF('Indicator Data Imputation'!M69&lt;&gt;"",1,0))</f>
        <v>0</v>
      </c>
      <c r="N68" s="242">
        <f>IF('Indicator Data'!N69="No Data",1,IF('Indicator Data Imputation'!N69&lt;&gt;"",1,0))</f>
        <v>0</v>
      </c>
      <c r="O68" s="242">
        <f>IF('Indicator Data'!O69="No Data",1,IF('Indicator Data Imputation'!O69&lt;&gt;"",1,0))</f>
        <v>0</v>
      </c>
      <c r="P68" s="242">
        <f>IF('Indicator Data'!P69="No Data",1,IF('Indicator Data Imputation'!P69&lt;&gt;"",1,0))</f>
        <v>0</v>
      </c>
      <c r="Q68" s="242">
        <f>IF('Indicator Data'!Q69="No Data",1,IF('Indicator Data Imputation'!Q69&lt;&gt;"",1,0))</f>
        <v>1</v>
      </c>
      <c r="R68" s="242">
        <f>IF('Indicator Data'!R69="No Data",1,IF('Indicator Data Imputation'!R69&lt;&gt;"",1,0))</f>
        <v>1</v>
      </c>
      <c r="S68" s="242">
        <f>IF('Indicator Data'!S69="No Data",1,IF('Indicator Data Imputation'!S69&lt;&gt;"",1,0))</f>
        <v>1</v>
      </c>
      <c r="T68" s="242">
        <f>IF('Indicator Data'!T69="No Data",1,IF('Indicator Data Imputation'!T69&lt;&gt;"",1,0))</f>
        <v>1</v>
      </c>
      <c r="U68" s="242">
        <f>IF('Indicator Data'!U69="No Data",1,IF('Indicator Data Imputation'!U69&lt;&gt;"",1,0))</f>
        <v>1</v>
      </c>
      <c r="V68" s="242">
        <f>IF('Indicator Data'!V69="No Data",1,IF('Indicator Data Imputation'!V69&lt;&gt;"",1,0))</f>
        <v>1</v>
      </c>
      <c r="W68" s="242">
        <f>IF('Indicator Data'!W69="No Data",1,IF('Indicator Data Imputation'!W69&lt;&gt;"",1,0))</f>
        <v>1</v>
      </c>
      <c r="X68" s="242">
        <f>IF('Indicator Data'!X69="No Data",1,IF('Indicator Data Imputation'!X69&lt;&gt;"",1,0))</f>
        <v>1</v>
      </c>
      <c r="Y68" s="242">
        <f>IF('Indicator Data'!Y69="No Data",1,IF('Indicator Data Imputation'!Y69&lt;&gt;"",1,0))</f>
        <v>1</v>
      </c>
      <c r="Z68" s="242">
        <f>IF('Indicator Data'!Z69="No Data",1,IF('Indicator Data Imputation'!Z69&lt;&gt;"",1,0))</f>
        <v>1</v>
      </c>
      <c r="AA68" s="242">
        <f>IF('Indicator Data'!AA69="No Data",1,IF('Indicator Data Imputation'!AA69&lt;&gt;"",1,0))</f>
        <v>1</v>
      </c>
      <c r="AB68" s="242">
        <f>IF('Indicator Data'!AB69="No Data",1,IF('Indicator Data Imputation'!AB69&lt;&gt;"",1,0))</f>
        <v>0</v>
      </c>
      <c r="AC68" s="242">
        <f>IF('Indicator Data'!AC69="No Data",1,IF('Indicator Data Imputation'!AC69&lt;&gt;"",1,0))</f>
        <v>0</v>
      </c>
      <c r="AD68" s="242">
        <f>IF('Indicator Data'!AD69="No Data",1,IF('Indicator Data Imputation'!AD69&lt;&gt;"",1,0))</f>
        <v>1</v>
      </c>
      <c r="AE68" s="242">
        <f>IF('Indicator Data'!AE69="No Data",1,IF('Indicator Data Imputation'!AE69&lt;&gt;"",1,0))</f>
        <v>1</v>
      </c>
      <c r="AF68" s="242">
        <f>IF('Indicator Data'!AF69="No Data",1,IF('Indicator Data Imputation'!AF69&lt;&gt;"",1,0))</f>
        <v>0</v>
      </c>
      <c r="AG68" s="242">
        <f>IF('Indicator Data'!AG69="No Data",1,IF('Indicator Data Imputation'!AG69&lt;&gt;"",1,0))</f>
        <v>1</v>
      </c>
      <c r="AH68" s="242">
        <f>IF('Indicator Data'!AH69="No Data",1,IF('Indicator Data Imputation'!AH69&lt;&gt;"",1,0))</f>
        <v>0</v>
      </c>
      <c r="AI68" s="242">
        <f>IF('Indicator Data'!AI69="No Data",1,IF('Indicator Data Imputation'!AI69&lt;&gt;"",1,0))</f>
        <v>0</v>
      </c>
      <c r="AJ68" s="242">
        <f>IF('Indicator Data'!AJ69="No Data",1,IF('Indicator Data Imputation'!AJ69&lt;&gt;"",1,0))</f>
        <v>0</v>
      </c>
      <c r="AK68" s="242">
        <f>IF('Indicator Data'!AK69="No Data",1,IF('Indicator Data Imputation'!AK69&lt;&gt;"",1,0))</f>
        <v>0</v>
      </c>
      <c r="AL68" s="242">
        <f>IF('Indicator Data'!AL69="No Data",1,IF('Indicator Data Imputation'!AL69&lt;&gt;"",1,0))</f>
        <v>0</v>
      </c>
      <c r="AM68" s="242">
        <f>IF('Indicator Data'!AM69="No Data",1,IF('Indicator Data Imputation'!AM69&lt;&gt;"",1,0))</f>
        <v>0</v>
      </c>
      <c r="AN68" s="242">
        <f>IF('Indicator Data'!AN69="No Data",1,IF('Indicator Data Imputation'!AN69&lt;&gt;"",1,0))</f>
        <v>1</v>
      </c>
      <c r="AO68" s="242">
        <f>IF('Indicator Data'!AO69="No Data",1,IF('Indicator Data Imputation'!AO69&lt;&gt;"",1,0))</f>
        <v>1</v>
      </c>
      <c r="AP68" s="242">
        <f>IF('Indicator Data'!AP69="No Data",1,IF('Indicator Data Imputation'!AP69&lt;&gt;"",1,0))</f>
        <v>1</v>
      </c>
      <c r="AQ68" s="242">
        <f>IF('Indicator Data'!AQ69="No Data",1,IF('Indicator Data Imputation'!AQ69&lt;&gt;"",1,0))</f>
        <v>1</v>
      </c>
      <c r="AR68" s="242">
        <f>IF('Indicator Data'!AR69="No Data",1,IF('Indicator Data Imputation'!AR69&lt;&gt;"",1,0))</f>
        <v>1</v>
      </c>
      <c r="AS68" s="242">
        <f>IF('Indicator Data'!AS69="No Data",1,IF('Indicator Data Imputation'!AS69&lt;&gt;"",1,0))</f>
        <v>1</v>
      </c>
      <c r="AT68" s="242">
        <f>IF('Indicator Data'!AT69="No Data",1,IF('Indicator Data Imputation'!AT69&lt;&gt;"",1,0))</f>
        <v>1</v>
      </c>
      <c r="AU68" s="242">
        <f>IF('Indicator Data'!AU69="No Data",1,IF('Indicator Data Imputation'!AU69&lt;&gt;"",1,0))</f>
        <v>1</v>
      </c>
      <c r="AV68" s="242">
        <f>IF('Indicator Data'!AV69="No Data",1,IF('Indicator Data Imputation'!AV69&lt;&gt;"",1,0))</f>
        <v>1</v>
      </c>
      <c r="AW68" s="242">
        <f>IF('Indicator Data'!AW69="No Data",1,IF('Indicator Data Imputation'!AW69&lt;&gt;"",1,0))</f>
        <v>0</v>
      </c>
      <c r="AX68" s="242">
        <f>IF('Indicator Data'!AX69="No Data",1,IF('Indicator Data Imputation'!AX69&lt;&gt;"",1,0))</f>
        <v>0</v>
      </c>
      <c r="AY68" s="242">
        <f>IF('Indicator Data'!AY69="No Data",1,IF('Indicator Data Imputation'!AY69&lt;&gt;"",1,0))</f>
        <v>1</v>
      </c>
      <c r="AZ68" s="242">
        <f>IF('Indicator Data'!AZ69="No Data",1,IF('Indicator Data Imputation'!AZ69&lt;&gt;"",1,0))</f>
        <v>1</v>
      </c>
      <c r="BA68" s="246">
        <f t="shared" si="0"/>
        <v>25</v>
      </c>
      <c r="BB68" s="247">
        <f t="shared" si="1"/>
        <v>0.54347826086956519</v>
      </c>
    </row>
    <row r="69" spans="1:54" x14ac:dyDescent="0.25">
      <c r="A69" s="165" t="s">
        <v>188</v>
      </c>
      <c r="B69" s="165" t="s">
        <v>606</v>
      </c>
      <c r="C69" s="165" t="s">
        <v>446</v>
      </c>
      <c r="D69" s="195" t="s">
        <v>520</v>
      </c>
      <c r="E69" s="242">
        <f>IF('Indicator Data'!E70="No Data",1,IF('Indicator Data Imputation'!E70&lt;&gt;"",1,0))</f>
        <v>0</v>
      </c>
      <c r="F69" s="242">
        <f>IF('Indicator Data'!F70="No Data",1,IF('Indicator Data Imputation'!F70&lt;&gt;"",1,0))</f>
        <v>0</v>
      </c>
      <c r="G69" s="242">
        <f>IF('Indicator Data'!G70="No Data",1,IF('Indicator Data Imputation'!G70&lt;&gt;"",1,0))</f>
        <v>0</v>
      </c>
      <c r="H69" s="242">
        <f>IF('Indicator Data'!H70="No Data",1,IF('Indicator Data Imputation'!H70&lt;&gt;"",1,0))</f>
        <v>0</v>
      </c>
      <c r="I69" s="242">
        <f>IF('Indicator Data'!I70="No Data",1,IF('Indicator Data Imputation'!I70&lt;&gt;"",1,0))</f>
        <v>1</v>
      </c>
      <c r="J69" s="242">
        <f>IF('Indicator Data'!J70="No Data",1,IF('Indicator Data Imputation'!J70&lt;&gt;"",1,0))</f>
        <v>0</v>
      </c>
      <c r="K69" s="242">
        <f>IF('Indicator Data'!K70="No Data",1,IF('Indicator Data Imputation'!K70&lt;&gt;"",1,0))</f>
        <v>1</v>
      </c>
      <c r="L69" s="242">
        <f>IF('Indicator Data'!L70="No Data",1,IF('Indicator Data Imputation'!L70&lt;&gt;"",1,0))</f>
        <v>0</v>
      </c>
      <c r="M69" s="242">
        <f>IF('Indicator Data'!M70="No Data",1,IF('Indicator Data Imputation'!M70&lt;&gt;"",1,0))</f>
        <v>0</v>
      </c>
      <c r="N69" s="242">
        <f>IF('Indicator Data'!N70="No Data",1,IF('Indicator Data Imputation'!N70&lt;&gt;"",1,0))</f>
        <v>0</v>
      </c>
      <c r="O69" s="242">
        <f>IF('Indicator Data'!O70="No Data",1,IF('Indicator Data Imputation'!O70&lt;&gt;"",1,0))</f>
        <v>0</v>
      </c>
      <c r="P69" s="242">
        <f>IF('Indicator Data'!P70="No Data",1,IF('Indicator Data Imputation'!P70&lt;&gt;"",1,0))</f>
        <v>0</v>
      </c>
      <c r="Q69" s="242">
        <f>IF('Indicator Data'!Q70="No Data",1,IF('Indicator Data Imputation'!Q70&lt;&gt;"",1,0))</f>
        <v>1</v>
      </c>
      <c r="R69" s="242">
        <f>IF('Indicator Data'!R70="No Data",1,IF('Indicator Data Imputation'!R70&lt;&gt;"",1,0))</f>
        <v>1</v>
      </c>
      <c r="S69" s="242">
        <f>IF('Indicator Data'!S70="No Data",1,IF('Indicator Data Imputation'!S70&lt;&gt;"",1,0))</f>
        <v>1</v>
      </c>
      <c r="T69" s="242">
        <f>IF('Indicator Data'!T70="No Data",1,IF('Indicator Data Imputation'!T70&lt;&gt;"",1,0))</f>
        <v>1</v>
      </c>
      <c r="U69" s="242">
        <f>IF('Indicator Data'!U70="No Data",1,IF('Indicator Data Imputation'!U70&lt;&gt;"",1,0))</f>
        <v>1</v>
      </c>
      <c r="V69" s="242">
        <f>IF('Indicator Data'!V70="No Data",1,IF('Indicator Data Imputation'!V70&lt;&gt;"",1,0))</f>
        <v>1</v>
      </c>
      <c r="W69" s="242">
        <f>IF('Indicator Data'!W70="No Data",1,IF('Indicator Data Imputation'!W70&lt;&gt;"",1,0))</f>
        <v>1</v>
      </c>
      <c r="X69" s="242">
        <f>IF('Indicator Data'!X70="No Data",1,IF('Indicator Data Imputation'!X70&lt;&gt;"",1,0))</f>
        <v>1</v>
      </c>
      <c r="Y69" s="242">
        <f>IF('Indicator Data'!Y70="No Data",1,IF('Indicator Data Imputation'!Y70&lt;&gt;"",1,0))</f>
        <v>1</v>
      </c>
      <c r="Z69" s="242">
        <f>IF('Indicator Data'!Z70="No Data",1,IF('Indicator Data Imputation'!Z70&lt;&gt;"",1,0))</f>
        <v>1</v>
      </c>
      <c r="AA69" s="242">
        <f>IF('Indicator Data'!AA70="No Data",1,IF('Indicator Data Imputation'!AA70&lt;&gt;"",1,0))</f>
        <v>1</v>
      </c>
      <c r="AB69" s="242">
        <f>IF('Indicator Data'!AB70="No Data",1,IF('Indicator Data Imputation'!AB70&lt;&gt;"",1,0))</f>
        <v>1</v>
      </c>
      <c r="AC69" s="242">
        <f>IF('Indicator Data'!AC70="No Data",1,IF('Indicator Data Imputation'!AC70&lt;&gt;"",1,0))</f>
        <v>1</v>
      </c>
      <c r="AD69" s="242">
        <f>IF('Indicator Data'!AD70="No Data",1,IF('Indicator Data Imputation'!AD70&lt;&gt;"",1,0))</f>
        <v>1</v>
      </c>
      <c r="AE69" s="242">
        <f>IF('Indicator Data'!AE70="No Data",1,IF('Indicator Data Imputation'!AE70&lt;&gt;"",1,0))</f>
        <v>1</v>
      </c>
      <c r="AF69" s="242">
        <f>IF('Indicator Data'!AF70="No Data",1,IF('Indicator Data Imputation'!AF70&lt;&gt;"",1,0))</f>
        <v>0</v>
      </c>
      <c r="AG69" s="242">
        <f>IF('Indicator Data'!AG70="No Data",1,IF('Indicator Data Imputation'!AG70&lt;&gt;"",1,0))</f>
        <v>1</v>
      </c>
      <c r="AH69" s="242">
        <f>IF('Indicator Data'!AH70="No Data",1,IF('Indicator Data Imputation'!AH70&lt;&gt;"",1,0))</f>
        <v>1</v>
      </c>
      <c r="AI69" s="242">
        <f>IF('Indicator Data'!AI70="No Data",1,IF('Indicator Data Imputation'!AI70&lt;&gt;"",1,0))</f>
        <v>1</v>
      </c>
      <c r="AJ69" s="242">
        <f>IF('Indicator Data'!AJ70="No Data",1,IF('Indicator Data Imputation'!AJ70&lt;&gt;"",1,0))</f>
        <v>1</v>
      </c>
      <c r="AK69" s="242">
        <f>IF('Indicator Data'!AK70="No Data",1,IF('Indicator Data Imputation'!AK70&lt;&gt;"",1,0))</f>
        <v>0</v>
      </c>
      <c r="AL69" s="242">
        <f>IF('Indicator Data'!AL70="No Data",1,IF('Indicator Data Imputation'!AL70&lt;&gt;"",1,0))</f>
        <v>0</v>
      </c>
      <c r="AM69" s="242">
        <f>IF('Indicator Data'!AM70="No Data",1,IF('Indicator Data Imputation'!AM70&lt;&gt;"",1,0))</f>
        <v>1</v>
      </c>
      <c r="AN69" s="242">
        <f>IF('Indicator Data'!AN70="No Data",1,IF('Indicator Data Imputation'!AN70&lt;&gt;"",1,0))</f>
        <v>1</v>
      </c>
      <c r="AO69" s="242">
        <f>IF('Indicator Data'!AO70="No Data",1,IF('Indicator Data Imputation'!AO70&lt;&gt;"",1,0))</f>
        <v>1</v>
      </c>
      <c r="AP69" s="242">
        <f>IF('Indicator Data'!AP70="No Data",1,IF('Indicator Data Imputation'!AP70&lt;&gt;"",1,0))</f>
        <v>1</v>
      </c>
      <c r="AQ69" s="242">
        <f>IF('Indicator Data'!AQ70="No Data",1,IF('Indicator Data Imputation'!AQ70&lt;&gt;"",1,0))</f>
        <v>1</v>
      </c>
      <c r="AR69" s="242">
        <f>IF('Indicator Data'!AR70="No Data",1,IF('Indicator Data Imputation'!AR70&lt;&gt;"",1,0))</f>
        <v>1</v>
      </c>
      <c r="AS69" s="242">
        <f>IF('Indicator Data'!AS70="No Data",1,IF('Indicator Data Imputation'!AS70&lt;&gt;"",1,0))</f>
        <v>1</v>
      </c>
      <c r="AT69" s="242">
        <f>IF('Indicator Data'!AT70="No Data",1,IF('Indicator Data Imputation'!AT70&lt;&gt;"",1,0))</f>
        <v>1</v>
      </c>
      <c r="AU69" s="242">
        <f>IF('Indicator Data'!AU70="No Data",1,IF('Indicator Data Imputation'!AU70&lt;&gt;"",1,0))</f>
        <v>1</v>
      </c>
      <c r="AV69" s="242">
        <f>IF('Indicator Data'!AV70="No Data",1,IF('Indicator Data Imputation'!AV70&lt;&gt;"",1,0))</f>
        <v>1</v>
      </c>
      <c r="AW69" s="242">
        <f>IF('Indicator Data'!AW70="No Data",1,IF('Indicator Data Imputation'!AW70&lt;&gt;"",1,0))</f>
        <v>0</v>
      </c>
      <c r="AX69" s="242">
        <f>IF('Indicator Data'!AX70="No Data",1,IF('Indicator Data Imputation'!AX70&lt;&gt;"",1,0))</f>
        <v>0</v>
      </c>
      <c r="AY69" s="242">
        <f>IF('Indicator Data'!AY70="No Data",1,IF('Indicator Data Imputation'!AY70&lt;&gt;"",1,0))</f>
        <v>1</v>
      </c>
      <c r="AZ69" s="242">
        <f>IF('Indicator Data'!AZ70="No Data",1,IF('Indicator Data Imputation'!AZ70&lt;&gt;"",1,0))</f>
        <v>1</v>
      </c>
      <c r="BA69" s="246">
        <f t="shared" ref="BA69:BA70" si="2">SUM(E69:AX69)</f>
        <v>31</v>
      </c>
      <c r="BB69" s="247">
        <f t="shared" ref="BB69:BB70" si="3">BA69/46</f>
        <v>0.67391304347826086</v>
      </c>
    </row>
    <row r="70" spans="1:54" x14ac:dyDescent="0.25">
      <c r="A70" s="165" t="s">
        <v>189</v>
      </c>
      <c r="B70" s="165" t="s">
        <v>608</v>
      </c>
      <c r="C70" s="165" t="s">
        <v>477</v>
      </c>
      <c r="D70" s="195" t="s">
        <v>478</v>
      </c>
      <c r="E70" s="242">
        <f>IF('Indicator Data'!E71="No Data",1,IF('Indicator Data Imputation'!E71&lt;&gt;"",1,0))</f>
        <v>0</v>
      </c>
      <c r="F70" s="242">
        <f>IF('Indicator Data'!F71="No Data",1,IF('Indicator Data Imputation'!F71&lt;&gt;"",1,0))</f>
        <v>0</v>
      </c>
      <c r="G70" s="242">
        <f>IF('Indicator Data'!G71="No Data",1,IF('Indicator Data Imputation'!G71&lt;&gt;"",1,0))</f>
        <v>0</v>
      </c>
      <c r="H70" s="242">
        <f>IF('Indicator Data'!H71="No Data",1,IF('Indicator Data Imputation'!H71&lt;&gt;"",1,0))</f>
        <v>0</v>
      </c>
      <c r="I70" s="242">
        <f>IF('Indicator Data'!I71="No Data",1,IF('Indicator Data Imputation'!I71&lt;&gt;"",1,0))</f>
        <v>1</v>
      </c>
      <c r="J70" s="242">
        <f>IF('Indicator Data'!J71="No Data",1,IF('Indicator Data Imputation'!J71&lt;&gt;"",1,0))</f>
        <v>0</v>
      </c>
      <c r="K70" s="242">
        <f>IF('Indicator Data'!K71="No Data",1,IF('Indicator Data Imputation'!K71&lt;&gt;"",1,0))</f>
        <v>1</v>
      </c>
      <c r="L70" s="242">
        <f>IF('Indicator Data'!L71="No Data",1,IF('Indicator Data Imputation'!L71&lt;&gt;"",1,0))</f>
        <v>0</v>
      </c>
      <c r="M70" s="242">
        <f>IF('Indicator Data'!M71="No Data",1,IF('Indicator Data Imputation'!M71&lt;&gt;"",1,0))</f>
        <v>0</v>
      </c>
      <c r="N70" s="242">
        <f>IF('Indicator Data'!N71="No Data",1,IF('Indicator Data Imputation'!N71&lt;&gt;"",1,0))</f>
        <v>0</v>
      </c>
      <c r="O70" s="242">
        <f>IF('Indicator Data'!O71="No Data",1,IF('Indicator Data Imputation'!O71&lt;&gt;"",1,0))</f>
        <v>0</v>
      </c>
      <c r="P70" s="242">
        <f>IF('Indicator Data'!P71="No Data",1,IF('Indicator Data Imputation'!P71&lt;&gt;"",1,0))</f>
        <v>0</v>
      </c>
      <c r="Q70" s="242">
        <f>IF('Indicator Data'!Q71="No Data",1,IF('Indicator Data Imputation'!Q71&lt;&gt;"",1,0))</f>
        <v>1</v>
      </c>
      <c r="R70" s="242">
        <f>IF('Indicator Data'!R71="No Data",1,IF('Indicator Data Imputation'!R71&lt;&gt;"",1,0))</f>
        <v>1</v>
      </c>
      <c r="S70" s="242">
        <f>IF('Indicator Data'!S71="No Data",1,IF('Indicator Data Imputation'!S71&lt;&gt;"",1,0))</f>
        <v>1</v>
      </c>
      <c r="T70" s="242">
        <f>IF('Indicator Data'!T71="No Data",1,IF('Indicator Data Imputation'!T71&lt;&gt;"",1,0))</f>
        <v>1</v>
      </c>
      <c r="U70" s="242">
        <f>IF('Indicator Data'!U71="No Data",1,IF('Indicator Data Imputation'!U71&lt;&gt;"",1,0))</f>
        <v>1</v>
      </c>
      <c r="V70" s="242">
        <f>IF('Indicator Data'!V71="No Data",1,IF('Indicator Data Imputation'!V71&lt;&gt;"",1,0))</f>
        <v>1</v>
      </c>
      <c r="W70" s="242">
        <f>IF('Indicator Data'!W71="No Data",1,IF('Indicator Data Imputation'!W71&lt;&gt;"",1,0))</f>
        <v>1</v>
      </c>
      <c r="X70" s="242">
        <f>IF('Indicator Data'!X71="No Data",1,IF('Indicator Data Imputation'!X71&lt;&gt;"",1,0))</f>
        <v>1</v>
      </c>
      <c r="Y70" s="242">
        <f>IF('Indicator Data'!Y71="No Data",1,IF('Indicator Data Imputation'!Y71&lt;&gt;"",1,0))</f>
        <v>1</v>
      </c>
      <c r="Z70" s="242">
        <f>IF('Indicator Data'!Z71="No Data",1,IF('Indicator Data Imputation'!Z71&lt;&gt;"",1,0))</f>
        <v>1</v>
      </c>
      <c r="AA70" s="242">
        <f>IF('Indicator Data'!AA71="No Data",1,IF('Indicator Data Imputation'!AA71&lt;&gt;"",1,0))</f>
        <v>1</v>
      </c>
      <c r="AB70" s="242">
        <f>IF('Indicator Data'!AB71="No Data",1,IF('Indicator Data Imputation'!AB71&lt;&gt;"",1,0))</f>
        <v>1</v>
      </c>
      <c r="AC70" s="242">
        <f>IF('Indicator Data'!AC71="No Data",1,IF('Indicator Data Imputation'!AC71&lt;&gt;"",1,0))</f>
        <v>0</v>
      </c>
      <c r="AD70" s="242">
        <f>IF('Indicator Data'!AD71="No Data",1,IF('Indicator Data Imputation'!AD71&lt;&gt;"",1,0))</f>
        <v>1</v>
      </c>
      <c r="AE70" s="242">
        <f>IF('Indicator Data'!AE71="No Data",1,IF('Indicator Data Imputation'!AE71&lt;&gt;"",1,0))</f>
        <v>1</v>
      </c>
      <c r="AF70" s="242">
        <f>IF('Indicator Data'!AF71="No Data",1,IF('Indicator Data Imputation'!AF71&lt;&gt;"",1,0))</f>
        <v>0</v>
      </c>
      <c r="AG70" s="242">
        <f>IF('Indicator Data'!AG71="No Data",1,IF('Indicator Data Imputation'!AG71&lt;&gt;"",1,0))</f>
        <v>1</v>
      </c>
      <c r="AH70" s="242">
        <f>IF('Indicator Data'!AH71="No Data",1,IF('Indicator Data Imputation'!AH71&lt;&gt;"",1,0))</f>
        <v>0</v>
      </c>
      <c r="AI70" s="242">
        <f>IF('Indicator Data'!AI71="No Data",1,IF('Indicator Data Imputation'!AI71&lt;&gt;"",1,0))</f>
        <v>0</v>
      </c>
      <c r="AJ70" s="242">
        <f>IF('Indicator Data'!AJ71="No Data",1,IF('Indicator Data Imputation'!AJ71&lt;&gt;"",1,0))</f>
        <v>0</v>
      </c>
      <c r="AK70" s="242">
        <f>IF('Indicator Data'!AK71="No Data",1,IF('Indicator Data Imputation'!AK71&lt;&gt;"",1,0))</f>
        <v>0</v>
      </c>
      <c r="AL70" s="242">
        <f>IF('Indicator Data'!AL71="No Data",1,IF('Indicator Data Imputation'!AL71&lt;&gt;"",1,0))</f>
        <v>0</v>
      </c>
      <c r="AM70" s="242">
        <f>IF('Indicator Data'!AM71="No Data",1,IF('Indicator Data Imputation'!AM71&lt;&gt;"",1,0))</f>
        <v>0</v>
      </c>
      <c r="AN70" s="242">
        <f>IF('Indicator Data'!AN71="No Data",1,IF('Indicator Data Imputation'!AN71&lt;&gt;"",1,0))</f>
        <v>1</v>
      </c>
      <c r="AO70" s="242">
        <f>IF('Indicator Data'!AO71="No Data",1,IF('Indicator Data Imputation'!AO71&lt;&gt;"",1,0))</f>
        <v>1</v>
      </c>
      <c r="AP70" s="242">
        <f>IF('Indicator Data'!AP71="No Data",1,IF('Indicator Data Imputation'!AP71&lt;&gt;"",1,0))</f>
        <v>1</v>
      </c>
      <c r="AQ70" s="242">
        <f>IF('Indicator Data'!AQ71="No Data",1,IF('Indicator Data Imputation'!AQ71&lt;&gt;"",1,0))</f>
        <v>1</v>
      </c>
      <c r="AR70" s="242">
        <f>IF('Indicator Data'!AR71="No Data",1,IF('Indicator Data Imputation'!AR71&lt;&gt;"",1,0))</f>
        <v>1</v>
      </c>
      <c r="AS70" s="242">
        <f>IF('Indicator Data'!AS71="No Data",1,IF('Indicator Data Imputation'!AS71&lt;&gt;"",1,0))</f>
        <v>1</v>
      </c>
      <c r="AT70" s="242">
        <f>IF('Indicator Data'!AT71="No Data",1,IF('Indicator Data Imputation'!AT71&lt;&gt;"",1,0))</f>
        <v>1</v>
      </c>
      <c r="AU70" s="242">
        <f>IF('Indicator Data'!AU71="No Data",1,IF('Indicator Data Imputation'!AU71&lt;&gt;"",1,0))</f>
        <v>1</v>
      </c>
      <c r="AV70" s="242">
        <f>IF('Indicator Data'!AV71="No Data",1,IF('Indicator Data Imputation'!AV71&lt;&gt;"",1,0))</f>
        <v>1</v>
      </c>
      <c r="AW70" s="242">
        <f>IF('Indicator Data'!AW71="No Data",1,IF('Indicator Data Imputation'!AW71&lt;&gt;"",1,0))</f>
        <v>0</v>
      </c>
      <c r="AX70" s="242">
        <f>IF('Indicator Data'!AX71="No Data",1,IF('Indicator Data Imputation'!AX71&lt;&gt;"",1,0))</f>
        <v>0</v>
      </c>
      <c r="AY70" s="242">
        <f>IF('Indicator Data'!AY71="No Data",1,IF('Indicator Data Imputation'!AY71&lt;&gt;"",1,0))</f>
        <v>1</v>
      </c>
      <c r="AZ70" s="242">
        <f>IF('Indicator Data'!AZ71="No Data",1,IF('Indicator Data Imputation'!AZ71&lt;&gt;"",1,0))</f>
        <v>1</v>
      </c>
      <c r="BA70" s="246">
        <f t="shared" si="2"/>
        <v>26</v>
      </c>
      <c r="BB70" s="247">
        <f t="shared" si="3"/>
        <v>0.56521739130434778</v>
      </c>
    </row>
    <row r="71" spans="1:54" x14ac:dyDescent="0.25">
      <c r="A71" s="165"/>
      <c r="B71" s="165"/>
      <c r="C71" s="165"/>
      <c r="D71" s="195"/>
      <c r="E71" s="180"/>
      <c r="F71" s="180"/>
      <c r="G71" s="180"/>
      <c r="H71" s="180"/>
      <c r="I71" s="180"/>
      <c r="J71" s="180"/>
      <c r="K71" s="180"/>
      <c r="L71" s="180"/>
      <c r="M71" s="180"/>
      <c r="N71" s="180"/>
      <c r="O71" s="180"/>
      <c r="P71" s="180"/>
      <c r="Q71" s="179"/>
      <c r="R71" s="137"/>
      <c r="S71" s="137"/>
      <c r="T71" s="118"/>
      <c r="U71" s="119"/>
      <c r="V71" s="118"/>
      <c r="W71" s="118"/>
      <c r="X71" s="118"/>
      <c r="Y71" s="119"/>
      <c r="Z71" s="119"/>
      <c r="AA71" s="119"/>
      <c r="AB71" s="119"/>
      <c r="AC71" s="119"/>
      <c r="AD71" s="119"/>
      <c r="AE71" s="119"/>
      <c r="AF71" s="119"/>
      <c r="AG71" s="119"/>
      <c r="AH71" s="119"/>
      <c r="AI71" s="119"/>
      <c r="AJ71" s="119"/>
      <c r="AK71" s="119"/>
      <c r="AL71" s="119"/>
      <c r="AM71" s="119"/>
      <c r="AN71" s="134"/>
      <c r="AO71" s="136"/>
      <c r="AP71" s="136"/>
      <c r="AQ71" s="118"/>
      <c r="AR71" s="185"/>
      <c r="AS71" s="185"/>
      <c r="AT71" s="185"/>
      <c r="AU71" s="118"/>
      <c r="AV71" s="118"/>
      <c r="AW71" s="119"/>
      <c r="AX71" s="119"/>
      <c r="AY71" s="119"/>
    </row>
    <row r="72" spans="1:54" x14ac:dyDescent="0.25">
      <c r="B72" s="165"/>
      <c r="C72" s="165"/>
      <c r="D72" s="165"/>
      <c r="E72" s="180"/>
      <c r="F72" s="180"/>
      <c r="G72" s="180"/>
      <c r="H72" s="180"/>
      <c r="I72" s="180"/>
      <c r="J72" s="180"/>
      <c r="K72" s="180"/>
      <c r="L72" s="180"/>
      <c r="M72" s="180"/>
      <c r="N72" s="180"/>
      <c r="O72" s="180"/>
      <c r="P72" s="180"/>
      <c r="Q72" s="179"/>
      <c r="R72" s="137"/>
      <c r="S72" s="137"/>
      <c r="T72" s="118"/>
      <c r="U72" s="119"/>
      <c r="V72" s="118"/>
      <c r="W72" s="118"/>
      <c r="X72" s="118"/>
      <c r="Y72" s="119"/>
      <c r="Z72" s="119"/>
      <c r="AA72" s="119"/>
      <c r="AB72" s="119"/>
      <c r="AC72" s="119"/>
      <c r="AD72" s="119"/>
      <c r="AE72" s="119"/>
      <c r="AF72" s="119"/>
      <c r="AG72" s="119"/>
      <c r="AH72" s="119"/>
      <c r="AI72" s="119"/>
      <c r="AJ72" s="119"/>
      <c r="AK72" s="119"/>
      <c r="AL72" s="119"/>
      <c r="AM72" s="119"/>
      <c r="AN72" s="134"/>
      <c r="AO72" s="136"/>
      <c r="AP72" s="136"/>
      <c r="AQ72" s="118"/>
      <c r="AR72" s="185"/>
      <c r="AS72" s="185"/>
      <c r="AT72" s="185"/>
      <c r="AU72" s="118"/>
      <c r="AV72" s="118"/>
      <c r="AW72" s="119"/>
      <c r="AX72" s="119"/>
      <c r="AY72" s="119"/>
    </row>
    <row r="73" spans="1:54" x14ac:dyDescent="0.25">
      <c r="B73" s="165"/>
      <c r="C73" s="165"/>
      <c r="D73" s="165"/>
      <c r="E73" s="180"/>
      <c r="F73" s="180"/>
      <c r="G73" s="180"/>
      <c r="H73" s="180"/>
      <c r="I73" s="180"/>
      <c r="J73" s="180"/>
      <c r="K73" s="180"/>
      <c r="L73" s="180"/>
      <c r="M73" s="180"/>
      <c r="N73" s="180"/>
      <c r="O73" s="180"/>
      <c r="P73" s="180"/>
      <c r="Q73" s="179"/>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85"/>
      <c r="AS73" s="185"/>
      <c r="AT73" s="185"/>
      <c r="AU73" s="118"/>
      <c r="AV73" s="118"/>
      <c r="AW73" s="119"/>
      <c r="AX73" s="119"/>
      <c r="AY73" s="119"/>
    </row>
    <row r="74" spans="1:54" x14ac:dyDescent="0.25">
      <c r="B74" s="165"/>
      <c r="C74" s="165"/>
      <c r="D74" s="165"/>
      <c r="E74" s="180"/>
      <c r="F74" s="180"/>
      <c r="G74" s="180"/>
      <c r="H74" s="180"/>
      <c r="I74" s="180"/>
      <c r="J74" s="180"/>
      <c r="K74" s="180"/>
      <c r="L74" s="180"/>
      <c r="M74" s="180"/>
      <c r="N74" s="180"/>
      <c r="O74" s="180"/>
      <c r="P74" s="180"/>
      <c r="Q74" s="179"/>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85"/>
      <c r="AS74" s="185"/>
      <c r="AT74" s="185"/>
      <c r="AU74" s="118"/>
      <c r="AV74" s="118"/>
      <c r="AW74" s="119"/>
      <c r="AX74" s="119"/>
      <c r="AY74" s="119"/>
    </row>
    <row r="75" spans="1:54" x14ac:dyDescent="0.25">
      <c r="B75" s="165"/>
      <c r="C75" s="165"/>
      <c r="D75" s="165"/>
      <c r="E75" s="180"/>
      <c r="F75" s="180"/>
      <c r="G75" s="180"/>
      <c r="H75" s="180"/>
      <c r="I75" s="180"/>
      <c r="J75" s="180"/>
      <c r="K75" s="180"/>
      <c r="L75" s="180"/>
      <c r="M75" s="180"/>
      <c r="N75" s="180"/>
      <c r="O75" s="180"/>
      <c r="P75" s="180"/>
      <c r="Q75" s="179"/>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85"/>
      <c r="AS75" s="185"/>
      <c r="AT75" s="185"/>
      <c r="AU75" s="118"/>
      <c r="AV75" s="118"/>
      <c r="AW75" s="119"/>
      <c r="AX75" s="119"/>
      <c r="AY75" s="119"/>
    </row>
    <row r="76" spans="1:54" x14ac:dyDescent="0.25">
      <c r="B76" s="165"/>
      <c r="C76" s="165"/>
      <c r="D76" s="165"/>
      <c r="E76" s="180"/>
      <c r="F76" s="180"/>
      <c r="G76" s="180"/>
      <c r="H76" s="180"/>
      <c r="I76" s="180"/>
      <c r="J76" s="180"/>
      <c r="K76" s="180"/>
      <c r="L76" s="180"/>
      <c r="M76" s="180"/>
      <c r="N76" s="180"/>
      <c r="O76" s="180"/>
      <c r="P76" s="180"/>
      <c r="Q76" s="179"/>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85"/>
      <c r="AS76" s="185"/>
      <c r="AT76" s="185"/>
      <c r="AU76" s="118"/>
      <c r="AV76" s="118"/>
      <c r="AW76" s="119"/>
      <c r="AX76" s="119"/>
      <c r="AY76" s="119"/>
    </row>
    <row r="77" spans="1:54" x14ac:dyDescent="0.25">
      <c r="B77" s="165"/>
      <c r="C77" s="165"/>
      <c r="D77" s="165"/>
      <c r="E77" s="180"/>
      <c r="F77" s="180"/>
      <c r="G77" s="180"/>
      <c r="H77" s="180"/>
      <c r="I77" s="180"/>
      <c r="J77" s="180"/>
      <c r="K77" s="180"/>
      <c r="L77" s="180"/>
      <c r="M77" s="180"/>
      <c r="N77" s="180"/>
      <c r="O77" s="180"/>
      <c r="P77" s="180"/>
      <c r="Q77" s="179"/>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85"/>
      <c r="AS77" s="185"/>
      <c r="AT77" s="185"/>
      <c r="AU77" s="118"/>
      <c r="AV77" s="118"/>
      <c r="AW77" s="119"/>
      <c r="AX77" s="119"/>
      <c r="AY77" s="119"/>
    </row>
    <row r="78" spans="1:54" x14ac:dyDescent="0.25">
      <c r="B78" s="165"/>
      <c r="C78" s="165"/>
      <c r="D78" s="165"/>
      <c r="E78" s="180"/>
      <c r="F78" s="180"/>
      <c r="G78" s="180"/>
      <c r="H78" s="180"/>
      <c r="I78" s="180"/>
      <c r="J78" s="180"/>
      <c r="K78" s="180"/>
      <c r="L78" s="180"/>
      <c r="M78" s="180"/>
      <c r="N78" s="180"/>
      <c r="O78" s="180"/>
      <c r="P78" s="180"/>
      <c r="Q78" s="179"/>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85"/>
      <c r="AS78" s="185"/>
      <c r="AT78" s="185"/>
      <c r="AU78" s="118"/>
      <c r="AV78" s="118"/>
      <c r="AW78" s="119"/>
      <c r="AX78" s="119"/>
      <c r="AY78" s="119"/>
    </row>
    <row r="79" spans="1:54" x14ac:dyDescent="0.25">
      <c r="B79" s="165"/>
      <c r="C79" s="165"/>
      <c r="D79" s="165"/>
      <c r="E79" s="180"/>
      <c r="F79" s="180"/>
      <c r="G79" s="180"/>
      <c r="H79" s="180"/>
      <c r="I79" s="180"/>
      <c r="J79" s="180"/>
      <c r="K79" s="180"/>
      <c r="L79" s="180"/>
      <c r="M79" s="180"/>
      <c r="N79" s="180"/>
      <c r="O79" s="180"/>
      <c r="P79" s="180"/>
      <c r="Q79" s="179"/>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85"/>
      <c r="AS79" s="185"/>
      <c r="AT79" s="185"/>
      <c r="AU79" s="118"/>
      <c r="AV79" s="118"/>
      <c r="AW79" s="119"/>
      <c r="AX79" s="119"/>
      <c r="AY79" s="119"/>
    </row>
    <row r="80" spans="1:54" x14ac:dyDescent="0.25">
      <c r="B80" s="165"/>
      <c r="C80" s="165"/>
      <c r="D80" s="165"/>
      <c r="E80" s="180"/>
      <c r="F80" s="180"/>
      <c r="G80" s="180"/>
      <c r="H80" s="180"/>
      <c r="I80" s="180"/>
      <c r="J80" s="180"/>
      <c r="K80" s="180"/>
      <c r="L80" s="180"/>
      <c r="M80" s="180"/>
      <c r="N80" s="180"/>
      <c r="O80" s="180"/>
      <c r="P80" s="180"/>
      <c r="Q80" s="179"/>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85"/>
      <c r="AS80" s="185"/>
      <c r="AT80" s="185"/>
      <c r="AU80" s="118"/>
      <c r="AV80" s="118"/>
      <c r="AW80" s="119"/>
      <c r="AX80" s="119"/>
      <c r="AY80" s="119"/>
    </row>
    <row r="81" spans="2:51" x14ac:dyDescent="0.25">
      <c r="B81" s="165"/>
      <c r="C81" s="165"/>
      <c r="D81" s="165"/>
      <c r="E81" s="180"/>
      <c r="F81" s="180"/>
      <c r="G81" s="180"/>
      <c r="H81" s="180"/>
      <c r="I81" s="180"/>
      <c r="J81" s="180"/>
      <c r="K81" s="180"/>
      <c r="L81" s="180"/>
      <c r="M81" s="180"/>
      <c r="N81" s="180"/>
      <c r="O81" s="180"/>
      <c r="P81" s="180"/>
      <c r="Q81" s="179"/>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85"/>
      <c r="AS81" s="185"/>
      <c r="AT81" s="185"/>
      <c r="AU81" s="118"/>
      <c r="AV81" s="118"/>
      <c r="AW81" s="119"/>
      <c r="AX81" s="119"/>
      <c r="AY81" s="119"/>
    </row>
    <row r="82" spans="2:51" x14ac:dyDescent="0.25">
      <c r="B82" s="165"/>
      <c r="C82" s="165"/>
      <c r="D82" s="165"/>
      <c r="E82" s="180"/>
      <c r="F82" s="180"/>
      <c r="G82" s="180"/>
      <c r="H82" s="180"/>
      <c r="I82" s="180"/>
      <c r="J82" s="180"/>
      <c r="K82" s="180"/>
      <c r="L82" s="180"/>
      <c r="M82" s="180"/>
      <c r="N82" s="180"/>
      <c r="O82" s="180"/>
      <c r="P82" s="180"/>
      <c r="Q82" s="179"/>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85"/>
      <c r="AS82" s="185"/>
      <c r="AT82" s="185"/>
      <c r="AU82" s="118"/>
      <c r="AV82" s="118"/>
      <c r="AW82" s="119"/>
      <c r="AX82" s="119"/>
      <c r="AY82" s="119"/>
    </row>
    <row r="83" spans="2:51" x14ac:dyDescent="0.25">
      <c r="B83" s="165"/>
      <c r="C83" s="165"/>
      <c r="D83" s="165"/>
      <c r="E83" s="180"/>
      <c r="F83" s="180"/>
      <c r="G83" s="180"/>
      <c r="H83" s="180"/>
      <c r="I83" s="180"/>
      <c r="J83" s="180"/>
      <c r="K83" s="180"/>
      <c r="L83" s="180"/>
      <c r="M83" s="180"/>
      <c r="N83" s="180"/>
      <c r="O83" s="180"/>
      <c r="P83" s="180"/>
      <c r="Q83" s="179"/>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85"/>
      <c r="AS83" s="185"/>
      <c r="AT83" s="185"/>
      <c r="AU83" s="118"/>
      <c r="AV83" s="118"/>
      <c r="AW83" s="119"/>
      <c r="AX83" s="119"/>
      <c r="AY83" s="119"/>
    </row>
    <row r="84" spans="2:51" x14ac:dyDescent="0.25">
      <c r="B84" s="165"/>
      <c r="C84" s="165"/>
      <c r="D84" s="165"/>
      <c r="E84" s="180"/>
      <c r="F84" s="180"/>
      <c r="G84" s="180"/>
      <c r="H84" s="180"/>
      <c r="I84" s="180"/>
      <c r="J84" s="180"/>
      <c r="K84" s="180"/>
      <c r="L84" s="180"/>
      <c r="M84" s="180"/>
      <c r="N84" s="180"/>
      <c r="O84" s="180"/>
      <c r="P84" s="180"/>
      <c r="Q84" s="179"/>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85"/>
      <c r="AS84" s="185"/>
      <c r="AT84" s="185"/>
      <c r="AU84" s="118"/>
      <c r="AV84" s="118"/>
      <c r="AW84" s="119"/>
      <c r="AX84" s="119"/>
      <c r="AY84" s="119"/>
    </row>
    <row r="85" spans="2:51" x14ac:dyDescent="0.25">
      <c r="B85" s="165"/>
      <c r="C85" s="165"/>
      <c r="D85" s="165"/>
      <c r="E85" s="180"/>
      <c r="F85" s="180"/>
      <c r="G85" s="180"/>
      <c r="H85" s="180"/>
      <c r="I85" s="180"/>
      <c r="J85" s="180"/>
      <c r="K85" s="180"/>
      <c r="L85" s="180"/>
      <c r="M85" s="180"/>
      <c r="N85" s="180"/>
      <c r="O85" s="180"/>
      <c r="P85" s="180"/>
      <c r="Q85" s="179"/>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85"/>
      <c r="AS85" s="185"/>
      <c r="AT85" s="185"/>
      <c r="AU85" s="118"/>
      <c r="AV85" s="118"/>
      <c r="AW85" s="119"/>
      <c r="AX85" s="119"/>
      <c r="AY85" s="119"/>
    </row>
    <row r="86" spans="2:51" x14ac:dyDescent="0.25">
      <c r="B86" s="165"/>
      <c r="C86" s="165"/>
      <c r="D86" s="165"/>
      <c r="E86" s="180"/>
      <c r="F86" s="180"/>
      <c r="G86" s="180"/>
      <c r="H86" s="180"/>
      <c r="I86" s="180"/>
      <c r="J86" s="180"/>
      <c r="K86" s="180"/>
      <c r="L86" s="180"/>
      <c r="M86" s="180"/>
      <c r="N86" s="180"/>
      <c r="O86" s="180"/>
      <c r="P86" s="180"/>
      <c r="Q86" s="179"/>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85"/>
      <c r="AS86" s="185"/>
      <c r="AT86" s="185"/>
      <c r="AU86" s="118"/>
      <c r="AV86" s="118"/>
      <c r="AW86" s="119"/>
      <c r="AX86" s="119"/>
      <c r="AY86" s="119"/>
    </row>
    <row r="87" spans="2:51" x14ac:dyDescent="0.25">
      <c r="B87" s="165"/>
      <c r="C87" s="165"/>
      <c r="D87" s="165"/>
      <c r="E87" s="180"/>
      <c r="F87" s="180"/>
      <c r="G87" s="180"/>
      <c r="H87" s="180"/>
      <c r="I87" s="180"/>
      <c r="J87" s="180"/>
      <c r="K87" s="180"/>
      <c r="L87" s="180"/>
      <c r="M87" s="180"/>
      <c r="N87" s="180"/>
      <c r="O87" s="180"/>
      <c r="P87" s="180"/>
      <c r="Q87" s="179"/>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85"/>
      <c r="AS87" s="185"/>
      <c r="AT87" s="185"/>
      <c r="AU87" s="118"/>
      <c r="AV87" s="118"/>
      <c r="AW87" s="119"/>
      <c r="AX87" s="119"/>
      <c r="AY87" s="119"/>
    </row>
    <row r="88" spans="2:51" x14ac:dyDescent="0.25">
      <c r="B88" s="165"/>
      <c r="C88" s="165"/>
      <c r="D88" s="165"/>
      <c r="E88" s="180"/>
      <c r="F88" s="180"/>
      <c r="G88" s="180"/>
      <c r="H88" s="180"/>
      <c r="I88" s="180"/>
      <c r="J88" s="180"/>
      <c r="K88" s="180"/>
      <c r="L88" s="180"/>
      <c r="M88" s="180"/>
      <c r="N88" s="180"/>
      <c r="O88" s="180"/>
      <c r="P88" s="180"/>
      <c r="Q88" s="179"/>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85"/>
      <c r="AS88" s="185"/>
      <c r="AT88" s="185"/>
      <c r="AU88" s="118"/>
      <c r="AV88" s="118"/>
      <c r="AW88" s="119"/>
      <c r="AX88" s="119"/>
      <c r="AY88" s="119"/>
    </row>
    <row r="89" spans="2:51" x14ac:dyDescent="0.25">
      <c r="B89" s="165"/>
      <c r="C89" s="165"/>
      <c r="D89" s="165"/>
      <c r="E89" s="180"/>
      <c r="F89" s="180"/>
      <c r="G89" s="180"/>
      <c r="H89" s="180"/>
      <c r="I89" s="180"/>
      <c r="J89" s="180"/>
      <c r="K89" s="180"/>
      <c r="L89" s="180"/>
      <c r="M89" s="180"/>
      <c r="N89" s="180"/>
      <c r="O89" s="180"/>
      <c r="P89" s="180"/>
      <c r="Q89" s="179"/>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85"/>
      <c r="AS89" s="185"/>
      <c r="AT89" s="185"/>
      <c r="AU89" s="118"/>
      <c r="AV89" s="118"/>
      <c r="AW89" s="119"/>
      <c r="AX89" s="119"/>
      <c r="AY89" s="119"/>
    </row>
    <row r="90" spans="2:51" x14ac:dyDescent="0.25">
      <c r="B90" s="165"/>
      <c r="C90" s="165"/>
      <c r="D90" s="165"/>
      <c r="E90" s="180"/>
      <c r="F90" s="180"/>
      <c r="G90" s="180"/>
      <c r="H90" s="180"/>
      <c r="I90" s="180"/>
      <c r="J90" s="180"/>
      <c r="K90" s="180"/>
      <c r="L90" s="180"/>
      <c r="M90" s="180"/>
      <c r="N90" s="180"/>
      <c r="O90" s="180"/>
      <c r="P90" s="180"/>
      <c r="Q90" s="179"/>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85"/>
      <c r="AS90" s="185"/>
      <c r="AT90" s="185"/>
      <c r="AU90" s="118"/>
      <c r="AV90" s="118"/>
      <c r="AW90" s="119"/>
      <c r="AX90" s="119"/>
      <c r="AY90" s="119"/>
    </row>
    <row r="91" spans="2:51" x14ac:dyDescent="0.25">
      <c r="B91" s="165"/>
      <c r="C91" s="165"/>
      <c r="D91" s="165"/>
      <c r="E91" s="180"/>
      <c r="F91" s="180"/>
      <c r="G91" s="180"/>
      <c r="H91" s="180"/>
      <c r="I91" s="180"/>
      <c r="J91" s="180"/>
      <c r="K91" s="180"/>
      <c r="L91" s="180"/>
      <c r="M91" s="180"/>
      <c r="N91" s="180"/>
      <c r="O91" s="180"/>
      <c r="P91" s="180"/>
      <c r="Q91" s="179"/>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85"/>
      <c r="AS91" s="185"/>
      <c r="AT91" s="185"/>
      <c r="AU91" s="118"/>
      <c r="AV91" s="118"/>
      <c r="AW91" s="119"/>
      <c r="AX91" s="119"/>
      <c r="AY91" s="119"/>
    </row>
    <row r="92" spans="2:51" x14ac:dyDescent="0.25">
      <c r="B92" s="165"/>
      <c r="C92" s="165"/>
      <c r="D92" s="165"/>
      <c r="E92" s="180"/>
      <c r="F92" s="180"/>
      <c r="G92" s="180"/>
      <c r="H92" s="180"/>
      <c r="I92" s="180"/>
      <c r="J92" s="180"/>
      <c r="K92" s="180"/>
      <c r="L92" s="180"/>
      <c r="M92" s="180"/>
      <c r="N92" s="180"/>
      <c r="O92" s="180"/>
      <c r="P92" s="180"/>
      <c r="Q92" s="179"/>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85"/>
      <c r="AS92" s="185"/>
      <c r="AT92" s="185"/>
      <c r="AU92" s="118"/>
      <c r="AV92" s="118"/>
      <c r="AW92" s="119"/>
      <c r="AX92" s="119"/>
      <c r="AY92" s="119"/>
    </row>
    <row r="93" spans="2:51" x14ac:dyDescent="0.25">
      <c r="B93" s="165"/>
      <c r="C93" s="165"/>
      <c r="D93" s="165"/>
      <c r="E93" s="180"/>
      <c r="F93" s="180"/>
      <c r="G93" s="180"/>
      <c r="H93" s="180"/>
      <c r="I93" s="180"/>
      <c r="J93" s="180"/>
      <c r="K93" s="180"/>
      <c r="L93" s="180"/>
      <c r="M93" s="180"/>
      <c r="N93" s="180"/>
      <c r="O93" s="180"/>
      <c r="P93" s="180"/>
      <c r="Q93" s="179"/>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85"/>
      <c r="AS93" s="185"/>
      <c r="AT93" s="185"/>
      <c r="AU93" s="118"/>
      <c r="AV93" s="118"/>
      <c r="AW93" s="119"/>
      <c r="AX93" s="119"/>
      <c r="AY93" s="119"/>
    </row>
    <row r="94" spans="2:51" x14ac:dyDescent="0.25">
      <c r="B94" s="165"/>
      <c r="C94" s="165"/>
      <c r="D94" s="165"/>
      <c r="E94" s="180"/>
      <c r="F94" s="180"/>
      <c r="G94" s="180"/>
      <c r="H94" s="180"/>
      <c r="I94" s="180"/>
      <c r="J94" s="180"/>
      <c r="K94" s="180"/>
      <c r="L94" s="180"/>
      <c r="M94" s="180"/>
      <c r="N94" s="180"/>
      <c r="O94" s="180"/>
      <c r="P94" s="180"/>
      <c r="Q94" s="179"/>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85"/>
      <c r="AS94" s="185"/>
      <c r="AT94" s="185"/>
      <c r="AU94" s="118"/>
      <c r="AV94" s="118"/>
      <c r="AW94" s="119"/>
      <c r="AX94" s="119"/>
      <c r="AY94" s="119"/>
    </row>
    <row r="95" spans="2:51" x14ac:dyDescent="0.25">
      <c r="B95" s="165"/>
      <c r="C95" s="165"/>
      <c r="D95" s="165"/>
      <c r="E95" s="180"/>
      <c r="F95" s="180"/>
      <c r="G95" s="180"/>
      <c r="H95" s="180"/>
      <c r="I95" s="180"/>
      <c r="J95" s="180"/>
      <c r="K95" s="180"/>
      <c r="L95" s="180"/>
      <c r="M95" s="180"/>
      <c r="N95" s="180"/>
      <c r="O95" s="180"/>
      <c r="P95" s="180"/>
      <c r="Q95" s="179"/>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85"/>
      <c r="AS95" s="185"/>
      <c r="AT95" s="185"/>
      <c r="AU95" s="118"/>
      <c r="AV95" s="118"/>
      <c r="AW95" s="119"/>
      <c r="AX95" s="119"/>
      <c r="AY95" s="119"/>
    </row>
    <row r="96" spans="2:51" x14ac:dyDescent="0.25">
      <c r="B96" s="165"/>
      <c r="C96" s="165"/>
      <c r="D96" s="165"/>
      <c r="E96" s="180"/>
      <c r="F96" s="180"/>
      <c r="G96" s="180"/>
      <c r="H96" s="180"/>
      <c r="I96" s="180"/>
      <c r="J96" s="180"/>
      <c r="K96" s="180"/>
      <c r="L96" s="180"/>
      <c r="M96" s="180"/>
      <c r="N96" s="180"/>
      <c r="O96" s="180"/>
      <c r="P96" s="180"/>
      <c r="Q96" s="179"/>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85"/>
      <c r="AS96" s="185"/>
      <c r="AT96" s="185"/>
      <c r="AU96" s="118"/>
      <c r="AV96" s="118"/>
      <c r="AW96" s="119"/>
      <c r="AX96" s="119"/>
      <c r="AY96" s="119"/>
    </row>
    <row r="97" spans="2:51" x14ac:dyDescent="0.25">
      <c r="B97" s="165"/>
      <c r="C97" s="165"/>
      <c r="D97" s="165"/>
      <c r="E97" s="180"/>
      <c r="F97" s="180"/>
      <c r="G97" s="180"/>
      <c r="H97" s="180"/>
      <c r="I97" s="180"/>
      <c r="J97" s="180"/>
      <c r="K97" s="180"/>
      <c r="L97" s="180"/>
      <c r="M97" s="180"/>
      <c r="N97" s="180"/>
      <c r="O97" s="180"/>
      <c r="P97" s="180"/>
      <c r="Q97" s="179"/>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85"/>
      <c r="AS97" s="185"/>
      <c r="AT97" s="185"/>
      <c r="AU97" s="118"/>
      <c r="AV97" s="118"/>
      <c r="AW97" s="119"/>
      <c r="AX97" s="119"/>
      <c r="AY97" s="119"/>
    </row>
    <row r="98" spans="2:51" x14ac:dyDescent="0.25">
      <c r="B98" s="165"/>
      <c r="C98" s="165"/>
      <c r="D98" s="165"/>
      <c r="E98" s="180"/>
      <c r="F98" s="180"/>
      <c r="G98" s="180"/>
      <c r="H98" s="180"/>
      <c r="I98" s="180"/>
      <c r="J98" s="180"/>
      <c r="K98" s="180"/>
      <c r="L98" s="180"/>
      <c r="M98" s="180"/>
      <c r="N98" s="180"/>
      <c r="O98" s="180"/>
      <c r="P98" s="180"/>
      <c r="Q98" s="179"/>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85"/>
      <c r="AS98" s="185"/>
      <c r="AT98" s="185"/>
      <c r="AU98" s="118"/>
      <c r="AV98" s="118"/>
      <c r="AW98" s="119"/>
      <c r="AX98" s="119"/>
      <c r="AY98" s="119"/>
    </row>
    <row r="99" spans="2:51" x14ac:dyDescent="0.25">
      <c r="B99" s="165"/>
      <c r="C99" s="165"/>
      <c r="D99" s="165"/>
      <c r="E99" s="180"/>
      <c r="F99" s="180"/>
      <c r="G99" s="180"/>
      <c r="H99" s="180"/>
      <c r="I99" s="180"/>
      <c r="J99" s="180"/>
      <c r="K99" s="180"/>
      <c r="L99" s="180"/>
      <c r="M99" s="180"/>
      <c r="N99" s="180"/>
      <c r="O99" s="180"/>
      <c r="P99" s="180"/>
      <c r="Q99" s="179"/>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85"/>
      <c r="AS99" s="185"/>
      <c r="AT99" s="185"/>
      <c r="AU99" s="118"/>
      <c r="AV99" s="118"/>
      <c r="AW99" s="119"/>
      <c r="AX99" s="119"/>
      <c r="AY99" s="119"/>
    </row>
    <row r="100" spans="2:51" x14ac:dyDescent="0.25">
      <c r="B100" s="165"/>
      <c r="C100" s="165"/>
      <c r="D100" s="165"/>
      <c r="E100" s="180"/>
      <c r="F100" s="180"/>
      <c r="G100" s="180"/>
      <c r="H100" s="180"/>
      <c r="I100" s="180"/>
      <c r="J100" s="180"/>
      <c r="K100" s="180"/>
      <c r="L100" s="180"/>
      <c r="M100" s="180"/>
      <c r="N100" s="180"/>
      <c r="O100" s="180"/>
      <c r="P100" s="180"/>
      <c r="Q100" s="179"/>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85"/>
      <c r="AS100" s="185"/>
      <c r="AT100" s="185"/>
      <c r="AU100" s="118"/>
      <c r="AV100" s="118"/>
      <c r="AW100" s="119"/>
      <c r="AX100" s="119"/>
      <c r="AY100" s="119"/>
    </row>
    <row r="101" spans="2:51" x14ac:dyDescent="0.25">
      <c r="B101" s="165"/>
      <c r="C101" s="165"/>
      <c r="D101" s="165"/>
      <c r="E101" s="180"/>
      <c r="F101" s="180"/>
      <c r="G101" s="180"/>
      <c r="H101" s="180"/>
      <c r="I101" s="180"/>
      <c r="J101" s="180"/>
      <c r="K101" s="180"/>
      <c r="L101" s="180"/>
      <c r="M101" s="180"/>
      <c r="N101" s="180"/>
      <c r="O101" s="180"/>
      <c r="P101" s="180"/>
      <c r="Q101" s="179"/>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85"/>
      <c r="AS101" s="185"/>
      <c r="AT101" s="185"/>
      <c r="AU101" s="118"/>
      <c r="AV101" s="118"/>
      <c r="AW101" s="119"/>
      <c r="AX101" s="119"/>
      <c r="AY101" s="119"/>
    </row>
    <row r="102" spans="2:51" x14ac:dyDescent="0.25">
      <c r="B102" s="165"/>
      <c r="C102" s="165"/>
      <c r="D102" s="165"/>
      <c r="E102" s="180"/>
      <c r="F102" s="180"/>
      <c r="G102" s="180"/>
      <c r="H102" s="180"/>
      <c r="I102" s="180"/>
      <c r="J102" s="180"/>
      <c r="K102" s="180"/>
      <c r="L102" s="180"/>
      <c r="M102" s="180"/>
      <c r="N102" s="180"/>
      <c r="O102" s="180"/>
      <c r="P102" s="180"/>
      <c r="Q102" s="179"/>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85"/>
      <c r="AS102" s="185"/>
      <c r="AT102" s="185"/>
      <c r="AU102" s="118"/>
      <c r="AV102" s="118"/>
      <c r="AW102" s="119"/>
      <c r="AX102" s="119"/>
      <c r="AY102" s="119"/>
    </row>
    <row r="103" spans="2:51" x14ac:dyDescent="0.25">
      <c r="B103" s="165"/>
      <c r="C103" s="165"/>
      <c r="D103" s="165"/>
      <c r="E103" s="180"/>
      <c r="F103" s="180"/>
      <c r="G103" s="180"/>
      <c r="H103" s="180"/>
      <c r="I103" s="180"/>
      <c r="J103" s="180"/>
      <c r="K103" s="180"/>
      <c r="L103" s="180"/>
      <c r="M103" s="180"/>
      <c r="N103" s="180"/>
      <c r="O103" s="180"/>
      <c r="P103" s="180"/>
      <c r="Q103" s="179"/>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85"/>
      <c r="AS103" s="185"/>
      <c r="AT103" s="185"/>
      <c r="AU103" s="118"/>
      <c r="AV103" s="118"/>
      <c r="AW103" s="119"/>
      <c r="AX103" s="119"/>
      <c r="AY103" s="119"/>
    </row>
    <row r="104" spans="2:51" x14ac:dyDescent="0.25">
      <c r="B104" s="165"/>
      <c r="C104" s="165"/>
      <c r="D104" s="165"/>
      <c r="E104" s="180"/>
      <c r="F104" s="180"/>
      <c r="G104" s="180"/>
      <c r="H104" s="180"/>
      <c r="I104" s="180"/>
      <c r="J104" s="180"/>
      <c r="K104" s="180"/>
      <c r="L104" s="180"/>
      <c r="M104" s="180"/>
      <c r="N104" s="180"/>
      <c r="O104" s="180"/>
      <c r="P104" s="180"/>
      <c r="Q104" s="179"/>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85"/>
      <c r="AS104" s="185"/>
      <c r="AT104" s="185"/>
      <c r="AU104" s="118"/>
      <c r="AV104" s="118"/>
      <c r="AW104" s="119"/>
      <c r="AX104" s="119"/>
      <c r="AY104" s="119"/>
    </row>
    <row r="105" spans="2:51" x14ac:dyDescent="0.25">
      <c r="B105" s="165"/>
      <c r="C105" s="165"/>
      <c r="D105" s="165"/>
      <c r="E105" s="180"/>
      <c r="F105" s="180"/>
      <c r="G105" s="180"/>
      <c r="H105" s="180"/>
      <c r="I105" s="180"/>
      <c r="J105" s="180"/>
      <c r="K105" s="180"/>
      <c r="L105" s="180"/>
      <c r="M105" s="180"/>
      <c r="N105" s="180"/>
      <c r="O105" s="180"/>
      <c r="P105" s="180"/>
      <c r="Q105" s="179"/>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85"/>
      <c r="AS105" s="185"/>
      <c r="AT105" s="185"/>
      <c r="AU105" s="118"/>
      <c r="AV105" s="118"/>
      <c r="AW105" s="119"/>
      <c r="AX105" s="119"/>
      <c r="AY105" s="119"/>
    </row>
    <row r="106" spans="2:51" x14ac:dyDescent="0.25">
      <c r="B106" s="165"/>
      <c r="C106" s="165"/>
      <c r="D106" s="165"/>
      <c r="E106" s="180"/>
      <c r="F106" s="180"/>
      <c r="G106" s="180"/>
      <c r="H106" s="180"/>
      <c r="I106" s="180"/>
      <c r="J106" s="180"/>
      <c r="K106" s="180"/>
      <c r="L106" s="180"/>
      <c r="M106" s="180"/>
      <c r="N106" s="180"/>
      <c r="O106" s="180"/>
      <c r="P106" s="180"/>
      <c r="Q106" s="179"/>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85"/>
      <c r="AS106" s="185"/>
      <c r="AT106" s="185"/>
      <c r="AU106" s="118"/>
      <c r="AV106" s="118"/>
      <c r="AW106" s="119"/>
      <c r="AX106" s="119"/>
      <c r="AY106" s="119"/>
    </row>
    <row r="107" spans="2:51" x14ac:dyDescent="0.25">
      <c r="B107" s="165"/>
      <c r="C107" s="165"/>
      <c r="D107" s="165"/>
      <c r="E107" s="180"/>
      <c r="F107" s="180"/>
      <c r="G107" s="180"/>
      <c r="H107" s="180"/>
      <c r="I107" s="180"/>
      <c r="J107" s="180"/>
      <c r="K107" s="180"/>
      <c r="L107" s="180"/>
      <c r="M107" s="180"/>
      <c r="N107" s="180"/>
      <c r="O107" s="180"/>
      <c r="P107" s="180"/>
      <c r="Q107" s="179"/>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85"/>
      <c r="AS107" s="185"/>
      <c r="AT107" s="185"/>
      <c r="AU107" s="118"/>
      <c r="AV107" s="118"/>
      <c r="AW107" s="119"/>
      <c r="AX107" s="119"/>
      <c r="AY107" s="119"/>
    </row>
    <row r="108" spans="2:51" x14ac:dyDescent="0.25">
      <c r="B108" s="165"/>
      <c r="C108" s="165"/>
      <c r="D108" s="165"/>
      <c r="E108" s="180"/>
      <c r="F108" s="180"/>
      <c r="G108" s="180"/>
      <c r="H108" s="180"/>
      <c r="I108" s="180"/>
      <c r="J108" s="180"/>
      <c r="K108" s="180"/>
      <c r="L108" s="180"/>
      <c r="M108" s="180"/>
      <c r="N108" s="180"/>
      <c r="O108" s="180"/>
      <c r="P108" s="180"/>
      <c r="Q108" s="179"/>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85"/>
      <c r="AS108" s="185"/>
      <c r="AT108" s="185"/>
      <c r="AU108" s="118"/>
      <c r="AV108" s="118"/>
      <c r="AW108" s="119"/>
      <c r="AX108" s="119"/>
      <c r="AY108" s="119"/>
    </row>
    <row r="109" spans="2:51" x14ac:dyDescent="0.25">
      <c r="B109" s="165"/>
      <c r="C109" s="165"/>
      <c r="D109" s="165"/>
      <c r="E109" s="180"/>
      <c r="F109" s="180"/>
      <c r="G109" s="180"/>
      <c r="H109" s="180"/>
      <c r="I109" s="180"/>
      <c r="J109" s="180"/>
      <c r="K109" s="180"/>
      <c r="L109" s="180"/>
      <c r="M109" s="180"/>
      <c r="N109" s="180"/>
      <c r="O109" s="180"/>
      <c r="P109" s="180"/>
      <c r="Q109" s="179"/>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85"/>
      <c r="AS109" s="185"/>
      <c r="AT109" s="185"/>
      <c r="AU109" s="118"/>
      <c r="AV109" s="118"/>
      <c r="AW109" s="119"/>
      <c r="AX109" s="119"/>
      <c r="AY109" s="119"/>
    </row>
    <row r="110" spans="2:51" x14ac:dyDescent="0.25">
      <c r="B110" s="165"/>
      <c r="C110" s="165"/>
      <c r="D110" s="165"/>
      <c r="E110" s="180"/>
      <c r="F110" s="180"/>
      <c r="G110" s="180"/>
      <c r="H110" s="180"/>
      <c r="I110" s="180"/>
      <c r="J110" s="180"/>
      <c r="K110" s="180"/>
      <c r="L110" s="180"/>
      <c r="M110" s="180"/>
      <c r="N110" s="180"/>
      <c r="O110" s="180"/>
      <c r="P110" s="180"/>
      <c r="Q110" s="179"/>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85"/>
      <c r="AS110" s="185"/>
      <c r="AT110" s="185"/>
      <c r="AU110" s="118"/>
      <c r="AV110" s="118"/>
      <c r="AW110" s="119"/>
      <c r="AX110" s="119"/>
      <c r="AY110" s="119"/>
    </row>
    <row r="111" spans="2:51" x14ac:dyDescent="0.25">
      <c r="B111" s="165"/>
      <c r="C111" s="165"/>
      <c r="D111" s="165"/>
      <c r="E111" s="180"/>
      <c r="F111" s="180"/>
      <c r="G111" s="180"/>
      <c r="H111" s="180"/>
      <c r="I111" s="180"/>
      <c r="J111" s="180"/>
      <c r="K111" s="180"/>
      <c r="L111" s="180"/>
      <c r="M111" s="180"/>
      <c r="N111" s="180"/>
      <c r="O111" s="180"/>
      <c r="P111" s="180"/>
      <c r="Q111" s="179"/>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85"/>
      <c r="AS111" s="185"/>
      <c r="AT111" s="185"/>
      <c r="AU111" s="118"/>
      <c r="AV111" s="118"/>
      <c r="AW111" s="119"/>
      <c r="AX111" s="119"/>
      <c r="AY111" s="119"/>
    </row>
    <row r="112" spans="2:51" x14ac:dyDescent="0.25">
      <c r="B112" s="165"/>
      <c r="C112" s="165"/>
      <c r="D112" s="165"/>
      <c r="E112" s="180"/>
      <c r="F112" s="180"/>
      <c r="G112" s="180"/>
      <c r="H112" s="180"/>
      <c r="I112" s="180"/>
      <c r="J112" s="180"/>
      <c r="K112" s="180"/>
      <c r="L112" s="180"/>
      <c r="M112" s="180"/>
      <c r="N112" s="180"/>
      <c r="O112" s="180"/>
      <c r="P112" s="180"/>
      <c r="Q112" s="179"/>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85"/>
      <c r="AS112" s="185"/>
      <c r="AT112" s="185"/>
      <c r="AU112" s="118"/>
      <c r="AV112" s="118"/>
      <c r="AW112" s="119"/>
      <c r="AX112" s="119"/>
      <c r="AY112" s="119"/>
    </row>
    <row r="113" spans="2:51" x14ac:dyDescent="0.25">
      <c r="B113" s="165"/>
      <c r="C113" s="165"/>
      <c r="D113" s="165"/>
      <c r="E113" s="180"/>
      <c r="F113" s="180"/>
      <c r="G113" s="180"/>
      <c r="H113" s="180"/>
      <c r="I113" s="180"/>
      <c r="J113" s="180"/>
      <c r="K113" s="180"/>
      <c r="L113" s="180"/>
      <c r="M113" s="180"/>
      <c r="N113" s="180"/>
      <c r="O113" s="180"/>
      <c r="P113" s="180"/>
      <c r="Q113" s="179"/>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85"/>
      <c r="AS113" s="185"/>
      <c r="AT113" s="185"/>
      <c r="AU113" s="118"/>
      <c r="AV113" s="118"/>
      <c r="AW113" s="119"/>
      <c r="AX113" s="119"/>
      <c r="AY113" s="119"/>
    </row>
    <row r="114" spans="2:51" x14ac:dyDescent="0.25">
      <c r="B114" s="165"/>
      <c r="C114" s="165"/>
      <c r="D114" s="165"/>
      <c r="E114" s="180"/>
      <c r="F114" s="180"/>
      <c r="G114" s="180"/>
      <c r="H114" s="180"/>
      <c r="I114" s="180"/>
      <c r="J114" s="180"/>
      <c r="K114" s="180"/>
      <c r="L114" s="180"/>
      <c r="M114" s="180"/>
      <c r="N114" s="180"/>
      <c r="O114" s="180"/>
      <c r="P114" s="180"/>
      <c r="Q114" s="179"/>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85"/>
      <c r="AS114" s="185"/>
      <c r="AT114" s="185"/>
      <c r="AU114" s="118"/>
      <c r="AV114" s="118"/>
      <c r="AW114" s="119"/>
      <c r="AX114" s="119"/>
      <c r="AY114" s="119"/>
    </row>
    <row r="115" spans="2:51" x14ac:dyDescent="0.25">
      <c r="B115" s="165"/>
      <c r="C115" s="165"/>
      <c r="D115" s="165"/>
      <c r="E115" s="180"/>
      <c r="F115" s="180"/>
      <c r="G115" s="180"/>
      <c r="H115" s="180"/>
      <c r="I115" s="180"/>
      <c r="J115" s="180"/>
      <c r="K115" s="180"/>
      <c r="L115" s="180"/>
      <c r="M115" s="180"/>
      <c r="N115" s="180"/>
      <c r="O115" s="180"/>
      <c r="P115" s="180"/>
      <c r="Q115" s="179"/>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85"/>
      <c r="AS115" s="185"/>
      <c r="AT115" s="185"/>
      <c r="AU115" s="118"/>
      <c r="AV115" s="118"/>
      <c r="AW115" s="119"/>
      <c r="AX115" s="119"/>
      <c r="AY115" s="119"/>
    </row>
    <row r="116" spans="2:51" x14ac:dyDescent="0.25">
      <c r="B116" s="165"/>
      <c r="C116" s="165"/>
      <c r="D116" s="165"/>
      <c r="E116" s="180"/>
      <c r="F116" s="180"/>
      <c r="G116" s="180"/>
      <c r="H116" s="180"/>
      <c r="I116" s="180"/>
      <c r="J116" s="180"/>
      <c r="K116" s="180"/>
      <c r="L116" s="180"/>
      <c r="M116" s="180"/>
      <c r="N116" s="180"/>
      <c r="O116" s="180"/>
      <c r="P116" s="180"/>
      <c r="Q116" s="179"/>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85"/>
      <c r="AS116" s="185"/>
      <c r="AT116" s="185"/>
      <c r="AU116" s="118"/>
      <c r="AV116" s="118"/>
      <c r="AW116" s="119"/>
      <c r="AX116" s="119"/>
      <c r="AY116" s="119"/>
    </row>
    <row r="117" spans="2:51" x14ac:dyDescent="0.25">
      <c r="B117" s="165"/>
      <c r="C117" s="165"/>
      <c r="D117" s="165"/>
      <c r="E117" s="180"/>
      <c r="F117" s="180"/>
      <c r="G117" s="180"/>
      <c r="H117" s="180"/>
      <c r="I117" s="180"/>
      <c r="J117" s="180"/>
      <c r="K117" s="180"/>
      <c r="L117" s="180"/>
      <c r="M117" s="180"/>
      <c r="N117" s="180"/>
      <c r="O117" s="180"/>
      <c r="P117" s="180"/>
      <c r="Q117" s="179"/>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85"/>
      <c r="AS117" s="185"/>
      <c r="AT117" s="185"/>
      <c r="AU117" s="118"/>
      <c r="AV117" s="118"/>
      <c r="AW117" s="119"/>
      <c r="AX117" s="119"/>
      <c r="AY117" s="119"/>
    </row>
    <row r="118" spans="2:51" x14ac:dyDescent="0.25">
      <c r="B118" s="165"/>
      <c r="C118" s="165"/>
      <c r="D118" s="165"/>
      <c r="E118" s="180"/>
      <c r="F118" s="180"/>
      <c r="G118" s="180"/>
      <c r="H118" s="180"/>
      <c r="I118" s="180"/>
      <c r="J118" s="180"/>
      <c r="K118" s="180"/>
      <c r="L118" s="180"/>
      <c r="M118" s="180"/>
      <c r="N118" s="180"/>
      <c r="O118" s="180"/>
      <c r="P118" s="180"/>
      <c r="Q118" s="179"/>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85"/>
      <c r="AS118" s="185"/>
      <c r="AT118" s="185"/>
      <c r="AU118" s="118"/>
      <c r="AV118" s="118"/>
      <c r="AW118" s="119"/>
      <c r="AX118" s="119"/>
      <c r="AY118" s="119"/>
    </row>
    <row r="119" spans="2:51" x14ac:dyDescent="0.25">
      <c r="B119" s="165"/>
      <c r="C119" s="165"/>
      <c r="D119" s="165"/>
      <c r="E119" s="180"/>
      <c r="F119" s="180"/>
      <c r="G119" s="180"/>
      <c r="H119" s="180"/>
      <c r="I119" s="180"/>
      <c r="J119" s="180"/>
      <c r="K119" s="180"/>
      <c r="L119" s="180"/>
      <c r="M119" s="180"/>
      <c r="N119" s="180"/>
      <c r="O119" s="180"/>
      <c r="P119" s="180"/>
      <c r="Q119" s="179"/>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85"/>
      <c r="AS119" s="185"/>
      <c r="AT119" s="185"/>
      <c r="AU119" s="118"/>
      <c r="AV119" s="118"/>
      <c r="AW119" s="119"/>
      <c r="AX119" s="119"/>
      <c r="AY119" s="119"/>
    </row>
    <row r="120" spans="2:51" x14ac:dyDescent="0.25">
      <c r="B120" s="165"/>
      <c r="C120" s="165"/>
      <c r="D120" s="165"/>
      <c r="E120" s="180"/>
      <c r="F120" s="180"/>
      <c r="G120" s="180"/>
      <c r="H120" s="180"/>
      <c r="I120" s="180"/>
      <c r="J120" s="180"/>
      <c r="K120" s="180"/>
      <c r="L120" s="180"/>
      <c r="M120" s="180"/>
      <c r="N120" s="180"/>
      <c r="O120" s="180"/>
      <c r="P120" s="180"/>
      <c r="Q120" s="179"/>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85"/>
      <c r="AS120" s="185"/>
      <c r="AT120" s="185"/>
      <c r="AU120" s="118"/>
      <c r="AV120" s="118"/>
      <c r="AW120" s="119"/>
      <c r="AX120" s="119"/>
      <c r="AY120" s="119"/>
    </row>
    <row r="121" spans="2:51" x14ac:dyDescent="0.25">
      <c r="B121" s="165"/>
      <c r="C121" s="165"/>
      <c r="D121" s="165"/>
      <c r="E121" s="180"/>
      <c r="F121" s="180"/>
      <c r="G121" s="180"/>
      <c r="H121" s="180"/>
      <c r="I121" s="180"/>
      <c r="J121" s="180"/>
      <c r="K121" s="180"/>
      <c r="L121" s="180"/>
      <c r="M121" s="180"/>
      <c r="N121" s="180"/>
      <c r="O121" s="180"/>
      <c r="P121" s="180"/>
      <c r="Q121" s="179"/>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85"/>
      <c r="AS121" s="185"/>
      <c r="AT121" s="185"/>
      <c r="AU121" s="118"/>
      <c r="AV121" s="118"/>
      <c r="AW121" s="119"/>
      <c r="AX121" s="119"/>
      <c r="AY121" s="119"/>
    </row>
    <row r="122" spans="2:51" x14ac:dyDescent="0.25">
      <c r="B122" s="165"/>
      <c r="C122" s="165"/>
      <c r="D122" s="165"/>
      <c r="E122" s="180"/>
      <c r="F122" s="180"/>
      <c r="G122" s="180"/>
      <c r="H122" s="180"/>
      <c r="I122" s="180"/>
      <c r="J122" s="180"/>
      <c r="K122" s="180"/>
      <c r="L122" s="180"/>
      <c r="M122" s="180"/>
      <c r="N122" s="180"/>
      <c r="O122" s="180"/>
      <c r="P122" s="180"/>
      <c r="Q122" s="179"/>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85"/>
      <c r="AS122" s="185"/>
      <c r="AT122" s="185"/>
      <c r="AU122" s="118"/>
      <c r="AV122" s="118"/>
      <c r="AW122" s="119"/>
      <c r="AX122" s="119"/>
      <c r="AY122" s="119"/>
    </row>
    <row r="123" spans="2:51" x14ac:dyDescent="0.25">
      <c r="B123" s="165"/>
      <c r="C123" s="165"/>
      <c r="D123" s="165"/>
      <c r="E123" s="180"/>
      <c r="F123" s="180"/>
      <c r="G123" s="180"/>
      <c r="H123" s="180"/>
      <c r="I123" s="180"/>
      <c r="J123" s="180"/>
      <c r="K123" s="180"/>
      <c r="L123" s="180"/>
      <c r="M123" s="180"/>
      <c r="N123" s="180"/>
      <c r="O123" s="180"/>
      <c r="P123" s="180"/>
      <c r="Q123" s="179"/>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85"/>
      <c r="AS123" s="185"/>
      <c r="AT123" s="185"/>
      <c r="AU123" s="118"/>
      <c r="AV123" s="118"/>
      <c r="AW123" s="119"/>
      <c r="AX123" s="119"/>
      <c r="AY123" s="119"/>
    </row>
    <row r="124" spans="2:51" x14ac:dyDescent="0.25">
      <c r="B124" s="165"/>
      <c r="C124" s="165"/>
      <c r="D124" s="165"/>
      <c r="E124" s="180"/>
      <c r="F124" s="180"/>
      <c r="G124" s="180"/>
      <c r="H124" s="180"/>
      <c r="I124" s="180"/>
      <c r="J124" s="180"/>
      <c r="K124" s="180"/>
      <c r="L124" s="180"/>
      <c r="M124" s="180"/>
      <c r="N124" s="180"/>
      <c r="O124" s="180"/>
      <c r="P124" s="180"/>
      <c r="Q124" s="179"/>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85"/>
      <c r="AS124" s="185"/>
      <c r="AT124" s="185"/>
      <c r="AU124" s="118"/>
      <c r="AV124" s="118"/>
      <c r="AW124" s="119"/>
      <c r="AX124" s="119"/>
      <c r="AY124" s="119"/>
    </row>
    <row r="125" spans="2:51" x14ac:dyDescent="0.25">
      <c r="B125" s="165"/>
      <c r="C125" s="165"/>
      <c r="D125" s="165"/>
      <c r="E125" s="180"/>
      <c r="F125" s="180"/>
      <c r="G125" s="180"/>
      <c r="H125" s="180"/>
      <c r="I125" s="180"/>
      <c r="J125" s="180"/>
      <c r="K125" s="180"/>
      <c r="L125" s="180"/>
      <c r="M125" s="180"/>
      <c r="N125" s="180"/>
      <c r="O125" s="180"/>
      <c r="P125" s="180"/>
      <c r="Q125" s="179"/>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85"/>
      <c r="AS125" s="185"/>
      <c r="AT125" s="185"/>
      <c r="AU125" s="118"/>
      <c r="AV125" s="118"/>
      <c r="AW125" s="119"/>
      <c r="AX125" s="119"/>
      <c r="AY125" s="119"/>
    </row>
  </sheetData>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25"/>
  <sheetViews>
    <sheetView showGridLines="0" workbookViewId="0">
      <pane xSplit="4" ySplit="3" topLeftCell="AM4" activePane="bottomRight" state="frozen"/>
      <selection activeCell="AZ4" sqref="AZ4"/>
      <selection pane="topRight" activeCell="AZ4" sqref="AZ4"/>
      <selection pane="bottomLeft" activeCell="AZ4" sqref="AZ4"/>
      <selection pane="bottomRight" activeCell="AZ4" sqref="AZ4"/>
    </sheetView>
  </sheetViews>
  <sheetFormatPr defaultColWidth="9.140625" defaultRowHeight="15" x14ac:dyDescent="0.25"/>
  <cols>
    <col min="1" max="1" width="9.140625" style="110"/>
    <col min="2" max="2" width="49.42578125" style="166" bestFit="1" customWidth="1"/>
    <col min="3" max="4" width="13.5703125" style="166" customWidth="1"/>
    <col min="5" max="17" width="11.42578125" style="166" customWidth="1"/>
    <col min="18" max="19" width="11.42578125" style="135" customWidth="1"/>
    <col min="20" max="39" width="11.42578125" style="110" customWidth="1"/>
    <col min="40" max="42" width="11.42578125" style="135" customWidth="1"/>
    <col min="43" max="50" width="11.42578125" style="110" customWidth="1"/>
    <col min="51" max="16384" width="9.140625" style="110"/>
  </cols>
  <sheetData>
    <row r="1" spans="1:54"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44"/>
      <c r="AZ1" s="244"/>
      <c r="BA1" s="244"/>
      <c r="BB1" s="244"/>
    </row>
    <row r="2" spans="1:54"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80" t="s">
        <v>747</v>
      </c>
      <c r="AZ2" s="280" t="s">
        <v>743</v>
      </c>
      <c r="BA2" s="280" t="s">
        <v>746</v>
      </c>
      <c r="BB2" s="280" t="s">
        <v>742</v>
      </c>
    </row>
    <row r="3" spans="1:54" s="166" customFormat="1" ht="15.75" thickTop="1" x14ac:dyDescent="0.25">
      <c r="A3" s="162" t="s">
        <v>670</v>
      </c>
      <c r="B3" s="161"/>
      <c r="C3" s="161"/>
      <c r="D3" s="161"/>
      <c r="E3" s="217">
        <v>2018</v>
      </c>
      <c r="F3" s="217">
        <v>2017</v>
      </c>
      <c r="G3" s="217">
        <v>2017</v>
      </c>
      <c r="H3" s="217">
        <v>2015</v>
      </c>
      <c r="I3" s="219">
        <v>2017</v>
      </c>
      <c r="J3" s="217">
        <v>2017</v>
      </c>
      <c r="K3" s="219">
        <v>2017</v>
      </c>
      <c r="L3" s="163">
        <v>2015</v>
      </c>
      <c r="M3" s="163">
        <v>2016</v>
      </c>
      <c r="N3" s="163">
        <v>2017</v>
      </c>
      <c r="O3" s="163">
        <v>2018</v>
      </c>
      <c r="P3" s="163">
        <v>2018</v>
      </c>
      <c r="Q3" s="219">
        <v>2017</v>
      </c>
      <c r="R3" s="219">
        <v>2017</v>
      </c>
      <c r="S3" s="219">
        <v>2017</v>
      </c>
      <c r="T3" s="219">
        <v>2017</v>
      </c>
      <c r="U3" s="219">
        <v>2017</v>
      </c>
      <c r="V3" s="219">
        <v>2017</v>
      </c>
      <c r="W3" s="219">
        <v>2018</v>
      </c>
      <c r="X3" s="219">
        <v>2018</v>
      </c>
      <c r="Y3" s="219">
        <v>2014</v>
      </c>
      <c r="Z3" s="219">
        <v>2015</v>
      </c>
      <c r="AA3" s="219">
        <v>2017</v>
      </c>
      <c r="AB3" s="163">
        <v>2017</v>
      </c>
      <c r="AC3" s="163">
        <v>2017</v>
      </c>
      <c r="AD3" s="163">
        <v>2018</v>
      </c>
      <c r="AE3" s="163">
        <v>2018</v>
      </c>
      <c r="AF3" s="163">
        <v>2018</v>
      </c>
      <c r="AG3" s="163">
        <v>2018</v>
      </c>
      <c r="AH3" s="163">
        <v>2018</v>
      </c>
      <c r="AI3" s="163">
        <v>2018</v>
      </c>
      <c r="AJ3" s="163">
        <v>2018</v>
      </c>
      <c r="AK3" s="163">
        <v>2018</v>
      </c>
      <c r="AL3" s="163">
        <v>2018</v>
      </c>
      <c r="AM3" s="163">
        <v>2018</v>
      </c>
      <c r="AN3" s="219">
        <v>2017</v>
      </c>
      <c r="AO3" s="219">
        <v>2017</v>
      </c>
      <c r="AP3" s="164">
        <v>2017</v>
      </c>
      <c r="AQ3" s="221">
        <v>2017</v>
      </c>
      <c r="AR3" s="221">
        <v>2017</v>
      </c>
      <c r="AS3" s="221">
        <v>2017</v>
      </c>
      <c r="AT3" s="221">
        <v>2017</v>
      </c>
      <c r="AU3" s="219">
        <v>2017</v>
      </c>
      <c r="AV3" s="219">
        <v>2017</v>
      </c>
      <c r="AW3" s="226">
        <v>2017</v>
      </c>
      <c r="AX3" s="226">
        <v>2017</v>
      </c>
      <c r="AY3" s="245" t="s">
        <v>43</v>
      </c>
      <c r="AZ3" s="245" t="s">
        <v>58</v>
      </c>
      <c r="BA3" s="245" t="s">
        <v>43</v>
      </c>
      <c r="BB3" s="245" t="s">
        <v>58</v>
      </c>
    </row>
    <row r="4" spans="1:54" s="166" customFormat="1" x14ac:dyDescent="0.25">
      <c r="A4" s="165" t="s">
        <v>183</v>
      </c>
      <c r="B4" s="165" t="s">
        <v>275</v>
      </c>
      <c r="C4" s="165" t="s">
        <v>277</v>
      </c>
      <c r="D4" s="195" t="s">
        <v>278</v>
      </c>
      <c r="E4" s="242">
        <f>IF(LEFT('Indicator Data Imputation'!E5,3)="Nat",2,IF(LEFT('Indicator Data Imputation'!E5,3)="Val",1,0))</f>
        <v>0</v>
      </c>
      <c r="F4" s="242">
        <f>IF(LEFT('Indicator Data Imputation'!F5,3)="Nat",2,IF(LEFT('Indicator Data Imputation'!F5,3)="Val",1,0))</f>
        <v>0</v>
      </c>
      <c r="G4" s="242">
        <f>IF(LEFT('Indicator Data Imputation'!G5,3)="Nat",2,IF(LEFT('Indicator Data Imputation'!G5,3)="Val",1,0))</f>
        <v>0</v>
      </c>
      <c r="H4" s="242">
        <f>IF(LEFT('Indicator Data Imputation'!H5,3)="Nat",2,IF(LEFT('Indicator Data Imputation'!H5,3)="Val",1,0))</f>
        <v>0</v>
      </c>
      <c r="I4" s="242">
        <f>IF(LEFT('Indicator Data Imputation'!I5,3)="Nat",2,IF(LEFT('Indicator Data Imputation'!I5,3)="Val",1,0))</f>
        <v>1</v>
      </c>
      <c r="J4" s="242">
        <f>IF(LEFT('Indicator Data Imputation'!J5,3)="Nat",2,IF(LEFT('Indicator Data Imputation'!J5,3)="Val",1,0))</f>
        <v>0</v>
      </c>
      <c r="K4" s="242">
        <f>IF(LEFT('Indicator Data Imputation'!K5,3)="Nat",2,IF(LEFT('Indicator Data Imputation'!K5,3)="Val",1,0))</f>
        <v>1</v>
      </c>
      <c r="L4" s="242">
        <f>IF(LEFT('Indicator Data Imputation'!L5,3)="Nat",2,IF(LEFT('Indicator Data Imputation'!L5,3)="Val",1,0))</f>
        <v>0</v>
      </c>
      <c r="M4" s="242">
        <f>IF(LEFT('Indicator Data Imputation'!M5,3)="Nat",2,IF(LEFT('Indicator Data Imputation'!M5,3)="Val",1,0))</f>
        <v>0</v>
      </c>
      <c r="N4" s="242">
        <f>IF(LEFT('Indicator Data Imputation'!N5,3)="Nat",2,IF(LEFT('Indicator Data Imputation'!N5,3)="Val",1,0))</f>
        <v>0</v>
      </c>
      <c r="O4" s="242">
        <f>IF(LEFT('Indicator Data Imputation'!O5,3)="Nat",2,IF(LEFT('Indicator Data Imputation'!O5,3)="Val",1,0))</f>
        <v>0</v>
      </c>
      <c r="P4" s="242">
        <f>IF(LEFT('Indicator Data Imputation'!P5,3)="Nat",2,IF(LEFT('Indicator Data Imputation'!P5,3)="Val",1,0))</f>
        <v>0</v>
      </c>
      <c r="Q4" s="242">
        <f>IF(LEFT('Indicator Data Imputation'!Q5,3)="Nat",2,IF(LEFT('Indicator Data Imputation'!Q5,3)="Val",1,0))</f>
        <v>1</v>
      </c>
      <c r="R4" s="242">
        <f>IF(LEFT('Indicator Data Imputation'!R5,3)="Nat",2,IF(LEFT('Indicator Data Imputation'!R5,3)="Val",1,0))</f>
        <v>1</v>
      </c>
      <c r="S4" s="242">
        <f>IF(LEFT('Indicator Data Imputation'!S5,3)="Nat",2,IF(LEFT('Indicator Data Imputation'!S5,3)="Val",1,0))</f>
        <v>1</v>
      </c>
      <c r="T4" s="242">
        <f>IF(LEFT('Indicator Data Imputation'!T5,3)="Nat",2,IF(LEFT('Indicator Data Imputation'!T5,3)="Val",1,0))</f>
        <v>1</v>
      </c>
      <c r="U4" s="242">
        <f>IF(LEFT('Indicator Data Imputation'!U5,3)="Nat",2,IF(LEFT('Indicator Data Imputation'!U5,3)="Val",1,0))</f>
        <v>1</v>
      </c>
      <c r="V4" s="242">
        <f>IF(LEFT('Indicator Data Imputation'!V5,3)="Nat",2,IF(LEFT('Indicator Data Imputation'!V5,3)="Val",1,0))</f>
        <v>1</v>
      </c>
      <c r="W4" s="242">
        <f>IF(LEFT('Indicator Data Imputation'!W5,3)="Nat",2,IF(LEFT('Indicator Data Imputation'!W5,3)="Val",1,0))</f>
        <v>1</v>
      </c>
      <c r="X4" s="242">
        <f>IF(LEFT('Indicator Data Imputation'!X5,3)="Nat",2,IF(LEFT('Indicator Data Imputation'!X5,3)="Val",1,0))</f>
        <v>1</v>
      </c>
      <c r="Y4" s="242">
        <f>IF(LEFT('Indicator Data Imputation'!Y5,3)="Nat",2,IF(LEFT('Indicator Data Imputation'!Y5,3)="Val",1,0))</f>
        <v>1</v>
      </c>
      <c r="Z4" s="242">
        <f>IF(LEFT('Indicator Data Imputation'!Z5,3)="Nat",2,IF(LEFT('Indicator Data Imputation'!Z5,3)="Val",1,0))</f>
        <v>1</v>
      </c>
      <c r="AA4" s="242">
        <f>IF(LEFT('Indicator Data Imputation'!AA5,3)="Nat",2,IF(LEFT('Indicator Data Imputation'!AA5,3)="Val",1,0))</f>
        <v>1</v>
      </c>
      <c r="AB4" s="242">
        <f>IF(LEFT('Indicator Data Imputation'!AB5,3)="Nat",2,IF(LEFT('Indicator Data Imputation'!AB5,3)="Val",1,0))</f>
        <v>0</v>
      </c>
      <c r="AC4" s="242">
        <f>IF(LEFT('Indicator Data Imputation'!AC5,3)="Nat",2,IF(LEFT('Indicator Data Imputation'!AC5,3)="Val",1,0))</f>
        <v>0</v>
      </c>
      <c r="AD4" s="242">
        <f>IF(LEFT('Indicator Data Imputation'!AD5,3)="Nat",2,IF(LEFT('Indicator Data Imputation'!AD5,3)="Val",1,0))</f>
        <v>0</v>
      </c>
      <c r="AE4" s="242">
        <f>IF(LEFT('Indicator Data Imputation'!AE5,3)="Nat",2,IF(LEFT('Indicator Data Imputation'!AE5,3)="Val",1,0))</f>
        <v>0</v>
      </c>
      <c r="AF4" s="242">
        <f>IF(LEFT('Indicator Data Imputation'!AF5,3)="Nat",2,IF(LEFT('Indicator Data Imputation'!AF5,3)="Val",1,0))</f>
        <v>0</v>
      </c>
      <c r="AG4" s="242">
        <f>IF(LEFT('Indicator Data Imputation'!AG5,3)="Nat",2,IF(LEFT('Indicator Data Imputation'!AG5,3)="Val",1,0))</f>
        <v>0</v>
      </c>
      <c r="AH4" s="242">
        <f>IF(LEFT('Indicator Data Imputation'!AH5,3)="Nat",2,IF(LEFT('Indicator Data Imputation'!AH5,3)="Val",1,0))</f>
        <v>0</v>
      </c>
      <c r="AI4" s="242">
        <f>IF(LEFT('Indicator Data Imputation'!AI5,3)="Nat",2,IF(LEFT('Indicator Data Imputation'!AI5,3)="Val",1,0))</f>
        <v>0</v>
      </c>
      <c r="AJ4" s="242">
        <f>IF(LEFT('Indicator Data Imputation'!AJ5,3)="Nat",2,IF(LEFT('Indicator Data Imputation'!AJ5,3)="Val",1,0))</f>
        <v>0</v>
      </c>
      <c r="AK4" s="242">
        <f>IF(LEFT('Indicator Data Imputation'!AK5,3)="Nat",2,IF(LEFT('Indicator Data Imputation'!AK5,3)="Val",1,0))</f>
        <v>0</v>
      </c>
      <c r="AL4" s="242">
        <f>IF(LEFT('Indicator Data Imputation'!AL5,3)="Nat",2,IF(LEFT('Indicator Data Imputation'!AL5,3)="Val",1,0))</f>
        <v>0</v>
      </c>
      <c r="AM4" s="242">
        <f>IF(LEFT('Indicator Data Imputation'!AM5,3)="Nat",2,IF(LEFT('Indicator Data Imputation'!AM5,3)="Val",1,0))</f>
        <v>0</v>
      </c>
      <c r="AN4" s="242">
        <f>IF(LEFT('Indicator Data Imputation'!AN5,3)="Nat",2,IF(LEFT('Indicator Data Imputation'!AN5,3)="Val",1,0))</f>
        <v>1</v>
      </c>
      <c r="AO4" s="242">
        <f>IF(LEFT('Indicator Data Imputation'!AO5,3)="Nat",2,IF(LEFT('Indicator Data Imputation'!AO5,3)="Val",1,0))</f>
        <v>1</v>
      </c>
      <c r="AP4" s="242">
        <f>IF(LEFT('Indicator Data Imputation'!AP5,3)="Nat",2,IF(LEFT('Indicator Data Imputation'!AP5,3)="Val",1,0))</f>
        <v>2</v>
      </c>
      <c r="AQ4" s="242">
        <f>IF(LEFT('Indicator Data Imputation'!AQ5,3)="Nat",2,IF(LEFT('Indicator Data Imputation'!AQ5,3)="Val",1,0))</f>
        <v>2</v>
      </c>
      <c r="AR4" s="242">
        <f>IF(LEFT('Indicator Data Imputation'!AR5,3)="Nat",2,IF(LEFT('Indicator Data Imputation'!AR5,3)="Val",1,0))</f>
        <v>2</v>
      </c>
      <c r="AS4" s="242">
        <f>IF(LEFT('Indicator Data Imputation'!AS5,3)="Nat",2,IF(LEFT('Indicator Data Imputation'!AS5,3)="Val",1,0))</f>
        <v>2</v>
      </c>
      <c r="AT4" s="242">
        <f>IF(LEFT('Indicator Data Imputation'!AT5,3)="Nat",2,IF(LEFT('Indicator Data Imputation'!AT5,3)="Val",1,0))</f>
        <v>2</v>
      </c>
      <c r="AU4" s="242">
        <f>IF(LEFT('Indicator Data Imputation'!AU5,3)="Nat",2,IF(LEFT('Indicator Data Imputation'!AU5,3)="Val",1,0))</f>
        <v>1</v>
      </c>
      <c r="AV4" s="242">
        <f>IF(LEFT('Indicator Data Imputation'!AV5,3)="Nat",2,IF(LEFT('Indicator Data Imputation'!AV5,3)="Val",1,0))</f>
        <v>1</v>
      </c>
      <c r="AW4" s="242">
        <f>IF(LEFT('Indicator Data Imputation'!AW5,3)="Nat",2,IF(LEFT('Indicator Data Imputation'!AW5,3)="Val",1,0))</f>
        <v>0</v>
      </c>
      <c r="AX4" s="242">
        <f>IF(LEFT('Indicator Data Imputation'!AX5,3)="Nat",2,IF(LEFT('Indicator Data Imputation'!AX5,3)="Val",1,0))</f>
        <v>0</v>
      </c>
      <c r="AY4" s="246">
        <f>SUMIF(E4:AX4,"1")</f>
        <v>17</v>
      </c>
      <c r="AZ4" s="247">
        <f>AY4/46</f>
        <v>0.36956521739130432</v>
      </c>
      <c r="BA4" s="246">
        <f>COUNTIF(E4:AX4,"2")</f>
        <v>5</v>
      </c>
      <c r="BB4" s="247">
        <f>BA4/46</f>
        <v>0.10869565217391304</v>
      </c>
    </row>
    <row r="5" spans="1:54" s="166" customFormat="1" x14ac:dyDescent="0.25">
      <c r="A5" s="165" t="s">
        <v>183</v>
      </c>
      <c r="B5" s="165" t="s">
        <v>279</v>
      </c>
      <c r="C5" s="165" t="s">
        <v>277</v>
      </c>
      <c r="D5" s="195" t="s">
        <v>281</v>
      </c>
      <c r="E5" s="242">
        <f>IF(LEFT('Indicator Data Imputation'!E6,3)="Nat",2,IF(LEFT('Indicator Data Imputation'!E6,3)="Val",1,0))</f>
        <v>0</v>
      </c>
      <c r="F5" s="242">
        <f>IF(LEFT('Indicator Data Imputation'!F6,3)="Nat",2,IF(LEFT('Indicator Data Imputation'!F6,3)="Val",1,0))</f>
        <v>0</v>
      </c>
      <c r="G5" s="242">
        <f>IF(LEFT('Indicator Data Imputation'!G6,3)="Nat",2,IF(LEFT('Indicator Data Imputation'!G6,3)="Val",1,0))</f>
        <v>0</v>
      </c>
      <c r="H5" s="242">
        <f>IF(LEFT('Indicator Data Imputation'!H6,3)="Nat",2,IF(LEFT('Indicator Data Imputation'!H6,3)="Val",1,0))</f>
        <v>0</v>
      </c>
      <c r="I5" s="242">
        <f>IF(LEFT('Indicator Data Imputation'!I6,3)="Nat",2,IF(LEFT('Indicator Data Imputation'!I6,3)="Val",1,0))</f>
        <v>1</v>
      </c>
      <c r="J5" s="242">
        <f>IF(LEFT('Indicator Data Imputation'!J6,3)="Nat",2,IF(LEFT('Indicator Data Imputation'!J6,3)="Val",1,0))</f>
        <v>0</v>
      </c>
      <c r="K5" s="242">
        <f>IF(LEFT('Indicator Data Imputation'!K6,3)="Nat",2,IF(LEFT('Indicator Data Imputation'!K6,3)="Val",1,0))</f>
        <v>1</v>
      </c>
      <c r="L5" s="242">
        <f>IF(LEFT('Indicator Data Imputation'!L6,3)="Nat",2,IF(LEFT('Indicator Data Imputation'!L6,3)="Val",1,0))</f>
        <v>0</v>
      </c>
      <c r="M5" s="242">
        <f>IF(LEFT('Indicator Data Imputation'!M6,3)="Nat",2,IF(LEFT('Indicator Data Imputation'!M6,3)="Val",1,0))</f>
        <v>0</v>
      </c>
      <c r="N5" s="242">
        <f>IF(LEFT('Indicator Data Imputation'!N6,3)="Nat",2,IF(LEFT('Indicator Data Imputation'!N6,3)="Val",1,0))</f>
        <v>0</v>
      </c>
      <c r="O5" s="242">
        <f>IF(LEFT('Indicator Data Imputation'!O6,3)="Nat",2,IF(LEFT('Indicator Data Imputation'!O6,3)="Val",1,0))</f>
        <v>0</v>
      </c>
      <c r="P5" s="242">
        <f>IF(LEFT('Indicator Data Imputation'!P6,3)="Nat",2,IF(LEFT('Indicator Data Imputation'!P6,3)="Val",1,0))</f>
        <v>0</v>
      </c>
      <c r="Q5" s="242">
        <f>IF(LEFT('Indicator Data Imputation'!Q6,3)="Nat",2,IF(LEFT('Indicator Data Imputation'!Q6,3)="Val",1,0))</f>
        <v>1</v>
      </c>
      <c r="R5" s="242">
        <f>IF(LEFT('Indicator Data Imputation'!R6,3)="Nat",2,IF(LEFT('Indicator Data Imputation'!R6,3)="Val",1,0))</f>
        <v>1</v>
      </c>
      <c r="S5" s="242">
        <f>IF(LEFT('Indicator Data Imputation'!S6,3)="Nat",2,IF(LEFT('Indicator Data Imputation'!S6,3)="Val",1,0))</f>
        <v>1</v>
      </c>
      <c r="T5" s="242">
        <f>IF(LEFT('Indicator Data Imputation'!T6,3)="Nat",2,IF(LEFT('Indicator Data Imputation'!T6,3)="Val",1,0))</f>
        <v>1</v>
      </c>
      <c r="U5" s="242">
        <f>IF(LEFT('Indicator Data Imputation'!U6,3)="Nat",2,IF(LEFT('Indicator Data Imputation'!U6,3)="Val",1,0))</f>
        <v>1</v>
      </c>
      <c r="V5" s="242">
        <f>IF(LEFT('Indicator Data Imputation'!V6,3)="Nat",2,IF(LEFT('Indicator Data Imputation'!V6,3)="Val",1,0))</f>
        <v>1</v>
      </c>
      <c r="W5" s="242">
        <f>IF(LEFT('Indicator Data Imputation'!W6,3)="Nat",2,IF(LEFT('Indicator Data Imputation'!W6,3)="Val",1,0))</f>
        <v>1</v>
      </c>
      <c r="X5" s="242">
        <f>IF(LEFT('Indicator Data Imputation'!X6,3)="Nat",2,IF(LEFT('Indicator Data Imputation'!X6,3)="Val",1,0))</f>
        <v>1</v>
      </c>
      <c r="Y5" s="242">
        <f>IF(LEFT('Indicator Data Imputation'!Y6,3)="Nat",2,IF(LEFT('Indicator Data Imputation'!Y6,3)="Val",1,0))</f>
        <v>1</v>
      </c>
      <c r="Z5" s="242">
        <f>IF(LEFT('Indicator Data Imputation'!Z6,3)="Nat",2,IF(LEFT('Indicator Data Imputation'!Z6,3)="Val",1,0))</f>
        <v>1</v>
      </c>
      <c r="AA5" s="242">
        <f>IF(LEFT('Indicator Data Imputation'!AA6,3)="Nat",2,IF(LEFT('Indicator Data Imputation'!AA6,3)="Val",1,0))</f>
        <v>1</v>
      </c>
      <c r="AB5" s="242">
        <f>IF(LEFT('Indicator Data Imputation'!AB6,3)="Nat",2,IF(LEFT('Indicator Data Imputation'!AB6,3)="Val",1,0))</f>
        <v>0</v>
      </c>
      <c r="AC5" s="242">
        <f>IF(LEFT('Indicator Data Imputation'!AC6,3)="Nat",2,IF(LEFT('Indicator Data Imputation'!AC6,3)="Val",1,0))</f>
        <v>0</v>
      </c>
      <c r="AD5" s="242">
        <f>IF(LEFT('Indicator Data Imputation'!AD6,3)="Nat",2,IF(LEFT('Indicator Data Imputation'!AD6,3)="Val",1,0))</f>
        <v>0</v>
      </c>
      <c r="AE5" s="242">
        <f>IF(LEFT('Indicator Data Imputation'!AE6,3)="Nat",2,IF(LEFT('Indicator Data Imputation'!AE6,3)="Val",1,0))</f>
        <v>0</v>
      </c>
      <c r="AF5" s="242">
        <f>IF(LEFT('Indicator Data Imputation'!AF6,3)="Nat",2,IF(LEFT('Indicator Data Imputation'!AF6,3)="Val",1,0))</f>
        <v>0</v>
      </c>
      <c r="AG5" s="242">
        <f>IF(LEFT('Indicator Data Imputation'!AG6,3)="Nat",2,IF(LEFT('Indicator Data Imputation'!AG6,3)="Val",1,0))</f>
        <v>0</v>
      </c>
      <c r="AH5" s="242">
        <f>IF(LEFT('Indicator Data Imputation'!AH6,3)="Nat",2,IF(LEFT('Indicator Data Imputation'!AH6,3)="Val",1,0))</f>
        <v>0</v>
      </c>
      <c r="AI5" s="242">
        <f>IF(LEFT('Indicator Data Imputation'!AI6,3)="Nat",2,IF(LEFT('Indicator Data Imputation'!AI6,3)="Val",1,0))</f>
        <v>0</v>
      </c>
      <c r="AJ5" s="242">
        <f>IF(LEFT('Indicator Data Imputation'!AJ6,3)="Nat",2,IF(LEFT('Indicator Data Imputation'!AJ6,3)="Val",1,0))</f>
        <v>0</v>
      </c>
      <c r="AK5" s="242">
        <f>IF(LEFT('Indicator Data Imputation'!AK6,3)="Nat",2,IF(LEFT('Indicator Data Imputation'!AK6,3)="Val",1,0))</f>
        <v>0</v>
      </c>
      <c r="AL5" s="242">
        <f>IF(LEFT('Indicator Data Imputation'!AL6,3)="Nat",2,IF(LEFT('Indicator Data Imputation'!AL6,3)="Val",1,0))</f>
        <v>0</v>
      </c>
      <c r="AM5" s="242">
        <f>IF(LEFT('Indicator Data Imputation'!AM6,3)="Nat",2,IF(LEFT('Indicator Data Imputation'!AM6,3)="Val",1,0))</f>
        <v>0</v>
      </c>
      <c r="AN5" s="242">
        <f>IF(LEFT('Indicator Data Imputation'!AN6,3)="Nat",2,IF(LEFT('Indicator Data Imputation'!AN6,3)="Val",1,0))</f>
        <v>1</v>
      </c>
      <c r="AO5" s="242">
        <f>IF(LEFT('Indicator Data Imputation'!AO6,3)="Nat",2,IF(LEFT('Indicator Data Imputation'!AO6,3)="Val",1,0))</f>
        <v>1</v>
      </c>
      <c r="AP5" s="242">
        <f>IF(LEFT('Indicator Data Imputation'!AP6,3)="Nat",2,IF(LEFT('Indicator Data Imputation'!AP6,3)="Val",1,0))</f>
        <v>2</v>
      </c>
      <c r="AQ5" s="242">
        <f>IF(LEFT('Indicator Data Imputation'!AQ6,3)="Nat",2,IF(LEFT('Indicator Data Imputation'!AQ6,3)="Val",1,0))</f>
        <v>2</v>
      </c>
      <c r="AR5" s="242">
        <f>IF(LEFT('Indicator Data Imputation'!AR6,3)="Nat",2,IF(LEFT('Indicator Data Imputation'!AR6,3)="Val",1,0))</f>
        <v>2</v>
      </c>
      <c r="AS5" s="242">
        <f>IF(LEFT('Indicator Data Imputation'!AS6,3)="Nat",2,IF(LEFT('Indicator Data Imputation'!AS6,3)="Val",1,0))</f>
        <v>2</v>
      </c>
      <c r="AT5" s="242">
        <f>IF(LEFT('Indicator Data Imputation'!AT6,3)="Nat",2,IF(LEFT('Indicator Data Imputation'!AT6,3)="Val",1,0))</f>
        <v>2</v>
      </c>
      <c r="AU5" s="242">
        <f>IF(LEFT('Indicator Data Imputation'!AU6,3)="Nat",2,IF(LEFT('Indicator Data Imputation'!AU6,3)="Val",1,0))</f>
        <v>1</v>
      </c>
      <c r="AV5" s="242">
        <f>IF(LEFT('Indicator Data Imputation'!AV6,3)="Nat",2,IF(LEFT('Indicator Data Imputation'!AV6,3)="Val",1,0))</f>
        <v>1</v>
      </c>
      <c r="AW5" s="242">
        <f>IF(LEFT('Indicator Data Imputation'!AW6,3)="Nat",2,IF(LEFT('Indicator Data Imputation'!AW6,3)="Val",1,0))</f>
        <v>0</v>
      </c>
      <c r="AX5" s="242">
        <f>IF(LEFT('Indicator Data Imputation'!AX6,3)="Nat",2,IF(LEFT('Indicator Data Imputation'!AX6,3)="Val",1,0))</f>
        <v>0</v>
      </c>
      <c r="AY5" s="246">
        <f t="shared" ref="AY5:AY68" si="0">SUMIF(E5:AX5,"1")</f>
        <v>17</v>
      </c>
      <c r="AZ5" s="247">
        <f t="shared" ref="AZ5:AZ68" si="1">AY5/46</f>
        <v>0.36956521739130432</v>
      </c>
      <c r="BA5" s="246">
        <f t="shared" ref="BA5:BA68" si="2">COUNTIF(E5:AX5,"2")</f>
        <v>5</v>
      </c>
      <c r="BB5" s="247">
        <f t="shared" ref="BB5:BB68" si="3">BA5/46</f>
        <v>0.10869565217391304</v>
      </c>
    </row>
    <row r="6" spans="1:54" s="166" customFormat="1" x14ac:dyDescent="0.25">
      <c r="A6" s="165" t="s">
        <v>183</v>
      </c>
      <c r="B6" s="165" t="s">
        <v>282</v>
      </c>
      <c r="C6" s="165" t="s">
        <v>277</v>
      </c>
      <c r="D6" s="195" t="s">
        <v>284</v>
      </c>
      <c r="E6" s="242">
        <f>IF(LEFT('Indicator Data Imputation'!E7,3)="Nat",2,IF(LEFT('Indicator Data Imputation'!E7,3)="Val",1,0))</f>
        <v>0</v>
      </c>
      <c r="F6" s="242">
        <f>IF(LEFT('Indicator Data Imputation'!F7,3)="Nat",2,IF(LEFT('Indicator Data Imputation'!F7,3)="Val",1,0))</f>
        <v>0</v>
      </c>
      <c r="G6" s="242">
        <f>IF(LEFT('Indicator Data Imputation'!G7,3)="Nat",2,IF(LEFT('Indicator Data Imputation'!G7,3)="Val",1,0))</f>
        <v>0</v>
      </c>
      <c r="H6" s="242">
        <f>IF(LEFT('Indicator Data Imputation'!H7,3)="Nat",2,IF(LEFT('Indicator Data Imputation'!H7,3)="Val",1,0))</f>
        <v>0</v>
      </c>
      <c r="I6" s="242">
        <f>IF(LEFT('Indicator Data Imputation'!I7,3)="Nat",2,IF(LEFT('Indicator Data Imputation'!I7,3)="Val",1,0))</f>
        <v>1</v>
      </c>
      <c r="J6" s="242">
        <f>IF(LEFT('Indicator Data Imputation'!J7,3)="Nat",2,IF(LEFT('Indicator Data Imputation'!J7,3)="Val",1,0))</f>
        <v>0</v>
      </c>
      <c r="K6" s="242">
        <f>IF(LEFT('Indicator Data Imputation'!K7,3)="Nat",2,IF(LEFT('Indicator Data Imputation'!K7,3)="Val",1,0))</f>
        <v>1</v>
      </c>
      <c r="L6" s="242">
        <f>IF(LEFT('Indicator Data Imputation'!L7,3)="Nat",2,IF(LEFT('Indicator Data Imputation'!L7,3)="Val",1,0))</f>
        <v>0</v>
      </c>
      <c r="M6" s="242">
        <f>IF(LEFT('Indicator Data Imputation'!M7,3)="Nat",2,IF(LEFT('Indicator Data Imputation'!M7,3)="Val",1,0))</f>
        <v>0</v>
      </c>
      <c r="N6" s="242">
        <f>IF(LEFT('Indicator Data Imputation'!N7,3)="Nat",2,IF(LEFT('Indicator Data Imputation'!N7,3)="Val",1,0))</f>
        <v>0</v>
      </c>
      <c r="O6" s="242">
        <f>IF(LEFT('Indicator Data Imputation'!O7,3)="Nat",2,IF(LEFT('Indicator Data Imputation'!O7,3)="Val",1,0))</f>
        <v>0</v>
      </c>
      <c r="P6" s="242">
        <f>IF(LEFT('Indicator Data Imputation'!P7,3)="Nat",2,IF(LEFT('Indicator Data Imputation'!P7,3)="Val",1,0))</f>
        <v>0</v>
      </c>
      <c r="Q6" s="242">
        <f>IF(LEFT('Indicator Data Imputation'!Q7,3)="Nat",2,IF(LEFT('Indicator Data Imputation'!Q7,3)="Val",1,0))</f>
        <v>1</v>
      </c>
      <c r="R6" s="242">
        <f>IF(LEFT('Indicator Data Imputation'!R7,3)="Nat",2,IF(LEFT('Indicator Data Imputation'!R7,3)="Val",1,0))</f>
        <v>1</v>
      </c>
      <c r="S6" s="242">
        <f>IF(LEFT('Indicator Data Imputation'!S7,3)="Nat",2,IF(LEFT('Indicator Data Imputation'!S7,3)="Val",1,0))</f>
        <v>1</v>
      </c>
      <c r="T6" s="242">
        <f>IF(LEFT('Indicator Data Imputation'!T7,3)="Nat",2,IF(LEFT('Indicator Data Imputation'!T7,3)="Val",1,0))</f>
        <v>1</v>
      </c>
      <c r="U6" s="242">
        <f>IF(LEFT('Indicator Data Imputation'!U7,3)="Nat",2,IF(LEFT('Indicator Data Imputation'!U7,3)="Val",1,0))</f>
        <v>1</v>
      </c>
      <c r="V6" s="242">
        <f>IF(LEFT('Indicator Data Imputation'!V7,3)="Nat",2,IF(LEFT('Indicator Data Imputation'!V7,3)="Val",1,0))</f>
        <v>1</v>
      </c>
      <c r="W6" s="242">
        <f>IF(LEFT('Indicator Data Imputation'!W7,3)="Nat",2,IF(LEFT('Indicator Data Imputation'!W7,3)="Val",1,0))</f>
        <v>1</v>
      </c>
      <c r="X6" s="242">
        <f>IF(LEFT('Indicator Data Imputation'!X7,3)="Nat",2,IF(LEFT('Indicator Data Imputation'!X7,3)="Val",1,0))</f>
        <v>1</v>
      </c>
      <c r="Y6" s="242">
        <f>IF(LEFT('Indicator Data Imputation'!Y7,3)="Nat",2,IF(LEFT('Indicator Data Imputation'!Y7,3)="Val",1,0))</f>
        <v>1</v>
      </c>
      <c r="Z6" s="242">
        <f>IF(LEFT('Indicator Data Imputation'!Z7,3)="Nat",2,IF(LEFT('Indicator Data Imputation'!Z7,3)="Val",1,0))</f>
        <v>1</v>
      </c>
      <c r="AA6" s="242">
        <f>IF(LEFT('Indicator Data Imputation'!AA7,3)="Nat",2,IF(LEFT('Indicator Data Imputation'!AA7,3)="Val",1,0))</f>
        <v>1</v>
      </c>
      <c r="AB6" s="242">
        <f>IF(LEFT('Indicator Data Imputation'!AB7,3)="Nat",2,IF(LEFT('Indicator Data Imputation'!AB7,3)="Val",1,0))</f>
        <v>0</v>
      </c>
      <c r="AC6" s="242">
        <f>IF(LEFT('Indicator Data Imputation'!AC7,3)="Nat",2,IF(LEFT('Indicator Data Imputation'!AC7,3)="Val",1,0))</f>
        <v>0</v>
      </c>
      <c r="AD6" s="242">
        <f>IF(LEFT('Indicator Data Imputation'!AD7,3)="Nat",2,IF(LEFT('Indicator Data Imputation'!AD7,3)="Val",1,0))</f>
        <v>0</v>
      </c>
      <c r="AE6" s="242">
        <f>IF(LEFT('Indicator Data Imputation'!AE7,3)="Nat",2,IF(LEFT('Indicator Data Imputation'!AE7,3)="Val",1,0))</f>
        <v>0</v>
      </c>
      <c r="AF6" s="242">
        <f>IF(LEFT('Indicator Data Imputation'!AF7,3)="Nat",2,IF(LEFT('Indicator Data Imputation'!AF7,3)="Val",1,0))</f>
        <v>0</v>
      </c>
      <c r="AG6" s="242">
        <f>IF(LEFT('Indicator Data Imputation'!AG7,3)="Nat",2,IF(LEFT('Indicator Data Imputation'!AG7,3)="Val",1,0))</f>
        <v>0</v>
      </c>
      <c r="AH6" s="242">
        <f>IF(LEFT('Indicator Data Imputation'!AH7,3)="Nat",2,IF(LEFT('Indicator Data Imputation'!AH7,3)="Val",1,0))</f>
        <v>0</v>
      </c>
      <c r="AI6" s="242">
        <f>IF(LEFT('Indicator Data Imputation'!AI7,3)="Nat",2,IF(LEFT('Indicator Data Imputation'!AI7,3)="Val",1,0))</f>
        <v>0</v>
      </c>
      <c r="AJ6" s="242">
        <f>IF(LEFT('Indicator Data Imputation'!AJ7,3)="Nat",2,IF(LEFT('Indicator Data Imputation'!AJ7,3)="Val",1,0))</f>
        <v>0</v>
      </c>
      <c r="AK6" s="242">
        <f>IF(LEFT('Indicator Data Imputation'!AK7,3)="Nat",2,IF(LEFT('Indicator Data Imputation'!AK7,3)="Val",1,0))</f>
        <v>0</v>
      </c>
      <c r="AL6" s="242">
        <f>IF(LEFT('Indicator Data Imputation'!AL7,3)="Nat",2,IF(LEFT('Indicator Data Imputation'!AL7,3)="Val",1,0))</f>
        <v>0</v>
      </c>
      <c r="AM6" s="242">
        <f>IF(LEFT('Indicator Data Imputation'!AM7,3)="Nat",2,IF(LEFT('Indicator Data Imputation'!AM7,3)="Val",1,0))</f>
        <v>0</v>
      </c>
      <c r="AN6" s="242">
        <f>IF(LEFT('Indicator Data Imputation'!AN7,3)="Nat",2,IF(LEFT('Indicator Data Imputation'!AN7,3)="Val",1,0))</f>
        <v>1</v>
      </c>
      <c r="AO6" s="242">
        <f>IF(LEFT('Indicator Data Imputation'!AO7,3)="Nat",2,IF(LEFT('Indicator Data Imputation'!AO7,3)="Val",1,0))</f>
        <v>1</v>
      </c>
      <c r="AP6" s="242">
        <f>IF(LEFT('Indicator Data Imputation'!AP7,3)="Nat",2,IF(LEFT('Indicator Data Imputation'!AP7,3)="Val",1,0))</f>
        <v>2</v>
      </c>
      <c r="AQ6" s="242">
        <f>IF(LEFT('Indicator Data Imputation'!AQ7,3)="Nat",2,IF(LEFT('Indicator Data Imputation'!AQ7,3)="Val",1,0))</f>
        <v>2</v>
      </c>
      <c r="AR6" s="242">
        <f>IF(LEFT('Indicator Data Imputation'!AR7,3)="Nat",2,IF(LEFT('Indicator Data Imputation'!AR7,3)="Val",1,0))</f>
        <v>2</v>
      </c>
      <c r="AS6" s="242">
        <f>IF(LEFT('Indicator Data Imputation'!AS7,3)="Nat",2,IF(LEFT('Indicator Data Imputation'!AS7,3)="Val",1,0))</f>
        <v>2</v>
      </c>
      <c r="AT6" s="242">
        <f>IF(LEFT('Indicator Data Imputation'!AT7,3)="Nat",2,IF(LEFT('Indicator Data Imputation'!AT7,3)="Val",1,0))</f>
        <v>2</v>
      </c>
      <c r="AU6" s="242">
        <f>IF(LEFT('Indicator Data Imputation'!AU7,3)="Nat",2,IF(LEFT('Indicator Data Imputation'!AU7,3)="Val",1,0))</f>
        <v>1</v>
      </c>
      <c r="AV6" s="242">
        <f>IF(LEFT('Indicator Data Imputation'!AV7,3)="Nat",2,IF(LEFT('Indicator Data Imputation'!AV7,3)="Val",1,0))</f>
        <v>1</v>
      </c>
      <c r="AW6" s="242">
        <f>IF(LEFT('Indicator Data Imputation'!AW7,3)="Nat",2,IF(LEFT('Indicator Data Imputation'!AW7,3)="Val",1,0))</f>
        <v>0</v>
      </c>
      <c r="AX6" s="242">
        <f>IF(LEFT('Indicator Data Imputation'!AX7,3)="Nat",2,IF(LEFT('Indicator Data Imputation'!AX7,3)="Val",1,0))</f>
        <v>0</v>
      </c>
      <c r="AY6" s="246">
        <f t="shared" si="0"/>
        <v>17</v>
      </c>
      <c r="AZ6" s="247">
        <f t="shared" si="1"/>
        <v>0.36956521739130432</v>
      </c>
      <c r="BA6" s="246">
        <f t="shared" si="2"/>
        <v>5</v>
      </c>
      <c r="BB6" s="247">
        <f t="shared" si="3"/>
        <v>0.10869565217391304</v>
      </c>
    </row>
    <row r="7" spans="1:54" s="166" customFormat="1" x14ac:dyDescent="0.25">
      <c r="A7" s="165" t="s">
        <v>183</v>
      </c>
      <c r="B7" s="165" t="s">
        <v>285</v>
      </c>
      <c r="C7" s="165" t="s">
        <v>277</v>
      </c>
      <c r="D7" s="195" t="s">
        <v>287</v>
      </c>
      <c r="E7" s="242">
        <f>IF(LEFT('Indicator Data Imputation'!E8,3)="Nat",2,IF(LEFT('Indicator Data Imputation'!E8,3)="Val",1,0))</f>
        <v>0</v>
      </c>
      <c r="F7" s="242">
        <f>IF(LEFT('Indicator Data Imputation'!F8,3)="Nat",2,IF(LEFT('Indicator Data Imputation'!F8,3)="Val",1,0))</f>
        <v>0</v>
      </c>
      <c r="G7" s="242">
        <f>IF(LEFT('Indicator Data Imputation'!G8,3)="Nat",2,IF(LEFT('Indicator Data Imputation'!G8,3)="Val",1,0))</f>
        <v>0</v>
      </c>
      <c r="H7" s="242">
        <f>IF(LEFT('Indicator Data Imputation'!H8,3)="Nat",2,IF(LEFT('Indicator Data Imputation'!H8,3)="Val",1,0))</f>
        <v>0</v>
      </c>
      <c r="I7" s="242">
        <f>IF(LEFT('Indicator Data Imputation'!I8,3)="Nat",2,IF(LEFT('Indicator Data Imputation'!I8,3)="Val",1,0))</f>
        <v>1</v>
      </c>
      <c r="J7" s="242">
        <f>IF(LEFT('Indicator Data Imputation'!J8,3)="Nat",2,IF(LEFT('Indicator Data Imputation'!J8,3)="Val",1,0))</f>
        <v>0</v>
      </c>
      <c r="K7" s="242">
        <f>IF(LEFT('Indicator Data Imputation'!K8,3)="Nat",2,IF(LEFT('Indicator Data Imputation'!K8,3)="Val",1,0))</f>
        <v>1</v>
      </c>
      <c r="L7" s="242">
        <f>IF(LEFT('Indicator Data Imputation'!L8,3)="Nat",2,IF(LEFT('Indicator Data Imputation'!L8,3)="Val",1,0))</f>
        <v>0</v>
      </c>
      <c r="M7" s="242">
        <f>IF(LEFT('Indicator Data Imputation'!M8,3)="Nat",2,IF(LEFT('Indicator Data Imputation'!M8,3)="Val",1,0))</f>
        <v>0</v>
      </c>
      <c r="N7" s="242">
        <f>IF(LEFT('Indicator Data Imputation'!N8,3)="Nat",2,IF(LEFT('Indicator Data Imputation'!N8,3)="Val",1,0))</f>
        <v>0</v>
      </c>
      <c r="O7" s="242">
        <f>IF(LEFT('Indicator Data Imputation'!O8,3)="Nat",2,IF(LEFT('Indicator Data Imputation'!O8,3)="Val",1,0))</f>
        <v>0</v>
      </c>
      <c r="P7" s="242">
        <f>IF(LEFT('Indicator Data Imputation'!P8,3)="Nat",2,IF(LEFT('Indicator Data Imputation'!P8,3)="Val",1,0))</f>
        <v>0</v>
      </c>
      <c r="Q7" s="242">
        <f>IF(LEFT('Indicator Data Imputation'!Q8,3)="Nat",2,IF(LEFT('Indicator Data Imputation'!Q8,3)="Val",1,0))</f>
        <v>1</v>
      </c>
      <c r="R7" s="242">
        <f>IF(LEFT('Indicator Data Imputation'!R8,3)="Nat",2,IF(LEFT('Indicator Data Imputation'!R8,3)="Val",1,0))</f>
        <v>1</v>
      </c>
      <c r="S7" s="242">
        <f>IF(LEFT('Indicator Data Imputation'!S8,3)="Nat",2,IF(LEFT('Indicator Data Imputation'!S8,3)="Val",1,0))</f>
        <v>1</v>
      </c>
      <c r="T7" s="242">
        <f>IF(LEFT('Indicator Data Imputation'!T8,3)="Nat",2,IF(LEFT('Indicator Data Imputation'!T8,3)="Val",1,0))</f>
        <v>1</v>
      </c>
      <c r="U7" s="242">
        <f>IF(LEFT('Indicator Data Imputation'!U8,3)="Nat",2,IF(LEFT('Indicator Data Imputation'!U8,3)="Val",1,0))</f>
        <v>1</v>
      </c>
      <c r="V7" s="242">
        <f>IF(LEFT('Indicator Data Imputation'!V8,3)="Nat",2,IF(LEFT('Indicator Data Imputation'!V8,3)="Val",1,0))</f>
        <v>1</v>
      </c>
      <c r="W7" s="242">
        <f>IF(LEFT('Indicator Data Imputation'!W8,3)="Nat",2,IF(LEFT('Indicator Data Imputation'!W8,3)="Val",1,0))</f>
        <v>1</v>
      </c>
      <c r="X7" s="242">
        <f>IF(LEFT('Indicator Data Imputation'!X8,3)="Nat",2,IF(LEFT('Indicator Data Imputation'!X8,3)="Val",1,0))</f>
        <v>1</v>
      </c>
      <c r="Y7" s="242">
        <f>IF(LEFT('Indicator Data Imputation'!Y8,3)="Nat",2,IF(LEFT('Indicator Data Imputation'!Y8,3)="Val",1,0))</f>
        <v>1</v>
      </c>
      <c r="Z7" s="242">
        <f>IF(LEFT('Indicator Data Imputation'!Z8,3)="Nat",2,IF(LEFT('Indicator Data Imputation'!Z8,3)="Val",1,0))</f>
        <v>1</v>
      </c>
      <c r="AA7" s="242">
        <f>IF(LEFT('Indicator Data Imputation'!AA8,3)="Nat",2,IF(LEFT('Indicator Data Imputation'!AA8,3)="Val",1,0))</f>
        <v>1</v>
      </c>
      <c r="AB7" s="242">
        <f>IF(LEFT('Indicator Data Imputation'!AB8,3)="Nat",2,IF(LEFT('Indicator Data Imputation'!AB8,3)="Val",1,0))</f>
        <v>0</v>
      </c>
      <c r="AC7" s="242">
        <f>IF(LEFT('Indicator Data Imputation'!AC8,3)="Nat",2,IF(LEFT('Indicator Data Imputation'!AC8,3)="Val",1,0))</f>
        <v>0</v>
      </c>
      <c r="AD7" s="242">
        <f>IF(LEFT('Indicator Data Imputation'!AD8,3)="Nat",2,IF(LEFT('Indicator Data Imputation'!AD8,3)="Val",1,0))</f>
        <v>0</v>
      </c>
      <c r="AE7" s="242">
        <f>IF(LEFT('Indicator Data Imputation'!AE8,3)="Nat",2,IF(LEFT('Indicator Data Imputation'!AE8,3)="Val",1,0))</f>
        <v>0</v>
      </c>
      <c r="AF7" s="242">
        <f>IF(LEFT('Indicator Data Imputation'!AF8,3)="Nat",2,IF(LEFT('Indicator Data Imputation'!AF8,3)="Val",1,0))</f>
        <v>0</v>
      </c>
      <c r="AG7" s="242">
        <f>IF(LEFT('Indicator Data Imputation'!AG8,3)="Nat",2,IF(LEFT('Indicator Data Imputation'!AG8,3)="Val",1,0))</f>
        <v>0</v>
      </c>
      <c r="AH7" s="242">
        <f>IF(LEFT('Indicator Data Imputation'!AH8,3)="Nat",2,IF(LEFT('Indicator Data Imputation'!AH8,3)="Val",1,0))</f>
        <v>0</v>
      </c>
      <c r="AI7" s="242">
        <f>IF(LEFT('Indicator Data Imputation'!AI8,3)="Nat",2,IF(LEFT('Indicator Data Imputation'!AI8,3)="Val",1,0))</f>
        <v>0</v>
      </c>
      <c r="AJ7" s="242">
        <f>IF(LEFT('Indicator Data Imputation'!AJ8,3)="Nat",2,IF(LEFT('Indicator Data Imputation'!AJ8,3)="Val",1,0))</f>
        <v>0</v>
      </c>
      <c r="AK7" s="242">
        <f>IF(LEFT('Indicator Data Imputation'!AK8,3)="Nat",2,IF(LEFT('Indicator Data Imputation'!AK8,3)="Val",1,0))</f>
        <v>0</v>
      </c>
      <c r="AL7" s="242">
        <f>IF(LEFT('Indicator Data Imputation'!AL8,3)="Nat",2,IF(LEFT('Indicator Data Imputation'!AL8,3)="Val",1,0))</f>
        <v>0</v>
      </c>
      <c r="AM7" s="242">
        <f>IF(LEFT('Indicator Data Imputation'!AM8,3)="Nat",2,IF(LEFT('Indicator Data Imputation'!AM8,3)="Val",1,0))</f>
        <v>0</v>
      </c>
      <c r="AN7" s="242">
        <f>IF(LEFT('Indicator Data Imputation'!AN8,3)="Nat",2,IF(LEFT('Indicator Data Imputation'!AN8,3)="Val",1,0))</f>
        <v>1</v>
      </c>
      <c r="AO7" s="242">
        <f>IF(LEFT('Indicator Data Imputation'!AO8,3)="Nat",2,IF(LEFT('Indicator Data Imputation'!AO8,3)="Val",1,0))</f>
        <v>1</v>
      </c>
      <c r="AP7" s="242">
        <f>IF(LEFT('Indicator Data Imputation'!AP8,3)="Nat",2,IF(LEFT('Indicator Data Imputation'!AP8,3)="Val",1,0))</f>
        <v>2</v>
      </c>
      <c r="AQ7" s="242">
        <f>IF(LEFT('Indicator Data Imputation'!AQ8,3)="Nat",2,IF(LEFT('Indicator Data Imputation'!AQ8,3)="Val",1,0))</f>
        <v>2</v>
      </c>
      <c r="AR7" s="242">
        <f>IF(LEFT('Indicator Data Imputation'!AR8,3)="Nat",2,IF(LEFT('Indicator Data Imputation'!AR8,3)="Val",1,0))</f>
        <v>2</v>
      </c>
      <c r="AS7" s="242">
        <f>IF(LEFT('Indicator Data Imputation'!AS8,3)="Nat",2,IF(LEFT('Indicator Data Imputation'!AS8,3)="Val",1,0))</f>
        <v>2</v>
      </c>
      <c r="AT7" s="242">
        <f>IF(LEFT('Indicator Data Imputation'!AT8,3)="Nat",2,IF(LEFT('Indicator Data Imputation'!AT8,3)="Val",1,0))</f>
        <v>2</v>
      </c>
      <c r="AU7" s="242">
        <f>IF(LEFT('Indicator Data Imputation'!AU8,3)="Nat",2,IF(LEFT('Indicator Data Imputation'!AU8,3)="Val",1,0))</f>
        <v>1</v>
      </c>
      <c r="AV7" s="242">
        <f>IF(LEFT('Indicator Data Imputation'!AV8,3)="Nat",2,IF(LEFT('Indicator Data Imputation'!AV8,3)="Val",1,0))</f>
        <v>1</v>
      </c>
      <c r="AW7" s="242">
        <f>IF(LEFT('Indicator Data Imputation'!AW8,3)="Nat",2,IF(LEFT('Indicator Data Imputation'!AW8,3)="Val",1,0))</f>
        <v>0</v>
      </c>
      <c r="AX7" s="242">
        <f>IF(LEFT('Indicator Data Imputation'!AX8,3)="Nat",2,IF(LEFT('Indicator Data Imputation'!AX8,3)="Val",1,0))</f>
        <v>0</v>
      </c>
      <c r="AY7" s="246">
        <f t="shared" si="0"/>
        <v>17</v>
      </c>
      <c r="AZ7" s="247">
        <f t="shared" si="1"/>
        <v>0.36956521739130432</v>
      </c>
      <c r="BA7" s="246">
        <f t="shared" si="2"/>
        <v>5</v>
      </c>
      <c r="BB7" s="247">
        <f t="shared" si="3"/>
        <v>0.10869565217391304</v>
      </c>
    </row>
    <row r="8" spans="1:54" s="166" customFormat="1" x14ac:dyDescent="0.25">
      <c r="A8" s="165" t="s">
        <v>183</v>
      </c>
      <c r="B8" s="165" t="s">
        <v>529</v>
      </c>
      <c r="C8" s="165" t="s">
        <v>277</v>
      </c>
      <c r="D8" s="195" t="s">
        <v>290</v>
      </c>
      <c r="E8" s="242">
        <f>IF(LEFT('Indicator Data Imputation'!E9,3)="Nat",2,IF(LEFT('Indicator Data Imputation'!E9,3)="Val",1,0))</f>
        <v>0</v>
      </c>
      <c r="F8" s="242">
        <f>IF(LEFT('Indicator Data Imputation'!F9,3)="Nat",2,IF(LEFT('Indicator Data Imputation'!F9,3)="Val",1,0))</f>
        <v>0</v>
      </c>
      <c r="G8" s="242">
        <f>IF(LEFT('Indicator Data Imputation'!G9,3)="Nat",2,IF(LEFT('Indicator Data Imputation'!G9,3)="Val",1,0))</f>
        <v>0</v>
      </c>
      <c r="H8" s="242">
        <f>IF(LEFT('Indicator Data Imputation'!H9,3)="Nat",2,IF(LEFT('Indicator Data Imputation'!H9,3)="Val",1,0))</f>
        <v>0</v>
      </c>
      <c r="I8" s="242">
        <f>IF(LEFT('Indicator Data Imputation'!I9,3)="Nat",2,IF(LEFT('Indicator Data Imputation'!I9,3)="Val",1,0))</f>
        <v>1</v>
      </c>
      <c r="J8" s="242">
        <f>IF(LEFT('Indicator Data Imputation'!J9,3)="Nat",2,IF(LEFT('Indicator Data Imputation'!J9,3)="Val",1,0))</f>
        <v>0</v>
      </c>
      <c r="K8" s="242">
        <f>IF(LEFT('Indicator Data Imputation'!K9,3)="Nat",2,IF(LEFT('Indicator Data Imputation'!K9,3)="Val",1,0))</f>
        <v>1</v>
      </c>
      <c r="L8" s="242">
        <f>IF(LEFT('Indicator Data Imputation'!L9,3)="Nat",2,IF(LEFT('Indicator Data Imputation'!L9,3)="Val",1,0))</f>
        <v>0</v>
      </c>
      <c r="M8" s="242">
        <f>IF(LEFT('Indicator Data Imputation'!M9,3)="Nat",2,IF(LEFT('Indicator Data Imputation'!M9,3)="Val",1,0))</f>
        <v>0</v>
      </c>
      <c r="N8" s="242">
        <f>IF(LEFT('Indicator Data Imputation'!N9,3)="Nat",2,IF(LEFT('Indicator Data Imputation'!N9,3)="Val",1,0))</f>
        <v>0</v>
      </c>
      <c r="O8" s="242">
        <f>IF(LEFT('Indicator Data Imputation'!O9,3)="Nat",2,IF(LEFT('Indicator Data Imputation'!O9,3)="Val",1,0))</f>
        <v>0</v>
      </c>
      <c r="P8" s="242">
        <f>IF(LEFT('Indicator Data Imputation'!P9,3)="Nat",2,IF(LEFT('Indicator Data Imputation'!P9,3)="Val",1,0))</f>
        <v>0</v>
      </c>
      <c r="Q8" s="242">
        <f>IF(LEFT('Indicator Data Imputation'!Q9,3)="Nat",2,IF(LEFT('Indicator Data Imputation'!Q9,3)="Val",1,0))</f>
        <v>1</v>
      </c>
      <c r="R8" s="242">
        <f>IF(LEFT('Indicator Data Imputation'!R9,3)="Nat",2,IF(LEFT('Indicator Data Imputation'!R9,3)="Val",1,0))</f>
        <v>1</v>
      </c>
      <c r="S8" s="242">
        <f>IF(LEFT('Indicator Data Imputation'!S9,3)="Nat",2,IF(LEFT('Indicator Data Imputation'!S9,3)="Val",1,0))</f>
        <v>1</v>
      </c>
      <c r="T8" s="242">
        <f>IF(LEFT('Indicator Data Imputation'!T9,3)="Nat",2,IF(LEFT('Indicator Data Imputation'!T9,3)="Val",1,0))</f>
        <v>1</v>
      </c>
      <c r="U8" s="242">
        <f>IF(LEFT('Indicator Data Imputation'!U9,3)="Nat",2,IF(LEFT('Indicator Data Imputation'!U9,3)="Val",1,0))</f>
        <v>1</v>
      </c>
      <c r="V8" s="242">
        <f>IF(LEFT('Indicator Data Imputation'!V9,3)="Nat",2,IF(LEFT('Indicator Data Imputation'!V9,3)="Val",1,0))</f>
        <v>1</v>
      </c>
      <c r="W8" s="242">
        <f>IF(LEFT('Indicator Data Imputation'!W9,3)="Nat",2,IF(LEFT('Indicator Data Imputation'!W9,3)="Val",1,0))</f>
        <v>1</v>
      </c>
      <c r="X8" s="242">
        <f>IF(LEFT('Indicator Data Imputation'!X9,3)="Nat",2,IF(LEFT('Indicator Data Imputation'!X9,3)="Val",1,0))</f>
        <v>1</v>
      </c>
      <c r="Y8" s="242">
        <f>IF(LEFT('Indicator Data Imputation'!Y9,3)="Nat",2,IF(LEFT('Indicator Data Imputation'!Y9,3)="Val",1,0))</f>
        <v>1</v>
      </c>
      <c r="Z8" s="242">
        <f>IF(LEFT('Indicator Data Imputation'!Z9,3)="Nat",2,IF(LEFT('Indicator Data Imputation'!Z9,3)="Val",1,0))</f>
        <v>1</v>
      </c>
      <c r="AA8" s="242">
        <f>IF(LEFT('Indicator Data Imputation'!AA9,3)="Nat",2,IF(LEFT('Indicator Data Imputation'!AA9,3)="Val",1,0))</f>
        <v>1</v>
      </c>
      <c r="AB8" s="242">
        <f>IF(LEFT('Indicator Data Imputation'!AB9,3)="Nat",2,IF(LEFT('Indicator Data Imputation'!AB9,3)="Val",1,0))</f>
        <v>0</v>
      </c>
      <c r="AC8" s="242">
        <f>IF(LEFT('Indicator Data Imputation'!AC9,3)="Nat",2,IF(LEFT('Indicator Data Imputation'!AC9,3)="Val",1,0))</f>
        <v>0</v>
      </c>
      <c r="AD8" s="242">
        <f>IF(LEFT('Indicator Data Imputation'!AD9,3)="Nat",2,IF(LEFT('Indicator Data Imputation'!AD9,3)="Val",1,0))</f>
        <v>0</v>
      </c>
      <c r="AE8" s="242">
        <f>IF(LEFT('Indicator Data Imputation'!AE9,3)="Nat",2,IF(LEFT('Indicator Data Imputation'!AE9,3)="Val",1,0))</f>
        <v>0</v>
      </c>
      <c r="AF8" s="242">
        <f>IF(LEFT('Indicator Data Imputation'!AF9,3)="Nat",2,IF(LEFT('Indicator Data Imputation'!AF9,3)="Val",1,0))</f>
        <v>0</v>
      </c>
      <c r="AG8" s="242">
        <f>IF(LEFT('Indicator Data Imputation'!AG9,3)="Nat",2,IF(LEFT('Indicator Data Imputation'!AG9,3)="Val",1,0))</f>
        <v>0</v>
      </c>
      <c r="AH8" s="242">
        <f>IF(LEFT('Indicator Data Imputation'!AH9,3)="Nat",2,IF(LEFT('Indicator Data Imputation'!AH9,3)="Val",1,0))</f>
        <v>0</v>
      </c>
      <c r="AI8" s="242">
        <f>IF(LEFT('Indicator Data Imputation'!AI9,3)="Nat",2,IF(LEFT('Indicator Data Imputation'!AI9,3)="Val",1,0))</f>
        <v>0</v>
      </c>
      <c r="AJ8" s="242">
        <f>IF(LEFT('Indicator Data Imputation'!AJ9,3)="Nat",2,IF(LEFT('Indicator Data Imputation'!AJ9,3)="Val",1,0))</f>
        <v>0</v>
      </c>
      <c r="AK8" s="242">
        <f>IF(LEFT('Indicator Data Imputation'!AK9,3)="Nat",2,IF(LEFT('Indicator Data Imputation'!AK9,3)="Val",1,0))</f>
        <v>0</v>
      </c>
      <c r="AL8" s="242">
        <f>IF(LEFT('Indicator Data Imputation'!AL9,3)="Nat",2,IF(LEFT('Indicator Data Imputation'!AL9,3)="Val",1,0))</f>
        <v>0</v>
      </c>
      <c r="AM8" s="242">
        <f>IF(LEFT('Indicator Data Imputation'!AM9,3)="Nat",2,IF(LEFT('Indicator Data Imputation'!AM9,3)="Val",1,0))</f>
        <v>0</v>
      </c>
      <c r="AN8" s="242">
        <f>IF(LEFT('Indicator Data Imputation'!AN9,3)="Nat",2,IF(LEFT('Indicator Data Imputation'!AN9,3)="Val",1,0))</f>
        <v>1</v>
      </c>
      <c r="AO8" s="242">
        <f>IF(LEFT('Indicator Data Imputation'!AO9,3)="Nat",2,IF(LEFT('Indicator Data Imputation'!AO9,3)="Val",1,0))</f>
        <v>1</v>
      </c>
      <c r="AP8" s="242">
        <f>IF(LEFT('Indicator Data Imputation'!AP9,3)="Nat",2,IF(LEFT('Indicator Data Imputation'!AP9,3)="Val",1,0))</f>
        <v>2</v>
      </c>
      <c r="AQ8" s="242">
        <f>IF(LEFT('Indicator Data Imputation'!AQ9,3)="Nat",2,IF(LEFT('Indicator Data Imputation'!AQ9,3)="Val",1,0))</f>
        <v>2</v>
      </c>
      <c r="AR8" s="242">
        <f>IF(LEFT('Indicator Data Imputation'!AR9,3)="Nat",2,IF(LEFT('Indicator Data Imputation'!AR9,3)="Val",1,0))</f>
        <v>2</v>
      </c>
      <c r="AS8" s="242">
        <f>IF(LEFT('Indicator Data Imputation'!AS9,3)="Nat",2,IF(LEFT('Indicator Data Imputation'!AS9,3)="Val",1,0))</f>
        <v>2</v>
      </c>
      <c r="AT8" s="242">
        <f>IF(LEFT('Indicator Data Imputation'!AT9,3)="Nat",2,IF(LEFT('Indicator Data Imputation'!AT9,3)="Val",1,0))</f>
        <v>2</v>
      </c>
      <c r="AU8" s="242">
        <f>IF(LEFT('Indicator Data Imputation'!AU9,3)="Nat",2,IF(LEFT('Indicator Data Imputation'!AU9,3)="Val",1,0))</f>
        <v>1</v>
      </c>
      <c r="AV8" s="242">
        <f>IF(LEFT('Indicator Data Imputation'!AV9,3)="Nat",2,IF(LEFT('Indicator Data Imputation'!AV9,3)="Val",1,0))</f>
        <v>1</v>
      </c>
      <c r="AW8" s="242">
        <f>IF(LEFT('Indicator Data Imputation'!AW9,3)="Nat",2,IF(LEFT('Indicator Data Imputation'!AW9,3)="Val",1,0))</f>
        <v>0</v>
      </c>
      <c r="AX8" s="242">
        <f>IF(LEFT('Indicator Data Imputation'!AX9,3)="Nat",2,IF(LEFT('Indicator Data Imputation'!AX9,3)="Val",1,0))</f>
        <v>0</v>
      </c>
      <c r="AY8" s="246">
        <f t="shared" si="0"/>
        <v>17</v>
      </c>
      <c r="AZ8" s="247">
        <f t="shared" si="1"/>
        <v>0.36956521739130432</v>
      </c>
      <c r="BA8" s="246">
        <f t="shared" si="2"/>
        <v>5</v>
      </c>
      <c r="BB8" s="247">
        <f t="shared" si="3"/>
        <v>0.10869565217391304</v>
      </c>
    </row>
    <row r="9" spans="1:54" s="166" customFormat="1" x14ac:dyDescent="0.25">
      <c r="A9" s="165" t="s">
        <v>183</v>
      </c>
      <c r="B9" s="165" t="s">
        <v>293</v>
      </c>
      <c r="C9" s="165" t="s">
        <v>277</v>
      </c>
      <c r="D9" s="195" t="s">
        <v>294</v>
      </c>
      <c r="E9" s="242">
        <f>IF(LEFT('Indicator Data Imputation'!E10,3)="Nat",2,IF(LEFT('Indicator Data Imputation'!E10,3)="Val",1,0))</f>
        <v>0</v>
      </c>
      <c r="F9" s="242">
        <f>IF(LEFT('Indicator Data Imputation'!F10,3)="Nat",2,IF(LEFT('Indicator Data Imputation'!F10,3)="Val",1,0))</f>
        <v>0</v>
      </c>
      <c r="G9" s="242">
        <f>IF(LEFT('Indicator Data Imputation'!G10,3)="Nat",2,IF(LEFT('Indicator Data Imputation'!G10,3)="Val",1,0))</f>
        <v>0</v>
      </c>
      <c r="H9" s="242">
        <f>IF(LEFT('Indicator Data Imputation'!H10,3)="Nat",2,IF(LEFT('Indicator Data Imputation'!H10,3)="Val",1,0))</f>
        <v>0</v>
      </c>
      <c r="I9" s="242">
        <f>IF(LEFT('Indicator Data Imputation'!I10,3)="Nat",2,IF(LEFT('Indicator Data Imputation'!I10,3)="Val",1,0))</f>
        <v>1</v>
      </c>
      <c r="J9" s="242">
        <f>IF(LEFT('Indicator Data Imputation'!J10,3)="Nat",2,IF(LEFT('Indicator Data Imputation'!J10,3)="Val",1,0))</f>
        <v>0</v>
      </c>
      <c r="K9" s="242">
        <f>IF(LEFT('Indicator Data Imputation'!K10,3)="Nat",2,IF(LEFT('Indicator Data Imputation'!K10,3)="Val",1,0))</f>
        <v>1</v>
      </c>
      <c r="L9" s="242">
        <f>IF(LEFT('Indicator Data Imputation'!L10,3)="Nat",2,IF(LEFT('Indicator Data Imputation'!L10,3)="Val",1,0))</f>
        <v>0</v>
      </c>
      <c r="M9" s="242">
        <f>IF(LEFT('Indicator Data Imputation'!M10,3)="Nat",2,IF(LEFT('Indicator Data Imputation'!M10,3)="Val",1,0))</f>
        <v>0</v>
      </c>
      <c r="N9" s="242">
        <f>IF(LEFT('Indicator Data Imputation'!N10,3)="Nat",2,IF(LEFT('Indicator Data Imputation'!N10,3)="Val",1,0))</f>
        <v>0</v>
      </c>
      <c r="O9" s="242">
        <f>IF(LEFT('Indicator Data Imputation'!O10,3)="Nat",2,IF(LEFT('Indicator Data Imputation'!O10,3)="Val",1,0))</f>
        <v>0</v>
      </c>
      <c r="P9" s="242">
        <f>IF(LEFT('Indicator Data Imputation'!P10,3)="Nat",2,IF(LEFT('Indicator Data Imputation'!P10,3)="Val",1,0))</f>
        <v>0</v>
      </c>
      <c r="Q9" s="242">
        <f>IF(LEFT('Indicator Data Imputation'!Q10,3)="Nat",2,IF(LEFT('Indicator Data Imputation'!Q10,3)="Val",1,0))</f>
        <v>1</v>
      </c>
      <c r="R9" s="242">
        <f>IF(LEFT('Indicator Data Imputation'!R10,3)="Nat",2,IF(LEFT('Indicator Data Imputation'!R10,3)="Val",1,0))</f>
        <v>1</v>
      </c>
      <c r="S9" s="242">
        <f>IF(LEFT('Indicator Data Imputation'!S10,3)="Nat",2,IF(LEFT('Indicator Data Imputation'!S10,3)="Val",1,0))</f>
        <v>1</v>
      </c>
      <c r="T9" s="242">
        <f>IF(LEFT('Indicator Data Imputation'!T10,3)="Nat",2,IF(LEFT('Indicator Data Imputation'!T10,3)="Val",1,0))</f>
        <v>1</v>
      </c>
      <c r="U9" s="242">
        <f>IF(LEFT('Indicator Data Imputation'!U10,3)="Nat",2,IF(LEFT('Indicator Data Imputation'!U10,3)="Val",1,0))</f>
        <v>1</v>
      </c>
      <c r="V9" s="242">
        <f>IF(LEFT('Indicator Data Imputation'!V10,3)="Nat",2,IF(LEFT('Indicator Data Imputation'!V10,3)="Val",1,0))</f>
        <v>1</v>
      </c>
      <c r="W9" s="242">
        <f>IF(LEFT('Indicator Data Imputation'!W10,3)="Nat",2,IF(LEFT('Indicator Data Imputation'!W10,3)="Val",1,0))</f>
        <v>1</v>
      </c>
      <c r="X9" s="242">
        <f>IF(LEFT('Indicator Data Imputation'!X10,3)="Nat",2,IF(LEFT('Indicator Data Imputation'!X10,3)="Val",1,0))</f>
        <v>1</v>
      </c>
      <c r="Y9" s="242">
        <f>IF(LEFT('Indicator Data Imputation'!Y10,3)="Nat",2,IF(LEFT('Indicator Data Imputation'!Y10,3)="Val",1,0))</f>
        <v>1</v>
      </c>
      <c r="Z9" s="242">
        <f>IF(LEFT('Indicator Data Imputation'!Z10,3)="Nat",2,IF(LEFT('Indicator Data Imputation'!Z10,3)="Val",1,0))</f>
        <v>1</v>
      </c>
      <c r="AA9" s="242">
        <f>IF(LEFT('Indicator Data Imputation'!AA10,3)="Nat",2,IF(LEFT('Indicator Data Imputation'!AA10,3)="Val",1,0))</f>
        <v>1</v>
      </c>
      <c r="AB9" s="242">
        <f>IF(LEFT('Indicator Data Imputation'!AB10,3)="Nat",2,IF(LEFT('Indicator Data Imputation'!AB10,3)="Val",1,0))</f>
        <v>0</v>
      </c>
      <c r="AC9" s="242">
        <f>IF(LEFT('Indicator Data Imputation'!AC10,3)="Nat",2,IF(LEFT('Indicator Data Imputation'!AC10,3)="Val",1,0))</f>
        <v>0</v>
      </c>
      <c r="AD9" s="242">
        <f>IF(LEFT('Indicator Data Imputation'!AD10,3)="Nat",2,IF(LEFT('Indicator Data Imputation'!AD10,3)="Val",1,0))</f>
        <v>0</v>
      </c>
      <c r="AE9" s="242">
        <f>IF(LEFT('Indicator Data Imputation'!AE10,3)="Nat",2,IF(LEFT('Indicator Data Imputation'!AE10,3)="Val",1,0))</f>
        <v>0</v>
      </c>
      <c r="AF9" s="242">
        <f>IF(LEFT('Indicator Data Imputation'!AF10,3)="Nat",2,IF(LEFT('Indicator Data Imputation'!AF10,3)="Val",1,0))</f>
        <v>0</v>
      </c>
      <c r="AG9" s="242">
        <f>IF(LEFT('Indicator Data Imputation'!AG10,3)="Nat",2,IF(LEFT('Indicator Data Imputation'!AG10,3)="Val",1,0))</f>
        <v>0</v>
      </c>
      <c r="AH9" s="242">
        <f>IF(LEFT('Indicator Data Imputation'!AH10,3)="Nat",2,IF(LEFT('Indicator Data Imputation'!AH10,3)="Val",1,0))</f>
        <v>0</v>
      </c>
      <c r="AI9" s="242">
        <f>IF(LEFT('Indicator Data Imputation'!AI10,3)="Nat",2,IF(LEFT('Indicator Data Imputation'!AI10,3)="Val",1,0))</f>
        <v>0</v>
      </c>
      <c r="AJ9" s="242">
        <f>IF(LEFT('Indicator Data Imputation'!AJ10,3)="Nat",2,IF(LEFT('Indicator Data Imputation'!AJ10,3)="Val",1,0))</f>
        <v>0</v>
      </c>
      <c r="AK9" s="242">
        <f>IF(LEFT('Indicator Data Imputation'!AK10,3)="Nat",2,IF(LEFT('Indicator Data Imputation'!AK10,3)="Val",1,0))</f>
        <v>0</v>
      </c>
      <c r="AL9" s="242">
        <f>IF(LEFT('Indicator Data Imputation'!AL10,3)="Nat",2,IF(LEFT('Indicator Data Imputation'!AL10,3)="Val",1,0))</f>
        <v>0</v>
      </c>
      <c r="AM9" s="242">
        <f>IF(LEFT('Indicator Data Imputation'!AM10,3)="Nat",2,IF(LEFT('Indicator Data Imputation'!AM10,3)="Val",1,0))</f>
        <v>0</v>
      </c>
      <c r="AN9" s="242">
        <f>IF(LEFT('Indicator Data Imputation'!AN10,3)="Nat",2,IF(LEFT('Indicator Data Imputation'!AN10,3)="Val",1,0))</f>
        <v>1</v>
      </c>
      <c r="AO9" s="242">
        <f>IF(LEFT('Indicator Data Imputation'!AO10,3)="Nat",2,IF(LEFT('Indicator Data Imputation'!AO10,3)="Val",1,0))</f>
        <v>1</v>
      </c>
      <c r="AP9" s="242">
        <f>IF(LEFT('Indicator Data Imputation'!AP10,3)="Nat",2,IF(LEFT('Indicator Data Imputation'!AP10,3)="Val",1,0))</f>
        <v>2</v>
      </c>
      <c r="AQ9" s="242">
        <f>IF(LEFT('Indicator Data Imputation'!AQ10,3)="Nat",2,IF(LEFT('Indicator Data Imputation'!AQ10,3)="Val",1,0))</f>
        <v>2</v>
      </c>
      <c r="AR9" s="242">
        <f>IF(LEFT('Indicator Data Imputation'!AR10,3)="Nat",2,IF(LEFT('Indicator Data Imputation'!AR10,3)="Val",1,0))</f>
        <v>2</v>
      </c>
      <c r="AS9" s="242">
        <f>IF(LEFT('Indicator Data Imputation'!AS10,3)="Nat",2,IF(LEFT('Indicator Data Imputation'!AS10,3)="Val",1,0))</f>
        <v>2</v>
      </c>
      <c r="AT9" s="242">
        <f>IF(LEFT('Indicator Data Imputation'!AT10,3)="Nat",2,IF(LEFT('Indicator Data Imputation'!AT10,3)="Val",1,0))</f>
        <v>2</v>
      </c>
      <c r="AU9" s="242">
        <f>IF(LEFT('Indicator Data Imputation'!AU10,3)="Nat",2,IF(LEFT('Indicator Data Imputation'!AU10,3)="Val",1,0))</f>
        <v>1</v>
      </c>
      <c r="AV9" s="242">
        <f>IF(LEFT('Indicator Data Imputation'!AV10,3)="Nat",2,IF(LEFT('Indicator Data Imputation'!AV10,3)="Val",1,0))</f>
        <v>1</v>
      </c>
      <c r="AW9" s="242">
        <f>IF(LEFT('Indicator Data Imputation'!AW10,3)="Nat",2,IF(LEFT('Indicator Data Imputation'!AW10,3)="Val",1,0))</f>
        <v>0</v>
      </c>
      <c r="AX9" s="242">
        <f>IF(LEFT('Indicator Data Imputation'!AX10,3)="Nat",2,IF(LEFT('Indicator Data Imputation'!AX10,3)="Val",1,0))</f>
        <v>0</v>
      </c>
      <c r="AY9" s="246">
        <f t="shared" si="0"/>
        <v>17</v>
      </c>
      <c r="AZ9" s="247">
        <f t="shared" si="1"/>
        <v>0.36956521739130432</v>
      </c>
      <c r="BA9" s="246">
        <f t="shared" si="2"/>
        <v>5</v>
      </c>
      <c r="BB9" s="247">
        <f t="shared" si="3"/>
        <v>0.10869565217391304</v>
      </c>
    </row>
    <row r="10" spans="1:54" s="166" customFormat="1" x14ac:dyDescent="0.25">
      <c r="A10" s="165" t="s">
        <v>184</v>
      </c>
      <c r="B10" s="165" t="s">
        <v>295</v>
      </c>
      <c r="C10" s="165" t="s">
        <v>297</v>
      </c>
      <c r="D10" s="195" t="s">
        <v>298</v>
      </c>
      <c r="E10" s="242">
        <f>IF(LEFT('Indicator Data Imputation'!E11,3)="Nat",2,IF(LEFT('Indicator Data Imputation'!E11,3)="Val",1,0))</f>
        <v>0</v>
      </c>
      <c r="F10" s="242">
        <f>IF(LEFT('Indicator Data Imputation'!F11,3)="Nat",2,IF(LEFT('Indicator Data Imputation'!F11,3)="Val",1,0))</f>
        <v>0</v>
      </c>
      <c r="G10" s="242">
        <f>IF(LEFT('Indicator Data Imputation'!G11,3)="Nat",2,IF(LEFT('Indicator Data Imputation'!G11,3)="Val",1,0))</f>
        <v>0</v>
      </c>
      <c r="H10" s="242">
        <f>IF(LEFT('Indicator Data Imputation'!H11,3)="Nat",2,IF(LEFT('Indicator Data Imputation'!H11,3)="Val",1,0))</f>
        <v>0</v>
      </c>
      <c r="I10" s="242">
        <f>IF(LEFT('Indicator Data Imputation'!I11,3)="Nat",2,IF(LEFT('Indicator Data Imputation'!I11,3)="Val",1,0))</f>
        <v>1</v>
      </c>
      <c r="J10" s="242">
        <f>IF(LEFT('Indicator Data Imputation'!J11,3)="Nat",2,IF(LEFT('Indicator Data Imputation'!J11,3)="Val",1,0))</f>
        <v>0</v>
      </c>
      <c r="K10" s="242">
        <f>IF(LEFT('Indicator Data Imputation'!K11,3)="Nat",2,IF(LEFT('Indicator Data Imputation'!K11,3)="Val",1,0))</f>
        <v>1</v>
      </c>
      <c r="L10" s="242">
        <f>IF(LEFT('Indicator Data Imputation'!L11,3)="Nat",2,IF(LEFT('Indicator Data Imputation'!L11,3)="Val",1,0))</f>
        <v>0</v>
      </c>
      <c r="M10" s="242">
        <f>IF(LEFT('Indicator Data Imputation'!M11,3)="Nat",2,IF(LEFT('Indicator Data Imputation'!M11,3)="Val",1,0))</f>
        <v>0</v>
      </c>
      <c r="N10" s="242">
        <f>IF(LEFT('Indicator Data Imputation'!N11,3)="Nat",2,IF(LEFT('Indicator Data Imputation'!N11,3)="Val",1,0))</f>
        <v>0</v>
      </c>
      <c r="O10" s="242">
        <f>IF(LEFT('Indicator Data Imputation'!O11,3)="Nat",2,IF(LEFT('Indicator Data Imputation'!O11,3)="Val",1,0))</f>
        <v>0</v>
      </c>
      <c r="P10" s="242">
        <f>IF(LEFT('Indicator Data Imputation'!P11,3)="Nat",2,IF(LEFT('Indicator Data Imputation'!P11,3)="Val",1,0))</f>
        <v>0</v>
      </c>
      <c r="Q10" s="242">
        <f>IF(LEFT('Indicator Data Imputation'!Q11,3)="Nat",2,IF(LEFT('Indicator Data Imputation'!Q11,3)="Val",1,0))</f>
        <v>1</v>
      </c>
      <c r="R10" s="242">
        <f>IF(LEFT('Indicator Data Imputation'!R11,3)="Nat",2,IF(LEFT('Indicator Data Imputation'!R11,3)="Val",1,0))</f>
        <v>1</v>
      </c>
      <c r="S10" s="242">
        <f>IF(LEFT('Indicator Data Imputation'!S11,3)="Nat",2,IF(LEFT('Indicator Data Imputation'!S11,3)="Val",1,0))</f>
        <v>1</v>
      </c>
      <c r="T10" s="242">
        <f>IF(LEFT('Indicator Data Imputation'!T11,3)="Nat",2,IF(LEFT('Indicator Data Imputation'!T11,3)="Val",1,0))</f>
        <v>1</v>
      </c>
      <c r="U10" s="242">
        <f>IF(LEFT('Indicator Data Imputation'!U11,3)="Nat",2,IF(LEFT('Indicator Data Imputation'!U11,3)="Val",1,0))</f>
        <v>1</v>
      </c>
      <c r="V10" s="242">
        <f>IF(LEFT('Indicator Data Imputation'!V11,3)="Nat",2,IF(LEFT('Indicator Data Imputation'!V11,3)="Val",1,0))</f>
        <v>1</v>
      </c>
      <c r="W10" s="242">
        <f>IF(LEFT('Indicator Data Imputation'!W11,3)="Nat",2,IF(LEFT('Indicator Data Imputation'!W11,3)="Val",1,0))</f>
        <v>1</v>
      </c>
      <c r="X10" s="242">
        <f>IF(LEFT('Indicator Data Imputation'!X11,3)="Nat",2,IF(LEFT('Indicator Data Imputation'!X11,3)="Val",1,0))</f>
        <v>1</v>
      </c>
      <c r="Y10" s="242">
        <f>IF(LEFT('Indicator Data Imputation'!Y11,3)="Nat",2,IF(LEFT('Indicator Data Imputation'!Y11,3)="Val",1,0))</f>
        <v>1</v>
      </c>
      <c r="Z10" s="242">
        <f>IF(LEFT('Indicator Data Imputation'!Z11,3)="Nat",2,IF(LEFT('Indicator Data Imputation'!Z11,3)="Val",1,0))</f>
        <v>1</v>
      </c>
      <c r="AA10" s="242">
        <f>IF(LEFT('Indicator Data Imputation'!AA11,3)="Nat",2,IF(LEFT('Indicator Data Imputation'!AA11,3)="Val",1,0))</f>
        <v>1</v>
      </c>
      <c r="AB10" s="242">
        <f>IF(LEFT('Indicator Data Imputation'!AB11,3)="Nat",2,IF(LEFT('Indicator Data Imputation'!AB11,3)="Val",1,0))</f>
        <v>0</v>
      </c>
      <c r="AC10" s="242">
        <f>IF(LEFT('Indicator Data Imputation'!AC11,3)="Nat",2,IF(LEFT('Indicator Data Imputation'!AC11,3)="Val",1,0))</f>
        <v>0</v>
      </c>
      <c r="AD10" s="242">
        <f>IF(LEFT('Indicator Data Imputation'!AD11,3)="Nat",2,IF(LEFT('Indicator Data Imputation'!AD11,3)="Val",1,0))</f>
        <v>0</v>
      </c>
      <c r="AE10" s="242">
        <f>IF(LEFT('Indicator Data Imputation'!AE11,3)="Nat",2,IF(LEFT('Indicator Data Imputation'!AE11,3)="Val",1,0))</f>
        <v>0</v>
      </c>
      <c r="AF10" s="242">
        <f>IF(LEFT('Indicator Data Imputation'!AF11,3)="Nat",2,IF(LEFT('Indicator Data Imputation'!AF11,3)="Val",1,0))</f>
        <v>0</v>
      </c>
      <c r="AG10" s="242">
        <f>IF(LEFT('Indicator Data Imputation'!AG11,3)="Nat",2,IF(LEFT('Indicator Data Imputation'!AG11,3)="Val",1,0))</f>
        <v>0</v>
      </c>
      <c r="AH10" s="242">
        <f>IF(LEFT('Indicator Data Imputation'!AH11,3)="Nat",2,IF(LEFT('Indicator Data Imputation'!AH11,3)="Val",1,0))</f>
        <v>0</v>
      </c>
      <c r="AI10" s="242">
        <f>IF(LEFT('Indicator Data Imputation'!AI11,3)="Nat",2,IF(LEFT('Indicator Data Imputation'!AI11,3)="Val",1,0))</f>
        <v>0</v>
      </c>
      <c r="AJ10" s="242">
        <f>IF(LEFT('Indicator Data Imputation'!AJ11,3)="Nat",2,IF(LEFT('Indicator Data Imputation'!AJ11,3)="Val",1,0))</f>
        <v>0</v>
      </c>
      <c r="AK10" s="242">
        <f>IF(LEFT('Indicator Data Imputation'!AK11,3)="Nat",2,IF(LEFT('Indicator Data Imputation'!AK11,3)="Val",1,0))</f>
        <v>0</v>
      </c>
      <c r="AL10" s="242">
        <f>IF(LEFT('Indicator Data Imputation'!AL11,3)="Nat",2,IF(LEFT('Indicator Data Imputation'!AL11,3)="Val",1,0))</f>
        <v>0</v>
      </c>
      <c r="AM10" s="242">
        <f>IF(LEFT('Indicator Data Imputation'!AM11,3)="Nat",2,IF(LEFT('Indicator Data Imputation'!AM11,3)="Val",1,0))</f>
        <v>0</v>
      </c>
      <c r="AN10" s="242">
        <f>IF(LEFT('Indicator Data Imputation'!AN11,3)="Nat",2,IF(LEFT('Indicator Data Imputation'!AN11,3)="Val",1,0))</f>
        <v>1</v>
      </c>
      <c r="AO10" s="242">
        <f>IF(LEFT('Indicator Data Imputation'!AO11,3)="Nat",2,IF(LEFT('Indicator Data Imputation'!AO11,3)="Val",1,0))</f>
        <v>1</v>
      </c>
      <c r="AP10" s="242">
        <f>IF(LEFT('Indicator Data Imputation'!AP11,3)="Nat",2,IF(LEFT('Indicator Data Imputation'!AP11,3)="Val",1,0))</f>
        <v>2</v>
      </c>
      <c r="AQ10" s="242">
        <f>IF(LEFT('Indicator Data Imputation'!AQ11,3)="Nat",2,IF(LEFT('Indicator Data Imputation'!AQ11,3)="Val",1,0))</f>
        <v>2</v>
      </c>
      <c r="AR10" s="242">
        <f>IF(LEFT('Indicator Data Imputation'!AR11,3)="Nat",2,IF(LEFT('Indicator Data Imputation'!AR11,3)="Val",1,0))</f>
        <v>2</v>
      </c>
      <c r="AS10" s="242">
        <f>IF(LEFT('Indicator Data Imputation'!AS11,3)="Nat",2,IF(LEFT('Indicator Data Imputation'!AS11,3)="Val",1,0))</f>
        <v>2</v>
      </c>
      <c r="AT10" s="242">
        <f>IF(LEFT('Indicator Data Imputation'!AT11,3)="Nat",2,IF(LEFT('Indicator Data Imputation'!AT11,3)="Val",1,0))</f>
        <v>2</v>
      </c>
      <c r="AU10" s="242">
        <f>IF(LEFT('Indicator Data Imputation'!AU11,3)="Nat",2,IF(LEFT('Indicator Data Imputation'!AU11,3)="Val",1,0))</f>
        <v>1</v>
      </c>
      <c r="AV10" s="242">
        <f>IF(LEFT('Indicator Data Imputation'!AV11,3)="Nat",2,IF(LEFT('Indicator Data Imputation'!AV11,3)="Val",1,0))</f>
        <v>1</v>
      </c>
      <c r="AW10" s="242">
        <f>IF(LEFT('Indicator Data Imputation'!AW11,3)="Nat",2,IF(LEFT('Indicator Data Imputation'!AW11,3)="Val",1,0))</f>
        <v>0</v>
      </c>
      <c r="AX10" s="242">
        <f>IF(LEFT('Indicator Data Imputation'!AX11,3)="Nat",2,IF(LEFT('Indicator Data Imputation'!AX11,3)="Val",1,0))</f>
        <v>0</v>
      </c>
      <c r="AY10" s="246">
        <f t="shared" si="0"/>
        <v>17</v>
      </c>
      <c r="AZ10" s="247">
        <f t="shared" si="1"/>
        <v>0.36956521739130432</v>
      </c>
      <c r="BA10" s="246">
        <f t="shared" si="2"/>
        <v>5</v>
      </c>
      <c r="BB10" s="247">
        <f t="shared" si="3"/>
        <v>0.10869565217391304</v>
      </c>
    </row>
    <row r="11" spans="1:54" s="166" customFormat="1" x14ac:dyDescent="0.25">
      <c r="A11" s="165" t="s">
        <v>184</v>
      </c>
      <c r="B11" s="165" t="s">
        <v>184</v>
      </c>
      <c r="C11" s="165" t="s">
        <v>297</v>
      </c>
      <c r="D11" s="195" t="s">
        <v>300</v>
      </c>
      <c r="E11" s="242">
        <f>IF(LEFT('Indicator Data Imputation'!E12,3)="Nat",2,IF(LEFT('Indicator Data Imputation'!E12,3)="Val",1,0))</f>
        <v>0</v>
      </c>
      <c r="F11" s="242">
        <f>IF(LEFT('Indicator Data Imputation'!F12,3)="Nat",2,IF(LEFT('Indicator Data Imputation'!F12,3)="Val",1,0))</f>
        <v>0</v>
      </c>
      <c r="G11" s="242">
        <f>IF(LEFT('Indicator Data Imputation'!G12,3)="Nat",2,IF(LEFT('Indicator Data Imputation'!G12,3)="Val",1,0))</f>
        <v>0</v>
      </c>
      <c r="H11" s="242">
        <f>IF(LEFT('Indicator Data Imputation'!H12,3)="Nat",2,IF(LEFT('Indicator Data Imputation'!H12,3)="Val",1,0))</f>
        <v>0</v>
      </c>
      <c r="I11" s="242">
        <f>IF(LEFT('Indicator Data Imputation'!I12,3)="Nat",2,IF(LEFT('Indicator Data Imputation'!I12,3)="Val",1,0))</f>
        <v>1</v>
      </c>
      <c r="J11" s="242">
        <f>IF(LEFT('Indicator Data Imputation'!J12,3)="Nat",2,IF(LEFT('Indicator Data Imputation'!J12,3)="Val",1,0))</f>
        <v>0</v>
      </c>
      <c r="K11" s="242">
        <f>IF(LEFT('Indicator Data Imputation'!K12,3)="Nat",2,IF(LEFT('Indicator Data Imputation'!K12,3)="Val",1,0))</f>
        <v>1</v>
      </c>
      <c r="L11" s="242">
        <f>IF(LEFT('Indicator Data Imputation'!L12,3)="Nat",2,IF(LEFT('Indicator Data Imputation'!L12,3)="Val",1,0))</f>
        <v>0</v>
      </c>
      <c r="M11" s="242">
        <f>IF(LEFT('Indicator Data Imputation'!M12,3)="Nat",2,IF(LEFT('Indicator Data Imputation'!M12,3)="Val",1,0))</f>
        <v>0</v>
      </c>
      <c r="N11" s="242">
        <f>IF(LEFT('Indicator Data Imputation'!N12,3)="Nat",2,IF(LEFT('Indicator Data Imputation'!N12,3)="Val",1,0))</f>
        <v>0</v>
      </c>
      <c r="O11" s="242">
        <f>IF(LEFT('Indicator Data Imputation'!O12,3)="Nat",2,IF(LEFT('Indicator Data Imputation'!O12,3)="Val",1,0))</f>
        <v>0</v>
      </c>
      <c r="P11" s="242">
        <f>IF(LEFT('Indicator Data Imputation'!P12,3)="Nat",2,IF(LEFT('Indicator Data Imputation'!P12,3)="Val",1,0))</f>
        <v>0</v>
      </c>
      <c r="Q11" s="242">
        <f>IF(LEFT('Indicator Data Imputation'!Q12,3)="Nat",2,IF(LEFT('Indicator Data Imputation'!Q12,3)="Val",1,0))</f>
        <v>1</v>
      </c>
      <c r="R11" s="242">
        <f>IF(LEFT('Indicator Data Imputation'!R12,3)="Nat",2,IF(LEFT('Indicator Data Imputation'!R12,3)="Val",1,0))</f>
        <v>1</v>
      </c>
      <c r="S11" s="242">
        <f>IF(LEFT('Indicator Data Imputation'!S12,3)="Nat",2,IF(LEFT('Indicator Data Imputation'!S12,3)="Val",1,0))</f>
        <v>1</v>
      </c>
      <c r="T11" s="242">
        <f>IF(LEFT('Indicator Data Imputation'!T12,3)="Nat",2,IF(LEFT('Indicator Data Imputation'!T12,3)="Val",1,0))</f>
        <v>1</v>
      </c>
      <c r="U11" s="242">
        <f>IF(LEFT('Indicator Data Imputation'!U12,3)="Nat",2,IF(LEFT('Indicator Data Imputation'!U12,3)="Val",1,0))</f>
        <v>1</v>
      </c>
      <c r="V11" s="242">
        <f>IF(LEFT('Indicator Data Imputation'!V12,3)="Nat",2,IF(LEFT('Indicator Data Imputation'!V12,3)="Val",1,0))</f>
        <v>1</v>
      </c>
      <c r="W11" s="242">
        <f>IF(LEFT('Indicator Data Imputation'!W12,3)="Nat",2,IF(LEFT('Indicator Data Imputation'!W12,3)="Val",1,0))</f>
        <v>1</v>
      </c>
      <c r="X11" s="242">
        <f>IF(LEFT('Indicator Data Imputation'!X12,3)="Nat",2,IF(LEFT('Indicator Data Imputation'!X12,3)="Val",1,0))</f>
        <v>1</v>
      </c>
      <c r="Y11" s="242">
        <f>IF(LEFT('Indicator Data Imputation'!Y12,3)="Nat",2,IF(LEFT('Indicator Data Imputation'!Y12,3)="Val",1,0))</f>
        <v>1</v>
      </c>
      <c r="Z11" s="242">
        <f>IF(LEFT('Indicator Data Imputation'!Z12,3)="Nat",2,IF(LEFT('Indicator Data Imputation'!Z12,3)="Val",1,0))</f>
        <v>1</v>
      </c>
      <c r="AA11" s="242">
        <f>IF(LEFT('Indicator Data Imputation'!AA12,3)="Nat",2,IF(LEFT('Indicator Data Imputation'!AA12,3)="Val",1,0))</f>
        <v>1</v>
      </c>
      <c r="AB11" s="242">
        <f>IF(LEFT('Indicator Data Imputation'!AB12,3)="Nat",2,IF(LEFT('Indicator Data Imputation'!AB12,3)="Val",1,0))</f>
        <v>0</v>
      </c>
      <c r="AC11" s="242">
        <f>IF(LEFT('Indicator Data Imputation'!AC12,3)="Nat",2,IF(LEFT('Indicator Data Imputation'!AC12,3)="Val",1,0))</f>
        <v>0</v>
      </c>
      <c r="AD11" s="242">
        <f>IF(LEFT('Indicator Data Imputation'!AD12,3)="Nat",2,IF(LEFT('Indicator Data Imputation'!AD12,3)="Val",1,0))</f>
        <v>0</v>
      </c>
      <c r="AE11" s="242">
        <f>IF(LEFT('Indicator Data Imputation'!AE12,3)="Nat",2,IF(LEFT('Indicator Data Imputation'!AE12,3)="Val",1,0))</f>
        <v>0</v>
      </c>
      <c r="AF11" s="242">
        <f>IF(LEFT('Indicator Data Imputation'!AF12,3)="Nat",2,IF(LEFT('Indicator Data Imputation'!AF12,3)="Val",1,0))</f>
        <v>0</v>
      </c>
      <c r="AG11" s="242">
        <f>IF(LEFT('Indicator Data Imputation'!AG12,3)="Nat",2,IF(LEFT('Indicator Data Imputation'!AG12,3)="Val",1,0))</f>
        <v>0</v>
      </c>
      <c r="AH11" s="242">
        <f>IF(LEFT('Indicator Data Imputation'!AH12,3)="Nat",2,IF(LEFT('Indicator Data Imputation'!AH12,3)="Val",1,0))</f>
        <v>0</v>
      </c>
      <c r="AI11" s="242">
        <f>IF(LEFT('Indicator Data Imputation'!AI12,3)="Nat",2,IF(LEFT('Indicator Data Imputation'!AI12,3)="Val",1,0))</f>
        <v>0</v>
      </c>
      <c r="AJ11" s="242">
        <f>IF(LEFT('Indicator Data Imputation'!AJ12,3)="Nat",2,IF(LEFT('Indicator Data Imputation'!AJ12,3)="Val",1,0))</f>
        <v>0</v>
      </c>
      <c r="AK11" s="242">
        <f>IF(LEFT('Indicator Data Imputation'!AK12,3)="Nat",2,IF(LEFT('Indicator Data Imputation'!AK12,3)="Val",1,0))</f>
        <v>0</v>
      </c>
      <c r="AL11" s="242">
        <f>IF(LEFT('Indicator Data Imputation'!AL12,3)="Nat",2,IF(LEFT('Indicator Data Imputation'!AL12,3)="Val",1,0))</f>
        <v>0</v>
      </c>
      <c r="AM11" s="242">
        <f>IF(LEFT('Indicator Data Imputation'!AM12,3)="Nat",2,IF(LEFT('Indicator Data Imputation'!AM12,3)="Val",1,0))</f>
        <v>0</v>
      </c>
      <c r="AN11" s="242">
        <f>IF(LEFT('Indicator Data Imputation'!AN12,3)="Nat",2,IF(LEFT('Indicator Data Imputation'!AN12,3)="Val",1,0))</f>
        <v>1</v>
      </c>
      <c r="AO11" s="242">
        <f>IF(LEFT('Indicator Data Imputation'!AO12,3)="Nat",2,IF(LEFT('Indicator Data Imputation'!AO12,3)="Val",1,0))</f>
        <v>1</v>
      </c>
      <c r="AP11" s="242">
        <f>IF(LEFT('Indicator Data Imputation'!AP12,3)="Nat",2,IF(LEFT('Indicator Data Imputation'!AP12,3)="Val",1,0))</f>
        <v>2</v>
      </c>
      <c r="AQ11" s="242">
        <f>IF(LEFT('Indicator Data Imputation'!AQ12,3)="Nat",2,IF(LEFT('Indicator Data Imputation'!AQ12,3)="Val",1,0))</f>
        <v>2</v>
      </c>
      <c r="AR11" s="242">
        <f>IF(LEFT('Indicator Data Imputation'!AR12,3)="Nat",2,IF(LEFT('Indicator Data Imputation'!AR12,3)="Val",1,0))</f>
        <v>2</v>
      </c>
      <c r="AS11" s="242">
        <f>IF(LEFT('Indicator Data Imputation'!AS12,3)="Nat",2,IF(LEFT('Indicator Data Imputation'!AS12,3)="Val",1,0))</f>
        <v>2</v>
      </c>
      <c r="AT11" s="242">
        <f>IF(LEFT('Indicator Data Imputation'!AT12,3)="Nat",2,IF(LEFT('Indicator Data Imputation'!AT12,3)="Val",1,0))</f>
        <v>2</v>
      </c>
      <c r="AU11" s="242">
        <f>IF(LEFT('Indicator Data Imputation'!AU12,3)="Nat",2,IF(LEFT('Indicator Data Imputation'!AU12,3)="Val",1,0))</f>
        <v>1</v>
      </c>
      <c r="AV11" s="242">
        <f>IF(LEFT('Indicator Data Imputation'!AV12,3)="Nat",2,IF(LEFT('Indicator Data Imputation'!AV12,3)="Val",1,0))</f>
        <v>1</v>
      </c>
      <c r="AW11" s="242">
        <f>IF(LEFT('Indicator Data Imputation'!AW12,3)="Nat",2,IF(LEFT('Indicator Data Imputation'!AW12,3)="Val",1,0))</f>
        <v>0</v>
      </c>
      <c r="AX11" s="242">
        <f>IF(LEFT('Indicator Data Imputation'!AX12,3)="Nat",2,IF(LEFT('Indicator Data Imputation'!AX12,3)="Val",1,0))</f>
        <v>0</v>
      </c>
      <c r="AY11" s="246">
        <f t="shared" si="0"/>
        <v>17</v>
      </c>
      <c r="AZ11" s="247">
        <f t="shared" si="1"/>
        <v>0.36956521739130432</v>
      </c>
      <c r="BA11" s="246">
        <f t="shared" si="2"/>
        <v>5</v>
      </c>
      <c r="BB11" s="247">
        <f t="shared" si="3"/>
        <v>0.10869565217391304</v>
      </c>
    </row>
    <row r="12" spans="1:54" s="166" customFormat="1" x14ac:dyDescent="0.25">
      <c r="A12" s="165" t="s">
        <v>184</v>
      </c>
      <c r="B12" s="165" t="s">
        <v>301</v>
      </c>
      <c r="C12" s="165" t="s">
        <v>297</v>
      </c>
      <c r="D12" s="195" t="s">
        <v>303</v>
      </c>
      <c r="E12" s="242">
        <f>IF(LEFT('Indicator Data Imputation'!E13,3)="Nat",2,IF(LEFT('Indicator Data Imputation'!E13,3)="Val",1,0))</f>
        <v>0</v>
      </c>
      <c r="F12" s="242">
        <f>IF(LEFT('Indicator Data Imputation'!F13,3)="Nat",2,IF(LEFT('Indicator Data Imputation'!F13,3)="Val",1,0))</f>
        <v>0</v>
      </c>
      <c r="G12" s="242">
        <f>IF(LEFT('Indicator Data Imputation'!G13,3)="Nat",2,IF(LEFT('Indicator Data Imputation'!G13,3)="Val",1,0))</f>
        <v>0</v>
      </c>
      <c r="H12" s="242">
        <f>IF(LEFT('Indicator Data Imputation'!H13,3)="Nat",2,IF(LEFT('Indicator Data Imputation'!H13,3)="Val",1,0))</f>
        <v>0</v>
      </c>
      <c r="I12" s="242">
        <f>IF(LEFT('Indicator Data Imputation'!I13,3)="Nat",2,IF(LEFT('Indicator Data Imputation'!I13,3)="Val",1,0))</f>
        <v>1</v>
      </c>
      <c r="J12" s="242">
        <f>IF(LEFT('Indicator Data Imputation'!J13,3)="Nat",2,IF(LEFT('Indicator Data Imputation'!J13,3)="Val",1,0))</f>
        <v>0</v>
      </c>
      <c r="K12" s="242">
        <f>IF(LEFT('Indicator Data Imputation'!K13,3)="Nat",2,IF(LEFT('Indicator Data Imputation'!K13,3)="Val",1,0))</f>
        <v>1</v>
      </c>
      <c r="L12" s="242">
        <f>IF(LEFT('Indicator Data Imputation'!L13,3)="Nat",2,IF(LEFT('Indicator Data Imputation'!L13,3)="Val",1,0))</f>
        <v>0</v>
      </c>
      <c r="M12" s="242">
        <f>IF(LEFT('Indicator Data Imputation'!M13,3)="Nat",2,IF(LEFT('Indicator Data Imputation'!M13,3)="Val",1,0))</f>
        <v>0</v>
      </c>
      <c r="N12" s="242">
        <f>IF(LEFT('Indicator Data Imputation'!N13,3)="Nat",2,IF(LEFT('Indicator Data Imputation'!N13,3)="Val",1,0))</f>
        <v>0</v>
      </c>
      <c r="O12" s="242">
        <f>IF(LEFT('Indicator Data Imputation'!O13,3)="Nat",2,IF(LEFT('Indicator Data Imputation'!O13,3)="Val",1,0))</f>
        <v>0</v>
      </c>
      <c r="P12" s="242">
        <f>IF(LEFT('Indicator Data Imputation'!P13,3)="Nat",2,IF(LEFT('Indicator Data Imputation'!P13,3)="Val",1,0))</f>
        <v>0</v>
      </c>
      <c r="Q12" s="242">
        <f>IF(LEFT('Indicator Data Imputation'!Q13,3)="Nat",2,IF(LEFT('Indicator Data Imputation'!Q13,3)="Val",1,0))</f>
        <v>1</v>
      </c>
      <c r="R12" s="242">
        <f>IF(LEFT('Indicator Data Imputation'!R13,3)="Nat",2,IF(LEFT('Indicator Data Imputation'!R13,3)="Val",1,0))</f>
        <v>1</v>
      </c>
      <c r="S12" s="242">
        <f>IF(LEFT('Indicator Data Imputation'!S13,3)="Nat",2,IF(LEFT('Indicator Data Imputation'!S13,3)="Val",1,0))</f>
        <v>1</v>
      </c>
      <c r="T12" s="242">
        <f>IF(LEFT('Indicator Data Imputation'!T13,3)="Nat",2,IF(LEFT('Indicator Data Imputation'!T13,3)="Val",1,0))</f>
        <v>1</v>
      </c>
      <c r="U12" s="242">
        <f>IF(LEFT('Indicator Data Imputation'!U13,3)="Nat",2,IF(LEFT('Indicator Data Imputation'!U13,3)="Val",1,0))</f>
        <v>1</v>
      </c>
      <c r="V12" s="242">
        <f>IF(LEFT('Indicator Data Imputation'!V13,3)="Nat",2,IF(LEFT('Indicator Data Imputation'!V13,3)="Val",1,0))</f>
        <v>1</v>
      </c>
      <c r="W12" s="242">
        <f>IF(LEFT('Indicator Data Imputation'!W13,3)="Nat",2,IF(LEFT('Indicator Data Imputation'!W13,3)="Val",1,0))</f>
        <v>1</v>
      </c>
      <c r="X12" s="242">
        <f>IF(LEFT('Indicator Data Imputation'!X13,3)="Nat",2,IF(LEFT('Indicator Data Imputation'!X13,3)="Val",1,0))</f>
        <v>1</v>
      </c>
      <c r="Y12" s="242">
        <f>IF(LEFT('Indicator Data Imputation'!Y13,3)="Nat",2,IF(LEFT('Indicator Data Imputation'!Y13,3)="Val",1,0))</f>
        <v>1</v>
      </c>
      <c r="Z12" s="242">
        <f>IF(LEFT('Indicator Data Imputation'!Z13,3)="Nat",2,IF(LEFT('Indicator Data Imputation'!Z13,3)="Val",1,0))</f>
        <v>1</v>
      </c>
      <c r="AA12" s="242">
        <f>IF(LEFT('Indicator Data Imputation'!AA13,3)="Nat",2,IF(LEFT('Indicator Data Imputation'!AA13,3)="Val",1,0))</f>
        <v>1</v>
      </c>
      <c r="AB12" s="242">
        <f>IF(LEFT('Indicator Data Imputation'!AB13,3)="Nat",2,IF(LEFT('Indicator Data Imputation'!AB13,3)="Val",1,0))</f>
        <v>0</v>
      </c>
      <c r="AC12" s="242">
        <f>IF(LEFT('Indicator Data Imputation'!AC13,3)="Nat",2,IF(LEFT('Indicator Data Imputation'!AC13,3)="Val",1,0))</f>
        <v>0</v>
      </c>
      <c r="AD12" s="242">
        <f>IF(LEFT('Indicator Data Imputation'!AD13,3)="Nat",2,IF(LEFT('Indicator Data Imputation'!AD13,3)="Val",1,0))</f>
        <v>0</v>
      </c>
      <c r="AE12" s="242">
        <f>IF(LEFT('Indicator Data Imputation'!AE13,3)="Nat",2,IF(LEFT('Indicator Data Imputation'!AE13,3)="Val",1,0))</f>
        <v>0</v>
      </c>
      <c r="AF12" s="242">
        <f>IF(LEFT('Indicator Data Imputation'!AF13,3)="Nat",2,IF(LEFT('Indicator Data Imputation'!AF13,3)="Val",1,0))</f>
        <v>0</v>
      </c>
      <c r="AG12" s="242">
        <f>IF(LEFT('Indicator Data Imputation'!AG13,3)="Nat",2,IF(LEFT('Indicator Data Imputation'!AG13,3)="Val",1,0))</f>
        <v>0</v>
      </c>
      <c r="AH12" s="242">
        <f>IF(LEFT('Indicator Data Imputation'!AH13,3)="Nat",2,IF(LEFT('Indicator Data Imputation'!AH13,3)="Val",1,0))</f>
        <v>0</v>
      </c>
      <c r="AI12" s="242">
        <f>IF(LEFT('Indicator Data Imputation'!AI13,3)="Nat",2,IF(LEFT('Indicator Data Imputation'!AI13,3)="Val",1,0))</f>
        <v>0</v>
      </c>
      <c r="AJ12" s="242">
        <f>IF(LEFT('Indicator Data Imputation'!AJ13,3)="Nat",2,IF(LEFT('Indicator Data Imputation'!AJ13,3)="Val",1,0))</f>
        <v>0</v>
      </c>
      <c r="AK12" s="242">
        <f>IF(LEFT('Indicator Data Imputation'!AK13,3)="Nat",2,IF(LEFT('Indicator Data Imputation'!AK13,3)="Val",1,0))</f>
        <v>0</v>
      </c>
      <c r="AL12" s="242">
        <f>IF(LEFT('Indicator Data Imputation'!AL13,3)="Nat",2,IF(LEFT('Indicator Data Imputation'!AL13,3)="Val",1,0))</f>
        <v>0</v>
      </c>
      <c r="AM12" s="242">
        <f>IF(LEFT('Indicator Data Imputation'!AM13,3)="Nat",2,IF(LEFT('Indicator Data Imputation'!AM13,3)="Val",1,0))</f>
        <v>0</v>
      </c>
      <c r="AN12" s="242">
        <f>IF(LEFT('Indicator Data Imputation'!AN13,3)="Nat",2,IF(LEFT('Indicator Data Imputation'!AN13,3)="Val",1,0))</f>
        <v>1</v>
      </c>
      <c r="AO12" s="242">
        <f>IF(LEFT('Indicator Data Imputation'!AO13,3)="Nat",2,IF(LEFT('Indicator Data Imputation'!AO13,3)="Val",1,0))</f>
        <v>1</v>
      </c>
      <c r="AP12" s="242">
        <f>IF(LEFT('Indicator Data Imputation'!AP13,3)="Nat",2,IF(LEFT('Indicator Data Imputation'!AP13,3)="Val",1,0))</f>
        <v>2</v>
      </c>
      <c r="AQ12" s="242">
        <f>IF(LEFT('Indicator Data Imputation'!AQ13,3)="Nat",2,IF(LEFT('Indicator Data Imputation'!AQ13,3)="Val",1,0))</f>
        <v>2</v>
      </c>
      <c r="AR12" s="242">
        <f>IF(LEFT('Indicator Data Imputation'!AR13,3)="Nat",2,IF(LEFT('Indicator Data Imputation'!AR13,3)="Val",1,0))</f>
        <v>2</v>
      </c>
      <c r="AS12" s="242">
        <f>IF(LEFT('Indicator Data Imputation'!AS13,3)="Nat",2,IF(LEFT('Indicator Data Imputation'!AS13,3)="Val",1,0))</f>
        <v>2</v>
      </c>
      <c r="AT12" s="242">
        <f>IF(LEFT('Indicator Data Imputation'!AT13,3)="Nat",2,IF(LEFT('Indicator Data Imputation'!AT13,3)="Val",1,0))</f>
        <v>2</v>
      </c>
      <c r="AU12" s="242">
        <f>IF(LEFT('Indicator Data Imputation'!AU13,3)="Nat",2,IF(LEFT('Indicator Data Imputation'!AU13,3)="Val",1,0))</f>
        <v>1</v>
      </c>
      <c r="AV12" s="242">
        <f>IF(LEFT('Indicator Data Imputation'!AV13,3)="Nat",2,IF(LEFT('Indicator Data Imputation'!AV13,3)="Val",1,0))</f>
        <v>1</v>
      </c>
      <c r="AW12" s="242">
        <f>IF(LEFT('Indicator Data Imputation'!AW13,3)="Nat",2,IF(LEFT('Indicator Data Imputation'!AW13,3)="Val",1,0))</f>
        <v>0</v>
      </c>
      <c r="AX12" s="242">
        <f>IF(LEFT('Indicator Data Imputation'!AX13,3)="Nat",2,IF(LEFT('Indicator Data Imputation'!AX13,3)="Val",1,0))</f>
        <v>0</v>
      </c>
      <c r="AY12" s="246">
        <f t="shared" si="0"/>
        <v>17</v>
      </c>
      <c r="AZ12" s="247">
        <f t="shared" si="1"/>
        <v>0.36956521739130432</v>
      </c>
      <c r="BA12" s="246">
        <f t="shared" si="2"/>
        <v>5</v>
      </c>
      <c r="BB12" s="247">
        <f t="shared" si="3"/>
        <v>0.10869565217391304</v>
      </c>
    </row>
    <row r="13" spans="1:54" s="166" customFormat="1" x14ac:dyDescent="0.25">
      <c r="A13" s="165" t="s">
        <v>184</v>
      </c>
      <c r="B13" s="165" t="s">
        <v>306</v>
      </c>
      <c r="C13" s="165" t="s">
        <v>297</v>
      </c>
      <c r="D13" s="195" t="s">
        <v>307</v>
      </c>
      <c r="E13" s="242">
        <f>IF(LEFT('Indicator Data Imputation'!E14,3)="Nat",2,IF(LEFT('Indicator Data Imputation'!E14,3)="Val",1,0))</f>
        <v>0</v>
      </c>
      <c r="F13" s="242">
        <f>IF(LEFT('Indicator Data Imputation'!F14,3)="Nat",2,IF(LEFT('Indicator Data Imputation'!F14,3)="Val",1,0))</f>
        <v>0</v>
      </c>
      <c r="G13" s="242">
        <f>IF(LEFT('Indicator Data Imputation'!G14,3)="Nat",2,IF(LEFT('Indicator Data Imputation'!G14,3)="Val",1,0))</f>
        <v>0</v>
      </c>
      <c r="H13" s="242">
        <f>IF(LEFT('Indicator Data Imputation'!H14,3)="Nat",2,IF(LEFT('Indicator Data Imputation'!H14,3)="Val",1,0))</f>
        <v>0</v>
      </c>
      <c r="I13" s="242">
        <f>IF(LEFT('Indicator Data Imputation'!I14,3)="Nat",2,IF(LEFT('Indicator Data Imputation'!I14,3)="Val",1,0))</f>
        <v>1</v>
      </c>
      <c r="J13" s="242">
        <f>IF(LEFT('Indicator Data Imputation'!J14,3)="Nat",2,IF(LEFT('Indicator Data Imputation'!J14,3)="Val",1,0))</f>
        <v>0</v>
      </c>
      <c r="K13" s="242">
        <f>IF(LEFT('Indicator Data Imputation'!K14,3)="Nat",2,IF(LEFT('Indicator Data Imputation'!K14,3)="Val",1,0))</f>
        <v>1</v>
      </c>
      <c r="L13" s="242">
        <f>IF(LEFT('Indicator Data Imputation'!L14,3)="Nat",2,IF(LEFT('Indicator Data Imputation'!L14,3)="Val",1,0))</f>
        <v>0</v>
      </c>
      <c r="M13" s="242">
        <f>IF(LEFT('Indicator Data Imputation'!M14,3)="Nat",2,IF(LEFT('Indicator Data Imputation'!M14,3)="Val",1,0))</f>
        <v>0</v>
      </c>
      <c r="N13" s="242">
        <f>IF(LEFT('Indicator Data Imputation'!N14,3)="Nat",2,IF(LEFT('Indicator Data Imputation'!N14,3)="Val",1,0))</f>
        <v>0</v>
      </c>
      <c r="O13" s="242">
        <f>IF(LEFT('Indicator Data Imputation'!O14,3)="Nat",2,IF(LEFT('Indicator Data Imputation'!O14,3)="Val",1,0))</f>
        <v>0</v>
      </c>
      <c r="P13" s="242">
        <f>IF(LEFT('Indicator Data Imputation'!P14,3)="Nat",2,IF(LEFT('Indicator Data Imputation'!P14,3)="Val",1,0))</f>
        <v>0</v>
      </c>
      <c r="Q13" s="242">
        <f>IF(LEFT('Indicator Data Imputation'!Q14,3)="Nat",2,IF(LEFT('Indicator Data Imputation'!Q14,3)="Val",1,0))</f>
        <v>1</v>
      </c>
      <c r="R13" s="242">
        <f>IF(LEFT('Indicator Data Imputation'!R14,3)="Nat",2,IF(LEFT('Indicator Data Imputation'!R14,3)="Val",1,0))</f>
        <v>1</v>
      </c>
      <c r="S13" s="242">
        <f>IF(LEFT('Indicator Data Imputation'!S14,3)="Nat",2,IF(LEFT('Indicator Data Imputation'!S14,3)="Val",1,0))</f>
        <v>1</v>
      </c>
      <c r="T13" s="242">
        <f>IF(LEFT('Indicator Data Imputation'!T14,3)="Nat",2,IF(LEFT('Indicator Data Imputation'!T14,3)="Val",1,0))</f>
        <v>1</v>
      </c>
      <c r="U13" s="242">
        <f>IF(LEFT('Indicator Data Imputation'!U14,3)="Nat",2,IF(LEFT('Indicator Data Imputation'!U14,3)="Val",1,0))</f>
        <v>1</v>
      </c>
      <c r="V13" s="242">
        <f>IF(LEFT('Indicator Data Imputation'!V14,3)="Nat",2,IF(LEFT('Indicator Data Imputation'!V14,3)="Val",1,0))</f>
        <v>1</v>
      </c>
      <c r="W13" s="242">
        <f>IF(LEFT('Indicator Data Imputation'!W14,3)="Nat",2,IF(LEFT('Indicator Data Imputation'!W14,3)="Val",1,0))</f>
        <v>1</v>
      </c>
      <c r="X13" s="242">
        <f>IF(LEFT('Indicator Data Imputation'!X14,3)="Nat",2,IF(LEFT('Indicator Data Imputation'!X14,3)="Val",1,0))</f>
        <v>1</v>
      </c>
      <c r="Y13" s="242">
        <f>IF(LEFT('Indicator Data Imputation'!Y14,3)="Nat",2,IF(LEFT('Indicator Data Imputation'!Y14,3)="Val",1,0))</f>
        <v>1</v>
      </c>
      <c r="Z13" s="242">
        <f>IF(LEFT('Indicator Data Imputation'!Z14,3)="Nat",2,IF(LEFT('Indicator Data Imputation'!Z14,3)="Val",1,0))</f>
        <v>1</v>
      </c>
      <c r="AA13" s="242">
        <f>IF(LEFT('Indicator Data Imputation'!AA14,3)="Nat",2,IF(LEFT('Indicator Data Imputation'!AA14,3)="Val",1,0))</f>
        <v>1</v>
      </c>
      <c r="AB13" s="242">
        <f>IF(LEFT('Indicator Data Imputation'!AB14,3)="Nat",2,IF(LEFT('Indicator Data Imputation'!AB14,3)="Val",1,0))</f>
        <v>0</v>
      </c>
      <c r="AC13" s="242">
        <f>IF(LEFT('Indicator Data Imputation'!AC14,3)="Nat",2,IF(LEFT('Indicator Data Imputation'!AC14,3)="Val",1,0))</f>
        <v>0</v>
      </c>
      <c r="AD13" s="242">
        <f>IF(LEFT('Indicator Data Imputation'!AD14,3)="Nat",2,IF(LEFT('Indicator Data Imputation'!AD14,3)="Val",1,0))</f>
        <v>0</v>
      </c>
      <c r="AE13" s="242">
        <f>IF(LEFT('Indicator Data Imputation'!AE14,3)="Nat",2,IF(LEFT('Indicator Data Imputation'!AE14,3)="Val",1,0))</f>
        <v>0</v>
      </c>
      <c r="AF13" s="242">
        <f>IF(LEFT('Indicator Data Imputation'!AF14,3)="Nat",2,IF(LEFT('Indicator Data Imputation'!AF14,3)="Val",1,0))</f>
        <v>0</v>
      </c>
      <c r="AG13" s="242">
        <f>IF(LEFT('Indicator Data Imputation'!AG14,3)="Nat",2,IF(LEFT('Indicator Data Imputation'!AG14,3)="Val",1,0))</f>
        <v>0</v>
      </c>
      <c r="AH13" s="242">
        <f>IF(LEFT('Indicator Data Imputation'!AH14,3)="Nat",2,IF(LEFT('Indicator Data Imputation'!AH14,3)="Val",1,0))</f>
        <v>0</v>
      </c>
      <c r="AI13" s="242">
        <f>IF(LEFT('Indicator Data Imputation'!AI14,3)="Nat",2,IF(LEFT('Indicator Data Imputation'!AI14,3)="Val",1,0))</f>
        <v>0</v>
      </c>
      <c r="AJ13" s="242">
        <f>IF(LEFT('Indicator Data Imputation'!AJ14,3)="Nat",2,IF(LEFT('Indicator Data Imputation'!AJ14,3)="Val",1,0))</f>
        <v>0</v>
      </c>
      <c r="AK13" s="242">
        <f>IF(LEFT('Indicator Data Imputation'!AK14,3)="Nat",2,IF(LEFT('Indicator Data Imputation'!AK14,3)="Val",1,0))</f>
        <v>0</v>
      </c>
      <c r="AL13" s="242">
        <f>IF(LEFT('Indicator Data Imputation'!AL14,3)="Nat",2,IF(LEFT('Indicator Data Imputation'!AL14,3)="Val",1,0))</f>
        <v>0</v>
      </c>
      <c r="AM13" s="242">
        <f>IF(LEFT('Indicator Data Imputation'!AM14,3)="Nat",2,IF(LEFT('Indicator Data Imputation'!AM14,3)="Val",1,0))</f>
        <v>0</v>
      </c>
      <c r="AN13" s="242">
        <f>IF(LEFT('Indicator Data Imputation'!AN14,3)="Nat",2,IF(LEFT('Indicator Data Imputation'!AN14,3)="Val",1,0))</f>
        <v>1</v>
      </c>
      <c r="AO13" s="242">
        <f>IF(LEFT('Indicator Data Imputation'!AO14,3)="Nat",2,IF(LEFT('Indicator Data Imputation'!AO14,3)="Val",1,0))</f>
        <v>1</v>
      </c>
      <c r="AP13" s="242">
        <f>IF(LEFT('Indicator Data Imputation'!AP14,3)="Nat",2,IF(LEFT('Indicator Data Imputation'!AP14,3)="Val",1,0))</f>
        <v>2</v>
      </c>
      <c r="AQ13" s="242">
        <f>IF(LEFT('Indicator Data Imputation'!AQ14,3)="Nat",2,IF(LEFT('Indicator Data Imputation'!AQ14,3)="Val",1,0))</f>
        <v>2</v>
      </c>
      <c r="AR13" s="242">
        <f>IF(LEFT('Indicator Data Imputation'!AR14,3)="Nat",2,IF(LEFT('Indicator Data Imputation'!AR14,3)="Val",1,0))</f>
        <v>2</v>
      </c>
      <c r="AS13" s="242">
        <f>IF(LEFT('Indicator Data Imputation'!AS14,3)="Nat",2,IF(LEFT('Indicator Data Imputation'!AS14,3)="Val",1,0))</f>
        <v>2</v>
      </c>
      <c r="AT13" s="242">
        <f>IF(LEFT('Indicator Data Imputation'!AT14,3)="Nat",2,IF(LEFT('Indicator Data Imputation'!AT14,3)="Val",1,0))</f>
        <v>2</v>
      </c>
      <c r="AU13" s="242">
        <f>IF(LEFT('Indicator Data Imputation'!AU14,3)="Nat",2,IF(LEFT('Indicator Data Imputation'!AU14,3)="Val",1,0))</f>
        <v>1</v>
      </c>
      <c r="AV13" s="242">
        <f>IF(LEFT('Indicator Data Imputation'!AV14,3)="Nat",2,IF(LEFT('Indicator Data Imputation'!AV14,3)="Val",1,0))</f>
        <v>1</v>
      </c>
      <c r="AW13" s="242">
        <f>IF(LEFT('Indicator Data Imputation'!AW14,3)="Nat",2,IF(LEFT('Indicator Data Imputation'!AW14,3)="Val",1,0))</f>
        <v>0</v>
      </c>
      <c r="AX13" s="242">
        <f>IF(LEFT('Indicator Data Imputation'!AX14,3)="Nat",2,IF(LEFT('Indicator Data Imputation'!AX14,3)="Val",1,0))</f>
        <v>0</v>
      </c>
      <c r="AY13" s="246">
        <f t="shared" si="0"/>
        <v>17</v>
      </c>
      <c r="AZ13" s="247">
        <f t="shared" si="1"/>
        <v>0.36956521739130432</v>
      </c>
      <c r="BA13" s="246">
        <f t="shared" si="2"/>
        <v>5</v>
      </c>
      <c r="BB13" s="247">
        <f t="shared" si="3"/>
        <v>0.10869565217391304</v>
      </c>
    </row>
    <row r="14" spans="1:54" s="166" customFormat="1" x14ac:dyDescent="0.25">
      <c r="A14" s="165" t="s">
        <v>184</v>
      </c>
      <c r="B14" s="165" t="s">
        <v>308</v>
      </c>
      <c r="C14" s="165" t="s">
        <v>297</v>
      </c>
      <c r="D14" s="195" t="s">
        <v>310</v>
      </c>
      <c r="E14" s="242">
        <f>IF(LEFT('Indicator Data Imputation'!E15,3)="Nat",2,IF(LEFT('Indicator Data Imputation'!E15,3)="Val",1,0))</f>
        <v>0</v>
      </c>
      <c r="F14" s="242">
        <f>IF(LEFT('Indicator Data Imputation'!F15,3)="Nat",2,IF(LEFT('Indicator Data Imputation'!F15,3)="Val",1,0))</f>
        <v>0</v>
      </c>
      <c r="G14" s="242">
        <f>IF(LEFT('Indicator Data Imputation'!G15,3)="Nat",2,IF(LEFT('Indicator Data Imputation'!G15,3)="Val",1,0))</f>
        <v>0</v>
      </c>
      <c r="H14" s="242">
        <f>IF(LEFT('Indicator Data Imputation'!H15,3)="Nat",2,IF(LEFT('Indicator Data Imputation'!H15,3)="Val",1,0))</f>
        <v>0</v>
      </c>
      <c r="I14" s="242">
        <f>IF(LEFT('Indicator Data Imputation'!I15,3)="Nat",2,IF(LEFT('Indicator Data Imputation'!I15,3)="Val",1,0))</f>
        <v>1</v>
      </c>
      <c r="J14" s="242">
        <f>IF(LEFT('Indicator Data Imputation'!J15,3)="Nat",2,IF(LEFT('Indicator Data Imputation'!J15,3)="Val",1,0))</f>
        <v>0</v>
      </c>
      <c r="K14" s="242">
        <f>IF(LEFT('Indicator Data Imputation'!K15,3)="Nat",2,IF(LEFT('Indicator Data Imputation'!K15,3)="Val",1,0))</f>
        <v>1</v>
      </c>
      <c r="L14" s="242">
        <f>IF(LEFT('Indicator Data Imputation'!L15,3)="Nat",2,IF(LEFT('Indicator Data Imputation'!L15,3)="Val",1,0))</f>
        <v>0</v>
      </c>
      <c r="M14" s="242">
        <f>IF(LEFT('Indicator Data Imputation'!M15,3)="Nat",2,IF(LEFT('Indicator Data Imputation'!M15,3)="Val",1,0))</f>
        <v>0</v>
      </c>
      <c r="N14" s="242">
        <f>IF(LEFT('Indicator Data Imputation'!N15,3)="Nat",2,IF(LEFT('Indicator Data Imputation'!N15,3)="Val",1,0))</f>
        <v>0</v>
      </c>
      <c r="O14" s="242">
        <f>IF(LEFT('Indicator Data Imputation'!O15,3)="Nat",2,IF(LEFT('Indicator Data Imputation'!O15,3)="Val",1,0))</f>
        <v>0</v>
      </c>
      <c r="P14" s="242">
        <f>IF(LEFT('Indicator Data Imputation'!P15,3)="Nat",2,IF(LEFT('Indicator Data Imputation'!P15,3)="Val",1,0))</f>
        <v>0</v>
      </c>
      <c r="Q14" s="242">
        <f>IF(LEFT('Indicator Data Imputation'!Q15,3)="Nat",2,IF(LEFT('Indicator Data Imputation'!Q15,3)="Val",1,0))</f>
        <v>1</v>
      </c>
      <c r="R14" s="242">
        <f>IF(LEFT('Indicator Data Imputation'!R15,3)="Nat",2,IF(LEFT('Indicator Data Imputation'!R15,3)="Val",1,0))</f>
        <v>1</v>
      </c>
      <c r="S14" s="242">
        <f>IF(LEFT('Indicator Data Imputation'!S15,3)="Nat",2,IF(LEFT('Indicator Data Imputation'!S15,3)="Val",1,0))</f>
        <v>1</v>
      </c>
      <c r="T14" s="242">
        <f>IF(LEFT('Indicator Data Imputation'!T15,3)="Nat",2,IF(LEFT('Indicator Data Imputation'!T15,3)="Val",1,0))</f>
        <v>1</v>
      </c>
      <c r="U14" s="242">
        <f>IF(LEFT('Indicator Data Imputation'!U15,3)="Nat",2,IF(LEFT('Indicator Data Imputation'!U15,3)="Val",1,0))</f>
        <v>1</v>
      </c>
      <c r="V14" s="242">
        <f>IF(LEFT('Indicator Data Imputation'!V15,3)="Nat",2,IF(LEFT('Indicator Data Imputation'!V15,3)="Val",1,0))</f>
        <v>1</v>
      </c>
      <c r="W14" s="242">
        <f>IF(LEFT('Indicator Data Imputation'!W15,3)="Nat",2,IF(LEFT('Indicator Data Imputation'!W15,3)="Val",1,0))</f>
        <v>1</v>
      </c>
      <c r="X14" s="242">
        <f>IF(LEFT('Indicator Data Imputation'!X15,3)="Nat",2,IF(LEFT('Indicator Data Imputation'!X15,3)="Val",1,0))</f>
        <v>1</v>
      </c>
      <c r="Y14" s="242">
        <f>IF(LEFT('Indicator Data Imputation'!Y15,3)="Nat",2,IF(LEFT('Indicator Data Imputation'!Y15,3)="Val",1,0))</f>
        <v>1</v>
      </c>
      <c r="Z14" s="242">
        <f>IF(LEFT('Indicator Data Imputation'!Z15,3)="Nat",2,IF(LEFT('Indicator Data Imputation'!Z15,3)="Val",1,0))</f>
        <v>1</v>
      </c>
      <c r="AA14" s="242">
        <f>IF(LEFT('Indicator Data Imputation'!AA15,3)="Nat",2,IF(LEFT('Indicator Data Imputation'!AA15,3)="Val",1,0))</f>
        <v>1</v>
      </c>
      <c r="AB14" s="242">
        <f>IF(LEFT('Indicator Data Imputation'!AB15,3)="Nat",2,IF(LEFT('Indicator Data Imputation'!AB15,3)="Val",1,0))</f>
        <v>0</v>
      </c>
      <c r="AC14" s="242">
        <f>IF(LEFT('Indicator Data Imputation'!AC15,3)="Nat",2,IF(LEFT('Indicator Data Imputation'!AC15,3)="Val",1,0))</f>
        <v>0</v>
      </c>
      <c r="AD14" s="242">
        <f>IF(LEFT('Indicator Data Imputation'!AD15,3)="Nat",2,IF(LEFT('Indicator Data Imputation'!AD15,3)="Val",1,0))</f>
        <v>0</v>
      </c>
      <c r="AE14" s="242">
        <f>IF(LEFT('Indicator Data Imputation'!AE15,3)="Nat",2,IF(LEFT('Indicator Data Imputation'!AE15,3)="Val",1,0))</f>
        <v>0</v>
      </c>
      <c r="AF14" s="242">
        <f>IF(LEFT('Indicator Data Imputation'!AF15,3)="Nat",2,IF(LEFT('Indicator Data Imputation'!AF15,3)="Val",1,0))</f>
        <v>0</v>
      </c>
      <c r="AG14" s="242">
        <f>IF(LEFT('Indicator Data Imputation'!AG15,3)="Nat",2,IF(LEFT('Indicator Data Imputation'!AG15,3)="Val",1,0))</f>
        <v>0</v>
      </c>
      <c r="AH14" s="242">
        <f>IF(LEFT('Indicator Data Imputation'!AH15,3)="Nat",2,IF(LEFT('Indicator Data Imputation'!AH15,3)="Val",1,0))</f>
        <v>0</v>
      </c>
      <c r="AI14" s="242">
        <f>IF(LEFT('Indicator Data Imputation'!AI15,3)="Nat",2,IF(LEFT('Indicator Data Imputation'!AI15,3)="Val",1,0))</f>
        <v>0</v>
      </c>
      <c r="AJ14" s="242">
        <f>IF(LEFT('Indicator Data Imputation'!AJ15,3)="Nat",2,IF(LEFT('Indicator Data Imputation'!AJ15,3)="Val",1,0))</f>
        <v>0</v>
      </c>
      <c r="AK14" s="242">
        <f>IF(LEFT('Indicator Data Imputation'!AK15,3)="Nat",2,IF(LEFT('Indicator Data Imputation'!AK15,3)="Val",1,0))</f>
        <v>0</v>
      </c>
      <c r="AL14" s="242">
        <f>IF(LEFT('Indicator Data Imputation'!AL15,3)="Nat",2,IF(LEFT('Indicator Data Imputation'!AL15,3)="Val",1,0))</f>
        <v>0</v>
      </c>
      <c r="AM14" s="242">
        <f>IF(LEFT('Indicator Data Imputation'!AM15,3)="Nat",2,IF(LEFT('Indicator Data Imputation'!AM15,3)="Val",1,0))</f>
        <v>0</v>
      </c>
      <c r="AN14" s="242">
        <f>IF(LEFT('Indicator Data Imputation'!AN15,3)="Nat",2,IF(LEFT('Indicator Data Imputation'!AN15,3)="Val",1,0))</f>
        <v>1</v>
      </c>
      <c r="AO14" s="242">
        <f>IF(LEFT('Indicator Data Imputation'!AO15,3)="Nat",2,IF(LEFT('Indicator Data Imputation'!AO15,3)="Val",1,0))</f>
        <v>1</v>
      </c>
      <c r="AP14" s="242">
        <f>IF(LEFT('Indicator Data Imputation'!AP15,3)="Nat",2,IF(LEFT('Indicator Data Imputation'!AP15,3)="Val",1,0))</f>
        <v>2</v>
      </c>
      <c r="AQ14" s="242">
        <f>IF(LEFT('Indicator Data Imputation'!AQ15,3)="Nat",2,IF(LEFT('Indicator Data Imputation'!AQ15,3)="Val",1,0))</f>
        <v>2</v>
      </c>
      <c r="AR14" s="242">
        <f>IF(LEFT('Indicator Data Imputation'!AR15,3)="Nat",2,IF(LEFT('Indicator Data Imputation'!AR15,3)="Val",1,0))</f>
        <v>2</v>
      </c>
      <c r="AS14" s="242">
        <f>IF(LEFT('Indicator Data Imputation'!AS15,3)="Nat",2,IF(LEFT('Indicator Data Imputation'!AS15,3)="Val",1,0))</f>
        <v>2</v>
      </c>
      <c r="AT14" s="242">
        <f>IF(LEFT('Indicator Data Imputation'!AT15,3)="Nat",2,IF(LEFT('Indicator Data Imputation'!AT15,3)="Val",1,0))</f>
        <v>2</v>
      </c>
      <c r="AU14" s="242">
        <f>IF(LEFT('Indicator Data Imputation'!AU15,3)="Nat",2,IF(LEFT('Indicator Data Imputation'!AU15,3)="Val",1,0))</f>
        <v>1</v>
      </c>
      <c r="AV14" s="242">
        <f>IF(LEFT('Indicator Data Imputation'!AV15,3)="Nat",2,IF(LEFT('Indicator Data Imputation'!AV15,3)="Val",1,0))</f>
        <v>1</v>
      </c>
      <c r="AW14" s="242">
        <f>IF(LEFT('Indicator Data Imputation'!AW15,3)="Nat",2,IF(LEFT('Indicator Data Imputation'!AW15,3)="Val",1,0))</f>
        <v>0</v>
      </c>
      <c r="AX14" s="242">
        <f>IF(LEFT('Indicator Data Imputation'!AX15,3)="Nat",2,IF(LEFT('Indicator Data Imputation'!AX15,3)="Val",1,0))</f>
        <v>0</v>
      </c>
      <c r="AY14" s="246">
        <f t="shared" si="0"/>
        <v>17</v>
      </c>
      <c r="AZ14" s="247">
        <f t="shared" si="1"/>
        <v>0.36956521739130432</v>
      </c>
      <c r="BA14" s="246">
        <f t="shared" si="2"/>
        <v>5</v>
      </c>
      <c r="BB14" s="247">
        <f t="shared" si="3"/>
        <v>0.10869565217391304</v>
      </c>
    </row>
    <row r="15" spans="1:54" s="166" customFormat="1" x14ac:dyDescent="0.25">
      <c r="A15" s="165" t="s">
        <v>184</v>
      </c>
      <c r="B15" s="165" t="s">
        <v>313</v>
      </c>
      <c r="C15" s="165" t="s">
        <v>297</v>
      </c>
      <c r="D15" s="195" t="s">
        <v>314</v>
      </c>
      <c r="E15" s="242">
        <f>IF(LEFT('Indicator Data Imputation'!E16,3)="Nat",2,IF(LEFT('Indicator Data Imputation'!E16,3)="Val",1,0))</f>
        <v>0</v>
      </c>
      <c r="F15" s="242">
        <f>IF(LEFT('Indicator Data Imputation'!F16,3)="Nat",2,IF(LEFT('Indicator Data Imputation'!F16,3)="Val",1,0))</f>
        <v>0</v>
      </c>
      <c r="G15" s="242">
        <f>IF(LEFT('Indicator Data Imputation'!G16,3)="Nat",2,IF(LEFT('Indicator Data Imputation'!G16,3)="Val",1,0))</f>
        <v>0</v>
      </c>
      <c r="H15" s="242">
        <f>IF(LEFT('Indicator Data Imputation'!H16,3)="Nat",2,IF(LEFT('Indicator Data Imputation'!H16,3)="Val",1,0))</f>
        <v>0</v>
      </c>
      <c r="I15" s="242">
        <f>IF(LEFT('Indicator Data Imputation'!I16,3)="Nat",2,IF(LEFT('Indicator Data Imputation'!I16,3)="Val",1,0))</f>
        <v>1</v>
      </c>
      <c r="J15" s="242">
        <f>IF(LEFT('Indicator Data Imputation'!J16,3)="Nat",2,IF(LEFT('Indicator Data Imputation'!J16,3)="Val",1,0))</f>
        <v>0</v>
      </c>
      <c r="K15" s="242">
        <f>IF(LEFT('Indicator Data Imputation'!K16,3)="Nat",2,IF(LEFT('Indicator Data Imputation'!K16,3)="Val",1,0))</f>
        <v>1</v>
      </c>
      <c r="L15" s="242">
        <f>IF(LEFT('Indicator Data Imputation'!L16,3)="Nat",2,IF(LEFT('Indicator Data Imputation'!L16,3)="Val",1,0))</f>
        <v>0</v>
      </c>
      <c r="M15" s="242">
        <f>IF(LEFT('Indicator Data Imputation'!M16,3)="Nat",2,IF(LEFT('Indicator Data Imputation'!M16,3)="Val",1,0))</f>
        <v>0</v>
      </c>
      <c r="N15" s="242">
        <f>IF(LEFT('Indicator Data Imputation'!N16,3)="Nat",2,IF(LEFT('Indicator Data Imputation'!N16,3)="Val",1,0))</f>
        <v>0</v>
      </c>
      <c r="O15" s="242">
        <f>IF(LEFT('Indicator Data Imputation'!O16,3)="Nat",2,IF(LEFT('Indicator Data Imputation'!O16,3)="Val",1,0))</f>
        <v>0</v>
      </c>
      <c r="P15" s="242">
        <f>IF(LEFT('Indicator Data Imputation'!P16,3)="Nat",2,IF(LEFT('Indicator Data Imputation'!P16,3)="Val",1,0))</f>
        <v>0</v>
      </c>
      <c r="Q15" s="242">
        <f>IF(LEFT('Indicator Data Imputation'!Q16,3)="Nat",2,IF(LEFT('Indicator Data Imputation'!Q16,3)="Val",1,0))</f>
        <v>1</v>
      </c>
      <c r="R15" s="242">
        <f>IF(LEFT('Indicator Data Imputation'!R16,3)="Nat",2,IF(LEFT('Indicator Data Imputation'!R16,3)="Val",1,0))</f>
        <v>1</v>
      </c>
      <c r="S15" s="242">
        <f>IF(LEFT('Indicator Data Imputation'!S16,3)="Nat",2,IF(LEFT('Indicator Data Imputation'!S16,3)="Val",1,0))</f>
        <v>1</v>
      </c>
      <c r="T15" s="242">
        <f>IF(LEFT('Indicator Data Imputation'!T16,3)="Nat",2,IF(LEFT('Indicator Data Imputation'!T16,3)="Val",1,0))</f>
        <v>1</v>
      </c>
      <c r="U15" s="242">
        <f>IF(LEFT('Indicator Data Imputation'!U16,3)="Nat",2,IF(LEFT('Indicator Data Imputation'!U16,3)="Val",1,0))</f>
        <v>1</v>
      </c>
      <c r="V15" s="242">
        <f>IF(LEFT('Indicator Data Imputation'!V16,3)="Nat",2,IF(LEFT('Indicator Data Imputation'!V16,3)="Val",1,0))</f>
        <v>1</v>
      </c>
      <c r="W15" s="242">
        <f>IF(LEFT('Indicator Data Imputation'!W16,3)="Nat",2,IF(LEFT('Indicator Data Imputation'!W16,3)="Val",1,0))</f>
        <v>1</v>
      </c>
      <c r="X15" s="242">
        <f>IF(LEFT('Indicator Data Imputation'!X16,3)="Nat",2,IF(LEFT('Indicator Data Imputation'!X16,3)="Val",1,0))</f>
        <v>1</v>
      </c>
      <c r="Y15" s="242">
        <f>IF(LEFT('Indicator Data Imputation'!Y16,3)="Nat",2,IF(LEFT('Indicator Data Imputation'!Y16,3)="Val",1,0))</f>
        <v>1</v>
      </c>
      <c r="Z15" s="242">
        <f>IF(LEFT('Indicator Data Imputation'!Z16,3)="Nat",2,IF(LEFT('Indicator Data Imputation'!Z16,3)="Val",1,0))</f>
        <v>1</v>
      </c>
      <c r="AA15" s="242">
        <f>IF(LEFT('Indicator Data Imputation'!AA16,3)="Nat",2,IF(LEFT('Indicator Data Imputation'!AA16,3)="Val",1,0))</f>
        <v>1</v>
      </c>
      <c r="AB15" s="242">
        <f>IF(LEFT('Indicator Data Imputation'!AB16,3)="Nat",2,IF(LEFT('Indicator Data Imputation'!AB16,3)="Val",1,0))</f>
        <v>0</v>
      </c>
      <c r="AC15" s="242">
        <f>IF(LEFT('Indicator Data Imputation'!AC16,3)="Nat",2,IF(LEFT('Indicator Data Imputation'!AC16,3)="Val",1,0))</f>
        <v>0</v>
      </c>
      <c r="AD15" s="242">
        <f>IF(LEFT('Indicator Data Imputation'!AD16,3)="Nat",2,IF(LEFT('Indicator Data Imputation'!AD16,3)="Val",1,0))</f>
        <v>0</v>
      </c>
      <c r="AE15" s="242">
        <f>IF(LEFT('Indicator Data Imputation'!AE16,3)="Nat",2,IF(LEFT('Indicator Data Imputation'!AE16,3)="Val",1,0))</f>
        <v>0</v>
      </c>
      <c r="AF15" s="242">
        <f>IF(LEFT('Indicator Data Imputation'!AF16,3)="Nat",2,IF(LEFT('Indicator Data Imputation'!AF16,3)="Val",1,0))</f>
        <v>0</v>
      </c>
      <c r="AG15" s="242">
        <f>IF(LEFT('Indicator Data Imputation'!AG16,3)="Nat",2,IF(LEFT('Indicator Data Imputation'!AG16,3)="Val",1,0))</f>
        <v>0</v>
      </c>
      <c r="AH15" s="242">
        <f>IF(LEFT('Indicator Data Imputation'!AH16,3)="Nat",2,IF(LEFT('Indicator Data Imputation'!AH16,3)="Val",1,0))</f>
        <v>0</v>
      </c>
      <c r="AI15" s="242">
        <f>IF(LEFT('Indicator Data Imputation'!AI16,3)="Nat",2,IF(LEFT('Indicator Data Imputation'!AI16,3)="Val",1,0))</f>
        <v>0</v>
      </c>
      <c r="AJ15" s="242">
        <f>IF(LEFT('Indicator Data Imputation'!AJ16,3)="Nat",2,IF(LEFT('Indicator Data Imputation'!AJ16,3)="Val",1,0))</f>
        <v>0</v>
      </c>
      <c r="AK15" s="242">
        <f>IF(LEFT('Indicator Data Imputation'!AK16,3)="Nat",2,IF(LEFT('Indicator Data Imputation'!AK16,3)="Val",1,0))</f>
        <v>0</v>
      </c>
      <c r="AL15" s="242">
        <f>IF(LEFT('Indicator Data Imputation'!AL16,3)="Nat",2,IF(LEFT('Indicator Data Imputation'!AL16,3)="Val",1,0))</f>
        <v>0</v>
      </c>
      <c r="AM15" s="242">
        <f>IF(LEFT('Indicator Data Imputation'!AM16,3)="Nat",2,IF(LEFT('Indicator Data Imputation'!AM16,3)="Val",1,0))</f>
        <v>0</v>
      </c>
      <c r="AN15" s="242">
        <f>IF(LEFT('Indicator Data Imputation'!AN16,3)="Nat",2,IF(LEFT('Indicator Data Imputation'!AN16,3)="Val",1,0))</f>
        <v>1</v>
      </c>
      <c r="AO15" s="242">
        <f>IF(LEFT('Indicator Data Imputation'!AO16,3)="Nat",2,IF(LEFT('Indicator Data Imputation'!AO16,3)="Val",1,0))</f>
        <v>1</v>
      </c>
      <c r="AP15" s="242">
        <f>IF(LEFT('Indicator Data Imputation'!AP16,3)="Nat",2,IF(LEFT('Indicator Data Imputation'!AP16,3)="Val",1,0))</f>
        <v>2</v>
      </c>
      <c r="AQ15" s="242">
        <f>IF(LEFT('Indicator Data Imputation'!AQ16,3)="Nat",2,IF(LEFT('Indicator Data Imputation'!AQ16,3)="Val",1,0))</f>
        <v>2</v>
      </c>
      <c r="AR15" s="242">
        <f>IF(LEFT('Indicator Data Imputation'!AR16,3)="Nat",2,IF(LEFT('Indicator Data Imputation'!AR16,3)="Val",1,0))</f>
        <v>2</v>
      </c>
      <c r="AS15" s="242">
        <f>IF(LEFT('Indicator Data Imputation'!AS16,3)="Nat",2,IF(LEFT('Indicator Data Imputation'!AS16,3)="Val",1,0))</f>
        <v>2</v>
      </c>
      <c r="AT15" s="242">
        <f>IF(LEFT('Indicator Data Imputation'!AT16,3)="Nat",2,IF(LEFT('Indicator Data Imputation'!AT16,3)="Val",1,0))</f>
        <v>2</v>
      </c>
      <c r="AU15" s="242">
        <f>IF(LEFT('Indicator Data Imputation'!AU16,3)="Nat",2,IF(LEFT('Indicator Data Imputation'!AU16,3)="Val",1,0))</f>
        <v>1</v>
      </c>
      <c r="AV15" s="242">
        <f>IF(LEFT('Indicator Data Imputation'!AV16,3)="Nat",2,IF(LEFT('Indicator Data Imputation'!AV16,3)="Val",1,0))</f>
        <v>1</v>
      </c>
      <c r="AW15" s="242">
        <f>IF(LEFT('Indicator Data Imputation'!AW16,3)="Nat",2,IF(LEFT('Indicator Data Imputation'!AW16,3)="Val",1,0))</f>
        <v>0</v>
      </c>
      <c r="AX15" s="242">
        <f>IF(LEFT('Indicator Data Imputation'!AX16,3)="Nat",2,IF(LEFT('Indicator Data Imputation'!AX16,3)="Val",1,0))</f>
        <v>0</v>
      </c>
      <c r="AY15" s="246">
        <f t="shared" si="0"/>
        <v>17</v>
      </c>
      <c r="AZ15" s="247">
        <f t="shared" si="1"/>
        <v>0.36956521739130432</v>
      </c>
      <c r="BA15" s="246">
        <f t="shared" si="2"/>
        <v>5</v>
      </c>
      <c r="BB15" s="247">
        <f t="shared" si="3"/>
        <v>0.10869565217391304</v>
      </c>
    </row>
    <row r="16" spans="1:54" s="166" customFormat="1" x14ac:dyDescent="0.25">
      <c r="A16" s="165" t="s">
        <v>185</v>
      </c>
      <c r="B16" s="165" t="s">
        <v>315</v>
      </c>
      <c r="C16" s="165" t="s">
        <v>317</v>
      </c>
      <c r="D16" s="195" t="s">
        <v>318</v>
      </c>
      <c r="E16" s="242">
        <f>IF(LEFT('Indicator Data Imputation'!E17,3)="Nat",2,IF(LEFT('Indicator Data Imputation'!E17,3)="Val",1,0))</f>
        <v>0</v>
      </c>
      <c r="F16" s="242">
        <f>IF(LEFT('Indicator Data Imputation'!F17,3)="Nat",2,IF(LEFT('Indicator Data Imputation'!F17,3)="Val",1,0))</f>
        <v>0</v>
      </c>
      <c r="G16" s="242">
        <f>IF(LEFT('Indicator Data Imputation'!G17,3)="Nat",2,IF(LEFT('Indicator Data Imputation'!G17,3)="Val",1,0))</f>
        <v>0</v>
      </c>
      <c r="H16" s="242">
        <f>IF(LEFT('Indicator Data Imputation'!H17,3)="Nat",2,IF(LEFT('Indicator Data Imputation'!H17,3)="Val",1,0))</f>
        <v>0</v>
      </c>
      <c r="I16" s="242">
        <f>IF(LEFT('Indicator Data Imputation'!I17,3)="Nat",2,IF(LEFT('Indicator Data Imputation'!I17,3)="Val",1,0))</f>
        <v>1</v>
      </c>
      <c r="J16" s="242">
        <f>IF(LEFT('Indicator Data Imputation'!J17,3)="Nat",2,IF(LEFT('Indicator Data Imputation'!J17,3)="Val",1,0))</f>
        <v>0</v>
      </c>
      <c r="K16" s="242">
        <f>IF(LEFT('Indicator Data Imputation'!K17,3)="Nat",2,IF(LEFT('Indicator Data Imputation'!K17,3)="Val",1,0))</f>
        <v>1</v>
      </c>
      <c r="L16" s="242">
        <f>IF(LEFT('Indicator Data Imputation'!L17,3)="Nat",2,IF(LEFT('Indicator Data Imputation'!L17,3)="Val",1,0))</f>
        <v>0</v>
      </c>
      <c r="M16" s="242">
        <f>IF(LEFT('Indicator Data Imputation'!M17,3)="Nat",2,IF(LEFT('Indicator Data Imputation'!M17,3)="Val",1,0))</f>
        <v>0</v>
      </c>
      <c r="N16" s="242">
        <f>IF(LEFT('Indicator Data Imputation'!N17,3)="Nat",2,IF(LEFT('Indicator Data Imputation'!N17,3)="Val",1,0))</f>
        <v>0</v>
      </c>
      <c r="O16" s="242">
        <f>IF(LEFT('Indicator Data Imputation'!O17,3)="Nat",2,IF(LEFT('Indicator Data Imputation'!O17,3)="Val",1,0))</f>
        <v>0</v>
      </c>
      <c r="P16" s="242">
        <f>IF(LEFT('Indicator Data Imputation'!P17,3)="Nat",2,IF(LEFT('Indicator Data Imputation'!P17,3)="Val",1,0))</f>
        <v>0</v>
      </c>
      <c r="Q16" s="242">
        <f>IF(LEFT('Indicator Data Imputation'!Q17,3)="Nat",2,IF(LEFT('Indicator Data Imputation'!Q17,3)="Val",1,0))</f>
        <v>1</v>
      </c>
      <c r="R16" s="242">
        <f>IF(LEFT('Indicator Data Imputation'!R17,3)="Nat",2,IF(LEFT('Indicator Data Imputation'!R17,3)="Val",1,0))</f>
        <v>1</v>
      </c>
      <c r="S16" s="242">
        <f>IF(LEFT('Indicator Data Imputation'!S17,3)="Nat",2,IF(LEFT('Indicator Data Imputation'!S17,3)="Val",1,0))</f>
        <v>1</v>
      </c>
      <c r="T16" s="242">
        <f>IF(LEFT('Indicator Data Imputation'!T17,3)="Nat",2,IF(LEFT('Indicator Data Imputation'!T17,3)="Val",1,0))</f>
        <v>1</v>
      </c>
      <c r="U16" s="242">
        <f>IF(LEFT('Indicator Data Imputation'!U17,3)="Nat",2,IF(LEFT('Indicator Data Imputation'!U17,3)="Val",1,0))</f>
        <v>1</v>
      </c>
      <c r="V16" s="242">
        <f>IF(LEFT('Indicator Data Imputation'!V17,3)="Nat",2,IF(LEFT('Indicator Data Imputation'!V17,3)="Val",1,0))</f>
        <v>1</v>
      </c>
      <c r="W16" s="242">
        <f>IF(LEFT('Indicator Data Imputation'!W17,3)="Nat",2,IF(LEFT('Indicator Data Imputation'!W17,3)="Val",1,0))</f>
        <v>1</v>
      </c>
      <c r="X16" s="242">
        <f>IF(LEFT('Indicator Data Imputation'!X17,3)="Nat",2,IF(LEFT('Indicator Data Imputation'!X17,3)="Val",1,0))</f>
        <v>1</v>
      </c>
      <c r="Y16" s="242">
        <f>IF(LEFT('Indicator Data Imputation'!Y17,3)="Nat",2,IF(LEFT('Indicator Data Imputation'!Y17,3)="Val",1,0))</f>
        <v>1</v>
      </c>
      <c r="Z16" s="242">
        <f>IF(LEFT('Indicator Data Imputation'!Z17,3)="Nat",2,IF(LEFT('Indicator Data Imputation'!Z17,3)="Val",1,0))</f>
        <v>1</v>
      </c>
      <c r="AA16" s="242">
        <f>IF(LEFT('Indicator Data Imputation'!AA17,3)="Nat",2,IF(LEFT('Indicator Data Imputation'!AA17,3)="Val",1,0))</f>
        <v>1</v>
      </c>
      <c r="AB16" s="242">
        <f>IF(LEFT('Indicator Data Imputation'!AB17,3)="Nat",2,IF(LEFT('Indicator Data Imputation'!AB17,3)="Val",1,0))</f>
        <v>0</v>
      </c>
      <c r="AC16" s="242">
        <f>IF(LEFT('Indicator Data Imputation'!AC17,3)="Nat",2,IF(LEFT('Indicator Data Imputation'!AC17,3)="Val",1,0))</f>
        <v>0</v>
      </c>
      <c r="AD16" s="242">
        <f>IF(LEFT('Indicator Data Imputation'!AD17,3)="Nat",2,IF(LEFT('Indicator Data Imputation'!AD17,3)="Val",1,0))</f>
        <v>0</v>
      </c>
      <c r="AE16" s="242">
        <f>IF(LEFT('Indicator Data Imputation'!AE17,3)="Nat",2,IF(LEFT('Indicator Data Imputation'!AE17,3)="Val",1,0))</f>
        <v>0</v>
      </c>
      <c r="AF16" s="242">
        <f>IF(LEFT('Indicator Data Imputation'!AF17,3)="Nat",2,IF(LEFT('Indicator Data Imputation'!AF17,3)="Val",1,0))</f>
        <v>0</v>
      </c>
      <c r="AG16" s="242">
        <f>IF(LEFT('Indicator Data Imputation'!AG17,3)="Nat",2,IF(LEFT('Indicator Data Imputation'!AG17,3)="Val",1,0))</f>
        <v>0</v>
      </c>
      <c r="AH16" s="242">
        <f>IF(LEFT('Indicator Data Imputation'!AH17,3)="Nat",2,IF(LEFT('Indicator Data Imputation'!AH17,3)="Val",1,0))</f>
        <v>0</v>
      </c>
      <c r="AI16" s="242">
        <f>IF(LEFT('Indicator Data Imputation'!AI17,3)="Nat",2,IF(LEFT('Indicator Data Imputation'!AI17,3)="Val",1,0))</f>
        <v>0</v>
      </c>
      <c r="AJ16" s="242">
        <f>IF(LEFT('Indicator Data Imputation'!AJ17,3)="Nat",2,IF(LEFT('Indicator Data Imputation'!AJ17,3)="Val",1,0))</f>
        <v>0</v>
      </c>
      <c r="AK16" s="242">
        <f>IF(LEFT('Indicator Data Imputation'!AK17,3)="Nat",2,IF(LEFT('Indicator Data Imputation'!AK17,3)="Val",1,0))</f>
        <v>0</v>
      </c>
      <c r="AL16" s="242">
        <f>IF(LEFT('Indicator Data Imputation'!AL17,3)="Nat",2,IF(LEFT('Indicator Data Imputation'!AL17,3)="Val",1,0))</f>
        <v>0</v>
      </c>
      <c r="AM16" s="242">
        <f>IF(LEFT('Indicator Data Imputation'!AM17,3)="Nat",2,IF(LEFT('Indicator Data Imputation'!AM17,3)="Val",1,0))</f>
        <v>0</v>
      </c>
      <c r="AN16" s="242">
        <f>IF(LEFT('Indicator Data Imputation'!AN17,3)="Nat",2,IF(LEFT('Indicator Data Imputation'!AN17,3)="Val",1,0))</f>
        <v>1</v>
      </c>
      <c r="AO16" s="242">
        <f>IF(LEFT('Indicator Data Imputation'!AO17,3)="Nat",2,IF(LEFT('Indicator Data Imputation'!AO17,3)="Val",1,0))</f>
        <v>1</v>
      </c>
      <c r="AP16" s="242">
        <f>IF(LEFT('Indicator Data Imputation'!AP17,3)="Nat",2,IF(LEFT('Indicator Data Imputation'!AP17,3)="Val",1,0))</f>
        <v>2</v>
      </c>
      <c r="AQ16" s="242">
        <f>IF(LEFT('Indicator Data Imputation'!AQ17,3)="Nat",2,IF(LEFT('Indicator Data Imputation'!AQ17,3)="Val",1,0))</f>
        <v>2</v>
      </c>
      <c r="AR16" s="242">
        <f>IF(LEFT('Indicator Data Imputation'!AR17,3)="Nat",2,IF(LEFT('Indicator Data Imputation'!AR17,3)="Val",1,0))</f>
        <v>2</v>
      </c>
      <c r="AS16" s="242">
        <f>IF(LEFT('Indicator Data Imputation'!AS17,3)="Nat",2,IF(LEFT('Indicator Data Imputation'!AS17,3)="Val",1,0))</f>
        <v>2</v>
      </c>
      <c r="AT16" s="242">
        <f>IF(LEFT('Indicator Data Imputation'!AT17,3)="Nat",2,IF(LEFT('Indicator Data Imputation'!AT17,3)="Val",1,0))</f>
        <v>2</v>
      </c>
      <c r="AU16" s="242">
        <f>IF(LEFT('Indicator Data Imputation'!AU17,3)="Nat",2,IF(LEFT('Indicator Data Imputation'!AU17,3)="Val",1,0))</f>
        <v>1</v>
      </c>
      <c r="AV16" s="242">
        <f>IF(LEFT('Indicator Data Imputation'!AV17,3)="Nat",2,IF(LEFT('Indicator Data Imputation'!AV17,3)="Val",1,0))</f>
        <v>1</v>
      </c>
      <c r="AW16" s="242">
        <f>IF(LEFT('Indicator Data Imputation'!AW17,3)="Nat",2,IF(LEFT('Indicator Data Imputation'!AW17,3)="Val",1,0))</f>
        <v>0</v>
      </c>
      <c r="AX16" s="242">
        <f>IF(LEFT('Indicator Data Imputation'!AX17,3)="Nat",2,IF(LEFT('Indicator Data Imputation'!AX17,3)="Val",1,0))</f>
        <v>0</v>
      </c>
      <c r="AY16" s="246">
        <f t="shared" si="0"/>
        <v>17</v>
      </c>
      <c r="AZ16" s="247">
        <f t="shared" si="1"/>
        <v>0.36956521739130432</v>
      </c>
      <c r="BA16" s="246">
        <f t="shared" si="2"/>
        <v>5</v>
      </c>
      <c r="BB16" s="247">
        <f t="shared" si="3"/>
        <v>0.10869565217391304</v>
      </c>
    </row>
    <row r="17" spans="1:54" s="166" customFormat="1" x14ac:dyDescent="0.25">
      <c r="A17" s="165" t="s">
        <v>185</v>
      </c>
      <c r="B17" s="165" t="s">
        <v>540</v>
      </c>
      <c r="C17" s="165" t="s">
        <v>317</v>
      </c>
      <c r="D17" s="195" t="s">
        <v>321</v>
      </c>
      <c r="E17" s="242">
        <f>IF(LEFT('Indicator Data Imputation'!E18,3)="Nat",2,IF(LEFT('Indicator Data Imputation'!E18,3)="Val",1,0))</f>
        <v>0</v>
      </c>
      <c r="F17" s="242">
        <f>IF(LEFT('Indicator Data Imputation'!F18,3)="Nat",2,IF(LEFT('Indicator Data Imputation'!F18,3)="Val",1,0))</f>
        <v>0</v>
      </c>
      <c r="G17" s="242">
        <f>IF(LEFT('Indicator Data Imputation'!G18,3)="Nat",2,IF(LEFT('Indicator Data Imputation'!G18,3)="Val",1,0))</f>
        <v>0</v>
      </c>
      <c r="H17" s="242">
        <f>IF(LEFT('Indicator Data Imputation'!H18,3)="Nat",2,IF(LEFT('Indicator Data Imputation'!H18,3)="Val",1,0))</f>
        <v>0</v>
      </c>
      <c r="I17" s="242">
        <f>IF(LEFT('Indicator Data Imputation'!I18,3)="Nat",2,IF(LEFT('Indicator Data Imputation'!I18,3)="Val",1,0))</f>
        <v>1</v>
      </c>
      <c r="J17" s="242">
        <f>IF(LEFT('Indicator Data Imputation'!J18,3)="Nat",2,IF(LEFT('Indicator Data Imputation'!J18,3)="Val",1,0))</f>
        <v>0</v>
      </c>
      <c r="K17" s="242">
        <f>IF(LEFT('Indicator Data Imputation'!K18,3)="Nat",2,IF(LEFT('Indicator Data Imputation'!K18,3)="Val",1,0))</f>
        <v>1</v>
      </c>
      <c r="L17" s="242">
        <f>IF(LEFT('Indicator Data Imputation'!L18,3)="Nat",2,IF(LEFT('Indicator Data Imputation'!L18,3)="Val",1,0))</f>
        <v>0</v>
      </c>
      <c r="M17" s="242">
        <f>IF(LEFT('Indicator Data Imputation'!M18,3)="Nat",2,IF(LEFT('Indicator Data Imputation'!M18,3)="Val",1,0))</f>
        <v>0</v>
      </c>
      <c r="N17" s="242">
        <f>IF(LEFT('Indicator Data Imputation'!N18,3)="Nat",2,IF(LEFT('Indicator Data Imputation'!N18,3)="Val",1,0))</f>
        <v>0</v>
      </c>
      <c r="O17" s="242">
        <f>IF(LEFT('Indicator Data Imputation'!O18,3)="Nat",2,IF(LEFT('Indicator Data Imputation'!O18,3)="Val",1,0))</f>
        <v>0</v>
      </c>
      <c r="P17" s="242">
        <f>IF(LEFT('Indicator Data Imputation'!P18,3)="Nat",2,IF(LEFT('Indicator Data Imputation'!P18,3)="Val",1,0))</f>
        <v>0</v>
      </c>
      <c r="Q17" s="242">
        <f>IF(LEFT('Indicator Data Imputation'!Q18,3)="Nat",2,IF(LEFT('Indicator Data Imputation'!Q18,3)="Val",1,0))</f>
        <v>1</v>
      </c>
      <c r="R17" s="242">
        <f>IF(LEFT('Indicator Data Imputation'!R18,3)="Nat",2,IF(LEFT('Indicator Data Imputation'!R18,3)="Val",1,0))</f>
        <v>1</v>
      </c>
      <c r="S17" s="242">
        <f>IF(LEFT('Indicator Data Imputation'!S18,3)="Nat",2,IF(LEFT('Indicator Data Imputation'!S18,3)="Val",1,0))</f>
        <v>1</v>
      </c>
      <c r="T17" s="242">
        <f>IF(LEFT('Indicator Data Imputation'!T18,3)="Nat",2,IF(LEFT('Indicator Data Imputation'!T18,3)="Val",1,0))</f>
        <v>1</v>
      </c>
      <c r="U17" s="242">
        <f>IF(LEFT('Indicator Data Imputation'!U18,3)="Nat",2,IF(LEFT('Indicator Data Imputation'!U18,3)="Val",1,0))</f>
        <v>1</v>
      </c>
      <c r="V17" s="242">
        <f>IF(LEFT('Indicator Data Imputation'!V18,3)="Nat",2,IF(LEFT('Indicator Data Imputation'!V18,3)="Val",1,0))</f>
        <v>1</v>
      </c>
      <c r="W17" s="242">
        <f>IF(LEFT('Indicator Data Imputation'!W18,3)="Nat",2,IF(LEFT('Indicator Data Imputation'!W18,3)="Val",1,0))</f>
        <v>1</v>
      </c>
      <c r="X17" s="242">
        <f>IF(LEFT('Indicator Data Imputation'!X18,3)="Nat",2,IF(LEFT('Indicator Data Imputation'!X18,3)="Val",1,0))</f>
        <v>1</v>
      </c>
      <c r="Y17" s="242">
        <f>IF(LEFT('Indicator Data Imputation'!Y18,3)="Nat",2,IF(LEFT('Indicator Data Imputation'!Y18,3)="Val",1,0))</f>
        <v>1</v>
      </c>
      <c r="Z17" s="242">
        <f>IF(LEFT('Indicator Data Imputation'!Z18,3)="Nat",2,IF(LEFT('Indicator Data Imputation'!Z18,3)="Val",1,0))</f>
        <v>1</v>
      </c>
      <c r="AA17" s="242">
        <f>IF(LEFT('Indicator Data Imputation'!AA18,3)="Nat",2,IF(LEFT('Indicator Data Imputation'!AA18,3)="Val",1,0))</f>
        <v>1</v>
      </c>
      <c r="AB17" s="242">
        <f>IF(LEFT('Indicator Data Imputation'!AB18,3)="Nat",2,IF(LEFT('Indicator Data Imputation'!AB18,3)="Val",1,0))</f>
        <v>0</v>
      </c>
      <c r="AC17" s="242">
        <f>IF(LEFT('Indicator Data Imputation'!AC18,3)="Nat",2,IF(LEFT('Indicator Data Imputation'!AC18,3)="Val",1,0))</f>
        <v>0</v>
      </c>
      <c r="AD17" s="242">
        <f>IF(LEFT('Indicator Data Imputation'!AD18,3)="Nat",2,IF(LEFT('Indicator Data Imputation'!AD18,3)="Val",1,0))</f>
        <v>0</v>
      </c>
      <c r="AE17" s="242">
        <f>IF(LEFT('Indicator Data Imputation'!AE18,3)="Nat",2,IF(LEFT('Indicator Data Imputation'!AE18,3)="Val",1,0))</f>
        <v>0</v>
      </c>
      <c r="AF17" s="242">
        <f>IF(LEFT('Indicator Data Imputation'!AF18,3)="Nat",2,IF(LEFT('Indicator Data Imputation'!AF18,3)="Val",1,0))</f>
        <v>0</v>
      </c>
      <c r="AG17" s="242">
        <f>IF(LEFT('Indicator Data Imputation'!AG18,3)="Nat",2,IF(LEFT('Indicator Data Imputation'!AG18,3)="Val",1,0))</f>
        <v>0</v>
      </c>
      <c r="AH17" s="242">
        <f>IF(LEFT('Indicator Data Imputation'!AH18,3)="Nat",2,IF(LEFT('Indicator Data Imputation'!AH18,3)="Val",1,0))</f>
        <v>0</v>
      </c>
      <c r="AI17" s="242">
        <f>IF(LEFT('Indicator Data Imputation'!AI18,3)="Nat",2,IF(LEFT('Indicator Data Imputation'!AI18,3)="Val",1,0))</f>
        <v>0</v>
      </c>
      <c r="AJ17" s="242">
        <f>IF(LEFT('Indicator Data Imputation'!AJ18,3)="Nat",2,IF(LEFT('Indicator Data Imputation'!AJ18,3)="Val",1,0))</f>
        <v>0</v>
      </c>
      <c r="AK17" s="242">
        <f>IF(LEFT('Indicator Data Imputation'!AK18,3)="Nat",2,IF(LEFT('Indicator Data Imputation'!AK18,3)="Val",1,0))</f>
        <v>0</v>
      </c>
      <c r="AL17" s="242">
        <f>IF(LEFT('Indicator Data Imputation'!AL18,3)="Nat",2,IF(LEFT('Indicator Data Imputation'!AL18,3)="Val",1,0))</f>
        <v>0</v>
      </c>
      <c r="AM17" s="242">
        <f>IF(LEFT('Indicator Data Imputation'!AM18,3)="Nat",2,IF(LEFT('Indicator Data Imputation'!AM18,3)="Val",1,0))</f>
        <v>0</v>
      </c>
      <c r="AN17" s="242">
        <f>IF(LEFT('Indicator Data Imputation'!AN18,3)="Nat",2,IF(LEFT('Indicator Data Imputation'!AN18,3)="Val",1,0))</f>
        <v>1</v>
      </c>
      <c r="AO17" s="242">
        <f>IF(LEFT('Indicator Data Imputation'!AO18,3)="Nat",2,IF(LEFT('Indicator Data Imputation'!AO18,3)="Val",1,0))</f>
        <v>1</v>
      </c>
      <c r="AP17" s="242">
        <f>IF(LEFT('Indicator Data Imputation'!AP18,3)="Nat",2,IF(LEFT('Indicator Data Imputation'!AP18,3)="Val",1,0))</f>
        <v>2</v>
      </c>
      <c r="AQ17" s="242">
        <f>IF(LEFT('Indicator Data Imputation'!AQ18,3)="Nat",2,IF(LEFT('Indicator Data Imputation'!AQ18,3)="Val",1,0))</f>
        <v>2</v>
      </c>
      <c r="AR17" s="242">
        <f>IF(LEFT('Indicator Data Imputation'!AR18,3)="Nat",2,IF(LEFT('Indicator Data Imputation'!AR18,3)="Val",1,0))</f>
        <v>2</v>
      </c>
      <c r="AS17" s="242">
        <f>IF(LEFT('Indicator Data Imputation'!AS18,3)="Nat",2,IF(LEFT('Indicator Data Imputation'!AS18,3)="Val",1,0))</f>
        <v>2</v>
      </c>
      <c r="AT17" s="242">
        <f>IF(LEFT('Indicator Data Imputation'!AT18,3)="Nat",2,IF(LEFT('Indicator Data Imputation'!AT18,3)="Val",1,0))</f>
        <v>2</v>
      </c>
      <c r="AU17" s="242">
        <f>IF(LEFT('Indicator Data Imputation'!AU18,3)="Nat",2,IF(LEFT('Indicator Data Imputation'!AU18,3)="Val",1,0))</f>
        <v>1</v>
      </c>
      <c r="AV17" s="242">
        <f>IF(LEFT('Indicator Data Imputation'!AV18,3)="Nat",2,IF(LEFT('Indicator Data Imputation'!AV18,3)="Val",1,0))</f>
        <v>1</v>
      </c>
      <c r="AW17" s="242">
        <f>IF(LEFT('Indicator Data Imputation'!AW18,3)="Nat",2,IF(LEFT('Indicator Data Imputation'!AW18,3)="Val",1,0))</f>
        <v>0</v>
      </c>
      <c r="AX17" s="242">
        <f>IF(LEFT('Indicator Data Imputation'!AX18,3)="Nat",2,IF(LEFT('Indicator Data Imputation'!AX18,3)="Val",1,0))</f>
        <v>0</v>
      </c>
      <c r="AY17" s="246">
        <f t="shared" si="0"/>
        <v>17</v>
      </c>
      <c r="AZ17" s="247">
        <f t="shared" si="1"/>
        <v>0.36956521739130432</v>
      </c>
      <c r="BA17" s="246">
        <f t="shared" si="2"/>
        <v>5</v>
      </c>
      <c r="BB17" s="247">
        <f t="shared" si="3"/>
        <v>0.10869565217391304</v>
      </c>
    </row>
    <row r="18" spans="1:54" s="166" customFormat="1" x14ac:dyDescent="0.25">
      <c r="A18" s="165" t="s">
        <v>185</v>
      </c>
      <c r="B18" s="165" t="s">
        <v>542</v>
      </c>
      <c r="C18" s="165" t="s">
        <v>317</v>
      </c>
      <c r="D18" s="195" t="s">
        <v>324</v>
      </c>
      <c r="E18" s="242">
        <f>IF(LEFT('Indicator Data Imputation'!E19,3)="Nat",2,IF(LEFT('Indicator Data Imputation'!E19,3)="Val",1,0))</f>
        <v>0</v>
      </c>
      <c r="F18" s="242">
        <f>IF(LEFT('Indicator Data Imputation'!F19,3)="Nat",2,IF(LEFT('Indicator Data Imputation'!F19,3)="Val",1,0))</f>
        <v>0</v>
      </c>
      <c r="G18" s="242">
        <f>IF(LEFT('Indicator Data Imputation'!G19,3)="Nat",2,IF(LEFT('Indicator Data Imputation'!G19,3)="Val",1,0))</f>
        <v>0</v>
      </c>
      <c r="H18" s="242">
        <f>IF(LEFT('Indicator Data Imputation'!H19,3)="Nat",2,IF(LEFT('Indicator Data Imputation'!H19,3)="Val",1,0))</f>
        <v>0</v>
      </c>
      <c r="I18" s="242">
        <f>IF(LEFT('Indicator Data Imputation'!I19,3)="Nat",2,IF(LEFT('Indicator Data Imputation'!I19,3)="Val",1,0))</f>
        <v>1</v>
      </c>
      <c r="J18" s="242">
        <f>IF(LEFT('Indicator Data Imputation'!J19,3)="Nat",2,IF(LEFT('Indicator Data Imputation'!J19,3)="Val",1,0))</f>
        <v>0</v>
      </c>
      <c r="K18" s="242">
        <f>IF(LEFT('Indicator Data Imputation'!K19,3)="Nat",2,IF(LEFT('Indicator Data Imputation'!K19,3)="Val",1,0))</f>
        <v>1</v>
      </c>
      <c r="L18" s="242">
        <f>IF(LEFT('Indicator Data Imputation'!L19,3)="Nat",2,IF(LEFT('Indicator Data Imputation'!L19,3)="Val",1,0))</f>
        <v>0</v>
      </c>
      <c r="M18" s="242">
        <f>IF(LEFT('Indicator Data Imputation'!M19,3)="Nat",2,IF(LEFT('Indicator Data Imputation'!M19,3)="Val",1,0))</f>
        <v>0</v>
      </c>
      <c r="N18" s="242">
        <f>IF(LEFT('Indicator Data Imputation'!N19,3)="Nat",2,IF(LEFT('Indicator Data Imputation'!N19,3)="Val",1,0))</f>
        <v>0</v>
      </c>
      <c r="O18" s="242">
        <f>IF(LEFT('Indicator Data Imputation'!O19,3)="Nat",2,IF(LEFT('Indicator Data Imputation'!O19,3)="Val",1,0))</f>
        <v>0</v>
      </c>
      <c r="P18" s="242">
        <f>IF(LEFT('Indicator Data Imputation'!P19,3)="Nat",2,IF(LEFT('Indicator Data Imputation'!P19,3)="Val",1,0))</f>
        <v>0</v>
      </c>
      <c r="Q18" s="242">
        <f>IF(LEFT('Indicator Data Imputation'!Q19,3)="Nat",2,IF(LEFT('Indicator Data Imputation'!Q19,3)="Val",1,0))</f>
        <v>1</v>
      </c>
      <c r="R18" s="242">
        <f>IF(LEFT('Indicator Data Imputation'!R19,3)="Nat",2,IF(LEFT('Indicator Data Imputation'!R19,3)="Val",1,0))</f>
        <v>1</v>
      </c>
      <c r="S18" s="242">
        <f>IF(LEFT('Indicator Data Imputation'!S19,3)="Nat",2,IF(LEFT('Indicator Data Imputation'!S19,3)="Val",1,0))</f>
        <v>1</v>
      </c>
      <c r="T18" s="242">
        <f>IF(LEFT('Indicator Data Imputation'!T19,3)="Nat",2,IF(LEFT('Indicator Data Imputation'!T19,3)="Val",1,0))</f>
        <v>1</v>
      </c>
      <c r="U18" s="242">
        <f>IF(LEFT('Indicator Data Imputation'!U19,3)="Nat",2,IF(LEFT('Indicator Data Imputation'!U19,3)="Val",1,0))</f>
        <v>1</v>
      </c>
      <c r="V18" s="242">
        <f>IF(LEFT('Indicator Data Imputation'!V19,3)="Nat",2,IF(LEFT('Indicator Data Imputation'!V19,3)="Val",1,0))</f>
        <v>1</v>
      </c>
      <c r="W18" s="242">
        <f>IF(LEFT('Indicator Data Imputation'!W19,3)="Nat",2,IF(LEFT('Indicator Data Imputation'!W19,3)="Val",1,0))</f>
        <v>1</v>
      </c>
      <c r="X18" s="242">
        <f>IF(LEFT('Indicator Data Imputation'!X19,3)="Nat",2,IF(LEFT('Indicator Data Imputation'!X19,3)="Val",1,0))</f>
        <v>1</v>
      </c>
      <c r="Y18" s="242">
        <f>IF(LEFT('Indicator Data Imputation'!Y19,3)="Nat",2,IF(LEFT('Indicator Data Imputation'!Y19,3)="Val",1,0))</f>
        <v>1</v>
      </c>
      <c r="Z18" s="242">
        <f>IF(LEFT('Indicator Data Imputation'!Z19,3)="Nat",2,IF(LEFT('Indicator Data Imputation'!Z19,3)="Val",1,0))</f>
        <v>1</v>
      </c>
      <c r="AA18" s="242">
        <f>IF(LEFT('Indicator Data Imputation'!AA19,3)="Nat",2,IF(LEFT('Indicator Data Imputation'!AA19,3)="Val",1,0))</f>
        <v>1</v>
      </c>
      <c r="AB18" s="242">
        <f>IF(LEFT('Indicator Data Imputation'!AB19,3)="Nat",2,IF(LEFT('Indicator Data Imputation'!AB19,3)="Val",1,0))</f>
        <v>0</v>
      </c>
      <c r="AC18" s="242">
        <f>IF(LEFT('Indicator Data Imputation'!AC19,3)="Nat",2,IF(LEFT('Indicator Data Imputation'!AC19,3)="Val",1,0))</f>
        <v>0</v>
      </c>
      <c r="AD18" s="242">
        <f>IF(LEFT('Indicator Data Imputation'!AD19,3)="Nat",2,IF(LEFT('Indicator Data Imputation'!AD19,3)="Val",1,0))</f>
        <v>0</v>
      </c>
      <c r="AE18" s="242">
        <f>IF(LEFT('Indicator Data Imputation'!AE19,3)="Nat",2,IF(LEFT('Indicator Data Imputation'!AE19,3)="Val",1,0))</f>
        <v>0</v>
      </c>
      <c r="AF18" s="242">
        <f>IF(LEFT('Indicator Data Imputation'!AF19,3)="Nat",2,IF(LEFT('Indicator Data Imputation'!AF19,3)="Val",1,0))</f>
        <v>0</v>
      </c>
      <c r="AG18" s="242">
        <f>IF(LEFT('Indicator Data Imputation'!AG19,3)="Nat",2,IF(LEFT('Indicator Data Imputation'!AG19,3)="Val",1,0))</f>
        <v>0</v>
      </c>
      <c r="AH18" s="242">
        <f>IF(LEFT('Indicator Data Imputation'!AH19,3)="Nat",2,IF(LEFT('Indicator Data Imputation'!AH19,3)="Val",1,0))</f>
        <v>0</v>
      </c>
      <c r="AI18" s="242">
        <f>IF(LEFT('Indicator Data Imputation'!AI19,3)="Nat",2,IF(LEFT('Indicator Data Imputation'!AI19,3)="Val",1,0))</f>
        <v>0</v>
      </c>
      <c r="AJ18" s="242">
        <f>IF(LEFT('Indicator Data Imputation'!AJ19,3)="Nat",2,IF(LEFT('Indicator Data Imputation'!AJ19,3)="Val",1,0))</f>
        <v>0</v>
      </c>
      <c r="AK18" s="242">
        <f>IF(LEFT('Indicator Data Imputation'!AK19,3)="Nat",2,IF(LEFT('Indicator Data Imputation'!AK19,3)="Val",1,0))</f>
        <v>0</v>
      </c>
      <c r="AL18" s="242">
        <f>IF(LEFT('Indicator Data Imputation'!AL19,3)="Nat",2,IF(LEFT('Indicator Data Imputation'!AL19,3)="Val",1,0))</f>
        <v>0</v>
      </c>
      <c r="AM18" s="242">
        <f>IF(LEFT('Indicator Data Imputation'!AM19,3)="Nat",2,IF(LEFT('Indicator Data Imputation'!AM19,3)="Val",1,0))</f>
        <v>0</v>
      </c>
      <c r="AN18" s="242">
        <f>IF(LEFT('Indicator Data Imputation'!AN19,3)="Nat",2,IF(LEFT('Indicator Data Imputation'!AN19,3)="Val",1,0))</f>
        <v>1</v>
      </c>
      <c r="AO18" s="242">
        <f>IF(LEFT('Indicator Data Imputation'!AO19,3)="Nat",2,IF(LEFT('Indicator Data Imputation'!AO19,3)="Val",1,0))</f>
        <v>1</v>
      </c>
      <c r="AP18" s="242">
        <f>IF(LEFT('Indicator Data Imputation'!AP19,3)="Nat",2,IF(LEFT('Indicator Data Imputation'!AP19,3)="Val",1,0))</f>
        <v>2</v>
      </c>
      <c r="AQ18" s="242">
        <f>IF(LEFT('Indicator Data Imputation'!AQ19,3)="Nat",2,IF(LEFT('Indicator Data Imputation'!AQ19,3)="Val",1,0))</f>
        <v>2</v>
      </c>
      <c r="AR18" s="242">
        <f>IF(LEFT('Indicator Data Imputation'!AR19,3)="Nat",2,IF(LEFT('Indicator Data Imputation'!AR19,3)="Val",1,0))</f>
        <v>2</v>
      </c>
      <c r="AS18" s="242">
        <f>IF(LEFT('Indicator Data Imputation'!AS19,3)="Nat",2,IF(LEFT('Indicator Data Imputation'!AS19,3)="Val",1,0))</f>
        <v>2</v>
      </c>
      <c r="AT18" s="242">
        <f>IF(LEFT('Indicator Data Imputation'!AT19,3)="Nat",2,IF(LEFT('Indicator Data Imputation'!AT19,3)="Val",1,0))</f>
        <v>2</v>
      </c>
      <c r="AU18" s="242">
        <f>IF(LEFT('Indicator Data Imputation'!AU19,3)="Nat",2,IF(LEFT('Indicator Data Imputation'!AU19,3)="Val",1,0))</f>
        <v>1</v>
      </c>
      <c r="AV18" s="242">
        <f>IF(LEFT('Indicator Data Imputation'!AV19,3)="Nat",2,IF(LEFT('Indicator Data Imputation'!AV19,3)="Val",1,0))</f>
        <v>1</v>
      </c>
      <c r="AW18" s="242">
        <f>IF(LEFT('Indicator Data Imputation'!AW19,3)="Nat",2,IF(LEFT('Indicator Data Imputation'!AW19,3)="Val",1,0))</f>
        <v>0</v>
      </c>
      <c r="AX18" s="242">
        <f>IF(LEFT('Indicator Data Imputation'!AX19,3)="Nat",2,IF(LEFT('Indicator Data Imputation'!AX19,3)="Val",1,0))</f>
        <v>0</v>
      </c>
      <c r="AY18" s="246">
        <f t="shared" si="0"/>
        <v>17</v>
      </c>
      <c r="AZ18" s="247">
        <f t="shared" si="1"/>
        <v>0.36956521739130432</v>
      </c>
      <c r="BA18" s="246">
        <f t="shared" si="2"/>
        <v>5</v>
      </c>
      <c r="BB18" s="247">
        <f t="shared" si="3"/>
        <v>0.10869565217391304</v>
      </c>
    </row>
    <row r="19" spans="1:54" s="166" customFormat="1" x14ac:dyDescent="0.25">
      <c r="A19" s="165" t="s">
        <v>185</v>
      </c>
      <c r="B19" s="165" t="s">
        <v>185</v>
      </c>
      <c r="C19" s="165" t="s">
        <v>317</v>
      </c>
      <c r="D19" s="195" t="s">
        <v>326</v>
      </c>
      <c r="E19" s="242">
        <f>IF(LEFT('Indicator Data Imputation'!E20,3)="Nat",2,IF(LEFT('Indicator Data Imputation'!E20,3)="Val",1,0))</f>
        <v>0</v>
      </c>
      <c r="F19" s="242">
        <f>IF(LEFT('Indicator Data Imputation'!F20,3)="Nat",2,IF(LEFT('Indicator Data Imputation'!F20,3)="Val",1,0))</f>
        <v>0</v>
      </c>
      <c r="G19" s="242">
        <f>IF(LEFT('Indicator Data Imputation'!G20,3)="Nat",2,IF(LEFT('Indicator Data Imputation'!G20,3)="Val",1,0))</f>
        <v>0</v>
      </c>
      <c r="H19" s="242">
        <f>IF(LEFT('Indicator Data Imputation'!H20,3)="Nat",2,IF(LEFT('Indicator Data Imputation'!H20,3)="Val",1,0))</f>
        <v>0</v>
      </c>
      <c r="I19" s="242">
        <f>IF(LEFT('Indicator Data Imputation'!I20,3)="Nat",2,IF(LEFT('Indicator Data Imputation'!I20,3)="Val",1,0))</f>
        <v>1</v>
      </c>
      <c r="J19" s="242">
        <f>IF(LEFT('Indicator Data Imputation'!J20,3)="Nat",2,IF(LEFT('Indicator Data Imputation'!J20,3)="Val",1,0))</f>
        <v>0</v>
      </c>
      <c r="K19" s="242">
        <f>IF(LEFT('Indicator Data Imputation'!K20,3)="Nat",2,IF(LEFT('Indicator Data Imputation'!K20,3)="Val",1,0))</f>
        <v>1</v>
      </c>
      <c r="L19" s="242">
        <f>IF(LEFT('Indicator Data Imputation'!L20,3)="Nat",2,IF(LEFT('Indicator Data Imputation'!L20,3)="Val",1,0))</f>
        <v>0</v>
      </c>
      <c r="M19" s="242">
        <f>IF(LEFT('Indicator Data Imputation'!M20,3)="Nat",2,IF(LEFT('Indicator Data Imputation'!M20,3)="Val",1,0))</f>
        <v>0</v>
      </c>
      <c r="N19" s="242">
        <f>IF(LEFT('Indicator Data Imputation'!N20,3)="Nat",2,IF(LEFT('Indicator Data Imputation'!N20,3)="Val",1,0))</f>
        <v>0</v>
      </c>
      <c r="O19" s="242">
        <f>IF(LEFT('Indicator Data Imputation'!O20,3)="Nat",2,IF(LEFT('Indicator Data Imputation'!O20,3)="Val",1,0))</f>
        <v>0</v>
      </c>
      <c r="P19" s="242">
        <f>IF(LEFT('Indicator Data Imputation'!P20,3)="Nat",2,IF(LEFT('Indicator Data Imputation'!P20,3)="Val",1,0))</f>
        <v>0</v>
      </c>
      <c r="Q19" s="242">
        <f>IF(LEFT('Indicator Data Imputation'!Q20,3)="Nat",2,IF(LEFT('Indicator Data Imputation'!Q20,3)="Val",1,0))</f>
        <v>1</v>
      </c>
      <c r="R19" s="242">
        <f>IF(LEFT('Indicator Data Imputation'!R20,3)="Nat",2,IF(LEFT('Indicator Data Imputation'!R20,3)="Val",1,0))</f>
        <v>1</v>
      </c>
      <c r="S19" s="242">
        <f>IF(LEFT('Indicator Data Imputation'!S20,3)="Nat",2,IF(LEFT('Indicator Data Imputation'!S20,3)="Val",1,0))</f>
        <v>1</v>
      </c>
      <c r="T19" s="242">
        <f>IF(LEFT('Indicator Data Imputation'!T20,3)="Nat",2,IF(LEFT('Indicator Data Imputation'!T20,3)="Val",1,0))</f>
        <v>1</v>
      </c>
      <c r="U19" s="242">
        <f>IF(LEFT('Indicator Data Imputation'!U20,3)="Nat",2,IF(LEFT('Indicator Data Imputation'!U20,3)="Val",1,0))</f>
        <v>1</v>
      </c>
      <c r="V19" s="242">
        <f>IF(LEFT('Indicator Data Imputation'!V20,3)="Nat",2,IF(LEFT('Indicator Data Imputation'!V20,3)="Val",1,0))</f>
        <v>1</v>
      </c>
      <c r="W19" s="242">
        <f>IF(LEFT('Indicator Data Imputation'!W20,3)="Nat",2,IF(LEFT('Indicator Data Imputation'!W20,3)="Val",1,0))</f>
        <v>1</v>
      </c>
      <c r="X19" s="242">
        <f>IF(LEFT('Indicator Data Imputation'!X20,3)="Nat",2,IF(LEFT('Indicator Data Imputation'!X20,3)="Val",1,0))</f>
        <v>1</v>
      </c>
      <c r="Y19" s="242">
        <f>IF(LEFT('Indicator Data Imputation'!Y20,3)="Nat",2,IF(LEFT('Indicator Data Imputation'!Y20,3)="Val",1,0))</f>
        <v>1</v>
      </c>
      <c r="Z19" s="242">
        <f>IF(LEFT('Indicator Data Imputation'!Z20,3)="Nat",2,IF(LEFT('Indicator Data Imputation'!Z20,3)="Val",1,0))</f>
        <v>1</v>
      </c>
      <c r="AA19" s="242">
        <f>IF(LEFT('Indicator Data Imputation'!AA20,3)="Nat",2,IF(LEFT('Indicator Data Imputation'!AA20,3)="Val",1,0))</f>
        <v>1</v>
      </c>
      <c r="AB19" s="242">
        <f>IF(LEFT('Indicator Data Imputation'!AB20,3)="Nat",2,IF(LEFT('Indicator Data Imputation'!AB20,3)="Val",1,0))</f>
        <v>0</v>
      </c>
      <c r="AC19" s="242">
        <f>IF(LEFT('Indicator Data Imputation'!AC20,3)="Nat",2,IF(LEFT('Indicator Data Imputation'!AC20,3)="Val",1,0))</f>
        <v>0</v>
      </c>
      <c r="AD19" s="242">
        <f>IF(LEFT('Indicator Data Imputation'!AD20,3)="Nat",2,IF(LEFT('Indicator Data Imputation'!AD20,3)="Val",1,0))</f>
        <v>0</v>
      </c>
      <c r="AE19" s="242">
        <f>IF(LEFT('Indicator Data Imputation'!AE20,3)="Nat",2,IF(LEFT('Indicator Data Imputation'!AE20,3)="Val",1,0))</f>
        <v>0</v>
      </c>
      <c r="AF19" s="242">
        <f>IF(LEFT('Indicator Data Imputation'!AF20,3)="Nat",2,IF(LEFT('Indicator Data Imputation'!AF20,3)="Val",1,0))</f>
        <v>0</v>
      </c>
      <c r="AG19" s="242">
        <f>IF(LEFT('Indicator Data Imputation'!AG20,3)="Nat",2,IF(LEFT('Indicator Data Imputation'!AG20,3)="Val",1,0))</f>
        <v>0</v>
      </c>
      <c r="AH19" s="242">
        <f>IF(LEFT('Indicator Data Imputation'!AH20,3)="Nat",2,IF(LEFT('Indicator Data Imputation'!AH20,3)="Val",1,0))</f>
        <v>0</v>
      </c>
      <c r="AI19" s="242">
        <f>IF(LEFT('Indicator Data Imputation'!AI20,3)="Nat",2,IF(LEFT('Indicator Data Imputation'!AI20,3)="Val",1,0))</f>
        <v>0</v>
      </c>
      <c r="AJ19" s="242">
        <f>IF(LEFT('Indicator Data Imputation'!AJ20,3)="Nat",2,IF(LEFT('Indicator Data Imputation'!AJ20,3)="Val",1,0))</f>
        <v>0</v>
      </c>
      <c r="AK19" s="242">
        <f>IF(LEFT('Indicator Data Imputation'!AK20,3)="Nat",2,IF(LEFT('Indicator Data Imputation'!AK20,3)="Val",1,0))</f>
        <v>0</v>
      </c>
      <c r="AL19" s="242">
        <f>IF(LEFT('Indicator Data Imputation'!AL20,3)="Nat",2,IF(LEFT('Indicator Data Imputation'!AL20,3)="Val",1,0))</f>
        <v>0</v>
      </c>
      <c r="AM19" s="242">
        <f>IF(LEFT('Indicator Data Imputation'!AM20,3)="Nat",2,IF(LEFT('Indicator Data Imputation'!AM20,3)="Val",1,0))</f>
        <v>0</v>
      </c>
      <c r="AN19" s="242">
        <f>IF(LEFT('Indicator Data Imputation'!AN20,3)="Nat",2,IF(LEFT('Indicator Data Imputation'!AN20,3)="Val",1,0))</f>
        <v>1</v>
      </c>
      <c r="AO19" s="242">
        <f>IF(LEFT('Indicator Data Imputation'!AO20,3)="Nat",2,IF(LEFT('Indicator Data Imputation'!AO20,3)="Val",1,0))</f>
        <v>1</v>
      </c>
      <c r="AP19" s="242">
        <f>IF(LEFT('Indicator Data Imputation'!AP20,3)="Nat",2,IF(LEFT('Indicator Data Imputation'!AP20,3)="Val",1,0))</f>
        <v>2</v>
      </c>
      <c r="AQ19" s="242">
        <f>IF(LEFT('Indicator Data Imputation'!AQ20,3)="Nat",2,IF(LEFT('Indicator Data Imputation'!AQ20,3)="Val",1,0))</f>
        <v>2</v>
      </c>
      <c r="AR19" s="242">
        <f>IF(LEFT('Indicator Data Imputation'!AR20,3)="Nat",2,IF(LEFT('Indicator Data Imputation'!AR20,3)="Val",1,0))</f>
        <v>2</v>
      </c>
      <c r="AS19" s="242">
        <f>IF(LEFT('Indicator Data Imputation'!AS20,3)="Nat",2,IF(LEFT('Indicator Data Imputation'!AS20,3)="Val",1,0))</f>
        <v>2</v>
      </c>
      <c r="AT19" s="242">
        <f>IF(LEFT('Indicator Data Imputation'!AT20,3)="Nat",2,IF(LEFT('Indicator Data Imputation'!AT20,3)="Val",1,0))</f>
        <v>2</v>
      </c>
      <c r="AU19" s="242">
        <f>IF(LEFT('Indicator Data Imputation'!AU20,3)="Nat",2,IF(LEFT('Indicator Data Imputation'!AU20,3)="Val",1,0))</f>
        <v>1</v>
      </c>
      <c r="AV19" s="242">
        <f>IF(LEFT('Indicator Data Imputation'!AV20,3)="Nat",2,IF(LEFT('Indicator Data Imputation'!AV20,3)="Val",1,0))</f>
        <v>1</v>
      </c>
      <c r="AW19" s="242">
        <f>IF(LEFT('Indicator Data Imputation'!AW20,3)="Nat",2,IF(LEFT('Indicator Data Imputation'!AW20,3)="Val",1,0))</f>
        <v>0</v>
      </c>
      <c r="AX19" s="242">
        <f>IF(LEFT('Indicator Data Imputation'!AX20,3)="Nat",2,IF(LEFT('Indicator Data Imputation'!AX20,3)="Val",1,0))</f>
        <v>0</v>
      </c>
      <c r="AY19" s="246">
        <f t="shared" si="0"/>
        <v>17</v>
      </c>
      <c r="AZ19" s="247">
        <f t="shared" si="1"/>
        <v>0.36956521739130432</v>
      </c>
      <c r="BA19" s="246">
        <f t="shared" si="2"/>
        <v>5</v>
      </c>
      <c r="BB19" s="247">
        <f t="shared" si="3"/>
        <v>0.10869565217391304</v>
      </c>
    </row>
    <row r="20" spans="1:54" s="166" customFormat="1" x14ac:dyDescent="0.25">
      <c r="A20" s="165" t="s">
        <v>185</v>
      </c>
      <c r="B20" s="165" t="s">
        <v>327</v>
      </c>
      <c r="C20" s="165" t="s">
        <v>317</v>
      </c>
      <c r="D20" s="195" t="s">
        <v>329</v>
      </c>
      <c r="E20" s="242">
        <f>IF(LEFT('Indicator Data Imputation'!E21,3)="Nat",2,IF(LEFT('Indicator Data Imputation'!E21,3)="Val",1,0))</f>
        <v>0</v>
      </c>
      <c r="F20" s="242">
        <f>IF(LEFT('Indicator Data Imputation'!F21,3)="Nat",2,IF(LEFT('Indicator Data Imputation'!F21,3)="Val",1,0))</f>
        <v>0</v>
      </c>
      <c r="G20" s="242">
        <f>IF(LEFT('Indicator Data Imputation'!G21,3)="Nat",2,IF(LEFT('Indicator Data Imputation'!G21,3)="Val",1,0))</f>
        <v>0</v>
      </c>
      <c r="H20" s="242">
        <f>IF(LEFT('Indicator Data Imputation'!H21,3)="Nat",2,IF(LEFT('Indicator Data Imputation'!H21,3)="Val",1,0))</f>
        <v>0</v>
      </c>
      <c r="I20" s="242">
        <f>IF(LEFT('Indicator Data Imputation'!I21,3)="Nat",2,IF(LEFT('Indicator Data Imputation'!I21,3)="Val",1,0))</f>
        <v>1</v>
      </c>
      <c r="J20" s="242">
        <f>IF(LEFT('Indicator Data Imputation'!J21,3)="Nat",2,IF(LEFT('Indicator Data Imputation'!J21,3)="Val",1,0))</f>
        <v>0</v>
      </c>
      <c r="K20" s="242">
        <f>IF(LEFT('Indicator Data Imputation'!K21,3)="Nat",2,IF(LEFT('Indicator Data Imputation'!K21,3)="Val",1,0))</f>
        <v>1</v>
      </c>
      <c r="L20" s="242">
        <f>IF(LEFT('Indicator Data Imputation'!L21,3)="Nat",2,IF(LEFT('Indicator Data Imputation'!L21,3)="Val",1,0))</f>
        <v>0</v>
      </c>
      <c r="M20" s="242">
        <f>IF(LEFT('Indicator Data Imputation'!M21,3)="Nat",2,IF(LEFT('Indicator Data Imputation'!M21,3)="Val",1,0))</f>
        <v>0</v>
      </c>
      <c r="N20" s="242">
        <f>IF(LEFT('Indicator Data Imputation'!N21,3)="Nat",2,IF(LEFT('Indicator Data Imputation'!N21,3)="Val",1,0))</f>
        <v>0</v>
      </c>
      <c r="O20" s="242">
        <f>IF(LEFT('Indicator Data Imputation'!O21,3)="Nat",2,IF(LEFT('Indicator Data Imputation'!O21,3)="Val",1,0))</f>
        <v>0</v>
      </c>
      <c r="P20" s="242">
        <f>IF(LEFT('Indicator Data Imputation'!P21,3)="Nat",2,IF(LEFT('Indicator Data Imputation'!P21,3)="Val",1,0))</f>
        <v>0</v>
      </c>
      <c r="Q20" s="242">
        <f>IF(LEFT('Indicator Data Imputation'!Q21,3)="Nat",2,IF(LEFT('Indicator Data Imputation'!Q21,3)="Val",1,0))</f>
        <v>1</v>
      </c>
      <c r="R20" s="242">
        <f>IF(LEFT('Indicator Data Imputation'!R21,3)="Nat",2,IF(LEFT('Indicator Data Imputation'!R21,3)="Val",1,0))</f>
        <v>1</v>
      </c>
      <c r="S20" s="242">
        <f>IF(LEFT('Indicator Data Imputation'!S21,3)="Nat",2,IF(LEFT('Indicator Data Imputation'!S21,3)="Val",1,0))</f>
        <v>1</v>
      </c>
      <c r="T20" s="242">
        <f>IF(LEFT('Indicator Data Imputation'!T21,3)="Nat",2,IF(LEFT('Indicator Data Imputation'!T21,3)="Val",1,0))</f>
        <v>1</v>
      </c>
      <c r="U20" s="242">
        <f>IF(LEFT('Indicator Data Imputation'!U21,3)="Nat",2,IF(LEFT('Indicator Data Imputation'!U21,3)="Val",1,0))</f>
        <v>1</v>
      </c>
      <c r="V20" s="242">
        <f>IF(LEFT('Indicator Data Imputation'!V21,3)="Nat",2,IF(LEFT('Indicator Data Imputation'!V21,3)="Val",1,0))</f>
        <v>1</v>
      </c>
      <c r="W20" s="242">
        <f>IF(LEFT('Indicator Data Imputation'!W21,3)="Nat",2,IF(LEFT('Indicator Data Imputation'!W21,3)="Val",1,0))</f>
        <v>1</v>
      </c>
      <c r="X20" s="242">
        <f>IF(LEFT('Indicator Data Imputation'!X21,3)="Nat",2,IF(LEFT('Indicator Data Imputation'!X21,3)="Val",1,0))</f>
        <v>1</v>
      </c>
      <c r="Y20" s="242">
        <f>IF(LEFT('Indicator Data Imputation'!Y21,3)="Nat",2,IF(LEFT('Indicator Data Imputation'!Y21,3)="Val",1,0))</f>
        <v>1</v>
      </c>
      <c r="Z20" s="242">
        <f>IF(LEFT('Indicator Data Imputation'!Z21,3)="Nat",2,IF(LEFT('Indicator Data Imputation'!Z21,3)="Val",1,0))</f>
        <v>1</v>
      </c>
      <c r="AA20" s="242">
        <f>IF(LEFT('Indicator Data Imputation'!AA21,3)="Nat",2,IF(LEFT('Indicator Data Imputation'!AA21,3)="Val",1,0))</f>
        <v>1</v>
      </c>
      <c r="AB20" s="242">
        <f>IF(LEFT('Indicator Data Imputation'!AB21,3)="Nat",2,IF(LEFT('Indicator Data Imputation'!AB21,3)="Val",1,0))</f>
        <v>0</v>
      </c>
      <c r="AC20" s="242">
        <f>IF(LEFT('Indicator Data Imputation'!AC21,3)="Nat",2,IF(LEFT('Indicator Data Imputation'!AC21,3)="Val",1,0))</f>
        <v>0</v>
      </c>
      <c r="AD20" s="242">
        <f>IF(LEFT('Indicator Data Imputation'!AD21,3)="Nat",2,IF(LEFT('Indicator Data Imputation'!AD21,3)="Val",1,0))</f>
        <v>0</v>
      </c>
      <c r="AE20" s="242">
        <f>IF(LEFT('Indicator Data Imputation'!AE21,3)="Nat",2,IF(LEFT('Indicator Data Imputation'!AE21,3)="Val",1,0))</f>
        <v>0</v>
      </c>
      <c r="AF20" s="242">
        <f>IF(LEFT('Indicator Data Imputation'!AF21,3)="Nat",2,IF(LEFT('Indicator Data Imputation'!AF21,3)="Val",1,0))</f>
        <v>0</v>
      </c>
      <c r="AG20" s="242">
        <f>IF(LEFT('Indicator Data Imputation'!AG21,3)="Nat",2,IF(LEFT('Indicator Data Imputation'!AG21,3)="Val",1,0))</f>
        <v>0</v>
      </c>
      <c r="AH20" s="242">
        <f>IF(LEFT('Indicator Data Imputation'!AH21,3)="Nat",2,IF(LEFT('Indicator Data Imputation'!AH21,3)="Val",1,0))</f>
        <v>0</v>
      </c>
      <c r="AI20" s="242">
        <f>IF(LEFT('Indicator Data Imputation'!AI21,3)="Nat",2,IF(LEFT('Indicator Data Imputation'!AI21,3)="Val",1,0))</f>
        <v>0</v>
      </c>
      <c r="AJ20" s="242">
        <f>IF(LEFT('Indicator Data Imputation'!AJ21,3)="Nat",2,IF(LEFT('Indicator Data Imputation'!AJ21,3)="Val",1,0))</f>
        <v>0</v>
      </c>
      <c r="AK20" s="242">
        <f>IF(LEFT('Indicator Data Imputation'!AK21,3)="Nat",2,IF(LEFT('Indicator Data Imputation'!AK21,3)="Val",1,0))</f>
        <v>0</v>
      </c>
      <c r="AL20" s="242">
        <f>IF(LEFT('Indicator Data Imputation'!AL21,3)="Nat",2,IF(LEFT('Indicator Data Imputation'!AL21,3)="Val",1,0))</f>
        <v>0</v>
      </c>
      <c r="AM20" s="242">
        <f>IF(LEFT('Indicator Data Imputation'!AM21,3)="Nat",2,IF(LEFT('Indicator Data Imputation'!AM21,3)="Val",1,0))</f>
        <v>0</v>
      </c>
      <c r="AN20" s="242">
        <f>IF(LEFT('Indicator Data Imputation'!AN21,3)="Nat",2,IF(LEFT('Indicator Data Imputation'!AN21,3)="Val",1,0))</f>
        <v>1</v>
      </c>
      <c r="AO20" s="242">
        <f>IF(LEFT('Indicator Data Imputation'!AO21,3)="Nat",2,IF(LEFT('Indicator Data Imputation'!AO21,3)="Val",1,0))</f>
        <v>1</v>
      </c>
      <c r="AP20" s="242">
        <f>IF(LEFT('Indicator Data Imputation'!AP21,3)="Nat",2,IF(LEFT('Indicator Data Imputation'!AP21,3)="Val",1,0))</f>
        <v>2</v>
      </c>
      <c r="AQ20" s="242">
        <f>IF(LEFT('Indicator Data Imputation'!AQ21,3)="Nat",2,IF(LEFT('Indicator Data Imputation'!AQ21,3)="Val",1,0))</f>
        <v>2</v>
      </c>
      <c r="AR20" s="242">
        <f>IF(LEFT('Indicator Data Imputation'!AR21,3)="Nat",2,IF(LEFT('Indicator Data Imputation'!AR21,3)="Val",1,0))</f>
        <v>2</v>
      </c>
      <c r="AS20" s="242">
        <f>IF(LEFT('Indicator Data Imputation'!AS21,3)="Nat",2,IF(LEFT('Indicator Data Imputation'!AS21,3)="Val",1,0))</f>
        <v>2</v>
      </c>
      <c r="AT20" s="242">
        <f>IF(LEFT('Indicator Data Imputation'!AT21,3)="Nat",2,IF(LEFT('Indicator Data Imputation'!AT21,3)="Val",1,0))</f>
        <v>2</v>
      </c>
      <c r="AU20" s="242">
        <f>IF(LEFT('Indicator Data Imputation'!AU21,3)="Nat",2,IF(LEFT('Indicator Data Imputation'!AU21,3)="Val",1,0))</f>
        <v>1</v>
      </c>
      <c r="AV20" s="242">
        <f>IF(LEFT('Indicator Data Imputation'!AV21,3)="Nat",2,IF(LEFT('Indicator Data Imputation'!AV21,3)="Val",1,0))</f>
        <v>1</v>
      </c>
      <c r="AW20" s="242">
        <f>IF(LEFT('Indicator Data Imputation'!AW21,3)="Nat",2,IF(LEFT('Indicator Data Imputation'!AW21,3)="Val",1,0))</f>
        <v>0</v>
      </c>
      <c r="AX20" s="242">
        <f>IF(LEFT('Indicator Data Imputation'!AX21,3)="Nat",2,IF(LEFT('Indicator Data Imputation'!AX21,3)="Val",1,0))</f>
        <v>0</v>
      </c>
      <c r="AY20" s="246">
        <f t="shared" si="0"/>
        <v>17</v>
      </c>
      <c r="AZ20" s="247">
        <f t="shared" si="1"/>
        <v>0.36956521739130432</v>
      </c>
      <c r="BA20" s="246">
        <f t="shared" si="2"/>
        <v>5</v>
      </c>
      <c r="BB20" s="247">
        <f t="shared" si="3"/>
        <v>0.10869565217391304</v>
      </c>
    </row>
    <row r="21" spans="1:54" s="166" customFormat="1" x14ac:dyDescent="0.25">
      <c r="A21" s="165" t="s">
        <v>185</v>
      </c>
      <c r="B21" s="165" t="s">
        <v>330</v>
      </c>
      <c r="C21" s="165" t="s">
        <v>317</v>
      </c>
      <c r="D21" s="195" t="s">
        <v>332</v>
      </c>
      <c r="E21" s="242">
        <f>IF(LEFT('Indicator Data Imputation'!E22,3)="Nat",2,IF(LEFT('Indicator Data Imputation'!E22,3)="Val",1,0))</f>
        <v>0</v>
      </c>
      <c r="F21" s="242">
        <f>IF(LEFT('Indicator Data Imputation'!F22,3)="Nat",2,IF(LEFT('Indicator Data Imputation'!F22,3)="Val",1,0))</f>
        <v>0</v>
      </c>
      <c r="G21" s="242">
        <f>IF(LEFT('Indicator Data Imputation'!G22,3)="Nat",2,IF(LEFT('Indicator Data Imputation'!G22,3)="Val",1,0))</f>
        <v>0</v>
      </c>
      <c r="H21" s="242">
        <f>IF(LEFT('Indicator Data Imputation'!H22,3)="Nat",2,IF(LEFT('Indicator Data Imputation'!H22,3)="Val",1,0))</f>
        <v>0</v>
      </c>
      <c r="I21" s="242">
        <f>IF(LEFT('Indicator Data Imputation'!I22,3)="Nat",2,IF(LEFT('Indicator Data Imputation'!I22,3)="Val",1,0))</f>
        <v>1</v>
      </c>
      <c r="J21" s="242">
        <f>IF(LEFT('Indicator Data Imputation'!J22,3)="Nat",2,IF(LEFT('Indicator Data Imputation'!J22,3)="Val",1,0))</f>
        <v>0</v>
      </c>
      <c r="K21" s="242">
        <f>IF(LEFT('Indicator Data Imputation'!K22,3)="Nat",2,IF(LEFT('Indicator Data Imputation'!K22,3)="Val",1,0))</f>
        <v>1</v>
      </c>
      <c r="L21" s="242">
        <f>IF(LEFT('Indicator Data Imputation'!L22,3)="Nat",2,IF(LEFT('Indicator Data Imputation'!L22,3)="Val",1,0))</f>
        <v>0</v>
      </c>
      <c r="M21" s="242">
        <f>IF(LEFT('Indicator Data Imputation'!M22,3)="Nat",2,IF(LEFT('Indicator Data Imputation'!M22,3)="Val",1,0))</f>
        <v>0</v>
      </c>
      <c r="N21" s="242">
        <f>IF(LEFT('Indicator Data Imputation'!N22,3)="Nat",2,IF(LEFT('Indicator Data Imputation'!N22,3)="Val",1,0))</f>
        <v>0</v>
      </c>
      <c r="O21" s="242">
        <f>IF(LEFT('Indicator Data Imputation'!O22,3)="Nat",2,IF(LEFT('Indicator Data Imputation'!O22,3)="Val",1,0))</f>
        <v>0</v>
      </c>
      <c r="P21" s="242">
        <f>IF(LEFT('Indicator Data Imputation'!P22,3)="Nat",2,IF(LEFT('Indicator Data Imputation'!P22,3)="Val",1,0))</f>
        <v>0</v>
      </c>
      <c r="Q21" s="242">
        <f>IF(LEFT('Indicator Data Imputation'!Q22,3)="Nat",2,IF(LEFT('Indicator Data Imputation'!Q22,3)="Val",1,0))</f>
        <v>1</v>
      </c>
      <c r="R21" s="242">
        <f>IF(LEFT('Indicator Data Imputation'!R22,3)="Nat",2,IF(LEFT('Indicator Data Imputation'!R22,3)="Val",1,0))</f>
        <v>1</v>
      </c>
      <c r="S21" s="242">
        <f>IF(LEFT('Indicator Data Imputation'!S22,3)="Nat",2,IF(LEFT('Indicator Data Imputation'!S22,3)="Val",1,0))</f>
        <v>1</v>
      </c>
      <c r="T21" s="242">
        <f>IF(LEFT('Indicator Data Imputation'!T22,3)="Nat",2,IF(LEFT('Indicator Data Imputation'!T22,3)="Val",1,0))</f>
        <v>1</v>
      </c>
      <c r="U21" s="242">
        <f>IF(LEFT('Indicator Data Imputation'!U22,3)="Nat",2,IF(LEFT('Indicator Data Imputation'!U22,3)="Val",1,0))</f>
        <v>1</v>
      </c>
      <c r="V21" s="242">
        <f>IF(LEFT('Indicator Data Imputation'!V22,3)="Nat",2,IF(LEFT('Indicator Data Imputation'!V22,3)="Val",1,0))</f>
        <v>1</v>
      </c>
      <c r="W21" s="242">
        <f>IF(LEFT('Indicator Data Imputation'!W22,3)="Nat",2,IF(LEFT('Indicator Data Imputation'!W22,3)="Val",1,0))</f>
        <v>1</v>
      </c>
      <c r="X21" s="242">
        <f>IF(LEFT('Indicator Data Imputation'!X22,3)="Nat",2,IF(LEFT('Indicator Data Imputation'!X22,3)="Val",1,0))</f>
        <v>1</v>
      </c>
      <c r="Y21" s="242">
        <f>IF(LEFT('Indicator Data Imputation'!Y22,3)="Nat",2,IF(LEFT('Indicator Data Imputation'!Y22,3)="Val",1,0))</f>
        <v>1</v>
      </c>
      <c r="Z21" s="242">
        <f>IF(LEFT('Indicator Data Imputation'!Z22,3)="Nat",2,IF(LEFT('Indicator Data Imputation'!Z22,3)="Val",1,0))</f>
        <v>1</v>
      </c>
      <c r="AA21" s="242">
        <f>IF(LEFT('Indicator Data Imputation'!AA22,3)="Nat",2,IF(LEFT('Indicator Data Imputation'!AA22,3)="Val",1,0))</f>
        <v>1</v>
      </c>
      <c r="AB21" s="242">
        <f>IF(LEFT('Indicator Data Imputation'!AB22,3)="Nat",2,IF(LEFT('Indicator Data Imputation'!AB22,3)="Val",1,0))</f>
        <v>0</v>
      </c>
      <c r="AC21" s="242">
        <f>IF(LEFT('Indicator Data Imputation'!AC22,3)="Nat",2,IF(LEFT('Indicator Data Imputation'!AC22,3)="Val",1,0))</f>
        <v>0</v>
      </c>
      <c r="AD21" s="242">
        <f>IF(LEFT('Indicator Data Imputation'!AD22,3)="Nat",2,IF(LEFT('Indicator Data Imputation'!AD22,3)="Val",1,0))</f>
        <v>0</v>
      </c>
      <c r="AE21" s="242">
        <f>IF(LEFT('Indicator Data Imputation'!AE22,3)="Nat",2,IF(LEFT('Indicator Data Imputation'!AE22,3)="Val",1,0))</f>
        <v>0</v>
      </c>
      <c r="AF21" s="242">
        <f>IF(LEFT('Indicator Data Imputation'!AF22,3)="Nat",2,IF(LEFT('Indicator Data Imputation'!AF22,3)="Val",1,0))</f>
        <v>0</v>
      </c>
      <c r="AG21" s="242">
        <f>IF(LEFT('Indicator Data Imputation'!AG22,3)="Nat",2,IF(LEFT('Indicator Data Imputation'!AG22,3)="Val",1,0))</f>
        <v>0</v>
      </c>
      <c r="AH21" s="242">
        <f>IF(LEFT('Indicator Data Imputation'!AH22,3)="Nat",2,IF(LEFT('Indicator Data Imputation'!AH22,3)="Val",1,0))</f>
        <v>0</v>
      </c>
      <c r="AI21" s="242">
        <f>IF(LEFT('Indicator Data Imputation'!AI22,3)="Nat",2,IF(LEFT('Indicator Data Imputation'!AI22,3)="Val",1,0))</f>
        <v>0</v>
      </c>
      <c r="AJ21" s="242">
        <f>IF(LEFT('Indicator Data Imputation'!AJ22,3)="Nat",2,IF(LEFT('Indicator Data Imputation'!AJ22,3)="Val",1,0))</f>
        <v>0</v>
      </c>
      <c r="AK21" s="242">
        <f>IF(LEFT('Indicator Data Imputation'!AK22,3)="Nat",2,IF(LEFT('Indicator Data Imputation'!AK22,3)="Val",1,0))</f>
        <v>0</v>
      </c>
      <c r="AL21" s="242">
        <f>IF(LEFT('Indicator Data Imputation'!AL22,3)="Nat",2,IF(LEFT('Indicator Data Imputation'!AL22,3)="Val",1,0))</f>
        <v>0</v>
      </c>
      <c r="AM21" s="242">
        <f>IF(LEFT('Indicator Data Imputation'!AM22,3)="Nat",2,IF(LEFT('Indicator Data Imputation'!AM22,3)="Val",1,0))</f>
        <v>0</v>
      </c>
      <c r="AN21" s="242">
        <f>IF(LEFT('Indicator Data Imputation'!AN22,3)="Nat",2,IF(LEFT('Indicator Data Imputation'!AN22,3)="Val",1,0))</f>
        <v>1</v>
      </c>
      <c r="AO21" s="242">
        <f>IF(LEFT('Indicator Data Imputation'!AO22,3)="Nat",2,IF(LEFT('Indicator Data Imputation'!AO22,3)="Val",1,0))</f>
        <v>1</v>
      </c>
      <c r="AP21" s="242">
        <f>IF(LEFT('Indicator Data Imputation'!AP22,3)="Nat",2,IF(LEFT('Indicator Data Imputation'!AP22,3)="Val",1,0))</f>
        <v>2</v>
      </c>
      <c r="AQ21" s="242">
        <f>IF(LEFT('Indicator Data Imputation'!AQ22,3)="Nat",2,IF(LEFT('Indicator Data Imputation'!AQ22,3)="Val",1,0))</f>
        <v>2</v>
      </c>
      <c r="AR21" s="242">
        <f>IF(LEFT('Indicator Data Imputation'!AR22,3)="Nat",2,IF(LEFT('Indicator Data Imputation'!AR22,3)="Val",1,0))</f>
        <v>2</v>
      </c>
      <c r="AS21" s="242">
        <f>IF(LEFT('Indicator Data Imputation'!AS22,3)="Nat",2,IF(LEFT('Indicator Data Imputation'!AS22,3)="Val",1,0))</f>
        <v>2</v>
      </c>
      <c r="AT21" s="242">
        <f>IF(LEFT('Indicator Data Imputation'!AT22,3)="Nat",2,IF(LEFT('Indicator Data Imputation'!AT22,3)="Val",1,0))</f>
        <v>2</v>
      </c>
      <c r="AU21" s="242">
        <f>IF(LEFT('Indicator Data Imputation'!AU22,3)="Nat",2,IF(LEFT('Indicator Data Imputation'!AU22,3)="Val",1,0))</f>
        <v>1</v>
      </c>
      <c r="AV21" s="242">
        <f>IF(LEFT('Indicator Data Imputation'!AV22,3)="Nat",2,IF(LEFT('Indicator Data Imputation'!AV22,3)="Val",1,0))</f>
        <v>1</v>
      </c>
      <c r="AW21" s="242">
        <f>IF(LEFT('Indicator Data Imputation'!AW22,3)="Nat",2,IF(LEFT('Indicator Data Imputation'!AW22,3)="Val",1,0))</f>
        <v>0</v>
      </c>
      <c r="AX21" s="242">
        <f>IF(LEFT('Indicator Data Imputation'!AX22,3)="Nat",2,IF(LEFT('Indicator Data Imputation'!AX22,3)="Val",1,0))</f>
        <v>0</v>
      </c>
      <c r="AY21" s="246">
        <f t="shared" si="0"/>
        <v>17</v>
      </c>
      <c r="AZ21" s="247">
        <f t="shared" si="1"/>
        <v>0.36956521739130432</v>
      </c>
      <c r="BA21" s="246">
        <f t="shared" si="2"/>
        <v>5</v>
      </c>
      <c r="BB21" s="247">
        <f t="shared" si="3"/>
        <v>0.10869565217391304</v>
      </c>
    </row>
    <row r="22" spans="1:54" s="166" customFormat="1" x14ac:dyDescent="0.25">
      <c r="A22" s="165" t="s">
        <v>185</v>
      </c>
      <c r="B22" s="165" t="s">
        <v>333</v>
      </c>
      <c r="C22" s="165" t="s">
        <v>317</v>
      </c>
      <c r="D22" s="195" t="s">
        <v>335</v>
      </c>
      <c r="E22" s="242">
        <f>IF(LEFT('Indicator Data Imputation'!E23,3)="Nat",2,IF(LEFT('Indicator Data Imputation'!E23,3)="Val",1,0))</f>
        <v>0</v>
      </c>
      <c r="F22" s="242">
        <f>IF(LEFT('Indicator Data Imputation'!F23,3)="Nat",2,IF(LEFT('Indicator Data Imputation'!F23,3)="Val",1,0))</f>
        <v>0</v>
      </c>
      <c r="G22" s="242">
        <f>IF(LEFT('Indicator Data Imputation'!G23,3)="Nat",2,IF(LEFT('Indicator Data Imputation'!G23,3)="Val",1,0))</f>
        <v>0</v>
      </c>
      <c r="H22" s="242">
        <f>IF(LEFT('Indicator Data Imputation'!H23,3)="Nat",2,IF(LEFT('Indicator Data Imputation'!H23,3)="Val",1,0))</f>
        <v>0</v>
      </c>
      <c r="I22" s="242">
        <f>IF(LEFT('Indicator Data Imputation'!I23,3)="Nat",2,IF(LEFT('Indicator Data Imputation'!I23,3)="Val",1,0))</f>
        <v>1</v>
      </c>
      <c r="J22" s="242">
        <f>IF(LEFT('Indicator Data Imputation'!J23,3)="Nat",2,IF(LEFT('Indicator Data Imputation'!J23,3)="Val",1,0))</f>
        <v>0</v>
      </c>
      <c r="K22" s="242">
        <f>IF(LEFT('Indicator Data Imputation'!K23,3)="Nat",2,IF(LEFT('Indicator Data Imputation'!K23,3)="Val",1,0))</f>
        <v>1</v>
      </c>
      <c r="L22" s="242">
        <f>IF(LEFT('Indicator Data Imputation'!L23,3)="Nat",2,IF(LEFT('Indicator Data Imputation'!L23,3)="Val",1,0))</f>
        <v>0</v>
      </c>
      <c r="M22" s="242">
        <f>IF(LEFT('Indicator Data Imputation'!M23,3)="Nat",2,IF(LEFT('Indicator Data Imputation'!M23,3)="Val",1,0))</f>
        <v>0</v>
      </c>
      <c r="N22" s="242">
        <f>IF(LEFT('Indicator Data Imputation'!N23,3)="Nat",2,IF(LEFT('Indicator Data Imputation'!N23,3)="Val",1,0))</f>
        <v>0</v>
      </c>
      <c r="O22" s="242">
        <f>IF(LEFT('Indicator Data Imputation'!O23,3)="Nat",2,IF(LEFT('Indicator Data Imputation'!O23,3)="Val",1,0))</f>
        <v>0</v>
      </c>
      <c r="P22" s="242">
        <f>IF(LEFT('Indicator Data Imputation'!P23,3)="Nat",2,IF(LEFT('Indicator Data Imputation'!P23,3)="Val",1,0))</f>
        <v>0</v>
      </c>
      <c r="Q22" s="242">
        <f>IF(LEFT('Indicator Data Imputation'!Q23,3)="Nat",2,IF(LEFT('Indicator Data Imputation'!Q23,3)="Val",1,0))</f>
        <v>1</v>
      </c>
      <c r="R22" s="242">
        <f>IF(LEFT('Indicator Data Imputation'!R23,3)="Nat",2,IF(LEFT('Indicator Data Imputation'!R23,3)="Val",1,0))</f>
        <v>1</v>
      </c>
      <c r="S22" s="242">
        <f>IF(LEFT('Indicator Data Imputation'!S23,3)="Nat",2,IF(LEFT('Indicator Data Imputation'!S23,3)="Val",1,0))</f>
        <v>1</v>
      </c>
      <c r="T22" s="242">
        <f>IF(LEFT('Indicator Data Imputation'!T23,3)="Nat",2,IF(LEFT('Indicator Data Imputation'!T23,3)="Val",1,0))</f>
        <v>1</v>
      </c>
      <c r="U22" s="242">
        <f>IF(LEFT('Indicator Data Imputation'!U23,3)="Nat",2,IF(LEFT('Indicator Data Imputation'!U23,3)="Val",1,0))</f>
        <v>1</v>
      </c>
      <c r="V22" s="242">
        <f>IF(LEFT('Indicator Data Imputation'!V23,3)="Nat",2,IF(LEFT('Indicator Data Imputation'!V23,3)="Val",1,0))</f>
        <v>1</v>
      </c>
      <c r="W22" s="242">
        <f>IF(LEFT('Indicator Data Imputation'!W23,3)="Nat",2,IF(LEFT('Indicator Data Imputation'!W23,3)="Val",1,0))</f>
        <v>1</v>
      </c>
      <c r="X22" s="242">
        <f>IF(LEFT('Indicator Data Imputation'!X23,3)="Nat",2,IF(LEFT('Indicator Data Imputation'!X23,3)="Val",1,0))</f>
        <v>1</v>
      </c>
      <c r="Y22" s="242">
        <f>IF(LEFT('Indicator Data Imputation'!Y23,3)="Nat",2,IF(LEFT('Indicator Data Imputation'!Y23,3)="Val",1,0))</f>
        <v>1</v>
      </c>
      <c r="Z22" s="242">
        <f>IF(LEFT('Indicator Data Imputation'!Z23,3)="Nat",2,IF(LEFT('Indicator Data Imputation'!Z23,3)="Val",1,0))</f>
        <v>1</v>
      </c>
      <c r="AA22" s="242">
        <f>IF(LEFT('Indicator Data Imputation'!AA23,3)="Nat",2,IF(LEFT('Indicator Data Imputation'!AA23,3)="Val",1,0))</f>
        <v>1</v>
      </c>
      <c r="AB22" s="242">
        <f>IF(LEFT('Indicator Data Imputation'!AB23,3)="Nat",2,IF(LEFT('Indicator Data Imputation'!AB23,3)="Val",1,0))</f>
        <v>0</v>
      </c>
      <c r="AC22" s="242">
        <f>IF(LEFT('Indicator Data Imputation'!AC23,3)="Nat",2,IF(LEFT('Indicator Data Imputation'!AC23,3)="Val",1,0))</f>
        <v>0</v>
      </c>
      <c r="AD22" s="242">
        <f>IF(LEFT('Indicator Data Imputation'!AD23,3)="Nat",2,IF(LEFT('Indicator Data Imputation'!AD23,3)="Val",1,0))</f>
        <v>0</v>
      </c>
      <c r="AE22" s="242">
        <f>IF(LEFT('Indicator Data Imputation'!AE23,3)="Nat",2,IF(LEFT('Indicator Data Imputation'!AE23,3)="Val",1,0))</f>
        <v>0</v>
      </c>
      <c r="AF22" s="242">
        <f>IF(LEFT('Indicator Data Imputation'!AF23,3)="Nat",2,IF(LEFT('Indicator Data Imputation'!AF23,3)="Val",1,0))</f>
        <v>0</v>
      </c>
      <c r="AG22" s="242">
        <f>IF(LEFT('Indicator Data Imputation'!AG23,3)="Nat",2,IF(LEFT('Indicator Data Imputation'!AG23,3)="Val",1,0))</f>
        <v>0</v>
      </c>
      <c r="AH22" s="242">
        <f>IF(LEFT('Indicator Data Imputation'!AH23,3)="Nat",2,IF(LEFT('Indicator Data Imputation'!AH23,3)="Val",1,0))</f>
        <v>0</v>
      </c>
      <c r="AI22" s="242">
        <f>IF(LEFT('Indicator Data Imputation'!AI23,3)="Nat",2,IF(LEFT('Indicator Data Imputation'!AI23,3)="Val",1,0))</f>
        <v>0</v>
      </c>
      <c r="AJ22" s="242">
        <f>IF(LEFT('Indicator Data Imputation'!AJ23,3)="Nat",2,IF(LEFT('Indicator Data Imputation'!AJ23,3)="Val",1,0))</f>
        <v>0</v>
      </c>
      <c r="AK22" s="242">
        <f>IF(LEFT('Indicator Data Imputation'!AK23,3)="Nat",2,IF(LEFT('Indicator Data Imputation'!AK23,3)="Val",1,0))</f>
        <v>0</v>
      </c>
      <c r="AL22" s="242">
        <f>IF(LEFT('Indicator Data Imputation'!AL23,3)="Nat",2,IF(LEFT('Indicator Data Imputation'!AL23,3)="Val",1,0))</f>
        <v>0</v>
      </c>
      <c r="AM22" s="242">
        <f>IF(LEFT('Indicator Data Imputation'!AM23,3)="Nat",2,IF(LEFT('Indicator Data Imputation'!AM23,3)="Val",1,0))</f>
        <v>0</v>
      </c>
      <c r="AN22" s="242">
        <f>IF(LEFT('Indicator Data Imputation'!AN23,3)="Nat",2,IF(LEFT('Indicator Data Imputation'!AN23,3)="Val",1,0))</f>
        <v>1</v>
      </c>
      <c r="AO22" s="242">
        <f>IF(LEFT('Indicator Data Imputation'!AO23,3)="Nat",2,IF(LEFT('Indicator Data Imputation'!AO23,3)="Val",1,0))</f>
        <v>1</v>
      </c>
      <c r="AP22" s="242">
        <f>IF(LEFT('Indicator Data Imputation'!AP23,3)="Nat",2,IF(LEFT('Indicator Data Imputation'!AP23,3)="Val",1,0))</f>
        <v>2</v>
      </c>
      <c r="AQ22" s="242">
        <f>IF(LEFT('Indicator Data Imputation'!AQ23,3)="Nat",2,IF(LEFT('Indicator Data Imputation'!AQ23,3)="Val",1,0))</f>
        <v>2</v>
      </c>
      <c r="AR22" s="242">
        <f>IF(LEFT('Indicator Data Imputation'!AR23,3)="Nat",2,IF(LEFT('Indicator Data Imputation'!AR23,3)="Val",1,0))</f>
        <v>2</v>
      </c>
      <c r="AS22" s="242">
        <f>IF(LEFT('Indicator Data Imputation'!AS23,3)="Nat",2,IF(LEFT('Indicator Data Imputation'!AS23,3)="Val",1,0))</f>
        <v>2</v>
      </c>
      <c r="AT22" s="242">
        <f>IF(LEFT('Indicator Data Imputation'!AT23,3)="Nat",2,IF(LEFT('Indicator Data Imputation'!AT23,3)="Val",1,0))</f>
        <v>2</v>
      </c>
      <c r="AU22" s="242">
        <f>IF(LEFT('Indicator Data Imputation'!AU23,3)="Nat",2,IF(LEFT('Indicator Data Imputation'!AU23,3)="Val",1,0))</f>
        <v>1</v>
      </c>
      <c r="AV22" s="242">
        <f>IF(LEFT('Indicator Data Imputation'!AV23,3)="Nat",2,IF(LEFT('Indicator Data Imputation'!AV23,3)="Val",1,0))</f>
        <v>1</v>
      </c>
      <c r="AW22" s="242">
        <f>IF(LEFT('Indicator Data Imputation'!AW23,3)="Nat",2,IF(LEFT('Indicator Data Imputation'!AW23,3)="Val",1,0))</f>
        <v>0</v>
      </c>
      <c r="AX22" s="242">
        <f>IF(LEFT('Indicator Data Imputation'!AX23,3)="Nat",2,IF(LEFT('Indicator Data Imputation'!AX23,3)="Val",1,0))</f>
        <v>0</v>
      </c>
      <c r="AY22" s="246">
        <f t="shared" si="0"/>
        <v>17</v>
      </c>
      <c r="AZ22" s="247">
        <f t="shared" si="1"/>
        <v>0.36956521739130432</v>
      </c>
      <c r="BA22" s="246">
        <f t="shared" si="2"/>
        <v>5</v>
      </c>
      <c r="BB22" s="247">
        <f t="shared" si="3"/>
        <v>0.10869565217391304</v>
      </c>
    </row>
    <row r="23" spans="1:54" s="166" customFormat="1" x14ac:dyDescent="0.25">
      <c r="A23" s="165" t="s">
        <v>185</v>
      </c>
      <c r="B23" s="165" t="s">
        <v>336</v>
      </c>
      <c r="C23" s="165" t="s">
        <v>317</v>
      </c>
      <c r="D23" s="195" t="s">
        <v>338</v>
      </c>
      <c r="E23" s="242">
        <f>IF(LEFT('Indicator Data Imputation'!E24,3)="Nat",2,IF(LEFT('Indicator Data Imputation'!E24,3)="Val",1,0))</f>
        <v>0</v>
      </c>
      <c r="F23" s="242">
        <f>IF(LEFT('Indicator Data Imputation'!F24,3)="Nat",2,IF(LEFT('Indicator Data Imputation'!F24,3)="Val",1,0))</f>
        <v>0</v>
      </c>
      <c r="G23" s="242">
        <f>IF(LEFT('Indicator Data Imputation'!G24,3)="Nat",2,IF(LEFT('Indicator Data Imputation'!G24,3)="Val",1,0))</f>
        <v>0</v>
      </c>
      <c r="H23" s="242">
        <f>IF(LEFT('Indicator Data Imputation'!H24,3)="Nat",2,IF(LEFT('Indicator Data Imputation'!H24,3)="Val",1,0))</f>
        <v>0</v>
      </c>
      <c r="I23" s="242">
        <f>IF(LEFT('Indicator Data Imputation'!I24,3)="Nat",2,IF(LEFT('Indicator Data Imputation'!I24,3)="Val",1,0))</f>
        <v>1</v>
      </c>
      <c r="J23" s="242">
        <f>IF(LEFT('Indicator Data Imputation'!J24,3)="Nat",2,IF(LEFT('Indicator Data Imputation'!J24,3)="Val",1,0))</f>
        <v>0</v>
      </c>
      <c r="K23" s="242">
        <f>IF(LEFT('Indicator Data Imputation'!K24,3)="Nat",2,IF(LEFT('Indicator Data Imputation'!K24,3)="Val",1,0))</f>
        <v>1</v>
      </c>
      <c r="L23" s="242">
        <f>IF(LEFT('Indicator Data Imputation'!L24,3)="Nat",2,IF(LEFT('Indicator Data Imputation'!L24,3)="Val",1,0))</f>
        <v>0</v>
      </c>
      <c r="M23" s="242">
        <f>IF(LEFT('Indicator Data Imputation'!M24,3)="Nat",2,IF(LEFT('Indicator Data Imputation'!M24,3)="Val",1,0))</f>
        <v>0</v>
      </c>
      <c r="N23" s="242">
        <f>IF(LEFT('Indicator Data Imputation'!N24,3)="Nat",2,IF(LEFT('Indicator Data Imputation'!N24,3)="Val",1,0))</f>
        <v>0</v>
      </c>
      <c r="O23" s="242">
        <f>IF(LEFT('Indicator Data Imputation'!O24,3)="Nat",2,IF(LEFT('Indicator Data Imputation'!O24,3)="Val",1,0))</f>
        <v>0</v>
      </c>
      <c r="P23" s="242">
        <f>IF(LEFT('Indicator Data Imputation'!P24,3)="Nat",2,IF(LEFT('Indicator Data Imputation'!P24,3)="Val",1,0))</f>
        <v>0</v>
      </c>
      <c r="Q23" s="242">
        <f>IF(LEFT('Indicator Data Imputation'!Q24,3)="Nat",2,IF(LEFT('Indicator Data Imputation'!Q24,3)="Val",1,0))</f>
        <v>1</v>
      </c>
      <c r="R23" s="242">
        <f>IF(LEFT('Indicator Data Imputation'!R24,3)="Nat",2,IF(LEFT('Indicator Data Imputation'!R24,3)="Val",1,0))</f>
        <v>1</v>
      </c>
      <c r="S23" s="242">
        <f>IF(LEFT('Indicator Data Imputation'!S24,3)="Nat",2,IF(LEFT('Indicator Data Imputation'!S24,3)="Val",1,0))</f>
        <v>1</v>
      </c>
      <c r="T23" s="242">
        <f>IF(LEFT('Indicator Data Imputation'!T24,3)="Nat",2,IF(LEFT('Indicator Data Imputation'!T24,3)="Val",1,0))</f>
        <v>1</v>
      </c>
      <c r="U23" s="242">
        <f>IF(LEFT('Indicator Data Imputation'!U24,3)="Nat",2,IF(LEFT('Indicator Data Imputation'!U24,3)="Val",1,0))</f>
        <v>1</v>
      </c>
      <c r="V23" s="242">
        <f>IF(LEFT('Indicator Data Imputation'!V24,3)="Nat",2,IF(LEFT('Indicator Data Imputation'!V24,3)="Val",1,0))</f>
        <v>1</v>
      </c>
      <c r="W23" s="242">
        <f>IF(LEFT('Indicator Data Imputation'!W24,3)="Nat",2,IF(LEFT('Indicator Data Imputation'!W24,3)="Val",1,0))</f>
        <v>1</v>
      </c>
      <c r="X23" s="242">
        <f>IF(LEFT('Indicator Data Imputation'!X24,3)="Nat",2,IF(LEFT('Indicator Data Imputation'!X24,3)="Val",1,0))</f>
        <v>1</v>
      </c>
      <c r="Y23" s="242">
        <f>IF(LEFT('Indicator Data Imputation'!Y24,3)="Nat",2,IF(LEFT('Indicator Data Imputation'!Y24,3)="Val",1,0))</f>
        <v>1</v>
      </c>
      <c r="Z23" s="242">
        <f>IF(LEFT('Indicator Data Imputation'!Z24,3)="Nat",2,IF(LEFT('Indicator Data Imputation'!Z24,3)="Val",1,0))</f>
        <v>1</v>
      </c>
      <c r="AA23" s="242">
        <f>IF(LEFT('Indicator Data Imputation'!AA24,3)="Nat",2,IF(LEFT('Indicator Data Imputation'!AA24,3)="Val",1,0))</f>
        <v>1</v>
      </c>
      <c r="AB23" s="242">
        <f>IF(LEFT('Indicator Data Imputation'!AB24,3)="Nat",2,IF(LEFT('Indicator Data Imputation'!AB24,3)="Val",1,0))</f>
        <v>0</v>
      </c>
      <c r="AC23" s="242">
        <f>IF(LEFT('Indicator Data Imputation'!AC24,3)="Nat",2,IF(LEFT('Indicator Data Imputation'!AC24,3)="Val",1,0))</f>
        <v>0</v>
      </c>
      <c r="AD23" s="242">
        <f>IF(LEFT('Indicator Data Imputation'!AD24,3)="Nat",2,IF(LEFT('Indicator Data Imputation'!AD24,3)="Val",1,0))</f>
        <v>0</v>
      </c>
      <c r="AE23" s="242">
        <f>IF(LEFT('Indicator Data Imputation'!AE24,3)="Nat",2,IF(LEFT('Indicator Data Imputation'!AE24,3)="Val",1,0))</f>
        <v>0</v>
      </c>
      <c r="AF23" s="242">
        <f>IF(LEFT('Indicator Data Imputation'!AF24,3)="Nat",2,IF(LEFT('Indicator Data Imputation'!AF24,3)="Val",1,0))</f>
        <v>0</v>
      </c>
      <c r="AG23" s="242">
        <f>IF(LEFT('Indicator Data Imputation'!AG24,3)="Nat",2,IF(LEFT('Indicator Data Imputation'!AG24,3)="Val",1,0))</f>
        <v>0</v>
      </c>
      <c r="AH23" s="242">
        <f>IF(LEFT('Indicator Data Imputation'!AH24,3)="Nat",2,IF(LEFT('Indicator Data Imputation'!AH24,3)="Val",1,0))</f>
        <v>0</v>
      </c>
      <c r="AI23" s="242">
        <f>IF(LEFT('Indicator Data Imputation'!AI24,3)="Nat",2,IF(LEFT('Indicator Data Imputation'!AI24,3)="Val",1,0))</f>
        <v>0</v>
      </c>
      <c r="AJ23" s="242">
        <f>IF(LEFT('Indicator Data Imputation'!AJ24,3)="Nat",2,IF(LEFT('Indicator Data Imputation'!AJ24,3)="Val",1,0))</f>
        <v>0</v>
      </c>
      <c r="AK23" s="242">
        <f>IF(LEFT('Indicator Data Imputation'!AK24,3)="Nat",2,IF(LEFT('Indicator Data Imputation'!AK24,3)="Val",1,0))</f>
        <v>0</v>
      </c>
      <c r="AL23" s="242">
        <f>IF(LEFT('Indicator Data Imputation'!AL24,3)="Nat",2,IF(LEFT('Indicator Data Imputation'!AL24,3)="Val",1,0))</f>
        <v>0</v>
      </c>
      <c r="AM23" s="242">
        <f>IF(LEFT('Indicator Data Imputation'!AM24,3)="Nat",2,IF(LEFT('Indicator Data Imputation'!AM24,3)="Val",1,0))</f>
        <v>0</v>
      </c>
      <c r="AN23" s="242">
        <f>IF(LEFT('Indicator Data Imputation'!AN24,3)="Nat",2,IF(LEFT('Indicator Data Imputation'!AN24,3)="Val",1,0))</f>
        <v>1</v>
      </c>
      <c r="AO23" s="242">
        <f>IF(LEFT('Indicator Data Imputation'!AO24,3)="Nat",2,IF(LEFT('Indicator Data Imputation'!AO24,3)="Val",1,0))</f>
        <v>1</v>
      </c>
      <c r="AP23" s="242">
        <f>IF(LEFT('Indicator Data Imputation'!AP24,3)="Nat",2,IF(LEFT('Indicator Data Imputation'!AP24,3)="Val",1,0))</f>
        <v>2</v>
      </c>
      <c r="AQ23" s="242">
        <f>IF(LEFT('Indicator Data Imputation'!AQ24,3)="Nat",2,IF(LEFT('Indicator Data Imputation'!AQ24,3)="Val",1,0))</f>
        <v>2</v>
      </c>
      <c r="AR23" s="242">
        <f>IF(LEFT('Indicator Data Imputation'!AR24,3)="Nat",2,IF(LEFT('Indicator Data Imputation'!AR24,3)="Val",1,0))</f>
        <v>2</v>
      </c>
      <c r="AS23" s="242">
        <f>IF(LEFT('Indicator Data Imputation'!AS24,3)="Nat",2,IF(LEFT('Indicator Data Imputation'!AS24,3)="Val",1,0))</f>
        <v>2</v>
      </c>
      <c r="AT23" s="242">
        <f>IF(LEFT('Indicator Data Imputation'!AT24,3)="Nat",2,IF(LEFT('Indicator Data Imputation'!AT24,3)="Val",1,0))</f>
        <v>2</v>
      </c>
      <c r="AU23" s="242">
        <f>IF(LEFT('Indicator Data Imputation'!AU24,3)="Nat",2,IF(LEFT('Indicator Data Imputation'!AU24,3)="Val",1,0))</f>
        <v>1</v>
      </c>
      <c r="AV23" s="242">
        <f>IF(LEFT('Indicator Data Imputation'!AV24,3)="Nat",2,IF(LEFT('Indicator Data Imputation'!AV24,3)="Val",1,0))</f>
        <v>1</v>
      </c>
      <c r="AW23" s="242">
        <f>IF(LEFT('Indicator Data Imputation'!AW24,3)="Nat",2,IF(LEFT('Indicator Data Imputation'!AW24,3)="Val",1,0))</f>
        <v>0</v>
      </c>
      <c r="AX23" s="242">
        <f>IF(LEFT('Indicator Data Imputation'!AX24,3)="Nat",2,IF(LEFT('Indicator Data Imputation'!AX24,3)="Val",1,0))</f>
        <v>0</v>
      </c>
      <c r="AY23" s="246">
        <f t="shared" si="0"/>
        <v>17</v>
      </c>
      <c r="AZ23" s="247">
        <f t="shared" si="1"/>
        <v>0.36956521739130432</v>
      </c>
      <c r="BA23" s="246">
        <f t="shared" si="2"/>
        <v>5</v>
      </c>
      <c r="BB23" s="247">
        <f t="shared" si="3"/>
        <v>0.10869565217391304</v>
      </c>
    </row>
    <row r="24" spans="1:54" s="166" customFormat="1" x14ac:dyDescent="0.25">
      <c r="A24" s="165" t="s">
        <v>186</v>
      </c>
      <c r="B24" s="165" t="s">
        <v>341</v>
      </c>
      <c r="C24" s="165" t="s">
        <v>342</v>
      </c>
      <c r="D24" s="195" t="s">
        <v>343</v>
      </c>
      <c r="E24" s="242">
        <f>IF(LEFT('Indicator Data Imputation'!E25,3)="Nat",2,IF(LEFT('Indicator Data Imputation'!E25,3)="Val",1,0))</f>
        <v>0</v>
      </c>
      <c r="F24" s="242">
        <f>IF(LEFT('Indicator Data Imputation'!F25,3)="Nat",2,IF(LEFT('Indicator Data Imputation'!F25,3)="Val",1,0))</f>
        <v>0</v>
      </c>
      <c r="G24" s="242">
        <f>IF(LEFT('Indicator Data Imputation'!G25,3)="Nat",2,IF(LEFT('Indicator Data Imputation'!G25,3)="Val",1,0))</f>
        <v>0</v>
      </c>
      <c r="H24" s="242">
        <f>IF(LEFT('Indicator Data Imputation'!H25,3)="Nat",2,IF(LEFT('Indicator Data Imputation'!H25,3)="Val",1,0))</f>
        <v>0</v>
      </c>
      <c r="I24" s="242">
        <f>IF(LEFT('Indicator Data Imputation'!I25,3)="Nat",2,IF(LEFT('Indicator Data Imputation'!I25,3)="Val",1,0))</f>
        <v>1</v>
      </c>
      <c r="J24" s="242">
        <f>IF(LEFT('Indicator Data Imputation'!J25,3)="Nat",2,IF(LEFT('Indicator Data Imputation'!J25,3)="Val",1,0))</f>
        <v>0</v>
      </c>
      <c r="K24" s="242">
        <f>IF(LEFT('Indicator Data Imputation'!K25,3)="Nat",2,IF(LEFT('Indicator Data Imputation'!K25,3)="Val",1,0))</f>
        <v>1</v>
      </c>
      <c r="L24" s="242">
        <f>IF(LEFT('Indicator Data Imputation'!L25,3)="Nat",2,IF(LEFT('Indicator Data Imputation'!L25,3)="Val",1,0))</f>
        <v>0</v>
      </c>
      <c r="M24" s="242">
        <f>IF(LEFT('Indicator Data Imputation'!M25,3)="Nat",2,IF(LEFT('Indicator Data Imputation'!M25,3)="Val",1,0))</f>
        <v>0</v>
      </c>
      <c r="N24" s="242">
        <f>IF(LEFT('Indicator Data Imputation'!N25,3)="Nat",2,IF(LEFT('Indicator Data Imputation'!N25,3)="Val",1,0))</f>
        <v>0</v>
      </c>
      <c r="O24" s="242">
        <f>IF(LEFT('Indicator Data Imputation'!O25,3)="Nat",2,IF(LEFT('Indicator Data Imputation'!O25,3)="Val",1,0))</f>
        <v>0</v>
      </c>
      <c r="P24" s="242">
        <f>IF(LEFT('Indicator Data Imputation'!P25,3)="Nat",2,IF(LEFT('Indicator Data Imputation'!P25,3)="Val",1,0))</f>
        <v>0</v>
      </c>
      <c r="Q24" s="242">
        <f>IF(LEFT('Indicator Data Imputation'!Q25,3)="Nat",2,IF(LEFT('Indicator Data Imputation'!Q25,3)="Val",1,0))</f>
        <v>1</v>
      </c>
      <c r="R24" s="242">
        <f>IF(LEFT('Indicator Data Imputation'!R25,3)="Nat",2,IF(LEFT('Indicator Data Imputation'!R25,3)="Val",1,0))</f>
        <v>1</v>
      </c>
      <c r="S24" s="242">
        <f>IF(LEFT('Indicator Data Imputation'!S25,3)="Nat",2,IF(LEFT('Indicator Data Imputation'!S25,3)="Val",1,0))</f>
        <v>1</v>
      </c>
      <c r="T24" s="242">
        <f>IF(LEFT('Indicator Data Imputation'!T25,3)="Nat",2,IF(LEFT('Indicator Data Imputation'!T25,3)="Val",1,0))</f>
        <v>1</v>
      </c>
      <c r="U24" s="242">
        <f>IF(LEFT('Indicator Data Imputation'!U25,3)="Nat",2,IF(LEFT('Indicator Data Imputation'!U25,3)="Val",1,0))</f>
        <v>1</v>
      </c>
      <c r="V24" s="242">
        <f>IF(LEFT('Indicator Data Imputation'!V25,3)="Nat",2,IF(LEFT('Indicator Data Imputation'!V25,3)="Val",1,0))</f>
        <v>1</v>
      </c>
      <c r="W24" s="242">
        <f>IF(LEFT('Indicator Data Imputation'!W25,3)="Nat",2,IF(LEFT('Indicator Data Imputation'!W25,3)="Val",1,0))</f>
        <v>1</v>
      </c>
      <c r="X24" s="242">
        <f>IF(LEFT('Indicator Data Imputation'!X25,3)="Nat",2,IF(LEFT('Indicator Data Imputation'!X25,3)="Val",1,0))</f>
        <v>1</v>
      </c>
      <c r="Y24" s="242">
        <f>IF(LEFT('Indicator Data Imputation'!Y25,3)="Nat",2,IF(LEFT('Indicator Data Imputation'!Y25,3)="Val",1,0))</f>
        <v>1</v>
      </c>
      <c r="Z24" s="242">
        <f>IF(LEFT('Indicator Data Imputation'!Z25,3)="Nat",2,IF(LEFT('Indicator Data Imputation'!Z25,3)="Val",1,0))</f>
        <v>1</v>
      </c>
      <c r="AA24" s="242">
        <f>IF(LEFT('Indicator Data Imputation'!AA25,3)="Nat",2,IF(LEFT('Indicator Data Imputation'!AA25,3)="Val",1,0))</f>
        <v>1</v>
      </c>
      <c r="AB24" s="242">
        <f>IF(LEFT('Indicator Data Imputation'!AB25,3)="Nat",2,IF(LEFT('Indicator Data Imputation'!AB25,3)="Val",1,0))</f>
        <v>0</v>
      </c>
      <c r="AC24" s="242">
        <f>IF(LEFT('Indicator Data Imputation'!AC25,3)="Nat",2,IF(LEFT('Indicator Data Imputation'!AC25,3)="Val",1,0))</f>
        <v>0</v>
      </c>
      <c r="AD24" s="242">
        <f>IF(LEFT('Indicator Data Imputation'!AD25,3)="Nat",2,IF(LEFT('Indicator Data Imputation'!AD25,3)="Val",1,0))</f>
        <v>0</v>
      </c>
      <c r="AE24" s="242">
        <f>IF(LEFT('Indicator Data Imputation'!AE25,3)="Nat",2,IF(LEFT('Indicator Data Imputation'!AE25,3)="Val",1,0))</f>
        <v>0</v>
      </c>
      <c r="AF24" s="242">
        <f>IF(LEFT('Indicator Data Imputation'!AF25,3)="Nat",2,IF(LEFT('Indicator Data Imputation'!AF25,3)="Val",1,0))</f>
        <v>0</v>
      </c>
      <c r="AG24" s="242">
        <f>IF(LEFT('Indicator Data Imputation'!AG25,3)="Nat",2,IF(LEFT('Indicator Data Imputation'!AG25,3)="Val",1,0))</f>
        <v>0</v>
      </c>
      <c r="AH24" s="242">
        <f>IF(LEFT('Indicator Data Imputation'!AH25,3)="Nat",2,IF(LEFT('Indicator Data Imputation'!AH25,3)="Val",1,0))</f>
        <v>0</v>
      </c>
      <c r="AI24" s="242">
        <f>IF(LEFT('Indicator Data Imputation'!AI25,3)="Nat",2,IF(LEFT('Indicator Data Imputation'!AI25,3)="Val",1,0))</f>
        <v>0</v>
      </c>
      <c r="AJ24" s="242">
        <f>IF(LEFT('Indicator Data Imputation'!AJ25,3)="Nat",2,IF(LEFT('Indicator Data Imputation'!AJ25,3)="Val",1,0))</f>
        <v>0</v>
      </c>
      <c r="AK24" s="242">
        <f>IF(LEFT('Indicator Data Imputation'!AK25,3)="Nat",2,IF(LEFT('Indicator Data Imputation'!AK25,3)="Val",1,0))</f>
        <v>0</v>
      </c>
      <c r="AL24" s="242">
        <f>IF(LEFT('Indicator Data Imputation'!AL25,3)="Nat",2,IF(LEFT('Indicator Data Imputation'!AL25,3)="Val",1,0))</f>
        <v>0</v>
      </c>
      <c r="AM24" s="242">
        <f>IF(LEFT('Indicator Data Imputation'!AM25,3)="Nat",2,IF(LEFT('Indicator Data Imputation'!AM25,3)="Val",1,0))</f>
        <v>0</v>
      </c>
      <c r="AN24" s="242">
        <f>IF(LEFT('Indicator Data Imputation'!AN25,3)="Nat",2,IF(LEFT('Indicator Data Imputation'!AN25,3)="Val",1,0))</f>
        <v>1</v>
      </c>
      <c r="AO24" s="242">
        <f>IF(LEFT('Indicator Data Imputation'!AO25,3)="Nat",2,IF(LEFT('Indicator Data Imputation'!AO25,3)="Val",1,0))</f>
        <v>1</v>
      </c>
      <c r="AP24" s="242">
        <f>IF(LEFT('Indicator Data Imputation'!AP25,3)="Nat",2,IF(LEFT('Indicator Data Imputation'!AP25,3)="Val",1,0))</f>
        <v>2</v>
      </c>
      <c r="AQ24" s="242">
        <f>IF(LEFT('Indicator Data Imputation'!AQ25,3)="Nat",2,IF(LEFT('Indicator Data Imputation'!AQ25,3)="Val",1,0))</f>
        <v>2</v>
      </c>
      <c r="AR24" s="242">
        <f>IF(LEFT('Indicator Data Imputation'!AR25,3)="Nat",2,IF(LEFT('Indicator Data Imputation'!AR25,3)="Val",1,0))</f>
        <v>2</v>
      </c>
      <c r="AS24" s="242">
        <f>IF(LEFT('Indicator Data Imputation'!AS25,3)="Nat",2,IF(LEFT('Indicator Data Imputation'!AS25,3)="Val",1,0))</f>
        <v>2</v>
      </c>
      <c r="AT24" s="242">
        <f>IF(LEFT('Indicator Data Imputation'!AT25,3)="Nat",2,IF(LEFT('Indicator Data Imputation'!AT25,3)="Val",1,0))</f>
        <v>2</v>
      </c>
      <c r="AU24" s="242">
        <f>IF(LEFT('Indicator Data Imputation'!AU25,3)="Nat",2,IF(LEFT('Indicator Data Imputation'!AU25,3)="Val",1,0))</f>
        <v>1</v>
      </c>
      <c r="AV24" s="242">
        <f>IF(LEFT('Indicator Data Imputation'!AV25,3)="Nat",2,IF(LEFT('Indicator Data Imputation'!AV25,3)="Val",1,0))</f>
        <v>1</v>
      </c>
      <c r="AW24" s="242">
        <f>IF(LEFT('Indicator Data Imputation'!AW25,3)="Nat",2,IF(LEFT('Indicator Data Imputation'!AW25,3)="Val",1,0))</f>
        <v>0</v>
      </c>
      <c r="AX24" s="242">
        <f>IF(LEFT('Indicator Data Imputation'!AX25,3)="Nat",2,IF(LEFT('Indicator Data Imputation'!AX25,3)="Val",1,0))</f>
        <v>0</v>
      </c>
      <c r="AY24" s="246">
        <f t="shared" si="0"/>
        <v>17</v>
      </c>
      <c r="AZ24" s="247">
        <f t="shared" si="1"/>
        <v>0.36956521739130432</v>
      </c>
      <c r="BA24" s="246">
        <f t="shared" si="2"/>
        <v>5</v>
      </c>
      <c r="BB24" s="247">
        <f t="shared" si="3"/>
        <v>0.10869565217391304</v>
      </c>
    </row>
    <row r="25" spans="1:54" s="166" customFormat="1" x14ac:dyDescent="0.25">
      <c r="A25" s="165" t="s">
        <v>186</v>
      </c>
      <c r="B25" s="165" t="s">
        <v>344</v>
      </c>
      <c r="C25" s="165" t="s">
        <v>342</v>
      </c>
      <c r="D25" s="195" t="s">
        <v>346</v>
      </c>
      <c r="E25" s="242">
        <f>IF(LEFT('Indicator Data Imputation'!E26,3)="Nat",2,IF(LEFT('Indicator Data Imputation'!E26,3)="Val",1,0))</f>
        <v>0</v>
      </c>
      <c r="F25" s="242">
        <f>IF(LEFT('Indicator Data Imputation'!F26,3)="Nat",2,IF(LEFT('Indicator Data Imputation'!F26,3)="Val",1,0))</f>
        <v>0</v>
      </c>
      <c r="G25" s="242">
        <f>IF(LEFT('Indicator Data Imputation'!G26,3)="Nat",2,IF(LEFT('Indicator Data Imputation'!G26,3)="Val",1,0))</f>
        <v>0</v>
      </c>
      <c r="H25" s="242">
        <f>IF(LEFT('Indicator Data Imputation'!H26,3)="Nat",2,IF(LEFT('Indicator Data Imputation'!H26,3)="Val",1,0))</f>
        <v>0</v>
      </c>
      <c r="I25" s="242">
        <f>IF(LEFT('Indicator Data Imputation'!I26,3)="Nat",2,IF(LEFT('Indicator Data Imputation'!I26,3)="Val",1,0))</f>
        <v>1</v>
      </c>
      <c r="J25" s="242">
        <f>IF(LEFT('Indicator Data Imputation'!J26,3)="Nat",2,IF(LEFT('Indicator Data Imputation'!J26,3)="Val",1,0))</f>
        <v>0</v>
      </c>
      <c r="K25" s="242">
        <f>IF(LEFT('Indicator Data Imputation'!K26,3)="Nat",2,IF(LEFT('Indicator Data Imputation'!K26,3)="Val",1,0))</f>
        <v>1</v>
      </c>
      <c r="L25" s="242">
        <f>IF(LEFT('Indicator Data Imputation'!L26,3)="Nat",2,IF(LEFT('Indicator Data Imputation'!L26,3)="Val",1,0))</f>
        <v>0</v>
      </c>
      <c r="M25" s="242">
        <f>IF(LEFT('Indicator Data Imputation'!M26,3)="Nat",2,IF(LEFT('Indicator Data Imputation'!M26,3)="Val",1,0))</f>
        <v>0</v>
      </c>
      <c r="N25" s="242">
        <f>IF(LEFT('Indicator Data Imputation'!N26,3)="Nat",2,IF(LEFT('Indicator Data Imputation'!N26,3)="Val",1,0))</f>
        <v>0</v>
      </c>
      <c r="O25" s="242">
        <f>IF(LEFT('Indicator Data Imputation'!O26,3)="Nat",2,IF(LEFT('Indicator Data Imputation'!O26,3)="Val",1,0))</f>
        <v>0</v>
      </c>
      <c r="P25" s="242">
        <f>IF(LEFT('Indicator Data Imputation'!P26,3)="Nat",2,IF(LEFT('Indicator Data Imputation'!P26,3)="Val",1,0))</f>
        <v>0</v>
      </c>
      <c r="Q25" s="242">
        <f>IF(LEFT('Indicator Data Imputation'!Q26,3)="Nat",2,IF(LEFT('Indicator Data Imputation'!Q26,3)="Val",1,0))</f>
        <v>1</v>
      </c>
      <c r="R25" s="242">
        <f>IF(LEFT('Indicator Data Imputation'!R26,3)="Nat",2,IF(LEFT('Indicator Data Imputation'!R26,3)="Val",1,0))</f>
        <v>1</v>
      </c>
      <c r="S25" s="242">
        <f>IF(LEFT('Indicator Data Imputation'!S26,3)="Nat",2,IF(LEFT('Indicator Data Imputation'!S26,3)="Val",1,0))</f>
        <v>1</v>
      </c>
      <c r="T25" s="242">
        <f>IF(LEFT('Indicator Data Imputation'!T26,3)="Nat",2,IF(LEFT('Indicator Data Imputation'!T26,3)="Val",1,0))</f>
        <v>1</v>
      </c>
      <c r="U25" s="242">
        <f>IF(LEFT('Indicator Data Imputation'!U26,3)="Nat",2,IF(LEFT('Indicator Data Imputation'!U26,3)="Val",1,0))</f>
        <v>1</v>
      </c>
      <c r="V25" s="242">
        <f>IF(LEFT('Indicator Data Imputation'!V26,3)="Nat",2,IF(LEFT('Indicator Data Imputation'!V26,3)="Val",1,0))</f>
        <v>1</v>
      </c>
      <c r="W25" s="242">
        <f>IF(LEFT('Indicator Data Imputation'!W26,3)="Nat",2,IF(LEFT('Indicator Data Imputation'!W26,3)="Val",1,0))</f>
        <v>1</v>
      </c>
      <c r="X25" s="242">
        <f>IF(LEFT('Indicator Data Imputation'!X26,3)="Nat",2,IF(LEFT('Indicator Data Imputation'!X26,3)="Val",1,0))</f>
        <v>1</v>
      </c>
      <c r="Y25" s="242">
        <f>IF(LEFT('Indicator Data Imputation'!Y26,3)="Nat",2,IF(LEFT('Indicator Data Imputation'!Y26,3)="Val",1,0))</f>
        <v>1</v>
      </c>
      <c r="Z25" s="242">
        <f>IF(LEFT('Indicator Data Imputation'!Z26,3)="Nat",2,IF(LEFT('Indicator Data Imputation'!Z26,3)="Val",1,0))</f>
        <v>1</v>
      </c>
      <c r="AA25" s="242">
        <f>IF(LEFT('Indicator Data Imputation'!AA26,3)="Nat",2,IF(LEFT('Indicator Data Imputation'!AA26,3)="Val",1,0))</f>
        <v>1</v>
      </c>
      <c r="AB25" s="242">
        <f>IF(LEFT('Indicator Data Imputation'!AB26,3)="Nat",2,IF(LEFT('Indicator Data Imputation'!AB26,3)="Val",1,0))</f>
        <v>0</v>
      </c>
      <c r="AC25" s="242">
        <f>IF(LEFT('Indicator Data Imputation'!AC26,3)="Nat",2,IF(LEFT('Indicator Data Imputation'!AC26,3)="Val",1,0))</f>
        <v>0</v>
      </c>
      <c r="AD25" s="242">
        <f>IF(LEFT('Indicator Data Imputation'!AD26,3)="Nat",2,IF(LEFT('Indicator Data Imputation'!AD26,3)="Val",1,0))</f>
        <v>0</v>
      </c>
      <c r="AE25" s="242">
        <f>IF(LEFT('Indicator Data Imputation'!AE26,3)="Nat",2,IF(LEFT('Indicator Data Imputation'!AE26,3)="Val",1,0))</f>
        <v>0</v>
      </c>
      <c r="AF25" s="242">
        <f>IF(LEFT('Indicator Data Imputation'!AF26,3)="Nat",2,IF(LEFT('Indicator Data Imputation'!AF26,3)="Val",1,0))</f>
        <v>0</v>
      </c>
      <c r="AG25" s="242">
        <f>IF(LEFT('Indicator Data Imputation'!AG26,3)="Nat",2,IF(LEFT('Indicator Data Imputation'!AG26,3)="Val",1,0))</f>
        <v>0</v>
      </c>
      <c r="AH25" s="242">
        <f>IF(LEFT('Indicator Data Imputation'!AH26,3)="Nat",2,IF(LEFT('Indicator Data Imputation'!AH26,3)="Val",1,0))</f>
        <v>0</v>
      </c>
      <c r="AI25" s="242">
        <f>IF(LEFT('Indicator Data Imputation'!AI26,3)="Nat",2,IF(LEFT('Indicator Data Imputation'!AI26,3)="Val",1,0))</f>
        <v>0</v>
      </c>
      <c r="AJ25" s="242">
        <f>IF(LEFT('Indicator Data Imputation'!AJ26,3)="Nat",2,IF(LEFT('Indicator Data Imputation'!AJ26,3)="Val",1,0))</f>
        <v>0</v>
      </c>
      <c r="AK25" s="242">
        <f>IF(LEFT('Indicator Data Imputation'!AK26,3)="Nat",2,IF(LEFT('Indicator Data Imputation'!AK26,3)="Val",1,0))</f>
        <v>0</v>
      </c>
      <c r="AL25" s="242">
        <f>IF(LEFT('Indicator Data Imputation'!AL26,3)="Nat",2,IF(LEFT('Indicator Data Imputation'!AL26,3)="Val",1,0))</f>
        <v>0</v>
      </c>
      <c r="AM25" s="242">
        <f>IF(LEFT('Indicator Data Imputation'!AM26,3)="Nat",2,IF(LEFT('Indicator Data Imputation'!AM26,3)="Val",1,0))</f>
        <v>0</v>
      </c>
      <c r="AN25" s="242">
        <f>IF(LEFT('Indicator Data Imputation'!AN26,3)="Nat",2,IF(LEFT('Indicator Data Imputation'!AN26,3)="Val",1,0))</f>
        <v>1</v>
      </c>
      <c r="AO25" s="242">
        <f>IF(LEFT('Indicator Data Imputation'!AO26,3)="Nat",2,IF(LEFT('Indicator Data Imputation'!AO26,3)="Val",1,0))</f>
        <v>1</v>
      </c>
      <c r="AP25" s="242">
        <f>IF(LEFT('Indicator Data Imputation'!AP26,3)="Nat",2,IF(LEFT('Indicator Data Imputation'!AP26,3)="Val",1,0))</f>
        <v>2</v>
      </c>
      <c r="AQ25" s="242">
        <f>IF(LEFT('Indicator Data Imputation'!AQ26,3)="Nat",2,IF(LEFT('Indicator Data Imputation'!AQ26,3)="Val",1,0))</f>
        <v>2</v>
      </c>
      <c r="AR25" s="242">
        <f>IF(LEFT('Indicator Data Imputation'!AR26,3)="Nat",2,IF(LEFT('Indicator Data Imputation'!AR26,3)="Val",1,0))</f>
        <v>2</v>
      </c>
      <c r="AS25" s="242">
        <f>IF(LEFT('Indicator Data Imputation'!AS26,3)="Nat",2,IF(LEFT('Indicator Data Imputation'!AS26,3)="Val",1,0))</f>
        <v>2</v>
      </c>
      <c r="AT25" s="242">
        <f>IF(LEFT('Indicator Data Imputation'!AT26,3)="Nat",2,IF(LEFT('Indicator Data Imputation'!AT26,3)="Val",1,0))</f>
        <v>2</v>
      </c>
      <c r="AU25" s="242">
        <f>IF(LEFT('Indicator Data Imputation'!AU26,3)="Nat",2,IF(LEFT('Indicator Data Imputation'!AU26,3)="Val",1,0))</f>
        <v>1</v>
      </c>
      <c r="AV25" s="242">
        <f>IF(LEFT('Indicator Data Imputation'!AV26,3)="Nat",2,IF(LEFT('Indicator Data Imputation'!AV26,3)="Val",1,0))</f>
        <v>1</v>
      </c>
      <c r="AW25" s="242">
        <f>IF(LEFT('Indicator Data Imputation'!AW26,3)="Nat",2,IF(LEFT('Indicator Data Imputation'!AW26,3)="Val",1,0))</f>
        <v>0</v>
      </c>
      <c r="AX25" s="242">
        <f>IF(LEFT('Indicator Data Imputation'!AX26,3)="Nat",2,IF(LEFT('Indicator Data Imputation'!AX26,3)="Val",1,0))</f>
        <v>0</v>
      </c>
      <c r="AY25" s="246">
        <f t="shared" si="0"/>
        <v>17</v>
      </c>
      <c r="AZ25" s="247">
        <f t="shared" si="1"/>
        <v>0.36956521739130432</v>
      </c>
      <c r="BA25" s="246">
        <f t="shared" si="2"/>
        <v>5</v>
      </c>
      <c r="BB25" s="247">
        <f t="shared" si="3"/>
        <v>0.10869565217391304</v>
      </c>
    </row>
    <row r="26" spans="1:54" s="166" customFormat="1" x14ac:dyDescent="0.25">
      <c r="A26" s="165" t="s">
        <v>186</v>
      </c>
      <c r="B26" s="165" t="s">
        <v>347</v>
      </c>
      <c r="C26" s="165" t="s">
        <v>342</v>
      </c>
      <c r="D26" s="195" t="s">
        <v>349</v>
      </c>
      <c r="E26" s="242">
        <f>IF(LEFT('Indicator Data Imputation'!E27,3)="Nat",2,IF(LEFT('Indicator Data Imputation'!E27,3)="Val",1,0))</f>
        <v>0</v>
      </c>
      <c r="F26" s="242">
        <f>IF(LEFT('Indicator Data Imputation'!F27,3)="Nat",2,IF(LEFT('Indicator Data Imputation'!F27,3)="Val",1,0))</f>
        <v>0</v>
      </c>
      <c r="G26" s="242">
        <f>IF(LEFT('Indicator Data Imputation'!G27,3)="Nat",2,IF(LEFT('Indicator Data Imputation'!G27,3)="Val",1,0))</f>
        <v>0</v>
      </c>
      <c r="H26" s="242">
        <f>IF(LEFT('Indicator Data Imputation'!H27,3)="Nat",2,IF(LEFT('Indicator Data Imputation'!H27,3)="Val",1,0))</f>
        <v>0</v>
      </c>
      <c r="I26" s="242">
        <f>IF(LEFT('Indicator Data Imputation'!I27,3)="Nat",2,IF(LEFT('Indicator Data Imputation'!I27,3)="Val",1,0))</f>
        <v>1</v>
      </c>
      <c r="J26" s="242">
        <f>IF(LEFT('Indicator Data Imputation'!J27,3)="Nat",2,IF(LEFT('Indicator Data Imputation'!J27,3)="Val",1,0))</f>
        <v>0</v>
      </c>
      <c r="K26" s="242">
        <f>IF(LEFT('Indicator Data Imputation'!K27,3)="Nat",2,IF(LEFT('Indicator Data Imputation'!K27,3)="Val",1,0))</f>
        <v>1</v>
      </c>
      <c r="L26" s="242">
        <f>IF(LEFT('Indicator Data Imputation'!L27,3)="Nat",2,IF(LEFT('Indicator Data Imputation'!L27,3)="Val",1,0))</f>
        <v>0</v>
      </c>
      <c r="M26" s="242">
        <f>IF(LEFT('Indicator Data Imputation'!M27,3)="Nat",2,IF(LEFT('Indicator Data Imputation'!M27,3)="Val",1,0))</f>
        <v>0</v>
      </c>
      <c r="N26" s="242">
        <f>IF(LEFT('Indicator Data Imputation'!N27,3)="Nat",2,IF(LEFT('Indicator Data Imputation'!N27,3)="Val",1,0))</f>
        <v>0</v>
      </c>
      <c r="O26" s="242">
        <f>IF(LEFT('Indicator Data Imputation'!O27,3)="Nat",2,IF(LEFT('Indicator Data Imputation'!O27,3)="Val",1,0))</f>
        <v>0</v>
      </c>
      <c r="P26" s="242">
        <f>IF(LEFT('Indicator Data Imputation'!P27,3)="Nat",2,IF(LEFT('Indicator Data Imputation'!P27,3)="Val",1,0))</f>
        <v>0</v>
      </c>
      <c r="Q26" s="242">
        <f>IF(LEFT('Indicator Data Imputation'!Q27,3)="Nat",2,IF(LEFT('Indicator Data Imputation'!Q27,3)="Val",1,0))</f>
        <v>1</v>
      </c>
      <c r="R26" s="242">
        <f>IF(LEFT('Indicator Data Imputation'!R27,3)="Nat",2,IF(LEFT('Indicator Data Imputation'!R27,3)="Val",1,0))</f>
        <v>1</v>
      </c>
      <c r="S26" s="242">
        <f>IF(LEFT('Indicator Data Imputation'!S27,3)="Nat",2,IF(LEFT('Indicator Data Imputation'!S27,3)="Val",1,0))</f>
        <v>1</v>
      </c>
      <c r="T26" s="242">
        <f>IF(LEFT('Indicator Data Imputation'!T27,3)="Nat",2,IF(LEFT('Indicator Data Imputation'!T27,3)="Val",1,0))</f>
        <v>1</v>
      </c>
      <c r="U26" s="242">
        <f>IF(LEFT('Indicator Data Imputation'!U27,3)="Nat",2,IF(LEFT('Indicator Data Imputation'!U27,3)="Val",1,0))</f>
        <v>1</v>
      </c>
      <c r="V26" s="242">
        <f>IF(LEFT('Indicator Data Imputation'!V27,3)="Nat",2,IF(LEFT('Indicator Data Imputation'!V27,3)="Val",1,0))</f>
        <v>1</v>
      </c>
      <c r="W26" s="242">
        <f>IF(LEFT('Indicator Data Imputation'!W27,3)="Nat",2,IF(LEFT('Indicator Data Imputation'!W27,3)="Val",1,0))</f>
        <v>1</v>
      </c>
      <c r="X26" s="242">
        <f>IF(LEFT('Indicator Data Imputation'!X27,3)="Nat",2,IF(LEFT('Indicator Data Imputation'!X27,3)="Val",1,0))</f>
        <v>1</v>
      </c>
      <c r="Y26" s="242">
        <f>IF(LEFT('Indicator Data Imputation'!Y27,3)="Nat",2,IF(LEFT('Indicator Data Imputation'!Y27,3)="Val",1,0))</f>
        <v>1</v>
      </c>
      <c r="Z26" s="242">
        <f>IF(LEFT('Indicator Data Imputation'!Z27,3)="Nat",2,IF(LEFT('Indicator Data Imputation'!Z27,3)="Val",1,0))</f>
        <v>1</v>
      </c>
      <c r="AA26" s="242">
        <f>IF(LEFT('Indicator Data Imputation'!AA27,3)="Nat",2,IF(LEFT('Indicator Data Imputation'!AA27,3)="Val",1,0))</f>
        <v>1</v>
      </c>
      <c r="AB26" s="242">
        <f>IF(LEFT('Indicator Data Imputation'!AB27,3)="Nat",2,IF(LEFT('Indicator Data Imputation'!AB27,3)="Val",1,0))</f>
        <v>0</v>
      </c>
      <c r="AC26" s="242">
        <f>IF(LEFT('Indicator Data Imputation'!AC27,3)="Nat",2,IF(LEFT('Indicator Data Imputation'!AC27,3)="Val",1,0))</f>
        <v>0</v>
      </c>
      <c r="AD26" s="242">
        <f>IF(LEFT('Indicator Data Imputation'!AD27,3)="Nat",2,IF(LEFT('Indicator Data Imputation'!AD27,3)="Val",1,0))</f>
        <v>0</v>
      </c>
      <c r="AE26" s="242">
        <f>IF(LEFT('Indicator Data Imputation'!AE27,3)="Nat",2,IF(LEFT('Indicator Data Imputation'!AE27,3)="Val",1,0))</f>
        <v>0</v>
      </c>
      <c r="AF26" s="242">
        <f>IF(LEFT('Indicator Data Imputation'!AF27,3)="Nat",2,IF(LEFT('Indicator Data Imputation'!AF27,3)="Val",1,0))</f>
        <v>0</v>
      </c>
      <c r="AG26" s="242">
        <f>IF(LEFT('Indicator Data Imputation'!AG27,3)="Nat",2,IF(LEFT('Indicator Data Imputation'!AG27,3)="Val",1,0))</f>
        <v>0</v>
      </c>
      <c r="AH26" s="242">
        <f>IF(LEFT('Indicator Data Imputation'!AH27,3)="Nat",2,IF(LEFT('Indicator Data Imputation'!AH27,3)="Val",1,0))</f>
        <v>0</v>
      </c>
      <c r="AI26" s="242">
        <f>IF(LEFT('Indicator Data Imputation'!AI27,3)="Nat",2,IF(LEFT('Indicator Data Imputation'!AI27,3)="Val",1,0))</f>
        <v>0</v>
      </c>
      <c r="AJ26" s="242">
        <f>IF(LEFT('Indicator Data Imputation'!AJ27,3)="Nat",2,IF(LEFT('Indicator Data Imputation'!AJ27,3)="Val",1,0))</f>
        <v>0</v>
      </c>
      <c r="AK26" s="242">
        <f>IF(LEFT('Indicator Data Imputation'!AK27,3)="Nat",2,IF(LEFT('Indicator Data Imputation'!AK27,3)="Val",1,0))</f>
        <v>0</v>
      </c>
      <c r="AL26" s="242">
        <f>IF(LEFT('Indicator Data Imputation'!AL27,3)="Nat",2,IF(LEFT('Indicator Data Imputation'!AL27,3)="Val",1,0))</f>
        <v>0</v>
      </c>
      <c r="AM26" s="242">
        <f>IF(LEFT('Indicator Data Imputation'!AM27,3)="Nat",2,IF(LEFT('Indicator Data Imputation'!AM27,3)="Val",1,0))</f>
        <v>0</v>
      </c>
      <c r="AN26" s="242">
        <f>IF(LEFT('Indicator Data Imputation'!AN27,3)="Nat",2,IF(LEFT('Indicator Data Imputation'!AN27,3)="Val",1,0))</f>
        <v>1</v>
      </c>
      <c r="AO26" s="242">
        <f>IF(LEFT('Indicator Data Imputation'!AO27,3)="Nat",2,IF(LEFT('Indicator Data Imputation'!AO27,3)="Val",1,0))</f>
        <v>1</v>
      </c>
      <c r="AP26" s="242">
        <f>IF(LEFT('Indicator Data Imputation'!AP27,3)="Nat",2,IF(LEFT('Indicator Data Imputation'!AP27,3)="Val",1,0))</f>
        <v>2</v>
      </c>
      <c r="AQ26" s="242">
        <f>IF(LEFT('Indicator Data Imputation'!AQ27,3)="Nat",2,IF(LEFT('Indicator Data Imputation'!AQ27,3)="Val",1,0))</f>
        <v>2</v>
      </c>
      <c r="AR26" s="242">
        <f>IF(LEFT('Indicator Data Imputation'!AR27,3)="Nat",2,IF(LEFT('Indicator Data Imputation'!AR27,3)="Val",1,0))</f>
        <v>2</v>
      </c>
      <c r="AS26" s="242">
        <f>IF(LEFT('Indicator Data Imputation'!AS27,3)="Nat",2,IF(LEFT('Indicator Data Imputation'!AS27,3)="Val",1,0))</f>
        <v>2</v>
      </c>
      <c r="AT26" s="242">
        <f>IF(LEFT('Indicator Data Imputation'!AT27,3)="Nat",2,IF(LEFT('Indicator Data Imputation'!AT27,3)="Val",1,0))</f>
        <v>2</v>
      </c>
      <c r="AU26" s="242">
        <f>IF(LEFT('Indicator Data Imputation'!AU27,3)="Nat",2,IF(LEFT('Indicator Data Imputation'!AU27,3)="Val",1,0))</f>
        <v>1</v>
      </c>
      <c r="AV26" s="242">
        <f>IF(LEFT('Indicator Data Imputation'!AV27,3)="Nat",2,IF(LEFT('Indicator Data Imputation'!AV27,3)="Val",1,0))</f>
        <v>1</v>
      </c>
      <c r="AW26" s="242">
        <f>IF(LEFT('Indicator Data Imputation'!AW27,3)="Nat",2,IF(LEFT('Indicator Data Imputation'!AW27,3)="Val",1,0))</f>
        <v>0</v>
      </c>
      <c r="AX26" s="242">
        <f>IF(LEFT('Indicator Data Imputation'!AX27,3)="Nat",2,IF(LEFT('Indicator Data Imputation'!AX27,3)="Val",1,0))</f>
        <v>0</v>
      </c>
      <c r="AY26" s="246">
        <f t="shared" si="0"/>
        <v>17</v>
      </c>
      <c r="AZ26" s="247">
        <f t="shared" si="1"/>
        <v>0.36956521739130432</v>
      </c>
      <c r="BA26" s="246">
        <f t="shared" si="2"/>
        <v>5</v>
      </c>
      <c r="BB26" s="247">
        <f t="shared" si="3"/>
        <v>0.10869565217391304</v>
      </c>
    </row>
    <row r="27" spans="1:54" s="166" customFormat="1" x14ac:dyDescent="0.25">
      <c r="A27" s="165" t="s">
        <v>186</v>
      </c>
      <c r="B27" s="165" t="s">
        <v>350</v>
      </c>
      <c r="C27" s="165" t="s">
        <v>342</v>
      </c>
      <c r="D27" s="195" t="s">
        <v>352</v>
      </c>
      <c r="E27" s="242">
        <f>IF(LEFT('Indicator Data Imputation'!E28,3)="Nat",2,IF(LEFT('Indicator Data Imputation'!E28,3)="Val",1,0))</f>
        <v>0</v>
      </c>
      <c r="F27" s="242">
        <f>IF(LEFT('Indicator Data Imputation'!F28,3)="Nat",2,IF(LEFT('Indicator Data Imputation'!F28,3)="Val",1,0))</f>
        <v>0</v>
      </c>
      <c r="G27" s="242">
        <f>IF(LEFT('Indicator Data Imputation'!G28,3)="Nat",2,IF(LEFT('Indicator Data Imputation'!G28,3)="Val",1,0))</f>
        <v>0</v>
      </c>
      <c r="H27" s="242">
        <f>IF(LEFT('Indicator Data Imputation'!H28,3)="Nat",2,IF(LEFT('Indicator Data Imputation'!H28,3)="Val",1,0))</f>
        <v>0</v>
      </c>
      <c r="I27" s="242">
        <f>IF(LEFT('Indicator Data Imputation'!I28,3)="Nat",2,IF(LEFT('Indicator Data Imputation'!I28,3)="Val",1,0))</f>
        <v>1</v>
      </c>
      <c r="J27" s="242">
        <f>IF(LEFT('Indicator Data Imputation'!J28,3)="Nat",2,IF(LEFT('Indicator Data Imputation'!J28,3)="Val",1,0))</f>
        <v>0</v>
      </c>
      <c r="K27" s="242">
        <f>IF(LEFT('Indicator Data Imputation'!K28,3)="Nat",2,IF(LEFT('Indicator Data Imputation'!K28,3)="Val",1,0))</f>
        <v>1</v>
      </c>
      <c r="L27" s="242">
        <f>IF(LEFT('Indicator Data Imputation'!L28,3)="Nat",2,IF(LEFT('Indicator Data Imputation'!L28,3)="Val",1,0))</f>
        <v>0</v>
      </c>
      <c r="M27" s="242">
        <f>IF(LEFT('Indicator Data Imputation'!M28,3)="Nat",2,IF(LEFT('Indicator Data Imputation'!M28,3)="Val",1,0))</f>
        <v>0</v>
      </c>
      <c r="N27" s="242">
        <f>IF(LEFT('Indicator Data Imputation'!N28,3)="Nat",2,IF(LEFT('Indicator Data Imputation'!N28,3)="Val",1,0))</f>
        <v>0</v>
      </c>
      <c r="O27" s="242">
        <f>IF(LEFT('Indicator Data Imputation'!O28,3)="Nat",2,IF(LEFT('Indicator Data Imputation'!O28,3)="Val",1,0))</f>
        <v>0</v>
      </c>
      <c r="P27" s="242">
        <f>IF(LEFT('Indicator Data Imputation'!P28,3)="Nat",2,IF(LEFT('Indicator Data Imputation'!P28,3)="Val",1,0))</f>
        <v>0</v>
      </c>
      <c r="Q27" s="242">
        <f>IF(LEFT('Indicator Data Imputation'!Q28,3)="Nat",2,IF(LEFT('Indicator Data Imputation'!Q28,3)="Val",1,0))</f>
        <v>1</v>
      </c>
      <c r="R27" s="242">
        <f>IF(LEFT('Indicator Data Imputation'!R28,3)="Nat",2,IF(LEFT('Indicator Data Imputation'!R28,3)="Val",1,0))</f>
        <v>1</v>
      </c>
      <c r="S27" s="242">
        <f>IF(LEFT('Indicator Data Imputation'!S28,3)="Nat",2,IF(LEFT('Indicator Data Imputation'!S28,3)="Val",1,0))</f>
        <v>1</v>
      </c>
      <c r="T27" s="242">
        <f>IF(LEFT('Indicator Data Imputation'!T28,3)="Nat",2,IF(LEFT('Indicator Data Imputation'!T28,3)="Val",1,0))</f>
        <v>1</v>
      </c>
      <c r="U27" s="242">
        <f>IF(LEFT('Indicator Data Imputation'!U28,3)="Nat",2,IF(LEFT('Indicator Data Imputation'!U28,3)="Val",1,0))</f>
        <v>1</v>
      </c>
      <c r="V27" s="242">
        <f>IF(LEFT('Indicator Data Imputation'!V28,3)="Nat",2,IF(LEFT('Indicator Data Imputation'!V28,3)="Val",1,0))</f>
        <v>1</v>
      </c>
      <c r="W27" s="242">
        <f>IF(LEFT('Indicator Data Imputation'!W28,3)="Nat",2,IF(LEFT('Indicator Data Imputation'!W28,3)="Val",1,0))</f>
        <v>1</v>
      </c>
      <c r="X27" s="242">
        <f>IF(LEFT('Indicator Data Imputation'!X28,3)="Nat",2,IF(LEFT('Indicator Data Imputation'!X28,3)="Val",1,0))</f>
        <v>1</v>
      </c>
      <c r="Y27" s="242">
        <f>IF(LEFT('Indicator Data Imputation'!Y28,3)="Nat",2,IF(LEFT('Indicator Data Imputation'!Y28,3)="Val",1,0))</f>
        <v>1</v>
      </c>
      <c r="Z27" s="242">
        <f>IF(LEFT('Indicator Data Imputation'!Z28,3)="Nat",2,IF(LEFT('Indicator Data Imputation'!Z28,3)="Val",1,0))</f>
        <v>1</v>
      </c>
      <c r="AA27" s="242">
        <f>IF(LEFT('Indicator Data Imputation'!AA28,3)="Nat",2,IF(LEFT('Indicator Data Imputation'!AA28,3)="Val",1,0))</f>
        <v>1</v>
      </c>
      <c r="AB27" s="242">
        <f>IF(LEFT('Indicator Data Imputation'!AB28,3)="Nat",2,IF(LEFT('Indicator Data Imputation'!AB28,3)="Val",1,0))</f>
        <v>0</v>
      </c>
      <c r="AC27" s="242">
        <f>IF(LEFT('Indicator Data Imputation'!AC28,3)="Nat",2,IF(LEFT('Indicator Data Imputation'!AC28,3)="Val",1,0))</f>
        <v>0</v>
      </c>
      <c r="AD27" s="242">
        <f>IF(LEFT('Indicator Data Imputation'!AD28,3)="Nat",2,IF(LEFT('Indicator Data Imputation'!AD28,3)="Val",1,0))</f>
        <v>0</v>
      </c>
      <c r="AE27" s="242">
        <f>IF(LEFT('Indicator Data Imputation'!AE28,3)="Nat",2,IF(LEFT('Indicator Data Imputation'!AE28,3)="Val",1,0))</f>
        <v>0</v>
      </c>
      <c r="AF27" s="242">
        <f>IF(LEFT('Indicator Data Imputation'!AF28,3)="Nat",2,IF(LEFT('Indicator Data Imputation'!AF28,3)="Val",1,0))</f>
        <v>0</v>
      </c>
      <c r="AG27" s="242">
        <f>IF(LEFT('Indicator Data Imputation'!AG28,3)="Nat",2,IF(LEFT('Indicator Data Imputation'!AG28,3)="Val",1,0))</f>
        <v>0</v>
      </c>
      <c r="AH27" s="242">
        <f>IF(LEFT('Indicator Data Imputation'!AH28,3)="Nat",2,IF(LEFT('Indicator Data Imputation'!AH28,3)="Val",1,0))</f>
        <v>0</v>
      </c>
      <c r="AI27" s="242">
        <f>IF(LEFT('Indicator Data Imputation'!AI28,3)="Nat",2,IF(LEFT('Indicator Data Imputation'!AI28,3)="Val",1,0))</f>
        <v>0</v>
      </c>
      <c r="AJ27" s="242">
        <f>IF(LEFT('Indicator Data Imputation'!AJ28,3)="Nat",2,IF(LEFT('Indicator Data Imputation'!AJ28,3)="Val",1,0))</f>
        <v>0</v>
      </c>
      <c r="AK27" s="242">
        <f>IF(LEFT('Indicator Data Imputation'!AK28,3)="Nat",2,IF(LEFT('Indicator Data Imputation'!AK28,3)="Val",1,0))</f>
        <v>0</v>
      </c>
      <c r="AL27" s="242">
        <f>IF(LEFT('Indicator Data Imputation'!AL28,3)="Nat",2,IF(LEFT('Indicator Data Imputation'!AL28,3)="Val",1,0))</f>
        <v>0</v>
      </c>
      <c r="AM27" s="242">
        <f>IF(LEFT('Indicator Data Imputation'!AM28,3)="Nat",2,IF(LEFT('Indicator Data Imputation'!AM28,3)="Val",1,0))</f>
        <v>0</v>
      </c>
      <c r="AN27" s="242">
        <f>IF(LEFT('Indicator Data Imputation'!AN28,3)="Nat",2,IF(LEFT('Indicator Data Imputation'!AN28,3)="Val",1,0))</f>
        <v>1</v>
      </c>
      <c r="AO27" s="242">
        <f>IF(LEFT('Indicator Data Imputation'!AO28,3)="Nat",2,IF(LEFT('Indicator Data Imputation'!AO28,3)="Val",1,0))</f>
        <v>1</v>
      </c>
      <c r="AP27" s="242">
        <f>IF(LEFT('Indicator Data Imputation'!AP28,3)="Nat",2,IF(LEFT('Indicator Data Imputation'!AP28,3)="Val",1,0))</f>
        <v>2</v>
      </c>
      <c r="AQ27" s="242">
        <f>IF(LEFT('Indicator Data Imputation'!AQ28,3)="Nat",2,IF(LEFT('Indicator Data Imputation'!AQ28,3)="Val",1,0))</f>
        <v>2</v>
      </c>
      <c r="AR27" s="242">
        <f>IF(LEFT('Indicator Data Imputation'!AR28,3)="Nat",2,IF(LEFT('Indicator Data Imputation'!AR28,3)="Val",1,0))</f>
        <v>2</v>
      </c>
      <c r="AS27" s="242">
        <f>IF(LEFT('Indicator Data Imputation'!AS28,3)="Nat",2,IF(LEFT('Indicator Data Imputation'!AS28,3)="Val",1,0))</f>
        <v>2</v>
      </c>
      <c r="AT27" s="242">
        <f>IF(LEFT('Indicator Data Imputation'!AT28,3)="Nat",2,IF(LEFT('Indicator Data Imputation'!AT28,3)="Val",1,0))</f>
        <v>2</v>
      </c>
      <c r="AU27" s="242">
        <f>IF(LEFT('Indicator Data Imputation'!AU28,3)="Nat",2,IF(LEFT('Indicator Data Imputation'!AU28,3)="Val",1,0))</f>
        <v>1</v>
      </c>
      <c r="AV27" s="242">
        <f>IF(LEFT('Indicator Data Imputation'!AV28,3)="Nat",2,IF(LEFT('Indicator Data Imputation'!AV28,3)="Val",1,0))</f>
        <v>1</v>
      </c>
      <c r="AW27" s="242">
        <f>IF(LEFT('Indicator Data Imputation'!AW28,3)="Nat",2,IF(LEFT('Indicator Data Imputation'!AW28,3)="Val",1,0))</f>
        <v>0</v>
      </c>
      <c r="AX27" s="242">
        <f>IF(LEFT('Indicator Data Imputation'!AX28,3)="Nat",2,IF(LEFT('Indicator Data Imputation'!AX28,3)="Val",1,0))</f>
        <v>0</v>
      </c>
      <c r="AY27" s="246">
        <f t="shared" si="0"/>
        <v>17</v>
      </c>
      <c r="AZ27" s="247">
        <f t="shared" si="1"/>
        <v>0.36956521739130432</v>
      </c>
      <c r="BA27" s="246">
        <f t="shared" si="2"/>
        <v>5</v>
      </c>
      <c r="BB27" s="247">
        <f t="shared" si="3"/>
        <v>0.10869565217391304</v>
      </c>
    </row>
    <row r="28" spans="1:54" s="166" customFormat="1" x14ac:dyDescent="0.25">
      <c r="A28" s="165" t="s">
        <v>186</v>
      </c>
      <c r="B28" s="165" t="s">
        <v>553</v>
      </c>
      <c r="C28" s="165" t="s">
        <v>342</v>
      </c>
      <c r="D28" s="195" t="s">
        <v>355</v>
      </c>
      <c r="E28" s="242">
        <f>IF(LEFT('Indicator Data Imputation'!E29,3)="Nat",2,IF(LEFT('Indicator Data Imputation'!E29,3)="Val",1,0))</f>
        <v>0</v>
      </c>
      <c r="F28" s="242">
        <f>IF(LEFT('Indicator Data Imputation'!F29,3)="Nat",2,IF(LEFT('Indicator Data Imputation'!F29,3)="Val",1,0))</f>
        <v>0</v>
      </c>
      <c r="G28" s="242">
        <f>IF(LEFT('Indicator Data Imputation'!G29,3)="Nat",2,IF(LEFT('Indicator Data Imputation'!G29,3)="Val",1,0))</f>
        <v>0</v>
      </c>
      <c r="H28" s="242">
        <f>IF(LEFT('Indicator Data Imputation'!H29,3)="Nat",2,IF(LEFT('Indicator Data Imputation'!H29,3)="Val",1,0))</f>
        <v>0</v>
      </c>
      <c r="I28" s="242">
        <f>IF(LEFT('Indicator Data Imputation'!I29,3)="Nat",2,IF(LEFT('Indicator Data Imputation'!I29,3)="Val",1,0))</f>
        <v>1</v>
      </c>
      <c r="J28" s="242">
        <f>IF(LEFT('Indicator Data Imputation'!J29,3)="Nat",2,IF(LEFT('Indicator Data Imputation'!J29,3)="Val",1,0))</f>
        <v>0</v>
      </c>
      <c r="K28" s="242">
        <f>IF(LEFT('Indicator Data Imputation'!K29,3)="Nat",2,IF(LEFT('Indicator Data Imputation'!K29,3)="Val",1,0))</f>
        <v>1</v>
      </c>
      <c r="L28" s="242">
        <f>IF(LEFT('Indicator Data Imputation'!L29,3)="Nat",2,IF(LEFT('Indicator Data Imputation'!L29,3)="Val",1,0))</f>
        <v>0</v>
      </c>
      <c r="M28" s="242">
        <f>IF(LEFT('Indicator Data Imputation'!M29,3)="Nat",2,IF(LEFT('Indicator Data Imputation'!M29,3)="Val",1,0))</f>
        <v>0</v>
      </c>
      <c r="N28" s="242">
        <f>IF(LEFT('Indicator Data Imputation'!N29,3)="Nat",2,IF(LEFT('Indicator Data Imputation'!N29,3)="Val",1,0))</f>
        <v>0</v>
      </c>
      <c r="O28" s="242">
        <f>IF(LEFT('Indicator Data Imputation'!O29,3)="Nat",2,IF(LEFT('Indicator Data Imputation'!O29,3)="Val",1,0))</f>
        <v>0</v>
      </c>
      <c r="P28" s="242">
        <f>IF(LEFT('Indicator Data Imputation'!P29,3)="Nat",2,IF(LEFT('Indicator Data Imputation'!P29,3)="Val",1,0))</f>
        <v>0</v>
      </c>
      <c r="Q28" s="242">
        <f>IF(LEFT('Indicator Data Imputation'!Q29,3)="Nat",2,IF(LEFT('Indicator Data Imputation'!Q29,3)="Val",1,0))</f>
        <v>1</v>
      </c>
      <c r="R28" s="242">
        <f>IF(LEFT('Indicator Data Imputation'!R29,3)="Nat",2,IF(LEFT('Indicator Data Imputation'!R29,3)="Val",1,0))</f>
        <v>1</v>
      </c>
      <c r="S28" s="242">
        <f>IF(LEFT('Indicator Data Imputation'!S29,3)="Nat",2,IF(LEFT('Indicator Data Imputation'!S29,3)="Val",1,0))</f>
        <v>1</v>
      </c>
      <c r="T28" s="242">
        <f>IF(LEFT('Indicator Data Imputation'!T29,3)="Nat",2,IF(LEFT('Indicator Data Imputation'!T29,3)="Val",1,0))</f>
        <v>1</v>
      </c>
      <c r="U28" s="242">
        <f>IF(LEFT('Indicator Data Imputation'!U29,3)="Nat",2,IF(LEFT('Indicator Data Imputation'!U29,3)="Val",1,0))</f>
        <v>1</v>
      </c>
      <c r="V28" s="242">
        <f>IF(LEFT('Indicator Data Imputation'!V29,3)="Nat",2,IF(LEFT('Indicator Data Imputation'!V29,3)="Val",1,0))</f>
        <v>1</v>
      </c>
      <c r="W28" s="242">
        <f>IF(LEFT('Indicator Data Imputation'!W29,3)="Nat",2,IF(LEFT('Indicator Data Imputation'!W29,3)="Val",1,0))</f>
        <v>1</v>
      </c>
      <c r="X28" s="242">
        <f>IF(LEFT('Indicator Data Imputation'!X29,3)="Nat",2,IF(LEFT('Indicator Data Imputation'!X29,3)="Val",1,0))</f>
        <v>1</v>
      </c>
      <c r="Y28" s="242">
        <f>IF(LEFT('Indicator Data Imputation'!Y29,3)="Nat",2,IF(LEFT('Indicator Data Imputation'!Y29,3)="Val",1,0))</f>
        <v>1</v>
      </c>
      <c r="Z28" s="242">
        <f>IF(LEFT('Indicator Data Imputation'!Z29,3)="Nat",2,IF(LEFT('Indicator Data Imputation'!Z29,3)="Val",1,0))</f>
        <v>1</v>
      </c>
      <c r="AA28" s="242">
        <f>IF(LEFT('Indicator Data Imputation'!AA29,3)="Nat",2,IF(LEFT('Indicator Data Imputation'!AA29,3)="Val",1,0))</f>
        <v>1</v>
      </c>
      <c r="AB28" s="242">
        <f>IF(LEFT('Indicator Data Imputation'!AB29,3)="Nat",2,IF(LEFT('Indicator Data Imputation'!AB29,3)="Val",1,0))</f>
        <v>0</v>
      </c>
      <c r="AC28" s="242">
        <f>IF(LEFT('Indicator Data Imputation'!AC29,3)="Nat",2,IF(LEFT('Indicator Data Imputation'!AC29,3)="Val",1,0))</f>
        <v>0</v>
      </c>
      <c r="AD28" s="242">
        <f>IF(LEFT('Indicator Data Imputation'!AD29,3)="Nat",2,IF(LEFT('Indicator Data Imputation'!AD29,3)="Val",1,0))</f>
        <v>0</v>
      </c>
      <c r="AE28" s="242">
        <f>IF(LEFT('Indicator Data Imputation'!AE29,3)="Nat",2,IF(LEFT('Indicator Data Imputation'!AE29,3)="Val",1,0))</f>
        <v>0</v>
      </c>
      <c r="AF28" s="242">
        <f>IF(LEFT('Indicator Data Imputation'!AF29,3)="Nat",2,IF(LEFT('Indicator Data Imputation'!AF29,3)="Val",1,0))</f>
        <v>0</v>
      </c>
      <c r="AG28" s="242">
        <f>IF(LEFT('Indicator Data Imputation'!AG29,3)="Nat",2,IF(LEFT('Indicator Data Imputation'!AG29,3)="Val",1,0))</f>
        <v>0</v>
      </c>
      <c r="AH28" s="242">
        <f>IF(LEFT('Indicator Data Imputation'!AH29,3)="Nat",2,IF(LEFT('Indicator Data Imputation'!AH29,3)="Val",1,0))</f>
        <v>0</v>
      </c>
      <c r="AI28" s="242">
        <f>IF(LEFT('Indicator Data Imputation'!AI29,3)="Nat",2,IF(LEFT('Indicator Data Imputation'!AI29,3)="Val",1,0))</f>
        <v>0</v>
      </c>
      <c r="AJ28" s="242">
        <f>IF(LEFT('Indicator Data Imputation'!AJ29,3)="Nat",2,IF(LEFT('Indicator Data Imputation'!AJ29,3)="Val",1,0))</f>
        <v>0</v>
      </c>
      <c r="AK28" s="242">
        <f>IF(LEFT('Indicator Data Imputation'!AK29,3)="Nat",2,IF(LEFT('Indicator Data Imputation'!AK29,3)="Val",1,0))</f>
        <v>0</v>
      </c>
      <c r="AL28" s="242">
        <f>IF(LEFT('Indicator Data Imputation'!AL29,3)="Nat",2,IF(LEFT('Indicator Data Imputation'!AL29,3)="Val",1,0))</f>
        <v>0</v>
      </c>
      <c r="AM28" s="242">
        <f>IF(LEFT('Indicator Data Imputation'!AM29,3)="Nat",2,IF(LEFT('Indicator Data Imputation'!AM29,3)="Val",1,0))</f>
        <v>0</v>
      </c>
      <c r="AN28" s="242">
        <f>IF(LEFT('Indicator Data Imputation'!AN29,3)="Nat",2,IF(LEFT('Indicator Data Imputation'!AN29,3)="Val",1,0))</f>
        <v>1</v>
      </c>
      <c r="AO28" s="242">
        <f>IF(LEFT('Indicator Data Imputation'!AO29,3)="Nat",2,IF(LEFT('Indicator Data Imputation'!AO29,3)="Val",1,0))</f>
        <v>1</v>
      </c>
      <c r="AP28" s="242">
        <f>IF(LEFT('Indicator Data Imputation'!AP29,3)="Nat",2,IF(LEFT('Indicator Data Imputation'!AP29,3)="Val",1,0))</f>
        <v>2</v>
      </c>
      <c r="AQ28" s="242">
        <f>IF(LEFT('Indicator Data Imputation'!AQ29,3)="Nat",2,IF(LEFT('Indicator Data Imputation'!AQ29,3)="Val",1,0))</f>
        <v>2</v>
      </c>
      <c r="AR28" s="242">
        <f>IF(LEFT('Indicator Data Imputation'!AR29,3)="Nat",2,IF(LEFT('Indicator Data Imputation'!AR29,3)="Val",1,0))</f>
        <v>2</v>
      </c>
      <c r="AS28" s="242">
        <f>IF(LEFT('Indicator Data Imputation'!AS29,3)="Nat",2,IF(LEFT('Indicator Data Imputation'!AS29,3)="Val",1,0))</f>
        <v>2</v>
      </c>
      <c r="AT28" s="242">
        <f>IF(LEFT('Indicator Data Imputation'!AT29,3)="Nat",2,IF(LEFT('Indicator Data Imputation'!AT29,3)="Val",1,0))</f>
        <v>2</v>
      </c>
      <c r="AU28" s="242">
        <f>IF(LEFT('Indicator Data Imputation'!AU29,3)="Nat",2,IF(LEFT('Indicator Data Imputation'!AU29,3)="Val",1,0))</f>
        <v>1</v>
      </c>
      <c r="AV28" s="242">
        <f>IF(LEFT('Indicator Data Imputation'!AV29,3)="Nat",2,IF(LEFT('Indicator Data Imputation'!AV29,3)="Val",1,0))</f>
        <v>1</v>
      </c>
      <c r="AW28" s="242">
        <f>IF(LEFT('Indicator Data Imputation'!AW29,3)="Nat",2,IF(LEFT('Indicator Data Imputation'!AW29,3)="Val",1,0))</f>
        <v>0</v>
      </c>
      <c r="AX28" s="242">
        <f>IF(LEFT('Indicator Data Imputation'!AX29,3)="Nat",2,IF(LEFT('Indicator Data Imputation'!AX29,3)="Val",1,0))</f>
        <v>0</v>
      </c>
      <c r="AY28" s="246">
        <f t="shared" si="0"/>
        <v>17</v>
      </c>
      <c r="AZ28" s="247">
        <f t="shared" si="1"/>
        <v>0.36956521739130432</v>
      </c>
      <c r="BA28" s="246">
        <f t="shared" si="2"/>
        <v>5</v>
      </c>
      <c r="BB28" s="247">
        <f t="shared" si="3"/>
        <v>0.10869565217391304</v>
      </c>
    </row>
    <row r="29" spans="1:54" s="166" customFormat="1" x14ac:dyDescent="0.25">
      <c r="A29" s="165" t="s">
        <v>186</v>
      </c>
      <c r="B29" s="165" t="s">
        <v>356</v>
      </c>
      <c r="C29" s="165" t="s">
        <v>342</v>
      </c>
      <c r="D29" s="195" t="s">
        <v>358</v>
      </c>
      <c r="E29" s="242">
        <f>IF(LEFT('Indicator Data Imputation'!E30,3)="Nat",2,IF(LEFT('Indicator Data Imputation'!E30,3)="Val",1,0))</f>
        <v>0</v>
      </c>
      <c r="F29" s="242">
        <f>IF(LEFT('Indicator Data Imputation'!F30,3)="Nat",2,IF(LEFT('Indicator Data Imputation'!F30,3)="Val",1,0))</f>
        <v>0</v>
      </c>
      <c r="G29" s="242">
        <f>IF(LEFT('Indicator Data Imputation'!G30,3)="Nat",2,IF(LEFT('Indicator Data Imputation'!G30,3)="Val",1,0))</f>
        <v>0</v>
      </c>
      <c r="H29" s="242">
        <f>IF(LEFT('Indicator Data Imputation'!H30,3)="Nat",2,IF(LEFT('Indicator Data Imputation'!H30,3)="Val",1,0))</f>
        <v>0</v>
      </c>
      <c r="I29" s="242">
        <f>IF(LEFT('Indicator Data Imputation'!I30,3)="Nat",2,IF(LEFT('Indicator Data Imputation'!I30,3)="Val",1,0))</f>
        <v>1</v>
      </c>
      <c r="J29" s="242">
        <f>IF(LEFT('Indicator Data Imputation'!J30,3)="Nat",2,IF(LEFT('Indicator Data Imputation'!J30,3)="Val",1,0))</f>
        <v>0</v>
      </c>
      <c r="K29" s="242">
        <f>IF(LEFT('Indicator Data Imputation'!K30,3)="Nat",2,IF(LEFT('Indicator Data Imputation'!K30,3)="Val",1,0))</f>
        <v>1</v>
      </c>
      <c r="L29" s="242">
        <f>IF(LEFT('Indicator Data Imputation'!L30,3)="Nat",2,IF(LEFT('Indicator Data Imputation'!L30,3)="Val",1,0))</f>
        <v>0</v>
      </c>
      <c r="M29" s="242">
        <f>IF(LEFT('Indicator Data Imputation'!M30,3)="Nat",2,IF(LEFT('Indicator Data Imputation'!M30,3)="Val",1,0))</f>
        <v>0</v>
      </c>
      <c r="N29" s="242">
        <f>IF(LEFT('Indicator Data Imputation'!N30,3)="Nat",2,IF(LEFT('Indicator Data Imputation'!N30,3)="Val",1,0))</f>
        <v>0</v>
      </c>
      <c r="O29" s="242">
        <f>IF(LEFT('Indicator Data Imputation'!O30,3)="Nat",2,IF(LEFT('Indicator Data Imputation'!O30,3)="Val",1,0))</f>
        <v>0</v>
      </c>
      <c r="P29" s="242">
        <f>IF(LEFT('Indicator Data Imputation'!P30,3)="Nat",2,IF(LEFT('Indicator Data Imputation'!P30,3)="Val",1,0))</f>
        <v>0</v>
      </c>
      <c r="Q29" s="242">
        <f>IF(LEFT('Indicator Data Imputation'!Q30,3)="Nat",2,IF(LEFT('Indicator Data Imputation'!Q30,3)="Val",1,0))</f>
        <v>1</v>
      </c>
      <c r="R29" s="242">
        <f>IF(LEFT('Indicator Data Imputation'!R30,3)="Nat",2,IF(LEFT('Indicator Data Imputation'!R30,3)="Val",1,0))</f>
        <v>1</v>
      </c>
      <c r="S29" s="242">
        <f>IF(LEFT('Indicator Data Imputation'!S30,3)="Nat",2,IF(LEFT('Indicator Data Imputation'!S30,3)="Val",1,0))</f>
        <v>1</v>
      </c>
      <c r="T29" s="242">
        <f>IF(LEFT('Indicator Data Imputation'!T30,3)="Nat",2,IF(LEFT('Indicator Data Imputation'!T30,3)="Val",1,0))</f>
        <v>1</v>
      </c>
      <c r="U29" s="242">
        <f>IF(LEFT('Indicator Data Imputation'!U30,3)="Nat",2,IF(LEFT('Indicator Data Imputation'!U30,3)="Val",1,0))</f>
        <v>1</v>
      </c>
      <c r="V29" s="242">
        <f>IF(LEFT('Indicator Data Imputation'!V30,3)="Nat",2,IF(LEFT('Indicator Data Imputation'!V30,3)="Val",1,0))</f>
        <v>1</v>
      </c>
      <c r="W29" s="242">
        <f>IF(LEFT('Indicator Data Imputation'!W30,3)="Nat",2,IF(LEFT('Indicator Data Imputation'!W30,3)="Val",1,0))</f>
        <v>1</v>
      </c>
      <c r="X29" s="242">
        <f>IF(LEFT('Indicator Data Imputation'!X30,3)="Nat",2,IF(LEFT('Indicator Data Imputation'!X30,3)="Val",1,0))</f>
        <v>1</v>
      </c>
      <c r="Y29" s="242">
        <f>IF(LEFT('Indicator Data Imputation'!Y30,3)="Nat",2,IF(LEFT('Indicator Data Imputation'!Y30,3)="Val",1,0))</f>
        <v>1</v>
      </c>
      <c r="Z29" s="242">
        <f>IF(LEFT('Indicator Data Imputation'!Z30,3)="Nat",2,IF(LEFT('Indicator Data Imputation'!Z30,3)="Val",1,0))</f>
        <v>1</v>
      </c>
      <c r="AA29" s="242">
        <f>IF(LEFT('Indicator Data Imputation'!AA30,3)="Nat",2,IF(LEFT('Indicator Data Imputation'!AA30,3)="Val",1,0))</f>
        <v>1</v>
      </c>
      <c r="AB29" s="242">
        <f>IF(LEFT('Indicator Data Imputation'!AB30,3)="Nat",2,IF(LEFT('Indicator Data Imputation'!AB30,3)="Val",1,0))</f>
        <v>0</v>
      </c>
      <c r="AC29" s="242">
        <f>IF(LEFT('Indicator Data Imputation'!AC30,3)="Nat",2,IF(LEFT('Indicator Data Imputation'!AC30,3)="Val",1,0))</f>
        <v>0</v>
      </c>
      <c r="AD29" s="242">
        <f>IF(LEFT('Indicator Data Imputation'!AD30,3)="Nat",2,IF(LEFT('Indicator Data Imputation'!AD30,3)="Val",1,0))</f>
        <v>0</v>
      </c>
      <c r="AE29" s="242">
        <f>IF(LEFT('Indicator Data Imputation'!AE30,3)="Nat",2,IF(LEFT('Indicator Data Imputation'!AE30,3)="Val",1,0))</f>
        <v>0</v>
      </c>
      <c r="AF29" s="242">
        <f>IF(LEFT('Indicator Data Imputation'!AF30,3)="Nat",2,IF(LEFT('Indicator Data Imputation'!AF30,3)="Val",1,0))</f>
        <v>0</v>
      </c>
      <c r="AG29" s="242">
        <f>IF(LEFT('Indicator Data Imputation'!AG30,3)="Nat",2,IF(LEFT('Indicator Data Imputation'!AG30,3)="Val",1,0))</f>
        <v>0</v>
      </c>
      <c r="AH29" s="242">
        <f>IF(LEFT('Indicator Data Imputation'!AH30,3)="Nat",2,IF(LEFT('Indicator Data Imputation'!AH30,3)="Val",1,0))</f>
        <v>0</v>
      </c>
      <c r="AI29" s="242">
        <f>IF(LEFT('Indicator Data Imputation'!AI30,3)="Nat",2,IF(LEFT('Indicator Data Imputation'!AI30,3)="Val",1,0))</f>
        <v>0</v>
      </c>
      <c r="AJ29" s="242">
        <f>IF(LEFT('Indicator Data Imputation'!AJ30,3)="Nat",2,IF(LEFT('Indicator Data Imputation'!AJ30,3)="Val",1,0))</f>
        <v>0</v>
      </c>
      <c r="AK29" s="242">
        <f>IF(LEFT('Indicator Data Imputation'!AK30,3)="Nat",2,IF(LEFT('Indicator Data Imputation'!AK30,3)="Val",1,0))</f>
        <v>0</v>
      </c>
      <c r="AL29" s="242">
        <f>IF(LEFT('Indicator Data Imputation'!AL30,3)="Nat",2,IF(LEFT('Indicator Data Imputation'!AL30,3)="Val",1,0))</f>
        <v>0</v>
      </c>
      <c r="AM29" s="242">
        <f>IF(LEFT('Indicator Data Imputation'!AM30,3)="Nat",2,IF(LEFT('Indicator Data Imputation'!AM30,3)="Val",1,0))</f>
        <v>0</v>
      </c>
      <c r="AN29" s="242">
        <f>IF(LEFT('Indicator Data Imputation'!AN30,3)="Nat",2,IF(LEFT('Indicator Data Imputation'!AN30,3)="Val",1,0))</f>
        <v>1</v>
      </c>
      <c r="AO29" s="242">
        <f>IF(LEFT('Indicator Data Imputation'!AO30,3)="Nat",2,IF(LEFT('Indicator Data Imputation'!AO30,3)="Val",1,0))</f>
        <v>1</v>
      </c>
      <c r="AP29" s="242">
        <f>IF(LEFT('Indicator Data Imputation'!AP30,3)="Nat",2,IF(LEFT('Indicator Data Imputation'!AP30,3)="Val",1,0))</f>
        <v>2</v>
      </c>
      <c r="AQ29" s="242">
        <f>IF(LEFT('Indicator Data Imputation'!AQ30,3)="Nat",2,IF(LEFT('Indicator Data Imputation'!AQ30,3)="Val",1,0))</f>
        <v>2</v>
      </c>
      <c r="AR29" s="242">
        <f>IF(LEFT('Indicator Data Imputation'!AR30,3)="Nat",2,IF(LEFT('Indicator Data Imputation'!AR30,3)="Val",1,0))</f>
        <v>2</v>
      </c>
      <c r="AS29" s="242">
        <f>IF(LEFT('Indicator Data Imputation'!AS30,3)="Nat",2,IF(LEFT('Indicator Data Imputation'!AS30,3)="Val",1,0))</f>
        <v>2</v>
      </c>
      <c r="AT29" s="242">
        <f>IF(LEFT('Indicator Data Imputation'!AT30,3)="Nat",2,IF(LEFT('Indicator Data Imputation'!AT30,3)="Val",1,0))</f>
        <v>2</v>
      </c>
      <c r="AU29" s="242">
        <f>IF(LEFT('Indicator Data Imputation'!AU30,3)="Nat",2,IF(LEFT('Indicator Data Imputation'!AU30,3)="Val",1,0))</f>
        <v>1</v>
      </c>
      <c r="AV29" s="242">
        <f>IF(LEFT('Indicator Data Imputation'!AV30,3)="Nat",2,IF(LEFT('Indicator Data Imputation'!AV30,3)="Val",1,0))</f>
        <v>1</v>
      </c>
      <c r="AW29" s="242">
        <f>IF(LEFT('Indicator Data Imputation'!AW30,3)="Nat",2,IF(LEFT('Indicator Data Imputation'!AW30,3)="Val",1,0))</f>
        <v>0</v>
      </c>
      <c r="AX29" s="242">
        <f>IF(LEFT('Indicator Data Imputation'!AX30,3)="Nat",2,IF(LEFT('Indicator Data Imputation'!AX30,3)="Val",1,0))</f>
        <v>0</v>
      </c>
      <c r="AY29" s="246">
        <f t="shared" si="0"/>
        <v>17</v>
      </c>
      <c r="AZ29" s="247">
        <f t="shared" si="1"/>
        <v>0.36956521739130432</v>
      </c>
      <c r="BA29" s="246">
        <f t="shared" si="2"/>
        <v>5</v>
      </c>
      <c r="BB29" s="247">
        <f t="shared" si="3"/>
        <v>0.10869565217391304</v>
      </c>
    </row>
    <row r="30" spans="1:54" s="166" customFormat="1" x14ac:dyDescent="0.25">
      <c r="A30" s="165" t="s">
        <v>186</v>
      </c>
      <c r="B30" s="165" t="s">
        <v>556</v>
      </c>
      <c r="C30" s="165" t="s">
        <v>342</v>
      </c>
      <c r="D30" s="195" t="s">
        <v>361</v>
      </c>
      <c r="E30" s="242">
        <f>IF(LEFT('Indicator Data Imputation'!E31,3)="Nat",2,IF(LEFT('Indicator Data Imputation'!E31,3)="Val",1,0))</f>
        <v>0</v>
      </c>
      <c r="F30" s="242">
        <f>IF(LEFT('Indicator Data Imputation'!F31,3)="Nat",2,IF(LEFT('Indicator Data Imputation'!F31,3)="Val",1,0))</f>
        <v>0</v>
      </c>
      <c r="G30" s="242">
        <f>IF(LEFT('Indicator Data Imputation'!G31,3)="Nat",2,IF(LEFT('Indicator Data Imputation'!G31,3)="Val",1,0))</f>
        <v>0</v>
      </c>
      <c r="H30" s="242">
        <f>IF(LEFT('Indicator Data Imputation'!H31,3)="Nat",2,IF(LEFT('Indicator Data Imputation'!H31,3)="Val",1,0))</f>
        <v>0</v>
      </c>
      <c r="I30" s="242">
        <f>IF(LEFT('Indicator Data Imputation'!I31,3)="Nat",2,IF(LEFT('Indicator Data Imputation'!I31,3)="Val",1,0))</f>
        <v>1</v>
      </c>
      <c r="J30" s="242">
        <f>IF(LEFT('Indicator Data Imputation'!J31,3)="Nat",2,IF(LEFT('Indicator Data Imputation'!J31,3)="Val",1,0))</f>
        <v>0</v>
      </c>
      <c r="K30" s="242">
        <f>IF(LEFT('Indicator Data Imputation'!K31,3)="Nat",2,IF(LEFT('Indicator Data Imputation'!K31,3)="Val",1,0))</f>
        <v>1</v>
      </c>
      <c r="L30" s="242">
        <f>IF(LEFT('Indicator Data Imputation'!L31,3)="Nat",2,IF(LEFT('Indicator Data Imputation'!L31,3)="Val",1,0))</f>
        <v>0</v>
      </c>
      <c r="M30" s="242">
        <f>IF(LEFT('Indicator Data Imputation'!M31,3)="Nat",2,IF(LEFT('Indicator Data Imputation'!M31,3)="Val",1,0))</f>
        <v>0</v>
      </c>
      <c r="N30" s="242">
        <f>IF(LEFT('Indicator Data Imputation'!N31,3)="Nat",2,IF(LEFT('Indicator Data Imputation'!N31,3)="Val",1,0))</f>
        <v>0</v>
      </c>
      <c r="O30" s="242">
        <f>IF(LEFT('Indicator Data Imputation'!O31,3)="Nat",2,IF(LEFT('Indicator Data Imputation'!O31,3)="Val",1,0))</f>
        <v>0</v>
      </c>
      <c r="P30" s="242">
        <f>IF(LEFT('Indicator Data Imputation'!P31,3)="Nat",2,IF(LEFT('Indicator Data Imputation'!P31,3)="Val",1,0))</f>
        <v>0</v>
      </c>
      <c r="Q30" s="242">
        <f>IF(LEFT('Indicator Data Imputation'!Q31,3)="Nat",2,IF(LEFT('Indicator Data Imputation'!Q31,3)="Val",1,0))</f>
        <v>1</v>
      </c>
      <c r="R30" s="242">
        <f>IF(LEFT('Indicator Data Imputation'!R31,3)="Nat",2,IF(LEFT('Indicator Data Imputation'!R31,3)="Val",1,0))</f>
        <v>1</v>
      </c>
      <c r="S30" s="242">
        <f>IF(LEFT('Indicator Data Imputation'!S31,3)="Nat",2,IF(LEFT('Indicator Data Imputation'!S31,3)="Val",1,0))</f>
        <v>1</v>
      </c>
      <c r="T30" s="242">
        <f>IF(LEFT('Indicator Data Imputation'!T31,3)="Nat",2,IF(LEFT('Indicator Data Imputation'!T31,3)="Val",1,0))</f>
        <v>1</v>
      </c>
      <c r="U30" s="242">
        <f>IF(LEFT('Indicator Data Imputation'!U31,3)="Nat",2,IF(LEFT('Indicator Data Imputation'!U31,3)="Val",1,0))</f>
        <v>1</v>
      </c>
      <c r="V30" s="242">
        <f>IF(LEFT('Indicator Data Imputation'!V31,3)="Nat",2,IF(LEFT('Indicator Data Imputation'!V31,3)="Val",1,0))</f>
        <v>1</v>
      </c>
      <c r="W30" s="242">
        <f>IF(LEFT('Indicator Data Imputation'!W31,3)="Nat",2,IF(LEFT('Indicator Data Imputation'!W31,3)="Val",1,0))</f>
        <v>1</v>
      </c>
      <c r="X30" s="242">
        <f>IF(LEFT('Indicator Data Imputation'!X31,3)="Nat",2,IF(LEFT('Indicator Data Imputation'!X31,3)="Val",1,0))</f>
        <v>1</v>
      </c>
      <c r="Y30" s="242">
        <f>IF(LEFT('Indicator Data Imputation'!Y31,3)="Nat",2,IF(LEFT('Indicator Data Imputation'!Y31,3)="Val",1,0))</f>
        <v>1</v>
      </c>
      <c r="Z30" s="242">
        <f>IF(LEFT('Indicator Data Imputation'!Z31,3)="Nat",2,IF(LEFT('Indicator Data Imputation'!Z31,3)="Val",1,0))</f>
        <v>1</v>
      </c>
      <c r="AA30" s="242">
        <f>IF(LEFT('Indicator Data Imputation'!AA31,3)="Nat",2,IF(LEFT('Indicator Data Imputation'!AA31,3)="Val",1,0))</f>
        <v>1</v>
      </c>
      <c r="AB30" s="242">
        <f>IF(LEFT('Indicator Data Imputation'!AB31,3)="Nat",2,IF(LEFT('Indicator Data Imputation'!AB31,3)="Val",1,0))</f>
        <v>0</v>
      </c>
      <c r="AC30" s="242">
        <f>IF(LEFT('Indicator Data Imputation'!AC31,3)="Nat",2,IF(LEFT('Indicator Data Imputation'!AC31,3)="Val",1,0))</f>
        <v>0</v>
      </c>
      <c r="AD30" s="242">
        <f>IF(LEFT('Indicator Data Imputation'!AD31,3)="Nat",2,IF(LEFT('Indicator Data Imputation'!AD31,3)="Val",1,0))</f>
        <v>0</v>
      </c>
      <c r="AE30" s="242">
        <f>IF(LEFT('Indicator Data Imputation'!AE31,3)="Nat",2,IF(LEFT('Indicator Data Imputation'!AE31,3)="Val",1,0))</f>
        <v>0</v>
      </c>
      <c r="AF30" s="242">
        <f>IF(LEFT('Indicator Data Imputation'!AF31,3)="Nat",2,IF(LEFT('Indicator Data Imputation'!AF31,3)="Val",1,0))</f>
        <v>0</v>
      </c>
      <c r="AG30" s="242">
        <f>IF(LEFT('Indicator Data Imputation'!AG31,3)="Nat",2,IF(LEFT('Indicator Data Imputation'!AG31,3)="Val",1,0))</f>
        <v>0</v>
      </c>
      <c r="AH30" s="242">
        <f>IF(LEFT('Indicator Data Imputation'!AH31,3)="Nat",2,IF(LEFT('Indicator Data Imputation'!AH31,3)="Val",1,0))</f>
        <v>0</v>
      </c>
      <c r="AI30" s="242">
        <f>IF(LEFT('Indicator Data Imputation'!AI31,3)="Nat",2,IF(LEFT('Indicator Data Imputation'!AI31,3)="Val",1,0))</f>
        <v>0</v>
      </c>
      <c r="AJ30" s="242">
        <f>IF(LEFT('Indicator Data Imputation'!AJ31,3)="Nat",2,IF(LEFT('Indicator Data Imputation'!AJ31,3)="Val",1,0))</f>
        <v>0</v>
      </c>
      <c r="AK30" s="242">
        <f>IF(LEFT('Indicator Data Imputation'!AK31,3)="Nat",2,IF(LEFT('Indicator Data Imputation'!AK31,3)="Val",1,0))</f>
        <v>0</v>
      </c>
      <c r="AL30" s="242">
        <f>IF(LEFT('Indicator Data Imputation'!AL31,3)="Nat",2,IF(LEFT('Indicator Data Imputation'!AL31,3)="Val",1,0))</f>
        <v>0</v>
      </c>
      <c r="AM30" s="242">
        <f>IF(LEFT('Indicator Data Imputation'!AM31,3)="Nat",2,IF(LEFT('Indicator Data Imputation'!AM31,3)="Val",1,0))</f>
        <v>0</v>
      </c>
      <c r="AN30" s="242">
        <f>IF(LEFT('Indicator Data Imputation'!AN31,3)="Nat",2,IF(LEFT('Indicator Data Imputation'!AN31,3)="Val",1,0))</f>
        <v>1</v>
      </c>
      <c r="AO30" s="242">
        <f>IF(LEFT('Indicator Data Imputation'!AO31,3)="Nat",2,IF(LEFT('Indicator Data Imputation'!AO31,3)="Val",1,0))</f>
        <v>1</v>
      </c>
      <c r="AP30" s="242">
        <f>IF(LEFT('Indicator Data Imputation'!AP31,3)="Nat",2,IF(LEFT('Indicator Data Imputation'!AP31,3)="Val",1,0))</f>
        <v>2</v>
      </c>
      <c r="AQ30" s="242">
        <f>IF(LEFT('Indicator Data Imputation'!AQ31,3)="Nat",2,IF(LEFT('Indicator Data Imputation'!AQ31,3)="Val",1,0))</f>
        <v>2</v>
      </c>
      <c r="AR30" s="242">
        <f>IF(LEFT('Indicator Data Imputation'!AR31,3)="Nat",2,IF(LEFT('Indicator Data Imputation'!AR31,3)="Val",1,0))</f>
        <v>2</v>
      </c>
      <c r="AS30" s="242">
        <f>IF(LEFT('Indicator Data Imputation'!AS31,3)="Nat",2,IF(LEFT('Indicator Data Imputation'!AS31,3)="Val",1,0))</f>
        <v>2</v>
      </c>
      <c r="AT30" s="242">
        <f>IF(LEFT('Indicator Data Imputation'!AT31,3)="Nat",2,IF(LEFT('Indicator Data Imputation'!AT31,3)="Val",1,0))</f>
        <v>2</v>
      </c>
      <c r="AU30" s="242">
        <f>IF(LEFT('Indicator Data Imputation'!AU31,3)="Nat",2,IF(LEFT('Indicator Data Imputation'!AU31,3)="Val",1,0))</f>
        <v>1</v>
      </c>
      <c r="AV30" s="242">
        <f>IF(LEFT('Indicator Data Imputation'!AV31,3)="Nat",2,IF(LEFT('Indicator Data Imputation'!AV31,3)="Val",1,0))</f>
        <v>1</v>
      </c>
      <c r="AW30" s="242">
        <f>IF(LEFT('Indicator Data Imputation'!AW31,3)="Nat",2,IF(LEFT('Indicator Data Imputation'!AW31,3)="Val",1,0))</f>
        <v>0</v>
      </c>
      <c r="AX30" s="242">
        <f>IF(LEFT('Indicator Data Imputation'!AX31,3)="Nat",2,IF(LEFT('Indicator Data Imputation'!AX31,3)="Val",1,0))</f>
        <v>0</v>
      </c>
      <c r="AY30" s="246">
        <f t="shared" si="0"/>
        <v>17</v>
      </c>
      <c r="AZ30" s="247">
        <f t="shared" si="1"/>
        <v>0.36956521739130432</v>
      </c>
      <c r="BA30" s="246">
        <f t="shared" si="2"/>
        <v>5</v>
      </c>
      <c r="BB30" s="247">
        <f t="shared" si="3"/>
        <v>0.10869565217391304</v>
      </c>
    </row>
    <row r="31" spans="1:54" s="166" customFormat="1" x14ac:dyDescent="0.25">
      <c r="A31" s="165" t="s">
        <v>186</v>
      </c>
      <c r="B31" s="165" t="s">
        <v>359</v>
      </c>
      <c r="C31" s="165" t="s">
        <v>342</v>
      </c>
      <c r="D31" s="195" t="s">
        <v>364</v>
      </c>
      <c r="E31" s="242">
        <f>IF(LEFT('Indicator Data Imputation'!E32,3)="Nat",2,IF(LEFT('Indicator Data Imputation'!E32,3)="Val",1,0))</f>
        <v>0</v>
      </c>
      <c r="F31" s="242">
        <f>IF(LEFT('Indicator Data Imputation'!F32,3)="Nat",2,IF(LEFT('Indicator Data Imputation'!F32,3)="Val",1,0))</f>
        <v>0</v>
      </c>
      <c r="G31" s="242">
        <f>IF(LEFT('Indicator Data Imputation'!G32,3)="Nat",2,IF(LEFT('Indicator Data Imputation'!G32,3)="Val",1,0))</f>
        <v>0</v>
      </c>
      <c r="H31" s="242">
        <f>IF(LEFT('Indicator Data Imputation'!H32,3)="Nat",2,IF(LEFT('Indicator Data Imputation'!H32,3)="Val",1,0))</f>
        <v>0</v>
      </c>
      <c r="I31" s="242">
        <f>IF(LEFT('Indicator Data Imputation'!I32,3)="Nat",2,IF(LEFT('Indicator Data Imputation'!I32,3)="Val",1,0))</f>
        <v>1</v>
      </c>
      <c r="J31" s="242">
        <f>IF(LEFT('Indicator Data Imputation'!J32,3)="Nat",2,IF(LEFT('Indicator Data Imputation'!J32,3)="Val",1,0))</f>
        <v>0</v>
      </c>
      <c r="K31" s="242">
        <f>IF(LEFT('Indicator Data Imputation'!K32,3)="Nat",2,IF(LEFT('Indicator Data Imputation'!K32,3)="Val",1,0))</f>
        <v>1</v>
      </c>
      <c r="L31" s="242">
        <f>IF(LEFT('Indicator Data Imputation'!L32,3)="Nat",2,IF(LEFT('Indicator Data Imputation'!L32,3)="Val",1,0))</f>
        <v>0</v>
      </c>
      <c r="M31" s="242">
        <f>IF(LEFT('Indicator Data Imputation'!M32,3)="Nat",2,IF(LEFT('Indicator Data Imputation'!M32,3)="Val",1,0))</f>
        <v>0</v>
      </c>
      <c r="N31" s="242">
        <f>IF(LEFT('Indicator Data Imputation'!N32,3)="Nat",2,IF(LEFT('Indicator Data Imputation'!N32,3)="Val",1,0))</f>
        <v>0</v>
      </c>
      <c r="O31" s="242">
        <f>IF(LEFT('Indicator Data Imputation'!O32,3)="Nat",2,IF(LEFT('Indicator Data Imputation'!O32,3)="Val",1,0))</f>
        <v>0</v>
      </c>
      <c r="P31" s="242">
        <f>IF(LEFT('Indicator Data Imputation'!P32,3)="Nat",2,IF(LEFT('Indicator Data Imputation'!P32,3)="Val",1,0))</f>
        <v>0</v>
      </c>
      <c r="Q31" s="242">
        <f>IF(LEFT('Indicator Data Imputation'!Q32,3)="Nat",2,IF(LEFT('Indicator Data Imputation'!Q32,3)="Val",1,0))</f>
        <v>1</v>
      </c>
      <c r="R31" s="242">
        <f>IF(LEFT('Indicator Data Imputation'!R32,3)="Nat",2,IF(LEFT('Indicator Data Imputation'!R32,3)="Val",1,0))</f>
        <v>1</v>
      </c>
      <c r="S31" s="242">
        <f>IF(LEFT('Indicator Data Imputation'!S32,3)="Nat",2,IF(LEFT('Indicator Data Imputation'!S32,3)="Val",1,0))</f>
        <v>1</v>
      </c>
      <c r="T31" s="242">
        <f>IF(LEFT('Indicator Data Imputation'!T32,3)="Nat",2,IF(LEFT('Indicator Data Imputation'!T32,3)="Val",1,0))</f>
        <v>1</v>
      </c>
      <c r="U31" s="242">
        <f>IF(LEFT('Indicator Data Imputation'!U32,3)="Nat",2,IF(LEFT('Indicator Data Imputation'!U32,3)="Val",1,0))</f>
        <v>1</v>
      </c>
      <c r="V31" s="242">
        <f>IF(LEFT('Indicator Data Imputation'!V32,3)="Nat",2,IF(LEFT('Indicator Data Imputation'!V32,3)="Val",1,0))</f>
        <v>1</v>
      </c>
      <c r="W31" s="242">
        <f>IF(LEFT('Indicator Data Imputation'!W32,3)="Nat",2,IF(LEFT('Indicator Data Imputation'!W32,3)="Val",1,0))</f>
        <v>1</v>
      </c>
      <c r="X31" s="242">
        <f>IF(LEFT('Indicator Data Imputation'!X32,3)="Nat",2,IF(LEFT('Indicator Data Imputation'!X32,3)="Val",1,0))</f>
        <v>1</v>
      </c>
      <c r="Y31" s="242">
        <f>IF(LEFT('Indicator Data Imputation'!Y32,3)="Nat",2,IF(LEFT('Indicator Data Imputation'!Y32,3)="Val",1,0))</f>
        <v>1</v>
      </c>
      <c r="Z31" s="242">
        <f>IF(LEFT('Indicator Data Imputation'!Z32,3)="Nat",2,IF(LEFT('Indicator Data Imputation'!Z32,3)="Val",1,0))</f>
        <v>1</v>
      </c>
      <c r="AA31" s="242">
        <f>IF(LEFT('Indicator Data Imputation'!AA32,3)="Nat",2,IF(LEFT('Indicator Data Imputation'!AA32,3)="Val",1,0))</f>
        <v>1</v>
      </c>
      <c r="AB31" s="242">
        <f>IF(LEFT('Indicator Data Imputation'!AB32,3)="Nat",2,IF(LEFT('Indicator Data Imputation'!AB32,3)="Val",1,0))</f>
        <v>0</v>
      </c>
      <c r="AC31" s="242">
        <f>IF(LEFT('Indicator Data Imputation'!AC32,3)="Nat",2,IF(LEFT('Indicator Data Imputation'!AC32,3)="Val",1,0))</f>
        <v>0</v>
      </c>
      <c r="AD31" s="242">
        <f>IF(LEFT('Indicator Data Imputation'!AD32,3)="Nat",2,IF(LEFT('Indicator Data Imputation'!AD32,3)="Val",1,0))</f>
        <v>0</v>
      </c>
      <c r="AE31" s="242">
        <f>IF(LEFT('Indicator Data Imputation'!AE32,3)="Nat",2,IF(LEFT('Indicator Data Imputation'!AE32,3)="Val",1,0))</f>
        <v>0</v>
      </c>
      <c r="AF31" s="242">
        <f>IF(LEFT('Indicator Data Imputation'!AF32,3)="Nat",2,IF(LEFT('Indicator Data Imputation'!AF32,3)="Val",1,0))</f>
        <v>0</v>
      </c>
      <c r="AG31" s="242">
        <f>IF(LEFT('Indicator Data Imputation'!AG32,3)="Nat",2,IF(LEFT('Indicator Data Imputation'!AG32,3)="Val",1,0))</f>
        <v>0</v>
      </c>
      <c r="AH31" s="242">
        <f>IF(LEFT('Indicator Data Imputation'!AH32,3)="Nat",2,IF(LEFT('Indicator Data Imputation'!AH32,3)="Val",1,0))</f>
        <v>0</v>
      </c>
      <c r="AI31" s="242">
        <f>IF(LEFT('Indicator Data Imputation'!AI32,3)="Nat",2,IF(LEFT('Indicator Data Imputation'!AI32,3)="Val",1,0))</f>
        <v>0</v>
      </c>
      <c r="AJ31" s="242">
        <f>IF(LEFT('Indicator Data Imputation'!AJ32,3)="Nat",2,IF(LEFT('Indicator Data Imputation'!AJ32,3)="Val",1,0))</f>
        <v>0</v>
      </c>
      <c r="AK31" s="242">
        <f>IF(LEFT('Indicator Data Imputation'!AK32,3)="Nat",2,IF(LEFT('Indicator Data Imputation'!AK32,3)="Val",1,0))</f>
        <v>0</v>
      </c>
      <c r="AL31" s="242">
        <f>IF(LEFT('Indicator Data Imputation'!AL32,3)="Nat",2,IF(LEFT('Indicator Data Imputation'!AL32,3)="Val",1,0))</f>
        <v>0</v>
      </c>
      <c r="AM31" s="242">
        <f>IF(LEFT('Indicator Data Imputation'!AM32,3)="Nat",2,IF(LEFT('Indicator Data Imputation'!AM32,3)="Val",1,0))</f>
        <v>0</v>
      </c>
      <c r="AN31" s="242">
        <f>IF(LEFT('Indicator Data Imputation'!AN32,3)="Nat",2,IF(LEFT('Indicator Data Imputation'!AN32,3)="Val",1,0))</f>
        <v>1</v>
      </c>
      <c r="AO31" s="242">
        <f>IF(LEFT('Indicator Data Imputation'!AO32,3)="Nat",2,IF(LEFT('Indicator Data Imputation'!AO32,3)="Val",1,0))</f>
        <v>1</v>
      </c>
      <c r="AP31" s="242">
        <f>IF(LEFT('Indicator Data Imputation'!AP32,3)="Nat",2,IF(LEFT('Indicator Data Imputation'!AP32,3)="Val",1,0))</f>
        <v>2</v>
      </c>
      <c r="AQ31" s="242">
        <f>IF(LEFT('Indicator Data Imputation'!AQ32,3)="Nat",2,IF(LEFT('Indicator Data Imputation'!AQ32,3)="Val",1,0))</f>
        <v>2</v>
      </c>
      <c r="AR31" s="242">
        <f>IF(LEFT('Indicator Data Imputation'!AR32,3)="Nat",2,IF(LEFT('Indicator Data Imputation'!AR32,3)="Val",1,0))</f>
        <v>2</v>
      </c>
      <c r="AS31" s="242">
        <f>IF(LEFT('Indicator Data Imputation'!AS32,3)="Nat",2,IF(LEFT('Indicator Data Imputation'!AS32,3)="Val",1,0))</f>
        <v>2</v>
      </c>
      <c r="AT31" s="242">
        <f>IF(LEFT('Indicator Data Imputation'!AT32,3)="Nat",2,IF(LEFT('Indicator Data Imputation'!AT32,3)="Val",1,0))</f>
        <v>2</v>
      </c>
      <c r="AU31" s="242">
        <f>IF(LEFT('Indicator Data Imputation'!AU32,3)="Nat",2,IF(LEFT('Indicator Data Imputation'!AU32,3)="Val",1,0))</f>
        <v>1</v>
      </c>
      <c r="AV31" s="242">
        <f>IF(LEFT('Indicator Data Imputation'!AV32,3)="Nat",2,IF(LEFT('Indicator Data Imputation'!AV32,3)="Val",1,0))</f>
        <v>1</v>
      </c>
      <c r="AW31" s="242">
        <f>IF(LEFT('Indicator Data Imputation'!AW32,3)="Nat",2,IF(LEFT('Indicator Data Imputation'!AW32,3)="Val",1,0))</f>
        <v>0</v>
      </c>
      <c r="AX31" s="242">
        <f>IF(LEFT('Indicator Data Imputation'!AX32,3)="Nat",2,IF(LEFT('Indicator Data Imputation'!AX32,3)="Val",1,0))</f>
        <v>0</v>
      </c>
      <c r="AY31" s="246">
        <f t="shared" si="0"/>
        <v>17</v>
      </c>
      <c r="AZ31" s="247">
        <f t="shared" si="1"/>
        <v>0.36956521739130432</v>
      </c>
      <c r="BA31" s="246">
        <f t="shared" si="2"/>
        <v>5</v>
      </c>
      <c r="BB31" s="247">
        <f t="shared" si="3"/>
        <v>0.10869565217391304</v>
      </c>
    </row>
    <row r="32" spans="1:54" s="166" customFormat="1" x14ac:dyDescent="0.25">
      <c r="A32" s="165" t="s">
        <v>186</v>
      </c>
      <c r="B32" s="165" t="s">
        <v>362</v>
      </c>
      <c r="C32" s="165" t="s">
        <v>342</v>
      </c>
      <c r="D32" s="195" t="s">
        <v>518</v>
      </c>
      <c r="E32" s="242">
        <f>IF(LEFT('Indicator Data Imputation'!E33,3)="Nat",2,IF(LEFT('Indicator Data Imputation'!E33,3)="Val",1,0))</f>
        <v>0</v>
      </c>
      <c r="F32" s="242">
        <f>IF(LEFT('Indicator Data Imputation'!F33,3)="Nat",2,IF(LEFT('Indicator Data Imputation'!F33,3)="Val",1,0))</f>
        <v>0</v>
      </c>
      <c r="G32" s="242">
        <f>IF(LEFT('Indicator Data Imputation'!G33,3)="Nat",2,IF(LEFT('Indicator Data Imputation'!G33,3)="Val",1,0))</f>
        <v>0</v>
      </c>
      <c r="H32" s="242">
        <f>IF(LEFT('Indicator Data Imputation'!H33,3)="Nat",2,IF(LEFT('Indicator Data Imputation'!H33,3)="Val",1,0))</f>
        <v>0</v>
      </c>
      <c r="I32" s="242">
        <f>IF(LEFT('Indicator Data Imputation'!I33,3)="Nat",2,IF(LEFT('Indicator Data Imputation'!I33,3)="Val",1,0))</f>
        <v>1</v>
      </c>
      <c r="J32" s="242">
        <f>IF(LEFT('Indicator Data Imputation'!J33,3)="Nat",2,IF(LEFT('Indicator Data Imputation'!J33,3)="Val",1,0))</f>
        <v>0</v>
      </c>
      <c r="K32" s="242">
        <f>IF(LEFT('Indicator Data Imputation'!K33,3)="Nat",2,IF(LEFT('Indicator Data Imputation'!K33,3)="Val",1,0))</f>
        <v>1</v>
      </c>
      <c r="L32" s="242">
        <f>IF(LEFT('Indicator Data Imputation'!L33,3)="Nat",2,IF(LEFT('Indicator Data Imputation'!L33,3)="Val",1,0))</f>
        <v>0</v>
      </c>
      <c r="M32" s="242">
        <f>IF(LEFT('Indicator Data Imputation'!M33,3)="Nat",2,IF(LEFT('Indicator Data Imputation'!M33,3)="Val",1,0))</f>
        <v>0</v>
      </c>
      <c r="N32" s="242">
        <f>IF(LEFT('Indicator Data Imputation'!N33,3)="Nat",2,IF(LEFT('Indicator Data Imputation'!N33,3)="Val",1,0))</f>
        <v>0</v>
      </c>
      <c r="O32" s="242">
        <f>IF(LEFT('Indicator Data Imputation'!O33,3)="Nat",2,IF(LEFT('Indicator Data Imputation'!O33,3)="Val",1,0))</f>
        <v>0</v>
      </c>
      <c r="P32" s="242">
        <f>IF(LEFT('Indicator Data Imputation'!P33,3)="Nat",2,IF(LEFT('Indicator Data Imputation'!P33,3)="Val",1,0))</f>
        <v>0</v>
      </c>
      <c r="Q32" s="242">
        <f>IF(LEFT('Indicator Data Imputation'!Q33,3)="Nat",2,IF(LEFT('Indicator Data Imputation'!Q33,3)="Val",1,0))</f>
        <v>1</v>
      </c>
      <c r="R32" s="242">
        <f>IF(LEFT('Indicator Data Imputation'!R33,3)="Nat",2,IF(LEFT('Indicator Data Imputation'!R33,3)="Val",1,0))</f>
        <v>1</v>
      </c>
      <c r="S32" s="242">
        <f>IF(LEFT('Indicator Data Imputation'!S33,3)="Nat",2,IF(LEFT('Indicator Data Imputation'!S33,3)="Val",1,0))</f>
        <v>1</v>
      </c>
      <c r="T32" s="242">
        <f>IF(LEFT('Indicator Data Imputation'!T33,3)="Nat",2,IF(LEFT('Indicator Data Imputation'!T33,3)="Val",1,0))</f>
        <v>1</v>
      </c>
      <c r="U32" s="242">
        <f>IF(LEFT('Indicator Data Imputation'!U33,3)="Nat",2,IF(LEFT('Indicator Data Imputation'!U33,3)="Val",1,0))</f>
        <v>1</v>
      </c>
      <c r="V32" s="242">
        <f>IF(LEFT('Indicator Data Imputation'!V33,3)="Nat",2,IF(LEFT('Indicator Data Imputation'!V33,3)="Val",1,0))</f>
        <v>1</v>
      </c>
      <c r="W32" s="242">
        <f>IF(LEFT('Indicator Data Imputation'!W33,3)="Nat",2,IF(LEFT('Indicator Data Imputation'!W33,3)="Val",1,0))</f>
        <v>1</v>
      </c>
      <c r="X32" s="242">
        <f>IF(LEFT('Indicator Data Imputation'!X33,3)="Nat",2,IF(LEFT('Indicator Data Imputation'!X33,3)="Val",1,0))</f>
        <v>1</v>
      </c>
      <c r="Y32" s="242">
        <f>IF(LEFT('Indicator Data Imputation'!Y33,3)="Nat",2,IF(LEFT('Indicator Data Imputation'!Y33,3)="Val",1,0))</f>
        <v>1</v>
      </c>
      <c r="Z32" s="242">
        <f>IF(LEFT('Indicator Data Imputation'!Z33,3)="Nat",2,IF(LEFT('Indicator Data Imputation'!Z33,3)="Val",1,0))</f>
        <v>1</v>
      </c>
      <c r="AA32" s="242">
        <f>IF(LEFT('Indicator Data Imputation'!AA33,3)="Nat",2,IF(LEFT('Indicator Data Imputation'!AA33,3)="Val",1,0))</f>
        <v>1</v>
      </c>
      <c r="AB32" s="242">
        <f>IF(LEFT('Indicator Data Imputation'!AB33,3)="Nat",2,IF(LEFT('Indicator Data Imputation'!AB33,3)="Val",1,0))</f>
        <v>0</v>
      </c>
      <c r="AC32" s="242">
        <f>IF(LEFT('Indicator Data Imputation'!AC33,3)="Nat",2,IF(LEFT('Indicator Data Imputation'!AC33,3)="Val",1,0))</f>
        <v>0</v>
      </c>
      <c r="AD32" s="242">
        <f>IF(LEFT('Indicator Data Imputation'!AD33,3)="Nat",2,IF(LEFT('Indicator Data Imputation'!AD33,3)="Val",1,0))</f>
        <v>0</v>
      </c>
      <c r="AE32" s="242">
        <f>IF(LEFT('Indicator Data Imputation'!AE33,3)="Nat",2,IF(LEFT('Indicator Data Imputation'!AE33,3)="Val",1,0))</f>
        <v>0</v>
      </c>
      <c r="AF32" s="242">
        <f>IF(LEFT('Indicator Data Imputation'!AF33,3)="Nat",2,IF(LEFT('Indicator Data Imputation'!AF33,3)="Val",1,0))</f>
        <v>0</v>
      </c>
      <c r="AG32" s="242">
        <f>IF(LEFT('Indicator Data Imputation'!AG33,3)="Nat",2,IF(LEFT('Indicator Data Imputation'!AG33,3)="Val",1,0))</f>
        <v>0</v>
      </c>
      <c r="AH32" s="242">
        <f>IF(LEFT('Indicator Data Imputation'!AH33,3)="Nat",2,IF(LEFT('Indicator Data Imputation'!AH33,3)="Val",1,0))</f>
        <v>0</v>
      </c>
      <c r="AI32" s="242">
        <f>IF(LEFT('Indicator Data Imputation'!AI33,3)="Nat",2,IF(LEFT('Indicator Data Imputation'!AI33,3)="Val",1,0))</f>
        <v>0</v>
      </c>
      <c r="AJ32" s="242">
        <f>IF(LEFT('Indicator Data Imputation'!AJ33,3)="Nat",2,IF(LEFT('Indicator Data Imputation'!AJ33,3)="Val",1,0))</f>
        <v>0</v>
      </c>
      <c r="AK32" s="242">
        <f>IF(LEFT('Indicator Data Imputation'!AK33,3)="Nat",2,IF(LEFT('Indicator Data Imputation'!AK33,3)="Val",1,0))</f>
        <v>0</v>
      </c>
      <c r="AL32" s="242">
        <f>IF(LEFT('Indicator Data Imputation'!AL33,3)="Nat",2,IF(LEFT('Indicator Data Imputation'!AL33,3)="Val",1,0))</f>
        <v>0</v>
      </c>
      <c r="AM32" s="242">
        <f>IF(LEFT('Indicator Data Imputation'!AM33,3)="Nat",2,IF(LEFT('Indicator Data Imputation'!AM33,3)="Val",1,0))</f>
        <v>0</v>
      </c>
      <c r="AN32" s="242">
        <f>IF(LEFT('Indicator Data Imputation'!AN33,3)="Nat",2,IF(LEFT('Indicator Data Imputation'!AN33,3)="Val",1,0))</f>
        <v>1</v>
      </c>
      <c r="AO32" s="242">
        <f>IF(LEFT('Indicator Data Imputation'!AO33,3)="Nat",2,IF(LEFT('Indicator Data Imputation'!AO33,3)="Val",1,0))</f>
        <v>1</v>
      </c>
      <c r="AP32" s="242">
        <f>IF(LEFT('Indicator Data Imputation'!AP33,3)="Nat",2,IF(LEFT('Indicator Data Imputation'!AP33,3)="Val",1,0))</f>
        <v>2</v>
      </c>
      <c r="AQ32" s="242">
        <f>IF(LEFT('Indicator Data Imputation'!AQ33,3)="Nat",2,IF(LEFT('Indicator Data Imputation'!AQ33,3)="Val",1,0))</f>
        <v>2</v>
      </c>
      <c r="AR32" s="242">
        <f>IF(LEFT('Indicator Data Imputation'!AR33,3)="Nat",2,IF(LEFT('Indicator Data Imputation'!AR33,3)="Val",1,0))</f>
        <v>2</v>
      </c>
      <c r="AS32" s="242">
        <f>IF(LEFT('Indicator Data Imputation'!AS33,3)="Nat",2,IF(LEFT('Indicator Data Imputation'!AS33,3)="Val",1,0))</f>
        <v>2</v>
      </c>
      <c r="AT32" s="242">
        <f>IF(LEFT('Indicator Data Imputation'!AT33,3)="Nat",2,IF(LEFT('Indicator Data Imputation'!AT33,3)="Val",1,0))</f>
        <v>2</v>
      </c>
      <c r="AU32" s="242">
        <f>IF(LEFT('Indicator Data Imputation'!AU33,3)="Nat",2,IF(LEFT('Indicator Data Imputation'!AU33,3)="Val",1,0))</f>
        <v>1</v>
      </c>
      <c r="AV32" s="242">
        <f>IF(LEFT('Indicator Data Imputation'!AV33,3)="Nat",2,IF(LEFT('Indicator Data Imputation'!AV33,3)="Val",1,0))</f>
        <v>1</v>
      </c>
      <c r="AW32" s="242">
        <f>IF(LEFT('Indicator Data Imputation'!AW33,3)="Nat",2,IF(LEFT('Indicator Data Imputation'!AW33,3)="Val",1,0))</f>
        <v>0</v>
      </c>
      <c r="AX32" s="242">
        <f>IF(LEFT('Indicator Data Imputation'!AX33,3)="Nat",2,IF(LEFT('Indicator Data Imputation'!AX33,3)="Val",1,0))</f>
        <v>0</v>
      </c>
      <c r="AY32" s="246">
        <f t="shared" si="0"/>
        <v>17</v>
      </c>
      <c r="AZ32" s="247">
        <f t="shared" si="1"/>
        <v>0.36956521739130432</v>
      </c>
      <c r="BA32" s="246">
        <f t="shared" si="2"/>
        <v>5</v>
      </c>
      <c r="BB32" s="247">
        <f t="shared" si="3"/>
        <v>0.10869565217391304</v>
      </c>
    </row>
    <row r="33" spans="1:54" s="166" customFormat="1" x14ac:dyDescent="0.25">
      <c r="A33" s="165" t="s">
        <v>187</v>
      </c>
      <c r="B33" s="165" t="s">
        <v>365</v>
      </c>
      <c r="C33" s="165" t="s">
        <v>367</v>
      </c>
      <c r="D33" s="195" t="s">
        <v>368</v>
      </c>
      <c r="E33" s="242">
        <f>IF(LEFT('Indicator Data Imputation'!E34,3)="Nat",2,IF(LEFT('Indicator Data Imputation'!E34,3)="Val",1,0))</f>
        <v>0</v>
      </c>
      <c r="F33" s="242">
        <f>IF(LEFT('Indicator Data Imputation'!F34,3)="Nat",2,IF(LEFT('Indicator Data Imputation'!F34,3)="Val",1,0))</f>
        <v>0</v>
      </c>
      <c r="G33" s="242">
        <f>IF(LEFT('Indicator Data Imputation'!G34,3)="Nat",2,IF(LEFT('Indicator Data Imputation'!G34,3)="Val",1,0))</f>
        <v>0</v>
      </c>
      <c r="H33" s="242">
        <f>IF(LEFT('Indicator Data Imputation'!H34,3)="Nat",2,IF(LEFT('Indicator Data Imputation'!H34,3)="Val",1,0))</f>
        <v>0</v>
      </c>
      <c r="I33" s="242">
        <f>IF(LEFT('Indicator Data Imputation'!I34,3)="Nat",2,IF(LEFT('Indicator Data Imputation'!I34,3)="Val",1,0))</f>
        <v>1</v>
      </c>
      <c r="J33" s="242">
        <f>IF(LEFT('Indicator Data Imputation'!J34,3)="Nat",2,IF(LEFT('Indicator Data Imputation'!J34,3)="Val",1,0))</f>
        <v>0</v>
      </c>
      <c r="K33" s="242">
        <f>IF(LEFT('Indicator Data Imputation'!K34,3)="Nat",2,IF(LEFT('Indicator Data Imputation'!K34,3)="Val",1,0))</f>
        <v>1</v>
      </c>
      <c r="L33" s="242">
        <f>IF(LEFT('Indicator Data Imputation'!L34,3)="Nat",2,IF(LEFT('Indicator Data Imputation'!L34,3)="Val",1,0))</f>
        <v>0</v>
      </c>
      <c r="M33" s="242">
        <f>IF(LEFT('Indicator Data Imputation'!M34,3)="Nat",2,IF(LEFT('Indicator Data Imputation'!M34,3)="Val",1,0))</f>
        <v>0</v>
      </c>
      <c r="N33" s="242">
        <f>IF(LEFT('Indicator Data Imputation'!N34,3)="Nat",2,IF(LEFT('Indicator Data Imputation'!N34,3)="Val",1,0))</f>
        <v>0</v>
      </c>
      <c r="O33" s="242">
        <f>IF(LEFT('Indicator Data Imputation'!O34,3)="Nat",2,IF(LEFT('Indicator Data Imputation'!O34,3)="Val",1,0))</f>
        <v>0</v>
      </c>
      <c r="P33" s="242">
        <f>IF(LEFT('Indicator Data Imputation'!P34,3)="Nat",2,IF(LEFT('Indicator Data Imputation'!P34,3)="Val",1,0))</f>
        <v>0</v>
      </c>
      <c r="Q33" s="242">
        <f>IF(LEFT('Indicator Data Imputation'!Q34,3)="Nat",2,IF(LEFT('Indicator Data Imputation'!Q34,3)="Val",1,0))</f>
        <v>1</v>
      </c>
      <c r="R33" s="242">
        <f>IF(LEFT('Indicator Data Imputation'!R34,3)="Nat",2,IF(LEFT('Indicator Data Imputation'!R34,3)="Val",1,0))</f>
        <v>1</v>
      </c>
      <c r="S33" s="242">
        <f>IF(LEFT('Indicator Data Imputation'!S34,3)="Nat",2,IF(LEFT('Indicator Data Imputation'!S34,3)="Val",1,0))</f>
        <v>1</v>
      </c>
      <c r="T33" s="242">
        <f>IF(LEFT('Indicator Data Imputation'!T34,3)="Nat",2,IF(LEFT('Indicator Data Imputation'!T34,3)="Val",1,0))</f>
        <v>1</v>
      </c>
      <c r="U33" s="242">
        <f>IF(LEFT('Indicator Data Imputation'!U34,3)="Nat",2,IF(LEFT('Indicator Data Imputation'!U34,3)="Val",1,0))</f>
        <v>1</v>
      </c>
      <c r="V33" s="242">
        <f>IF(LEFT('Indicator Data Imputation'!V34,3)="Nat",2,IF(LEFT('Indicator Data Imputation'!V34,3)="Val",1,0))</f>
        <v>1</v>
      </c>
      <c r="W33" s="242">
        <f>IF(LEFT('Indicator Data Imputation'!W34,3)="Nat",2,IF(LEFT('Indicator Data Imputation'!W34,3)="Val",1,0))</f>
        <v>1</v>
      </c>
      <c r="X33" s="242">
        <f>IF(LEFT('Indicator Data Imputation'!X34,3)="Nat",2,IF(LEFT('Indicator Data Imputation'!X34,3)="Val",1,0))</f>
        <v>1</v>
      </c>
      <c r="Y33" s="242">
        <f>IF(LEFT('Indicator Data Imputation'!Y34,3)="Nat",2,IF(LEFT('Indicator Data Imputation'!Y34,3)="Val",1,0))</f>
        <v>1</v>
      </c>
      <c r="Z33" s="242">
        <f>IF(LEFT('Indicator Data Imputation'!Z34,3)="Nat",2,IF(LEFT('Indicator Data Imputation'!Z34,3)="Val",1,0))</f>
        <v>1</v>
      </c>
      <c r="AA33" s="242">
        <f>IF(LEFT('Indicator Data Imputation'!AA34,3)="Nat",2,IF(LEFT('Indicator Data Imputation'!AA34,3)="Val",1,0))</f>
        <v>1</v>
      </c>
      <c r="AB33" s="242">
        <f>IF(LEFT('Indicator Data Imputation'!AB34,3)="Nat",2,IF(LEFT('Indicator Data Imputation'!AB34,3)="Val",1,0))</f>
        <v>0</v>
      </c>
      <c r="AC33" s="242">
        <f>IF(LEFT('Indicator Data Imputation'!AC34,3)="Nat",2,IF(LEFT('Indicator Data Imputation'!AC34,3)="Val",1,0))</f>
        <v>0</v>
      </c>
      <c r="AD33" s="242">
        <f>IF(LEFT('Indicator Data Imputation'!AD34,3)="Nat",2,IF(LEFT('Indicator Data Imputation'!AD34,3)="Val",1,0))</f>
        <v>0</v>
      </c>
      <c r="AE33" s="242">
        <f>IF(LEFT('Indicator Data Imputation'!AE34,3)="Nat",2,IF(LEFT('Indicator Data Imputation'!AE34,3)="Val",1,0))</f>
        <v>0</v>
      </c>
      <c r="AF33" s="242">
        <f>IF(LEFT('Indicator Data Imputation'!AF34,3)="Nat",2,IF(LEFT('Indicator Data Imputation'!AF34,3)="Val",1,0))</f>
        <v>0</v>
      </c>
      <c r="AG33" s="242">
        <f>IF(LEFT('Indicator Data Imputation'!AG34,3)="Nat",2,IF(LEFT('Indicator Data Imputation'!AG34,3)="Val",1,0))</f>
        <v>0</v>
      </c>
      <c r="AH33" s="242">
        <f>IF(LEFT('Indicator Data Imputation'!AH34,3)="Nat",2,IF(LEFT('Indicator Data Imputation'!AH34,3)="Val",1,0))</f>
        <v>0</v>
      </c>
      <c r="AI33" s="242">
        <f>IF(LEFT('Indicator Data Imputation'!AI34,3)="Nat",2,IF(LEFT('Indicator Data Imputation'!AI34,3)="Val",1,0))</f>
        <v>0</v>
      </c>
      <c r="AJ33" s="242">
        <f>IF(LEFT('Indicator Data Imputation'!AJ34,3)="Nat",2,IF(LEFT('Indicator Data Imputation'!AJ34,3)="Val",1,0))</f>
        <v>0</v>
      </c>
      <c r="AK33" s="242">
        <f>IF(LEFT('Indicator Data Imputation'!AK34,3)="Nat",2,IF(LEFT('Indicator Data Imputation'!AK34,3)="Val",1,0))</f>
        <v>0</v>
      </c>
      <c r="AL33" s="242">
        <f>IF(LEFT('Indicator Data Imputation'!AL34,3)="Nat",2,IF(LEFT('Indicator Data Imputation'!AL34,3)="Val",1,0))</f>
        <v>0</v>
      </c>
      <c r="AM33" s="242">
        <f>IF(LEFT('Indicator Data Imputation'!AM34,3)="Nat",2,IF(LEFT('Indicator Data Imputation'!AM34,3)="Val",1,0))</f>
        <v>0</v>
      </c>
      <c r="AN33" s="242">
        <f>IF(LEFT('Indicator Data Imputation'!AN34,3)="Nat",2,IF(LEFT('Indicator Data Imputation'!AN34,3)="Val",1,0))</f>
        <v>1</v>
      </c>
      <c r="AO33" s="242">
        <f>IF(LEFT('Indicator Data Imputation'!AO34,3)="Nat",2,IF(LEFT('Indicator Data Imputation'!AO34,3)="Val",1,0))</f>
        <v>1</v>
      </c>
      <c r="AP33" s="242">
        <f>IF(LEFT('Indicator Data Imputation'!AP34,3)="Nat",2,IF(LEFT('Indicator Data Imputation'!AP34,3)="Val",1,0))</f>
        <v>2</v>
      </c>
      <c r="AQ33" s="242">
        <f>IF(LEFT('Indicator Data Imputation'!AQ34,3)="Nat",2,IF(LEFT('Indicator Data Imputation'!AQ34,3)="Val",1,0))</f>
        <v>2</v>
      </c>
      <c r="AR33" s="242">
        <f>IF(LEFT('Indicator Data Imputation'!AR34,3)="Nat",2,IF(LEFT('Indicator Data Imputation'!AR34,3)="Val",1,0))</f>
        <v>2</v>
      </c>
      <c r="AS33" s="242">
        <f>IF(LEFT('Indicator Data Imputation'!AS34,3)="Nat",2,IF(LEFT('Indicator Data Imputation'!AS34,3)="Val",1,0))</f>
        <v>2</v>
      </c>
      <c r="AT33" s="242">
        <f>IF(LEFT('Indicator Data Imputation'!AT34,3)="Nat",2,IF(LEFT('Indicator Data Imputation'!AT34,3)="Val",1,0))</f>
        <v>2</v>
      </c>
      <c r="AU33" s="242">
        <f>IF(LEFT('Indicator Data Imputation'!AU34,3)="Nat",2,IF(LEFT('Indicator Data Imputation'!AU34,3)="Val",1,0))</f>
        <v>1</v>
      </c>
      <c r="AV33" s="242">
        <f>IF(LEFT('Indicator Data Imputation'!AV34,3)="Nat",2,IF(LEFT('Indicator Data Imputation'!AV34,3)="Val",1,0))</f>
        <v>1</v>
      </c>
      <c r="AW33" s="242">
        <f>IF(LEFT('Indicator Data Imputation'!AW34,3)="Nat",2,IF(LEFT('Indicator Data Imputation'!AW34,3)="Val",1,0))</f>
        <v>0</v>
      </c>
      <c r="AX33" s="242">
        <f>IF(LEFT('Indicator Data Imputation'!AX34,3)="Nat",2,IF(LEFT('Indicator Data Imputation'!AX34,3)="Val",1,0))</f>
        <v>0</v>
      </c>
      <c r="AY33" s="246">
        <f t="shared" si="0"/>
        <v>17</v>
      </c>
      <c r="AZ33" s="247">
        <f t="shared" si="1"/>
        <v>0.36956521739130432</v>
      </c>
      <c r="BA33" s="246">
        <f t="shared" si="2"/>
        <v>5</v>
      </c>
      <c r="BB33" s="247">
        <f t="shared" si="3"/>
        <v>0.10869565217391304</v>
      </c>
    </row>
    <row r="34" spans="1:54" s="166" customFormat="1" x14ac:dyDescent="0.25">
      <c r="A34" s="165" t="s">
        <v>187</v>
      </c>
      <c r="B34" s="165" t="s">
        <v>369</v>
      </c>
      <c r="C34" s="165" t="s">
        <v>367</v>
      </c>
      <c r="D34" s="195" t="s">
        <v>371</v>
      </c>
      <c r="E34" s="242">
        <f>IF(LEFT('Indicator Data Imputation'!E35,3)="Nat",2,IF(LEFT('Indicator Data Imputation'!E35,3)="Val",1,0))</f>
        <v>0</v>
      </c>
      <c r="F34" s="242">
        <f>IF(LEFT('Indicator Data Imputation'!F35,3)="Nat",2,IF(LEFT('Indicator Data Imputation'!F35,3)="Val",1,0))</f>
        <v>0</v>
      </c>
      <c r="G34" s="242">
        <f>IF(LEFT('Indicator Data Imputation'!G35,3)="Nat",2,IF(LEFT('Indicator Data Imputation'!G35,3)="Val",1,0))</f>
        <v>0</v>
      </c>
      <c r="H34" s="242">
        <f>IF(LEFT('Indicator Data Imputation'!H35,3)="Nat",2,IF(LEFT('Indicator Data Imputation'!H35,3)="Val",1,0))</f>
        <v>0</v>
      </c>
      <c r="I34" s="242">
        <f>IF(LEFT('Indicator Data Imputation'!I35,3)="Nat",2,IF(LEFT('Indicator Data Imputation'!I35,3)="Val",1,0))</f>
        <v>1</v>
      </c>
      <c r="J34" s="242">
        <f>IF(LEFT('Indicator Data Imputation'!J35,3)="Nat",2,IF(LEFT('Indicator Data Imputation'!J35,3)="Val",1,0))</f>
        <v>0</v>
      </c>
      <c r="K34" s="242">
        <f>IF(LEFT('Indicator Data Imputation'!K35,3)="Nat",2,IF(LEFT('Indicator Data Imputation'!K35,3)="Val",1,0))</f>
        <v>1</v>
      </c>
      <c r="L34" s="242">
        <f>IF(LEFT('Indicator Data Imputation'!L35,3)="Nat",2,IF(LEFT('Indicator Data Imputation'!L35,3)="Val",1,0))</f>
        <v>0</v>
      </c>
      <c r="M34" s="242">
        <f>IF(LEFT('Indicator Data Imputation'!M35,3)="Nat",2,IF(LEFT('Indicator Data Imputation'!M35,3)="Val",1,0))</f>
        <v>0</v>
      </c>
      <c r="N34" s="242">
        <f>IF(LEFT('Indicator Data Imputation'!N35,3)="Nat",2,IF(LEFT('Indicator Data Imputation'!N35,3)="Val",1,0))</f>
        <v>0</v>
      </c>
      <c r="O34" s="242">
        <f>IF(LEFT('Indicator Data Imputation'!O35,3)="Nat",2,IF(LEFT('Indicator Data Imputation'!O35,3)="Val",1,0))</f>
        <v>0</v>
      </c>
      <c r="P34" s="242">
        <f>IF(LEFT('Indicator Data Imputation'!P35,3)="Nat",2,IF(LEFT('Indicator Data Imputation'!P35,3)="Val",1,0))</f>
        <v>0</v>
      </c>
      <c r="Q34" s="242">
        <f>IF(LEFT('Indicator Data Imputation'!Q35,3)="Nat",2,IF(LEFT('Indicator Data Imputation'!Q35,3)="Val",1,0))</f>
        <v>1</v>
      </c>
      <c r="R34" s="242">
        <f>IF(LEFT('Indicator Data Imputation'!R35,3)="Nat",2,IF(LEFT('Indicator Data Imputation'!R35,3)="Val",1,0))</f>
        <v>1</v>
      </c>
      <c r="S34" s="242">
        <f>IF(LEFT('Indicator Data Imputation'!S35,3)="Nat",2,IF(LEFT('Indicator Data Imputation'!S35,3)="Val",1,0))</f>
        <v>1</v>
      </c>
      <c r="T34" s="242">
        <f>IF(LEFT('Indicator Data Imputation'!T35,3)="Nat",2,IF(LEFT('Indicator Data Imputation'!T35,3)="Val",1,0))</f>
        <v>1</v>
      </c>
      <c r="U34" s="242">
        <f>IF(LEFT('Indicator Data Imputation'!U35,3)="Nat",2,IF(LEFT('Indicator Data Imputation'!U35,3)="Val",1,0))</f>
        <v>1</v>
      </c>
      <c r="V34" s="242">
        <f>IF(LEFT('Indicator Data Imputation'!V35,3)="Nat",2,IF(LEFT('Indicator Data Imputation'!V35,3)="Val",1,0))</f>
        <v>1</v>
      </c>
      <c r="W34" s="242">
        <f>IF(LEFT('Indicator Data Imputation'!W35,3)="Nat",2,IF(LEFT('Indicator Data Imputation'!W35,3)="Val",1,0))</f>
        <v>1</v>
      </c>
      <c r="X34" s="242">
        <f>IF(LEFT('Indicator Data Imputation'!X35,3)="Nat",2,IF(LEFT('Indicator Data Imputation'!X35,3)="Val",1,0))</f>
        <v>1</v>
      </c>
      <c r="Y34" s="242">
        <f>IF(LEFT('Indicator Data Imputation'!Y35,3)="Nat",2,IF(LEFT('Indicator Data Imputation'!Y35,3)="Val",1,0))</f>
        <v>1</v>
      </c>
      <c r="Z34" s="242">
        <f>IF(LEFT('Indicator Data Imputation'!Z35,3)="Nat",2,IF(LEFT('Indicator Data Imputation'!Z35,3)="Val",1,0))</f>
        <v>1</v>
      </c>
      <c r="AA34" s="242">
        <f>IF(LEFT('Indicator Data Imputation'!AA35,3)="Nat",2,IF(LEFT('Indicator Data Imputation'!AA35,3)="Val",1,0))</f>
        <v>1</v>
      </c>
      <c r="AB34" s="242">
        <f>IF(LEFT('Indicator Data Imputation'!AB35,3)="Nat",2,IF(LEFT('Indicator Data Imputation'!AB35,3)="Val",1,0))</f>
        <v>0</v>
      </c>
      <c r="AC34" s="242">
        <f>IF(LEFT('Indicator Data Imputation'!AC35,3)="Nat",2,IF(LEFT('Indicator Data Imputation'!AC35,3)="Val",1,0))</f>
        <v>0</v>
      </c>
      <c r="AD34" s="242">
        <f>IF(LEFT('Indicator Data Imputation'!AD35,3)="Nat",2,IF(LEFT('Indicator Data Imputation'!AD35,3)="Val",1,0))</f>
        <v>0</v>
      </c>
      <c r="AE34" s="242">
        <f>IF(LEFT('Indicator Data Imputation'!AE35,3)="Nat",2,IF(LEFT('Indicator Data Imputation'!AE35,3)="Val",1,0))</f>
        <v>0</v>
      </c>
      <c r="AF34" s="242">
        <f>IF(LEFT('Indicator Data Imputation'!AF35,3)="Nat",2,IF(LEFT('Indicator Data Imputation'!AF35,3)="Val",1,0))</f>
        <v>0</v>
      </c>
      <c r="AG34" s="242">
        <f>IF(LEFT('Indicator Data Imputation'!AG35,3)="Nat",2,IF(LEFT('Indicator Data Imputation'!AG35,3)="Val",1,0))</f>
        <v>0</v>
      </c>
      <c r="AH34" s="242">
        <f>IF(LEFT('Indicator Data Imputation'!AH35,3)="Nat",2,IF(LEFT('Indicator Data Imputation'!AH35,3)="Val",1,0))</f>
        <v>0</v>
      </c>
      <c r="AI34" s="242">
        <f>IF(LEFT('Indicator Data Imputation'!AI35,3)="Nat",2,IF(LEFT('Indicator Data Imputation'!AI35,3)="Val",1,0))</f>
        <v>0</v>
      </c>
      <c r="AJ34" s="242">
        <f>IF(LEFT('Indicator Data Imputation'!AJ35,3)="Nat",2,IF(LEFT('Indicator Data Imputation'!AJ35,3)="Val",1,0))</f>
        <v>0</v>
      </c>
      <c r="AK34" s="242">
        <f>IF(LEFT('Indicator Data Imputation'!AK35,3)="Nat",2,IF(LEFT('Indicator Data Imputation'!AK35,3)="Val",1,0))</f>
        <v>0</v>
      </c>
      <c r="AL34" s="242">
        <f>IF(LEFT('Indicator Data Imputation'!AL35,3)="Nat",2,IF(LEFT('Indicator Data Imputation'!AL35,3)="Val",1,0))</f>
        <v>0</v>
      </c>
      <c r="AM34" s="242">
        <f>IF(LEFT('Indicator Data Imputation'!AM35,3)="Nat",2,IF(LEFT('Indicator Data Imputation'!AM35,3)="Val",1,0))</f>
        <v>0</v>
      </c>
      <c r="AN34" s="242">
        <f>IF(LEFT('Indicator Data Imputation'!AN35,3)="Nat",2,IF(LEFT('Indicator Data Imputation'!AN35,3)="Val",1,0))</f>
        <v>1</v>
      </c>
      <c r="AO34" s="242">
        <f>IF(LEFT('Indicator Data Imputation'!AO35,3)="Nat",2,IF(LEFT('Indicator Data Imputation'!AO35,3)="Val",1,0))</f>
        <v>1</v>
      </c>
      <c r="AP34" s="242">
        <f>IF(LEFT('Indicator Data Imputation'!AP35,3)="Nat",2,IF(LEFT('Indicator Data Imputation'!AP35,3)="Val",1,0))</f>
        <v>2</v>
      </c>
      <c r="AQ34" s="242">
        <f>IF(LEFT('Indicator Data Imputation'!AQ35,3)="Nat",2,IF(LEFT('Indicator Data Imputation'!AQ35,3)="Val",1,0))</f>
        <v>2</v>
      </c>
      <c r="AR34" s="242">
        <f>IF(LEFT('Indicator Data Imputation'!AR35,3)="Nat",2,IF(LEFT('Indicator Data Imputation'!AR35,3)="Val",1,0))</f>
        <v>2</v>
      </c>
      <c r="AS34" s="242">
        <f>IF(LEFT('Indicator Data Imputation'!AS35,3)="Nat",2,IF(LEFT('Indicator Data Imputation'!AS35,3)="Val",1,0))</f>
        <v>2</v>
      </c>
      <c r="AT34" s="242">
        <f>IF(LEFT('Indicator Data Imputation'!AT35,3)="Nat",2,IF(LEFT('Indicator Data Imputation'!AT35,3)="Val",1,0))</f>
        <v>2</v>
      </c>
      <c r="AU34" s="242">
        <f>IF(LEFT('Indicator Data Imputation'!AU35,3)="Nat",2,IF(LEFT('Indicator Data Imputation'!AU35,3)="Val",1,0))</f>
        <v>1</v>
      </c>
      <c r="AV34" s="242">
        <f>IF(LEFT('Indicator Data Imputation'!AV35,3)="Nat",2,IF(LEFT('Indicator Data Imputation'!AV35,3)="Val",1,0))</f>
        <v>1</v>
      </c>
      <c r="AW34" s="242">
        <f>IF(LEFT('Indicator Data Imputation'!AW35,3)="Nat",2,IF(LEFT('Indicator Data Imputation'!AW35,3)="Val",1,0))</f>
        <v>0</v>
      </c>
      <c r="AX34" s="242">
        <f>IF(LEFT('Indicator Data Imputation'!AX35,3)="Nat",2,IF(LEFT('Indicator Data Imputation'!AX35,3)="Val",1,0))</f>
        <v>0</v>
      </c>
      <c r="AY34" s="246">
        <f t="shared" si="0"/>
        <v>17</v>
      </c>
      <c r="AZ34" s="247">
        <f t="shared" si="1"/>
        <v>0.36956521739130432</v>
      </c>
      <c r="BA34" s="246">
        <f t="shared" si="2"/>
        <v>5</v>
      </c>
      <c r="BB34" s="247">
        <f t="shared" si="3"/>
        <v>0.10869565217391304</v>
      </c>
    </row>
    <row r="35" spans="1:54" s="166" customFormat="1" x14ac:dyDescent="0.25">
      <c r="A35" s="165" t="s">
        <v>187</v>
      </c>
      <c r="B35" s="165" t="s">
        <v>563</v>
      </c>
      <c r="C35" s="165" t="s">
        <v>367</v>
      </c>
      <c r="D35" s="195" t="s">
        <v>374</v>
      </c>
      <c r="E35" s="242">
        <f>IF(LEFT('Indicator Data Imputation'!E36,3)="Nat",2,IF(LEFT('Indicator Data Imputation'!E36,3)="Val",1,0))</f>
        <v>0</v>
      </c>
      <c r="F35" s="242">
        <f>IF(LEFT('Indicator Data Imputation'!F36,3)="Nat",2,IF(LEFT('Indicator Data Imputation'!F36,3)="Val",1,0))</f>
        <v>0</v>
      </c>
      <c r="G35" s="242">
        <f>IF(LEFT('Indicator Data Imputation'!G36,3)="Nat",2,IF(LEFT('Indicator Data Imputation'!G36,3)="Val",1,0))</f>
        <v>0</v>
      </c>
      <c r="H35" s="242">
        <f>IF(LEFT('Indicator Data Imputation'!H36,3)="Nat",2,IF(LEFT('Indicator Data Imputation'!H36,3)="Val",1,0))</f>
        <v>0</v>
      </c>
      <c r="I35" s="242">
        <f>IF(LEFT('Indicator Data Imputation'!I36,3)="Nat",2,IF(LEFT('Indicator Data Imputation'!I36,3)="Val",1,0))</f>
        <v>1</v>
      </c>
      <c r="J35" s="242">
        <f>IF(LEFT('Indicator Data Imputation'!J36,3)="Nat",2,IF(LEFT('Indicator Data Imputation'!J36,3)="Val",1,0))</f>
        <v>0</v>
      </c>
      <c r="K35" s="242">
        <f>IF(LEFT('Indicator Data Imputation'!K36,3)="Nat",2,IF(LEFT('Indicator Data Imputation'!K36,3)="Val",1,0))</f>
        <v>1</v>
      </c>
      <c r="L35" s="242">
        <f>IF(LEFT('Indicator Data Imputation'!L36,3)="Nat",2,IF(LEFT('Indicator Data Imputation'!L36,3)="Val",1,0))</f>
        <v>0</v>
      </c>
      <c r="M35" s="242">
        <f>IF(LEFT('Indicator Data Imputation'!M36,3)="Nat",2,IF(LEFT('Indicator Data Imputation'!M36,3)="Val",1,0))</f>
        <v>0</v>
      </c>
      <c r="N35" s="242">
        <f>IF(LEFT('Indicator Data Imputation'!N36,3)="Nat",2,IF(LEFT('Indicator Data Imputation'!N36,3)="Val",1,0))</f>
        <v>0</v>
      </c>
      <c r="O35" s="242">
        <f>IF(LEFT('Indicator Data Imputation'!O36,3)="Nat",2,IF(LEFT('Indicator Data Imputation'!O36,3)="Val",1,0))</f>
        <v>0</v>
      </c>
      <c r="P35" s="242">
        <f>IF(LEFT('Indicator Data Imputation'!P36,3)="Nat",2,IF(LEFT('Indicator Data Imputation'!P36,3)="Val",1,0))</f>
        <v>0</v>
      </c>
      <c r="Q35" s="242">
        <f>IF(LEFT('Indicator Data Imputation'!Q36,3)="Nat",2,IF(LEFT('Indicator Data Imputation'!Q36,3)="Val",1,0))</f>
        <v>1</v>
      </c>
      <c r="R35" s="242">
        <f>IF(LEFT('Indicator Data Imputation'!R36,3)="Nat",2,IF(LEFT('Indicator Data Imputation'!R36,3)="Val",1,0))</f>
        <v>1</v>
      </c>
      <c r="S35" s="242">
        <f>IF(LEFT('Indicator Data Imputation'!S36,3)="Nat",2,IF(LEFT('Indicator Data Imputation'!S36,3)="Val",1,0))</f>
        <v>1</v>
      </c>
      <c r="T35" s="242">
        <f>IF(LEFT('Indicator Data Imputation'!T36,3)="Nat",2,IF(LEFT('Indicator Data Imputation'!T36,3)="Val",1,0))</f>
        <v>1</v>
      </c>
      <c r="U35" s="242">
        <f>IF(LEFT('Indicator Data Imputation'!U36,3)="Nat",2,IF(LEFT('Indicator Data Imputation'!U36,3)="Val",1,0))</f>
        <v>1</v>
      </c>
      <c r="V35" s="242">
        <f>IF(LEFT('Indicator Data Imputation'!V36,3)="Nat",2,IF(LEFT('Indicator Data Imputation'!V36,3)="Val",1,0))</f>
        <v>1</v>
      </c>
      <c r="W35" s="242">
        <f>IF(LEFT('Indicator Data Imputation'!W36,3)="Nat",2,IF(LEFT('Indicator Data Imputation'!W36,3)="Val",1,0))</f>
        <v>1</v>
      </c>
      <c r="X35" s="242">
        <f>IF(LEFT('Indicator Data Imputation'!X36,3)="Nat",2,IF(LEFT('Indicator Data Imputation'!X36,3)="Val",1,0))</f>
        <v>1</v>
      </c>
      <c r="Y35" s="242">
        <f>IF(LEFT('Indicator Data Imputation'!Y36,3)="Nat",2,IF(LEFT('Indicator Data Imputation'!Y36,3)="Val",1,0))</f>
        <v>1</v>
      </c>
      <c r="Z35" s="242">
        <f>IF(LEFT('Indicator Data Imputation'!Z36,3)="Nat",2,IF(LEFT('Indicator Data Imputation'!Z36,3)="Val",1,0))</f>
        <v>1</v>
      </c>
      <c r="AA35" s="242">
        <f>IF(LEFT('Indicator Data Imputation'!AA36,3)="Nat",2,IF(LEFT('Indicator Data Imputation'!AA36,3)="Val",1,0))</f>
        <v>1</v>
      </c>
      <c r="AB35" s="242">
        <f>IF(LEFT('Indicator Data Imputation'!AB36,3)="Nat",2,IF(LEFT('Indicator Data Imputation'!AB36,3)="Val",1,0))</f>
        <v>0</v>
      </c>
      <c r="AC35" s="242">
        <f>IF(LEFT('Indicator Data Imputation'!AC36,3)="Nat",2,IF(LEFT('Indicator Data Imputation'!AC36,3)="Val",1,0))</f>
        <v>0</v>
      </c>
      <c r="AD35" s="242">
        <f>IF(LEFT('Indicator Data Imputation'!AD36,3)="Nat",2,IF(LEFT('Indicator Data Imputation'!AD36,3)="Val",1,0))</f>
        <v>0</v>
      </c>
      <c r="AE35" s="242">
        <f>IF(LEFT('Indicator Data Imputation'!AE36,3)="Nat",2,IF(LEFT('Indicator Data Imputation'!AE36,3)="Val",1,0))</f>
        <v>0</v>
      </c>
      <c r="AF35" s="242">
        <f>IF(LEFT('Indicator Data Imputation'!AF36,3)="Nat",2,IF(LEFT('Indicator Data Imputation'!AF36,3)="Val",1,0))</f>
        <v>0</v>
      </c>
      <c r="AG35" s="242">
        <f>IF(LEFT('Indicator Data Imputation'!AG36,3)="Nat",2,IF(LEFT('Indicator Data Imputation'!AG36,3)="Val",1,0))</f>
        <v>0</v>
      </c>
      <c r="AH35" s="242">
        <f>IF(LEFT('Indicator Data Imputation'!AH36,3)="Nat",2,IF(LEFT('Indicator Data Imputation'!AH36,3)="Val",1,0))</f>
        <v>0</v>
      </c>
      <c r="AI35" s="242">
        <f>IF(LEFT('Indicator Data Imputation'!AI36,3)="Nat",2,IF(LEFT('Indicator Data Imputation'!AI36,3)="Val",1,0))</f>
        <v>0</v>
      </c>
      <c r="AJ35" s="242">
        <f>IF(LEFT('Indicator Data Imputation'!AJ36,3)="Nat",2,IF(LEFT('Indicator Data Imputation'!AJ36,3)="Val",1,0))</f>
        <v>0</v>
      </c>
      <c r="AK35" s="242">
        <f>IF(LEFT('Indicator Data Imputation'!AK36,3)="Nat",2,IF(LEFT('Indicator Data Imputation'!AK36,3)="Val",1,0))</f>
        <v>0</v>
      </c>
      <c r="AL35" s="242">
        <f>IF(LEFT('Indicator Data Imputation'!AL36,3)="Nat",2,IF(LEFT('Indicator Data Imputation'!AL36,3)="Val",1,0))</f>
        <v>0</v>
      </c>
      <c r="AM35" s="242">
        <f>IF(LEFT('Indicator Data Imputation'!AM36,3)="Nat",2,IF(LEFT('Indicator Data Imputation'!AM36,3)="Val",1,0))</f>
        <v>0</v>
      </c>
      <c r="AN35" s="242">
        <f>IF(LEFT('Indicator Data Imputation'!AN36,3)="Nat",2,IF(LEFT('Indicator Data Imputation'!AN36,3)="Val",1,0))</f>
        <v>1</v>
      </c>
      <c r="AO35" s="242">
        <f>IF(LEFT('Indicator Data Imputation'!AO36,3)="Nat",2,IF(LEFT('Indicator Data Imputation'!AO36,3)="Val",1,0))</f>
        <v>1</v>
      </c>
      <c r="AP35" s="242">
        <f>IF(LEFT('Indicator Data Imputation'!AP36,3)="Nat",2,IF(LEFT('Indicator Data Imputation'!AP36,3)="Val",1,0))</f>
        <v>2</v>
      </c>
      <c r="AQ35" s="242">
        <f>IF(LEFT('Indicator Data Imputation'!AQ36,3)="Nat",2,IF(LEFT('Indicator Data Imputation'!AQ36,3)="Val",1,0))</f>
        <v>2</v>
      </c>
      <c r="AR35" s="242">
        <f>IF(LEFT('Indicator Data Imputation'!AR36,3)="Nat",2,IF(LEFT('Indicator Data Imputation'!AR36,3)="Val",1,0))</f>
        <v>2</v>
      </c>
      <c r="AS35" s="242">
        <f>IF(LEFT('Indicator Data Imputation'!AS36,3)="Nat",2,IF(LEFT('Indicator Data Imputation'!AS36,3)="Val",1,0))</f>
        <v>2</v>
      </c>
      <c r="AT35" s="242">
        <f>IF(LEFT('Indicator Data Imputation'!AT36,3)="Nat",2,IF(LEFT('Indicator Data Imputation'!AT36,3)="Val",1,0))</f>
        <v>2</v>
      </c>
      <c r="AU35" s="242">
        <f>IF(LEFT('Indicator Data Imputation'!AU36,3)="Nat",2,IF(LEFT('Indicator Data Imputation'!AU36,3)="Val",1,0))</f>
        <v>1</v>
      </c>
      <c r="AV35" s="242">
        <f>IF(LEFT('Indicator Data Imputation'!AV36,3)="Nat",2,IF(LEFT('Indicator Data Imputation'!AV36,3)="Val",1,0))</f>
        <v>1</v>
      </c>
      <c r="AW35" s="242">
        <f>IF(LEFT('Indicator Data Imputation'!AW36,3)="Nat",2,IF(LEFT('Indicator Data Imputation'!AW36,3)="Val",1,0))</f>
        <v>0</v>
      </c>
      <c r="AX35" s="242">
        <f>IF(LEFT('Indicator Data Imputation'!AX36,3)="Nat",2,IF(LEFT('Indicator Data Imputation'!AX36,3)="Val",1,0))</f>
        <v>0</v>
      </c>
      <c r="AY35" s="246">
        <f t="shared" si="0"/>
        <v>17</v>
      </c>
      <c r="AZ35" s="247">
        <f t="shared" si="1"/>
        <v>0.36956521739130432</v>
      </c>
      <c r="BA35" s="246">
        <f t="shared" si="2"/>
        <v>5</v>
      </c>
      <c r="BB35" s="247">
        <f t="shared" si="3"/>
        <v>0.10869565217391304</v>
      </c>
    </row>
    <row r="36" spans="1:54" s="166" customFormat="1" x14ac:dyDescent="0.25">
      <c r="A36" s="165" t="s">
        <v>187</v>
      </c>
      <c r="B36" s="165" t="s">
        <v>375</v>
      </c>
      <c r="C36" s="165" t="s">
        <v>367</v>
      </c>
      <c r="D36" s="195" t="s">
        <v>377</v>
      </c>
      <c r="E36" s="242">
        <f>IF(LEFT('Indicator Data Imputation'!E37,3)="Nat",2,IF(LEFT('Indicator Data Imputation'!E37,3)="Val",1,0))</f>
        <v>0</v>
      </c>
      <c r="F36" s="242">
        <f>IF(LEFT('Indicator Data Imputation'!F37,3)="Nat",2,IF(LEFT('Indicator Data Imputation'!F37,3)="Val",1,0))</f>
        <v>0</v>
      </c>
      <c r="G36" s="242">
        <f>IF(LEFT('Indicator Data Imputation'!G37,3)="Nat",2,IF(LEFT('Indicator Data Imputation'!G37,3)="Val",1,0))</f>
        <v>0</v>
      </c>
      <c r="H36" s="242">
        <f>IF(LEFT('Indicator Data Imputation'!H37,3)="Nat",2,IF(LEFT('Indicator Data Imputation'!H37,3)="Val",1,0))</f>
        <v>0</v>
      </c>
      <c r="I36" s="242">
        <f>IF(LEFT('Indicator Data Imputation'!I37,3)="Nat",2,IF(LEFT('Indicator Data Imputation'!I37,3)="Val",1,0))</f>
        <v>1</v>
      </c>
      <c r="J36" s="242">
        <f>IF(LEFT('Indicator Data Imputation'!J37,3)="Nat",2,IF(LEFT('Indicator Data Imputation'!J37,3)="Val",1,0))</f>
        <v>0</v>
      </c>
      <c r="K36" s="242">
        <f>IF(LEFT('Indicator Data Imputation'!K37,3)="Nat",2,IF(LEFT('Indicator Data Imputation'!K37,3)="Val",1,0))</f>
        <v>1</v>
      </c>
      <c r="L36" s="242">
        <f>IF(LEFT('Indicator Data Imputation'!L37,3)="Nat",2,IF(LEFT('Indicator Data Imputation'!L37,3)="Val",1,0))</f>
        <v>0</v>
      </c>
      <c r="M36" s="242">
        <f>IF(LEFT('Indicator Data Imputation'!M37,3)="Nat",2,IF(LEFT('Indicator Data Imputation'!M37,3)="Val",1,0))</f>
        <v>0</v>
      </c>
      <c r="N36" s="242">
        <f>IF(LEFT('Indicator Data Imputation'!N37,3)="Nat",2,IF(LEFT('Indicator Data Imputation'!N37,3)="Val",1,0))</f>
        <v>0</v>
      </c>
      <c r="O36" s="242">
        <f>IF(LEFT('Indicator Data Imputation'!O37,3)="Nat",2,IF(LEFT('Indicator Data Imputation'!O37,3)="Val",1,0))</f>
        <v>0</v>
      </c>
      <c r="P36" s="242">
        <f>IF(LEFT('Indicator Data Imputation'!P37,3)="Nat",2,IF(LEFT('Indicator Data Imputation'!P37,3)="Val",1,0))</f>
        <v>0</v>
      </c>
      <c r="Q36" s="242">
        <f>IF(LEFT('Indicator Data Imputation'!Q37,3)="Nat",2,IF(LEFT('Indicator Data Imputation'!Q37,3)="Val",1,0))</f>
        <v>1</v>
      </c>
      <c r="R36" s="242">
        <f>IF(LEFT('Indicator Data Imputation'!R37,3)="Nat",2,IF(LEFT('Indicator Data Imputation'!R37,3)="Val",1,0))</f>
        <v>1</v>
      </c>
      <c r="S36" s="242">
        <f>IF(LEFT('Indicator Data Imputation'!S37,3)="Nat",2,IF(LEFT('Indicator Data Imputation'!S37,3)="Val",1,0))</f>
        <v>1</v>
      </c>
      <c r="T36" s="242">
        <f>IF(LEFT('Indicator Data Imputation'!T37,3)="Nat",2,IF(LEFT('Indicator Data Imputation'!T37,3)="Val",1,0))</f>
        <v>1</v>
      </c>
      <c r="U36" s="242">
        <f>IF(LEFT('Indicator Data Imputation'!U37,3)="Nat",2,IF(LEFT('Indicator Data Imputation'!U37,3)="Val",1,0))</f>
        <v>1</v>
      </c>
      <c r="V36" s="242">
        <f>IF(LEFT('Indicator Data Imputation'!V37,3)="Nat",2,IF(LEFT('Indicator Data Imputation'!V37,3)="Val",1,0))</f>
        <v>1</v>
      </c>
      <c r="W36" s="242">
        <f>IF(LEFT('Indicator Data Imputation'!W37,3)="Nat",2,IF(LEFT('Indicator Data Imputation'!W37,3)="Val",1,0))</f>
        <v>1</v>
      </c>
      <c r="X36" s="242">
        <f>IF(LEFT('Indicator Data Imputation'!X37,3)="Nat",2,IF(LEFT('Indicator Data Imputation'!X37,3)="Val",1,0))</f>
        <v>1</v>
      </c>
      <c r="Y36" s="242">
        <f>IF(LEFT('Indicator Data Imputation'!Y37,3)="Nat",2,IF(LEFT('Indicator Data Imputation'!Y37,3)="Val",1,0))</f>
        <v>1</v>
      </c>
      <c r="Z36" s="242">
        <f>IF(LEFT('Indicator Data Imputation'!Z37,3)="Nat",2,IF(LEFT('Indicator Data Imputation'!Z37,3)="Val",1,0))</f>
        <v>1</v>
      </c>
      <c r="AA36" s="242">
        <f>IF(LEFT('Indicator Data Imputation'!AA37,3)="Nat",2,IF(LEFT('Indicator Data Imputation'!AA37,3)="Val",1,0))</f>
        <v>1</v>
      </c>
      <c r="AB36" s="242">
        <f>IF(LEFT('Indicator Data Imputation'!AB37,3)="Nat",2,IF(LEFT('Indicator Data Imputation'!AB37,3)="Val",1,0))</f>
        <v>0</v>
      </c>
      <c r="AC36" s="242">
        <f>IF(LEFT('Indicator Data Imputation'!AC37,3)="Nat",2,IF(LEFT('Indicator Data Imputation'!AC37,3)="Val",1,0))</f>
        <v>0</v>
      </c>
      <c r="AD36" s="242">
        <f>IF(LEFT('Indicator Data Imputation'!AD37,3)="Nat",2,IF(LEFT('Indicator Data Imputation'!AD37,3)="Val",1,0))</f>
        <v>0</v>
      </c>
      <c r="AE36" s="242">
        <f>IF(LEFT('Indicator Data Imputation'!AE37,3)="Nat",2,IF(LEFT('Indicator Data Imputation'!AE37,3)="Val",1,0))</f>
        <v>0</v>
      </c>
      <c r="AF36" s="242">
        <f>IF(LEFT('Indicator Data Imputation'!AF37,3)="Nat",2,IF(LEFT('Indicator Data Imputation'!AF37,3)="Val",1,0))</f>
        <v>0</v>
      </c>
      <c r="AG36" s="242">
        <f>IF(LEFT('Indicator Data Imputation'!AG37,3)="Nat",2,IF(LEFT('Indicator Data Imputation'!AG37,3)="Val",1,0))</f>
        <v>0</v>
      </c>
      <c r="AH36" s="242">
        <f>IF(LEFT('Indicator Data Imputation'!AH37,3)="Nat",2,IF(LEFT('Indicator Data Imputation'!AH37,3)="Val",1,0))</f>
        <v>0</v>
      </c>
      <c r="AI36" s="242">
        <f>IF(LEFT('Indicator Data Imputation'!AI37,3)="Nat",2,IF(LEFT('Indicator Data Imputation'!AI37,3)="Val",1,0))</f>
        <v>0</v>
      </c>
      <c r="AJ36" s="242">
        <f>IF(LEFT('Indicator Data Imputation'!AJ37,3)="Nat",2,IF(LEFT('Indicator Data Imputation'!AJ37,3)="Val",1,0))</f>
        <v>0</v>
      </c>
      <c r="AK36" s="242">
        <f>IF(LEFT('Indicator Data Imputation'!AK37,3)="Nat",2,IF(LEFT('Indicator Data Imputation'!AK37,3)="Val",1,0))</f>
        <v>0</v>
      </c>
      <c r="AL36" s="242">
        <f>IF(LEFT('Indicator Data Imputation'!AL37,3)="Nat",2,IF(LEFT('Indicator Data Imputation'!AL37,3)="Val",1,0))</f>
        <v>0</v>
      </c>
      <c r="AM36" s="242">
        <f>IF(LEFT('Indicator Data Imputation'!AM37,3)="Nat",2,IF(LEFT('Indicator Data Imputation'!AM37,3)="Val",1,0))</f>
        <v>0</v>
      </c>
      <c r="AN36" s="242">
        <f>IF(LEFT('Indicator Data Imputation'!AN37,3)="Nat",2,IF(LEFT('Indicator Data Imputation'!AN37,3)="Val",1,0))</f>
        <v>1</v>
      </c>
      <c r="AO36" s="242">
        <f>IF(LEFT('Indicator Data Imputation'!AO37,3)="Nat",2,IF(LEFT('Indicator Data Imputation'!AO37,3)="Val",1,0))</f>
        <v>1</v>
      </c>
      <c r="AP36" s="242">
        <f>IF(LEFT('Indicator Data Imputation'!AP37,3)="Nat",2,IF(LEFT('Indicator Data Imputation'!AP37,3)="Val",1,0))</f>
        <v>2</v>
      </c>
      <c r="AQ36" s="242">
        <f>IF(LEFT('Indicator Data Imputation'!AQ37,3)="Nat",2,IF(LEFT('Indicator Data Imputation'!AQ37,3)="Val",1,0))</f>
        <v>2</v>
      </c>
      <c r="AR36" s="242">
        <f>IF(LEFT('Indicator Data Imputation'!AR37,3)="Nat",2,IF(LEFT('Indicator Data Imputation'!AR37,3)="Val",1,0))</f>
        <v>2</v>
      </c>
      <c r="AS36" s="242">
        <f>IF(LEFT('Indicator Data Imputation'!AS37,3)="Nat",2,IF(LEFT('Indicator Data Imputation'!AS37,3)="Val",1,0))</f>
        <v>2</v>
      </c>
      <c r="AT36" s="242">
        <f>IF(LEFT('Indicator Data Imputation'!AT37,3)="Nat",2,IF(LEFT('Indicator Data Imputation'!AT37,3)="Val",1,0))</f>
        <v>2</v>
      </c>
      <c r="AU36" s="242">
        <f>IF(LEFT('Indicator Data Imputation'!AU37,3)="Nat",2,IF(LEFT('Indicator Data Imputation'!AU37,3)="Val",1,0))</f>
        <v>1</v>
      </c>
      <c r="AV36" s="242">
        <f>IF(LEFT('Indicator Data Imputation'!AV37,3)="Nat",2,IF(LEFT('Indicator Data Imputation'!AV37,3)="Val",1,0))</f>
        <v>1</v>
      </c>
      <c r="AW36" s="242">
        <f>IF(LEFT('Indicator Data Imputation'!AW37,3)="Nat",2,IF(LEFT('Indicator Data Imputation'!AW37,3)="Val",1,0))</f>
        <v>0</v>
      </c>
      <c r="AX36" s="242">
        <f>IF(LEFT('Indicator Data Imputation'!AX37,3)="Nat",2,IF(LEFT('Indicator Data Imputation'!AX37,3)="Val",1,0))</f>
        <v>0</v>
      </c>
      <c r="AY36" s="246">
        <f t="shared" si="0"/>
        <v>17</v>
      </c>
      <c r="AZ36" s="247">
        <f t="shared" si="1"/>
        <v>0.36956521739130432</v>
      </c>
      <c r="BA36" s="246">
        <f t="shared" si="2"/>
        <v>5</v>
      </c>
      <c r="BB36" s="247">
        <f t="shared" si="3"/>
        <v>0.10869565217391304</v>
      </c>
    </row>
    <row r="37" spans="1:54" s="166" customFormat="1" x14ac:dyDescent="0.25">
      <c r="A37" s="165" t="s">
        <v>187</v>
      </c>
      <c r="B37" s="165" t="s">
        <v>378</v>
      </c>
      <c r="C37" s="165" t="s">
        <v>367</v>
      </c>
      <c r="D37" s="195" t="s">
        <v>380</v>
      </c>
      <c r="E37" s="242">
        <f>IF(LEFT('Indicator Data Imputation'!E38,3)="Nat",2,IF(LEFT('Indicator Data Imputation'!E38,3)="Val",1,0))</f>
        <v>0</v>
      </c>
      <c r="F37" s="242">
        <f>IF(LEFT('Indicator Data Imputation'!F38,3)="Nat",2,IF(LEFT('Indicator Data Imputation'!F38,3)="Val",1,0))</f>
        <v>0</v>
      </c>
      <c r="G37" s="242">
        <f>IF(LEFT('Indicator Data Imputation'!G38,3)="Nat",2,IF(LEFT('Indicator Data Imputation'!G38,3)="Val",1,0))</f>
        <v>0</v>
      </c>
      <c r="H37" s="242">
        <f>IF(LEFT('Indicator Data Imputation'!H38,3)="Nat",2,IF(LEFT('Indicator Data Imputation'!H38,3)="Val",1,0))</f>
        <v>0</v>
      </c>
      <c r="I37" s="242">
        <f>IF(LEFT('Indicator Data Imputation'!I38,3)="Nat",2,IF(LEFT('Indicator Data Imputation'!I38,3)="Val",1,0))</f>
        <v>1</v>
      </c>
      <c r="J37" s="242">
        <f>IF(LEFT('Indicator Data Imputation'!J38,3)="Nat",2,IF(LEFT('Indicator Data Imputation'!J38,3)="Val",1,0))</f>
        <v>0</v>
      </c>
      <c r="K37" s="242">
        <f>IF(LEFT('Indicator Data Imputation'!K38,3)="Nat",2,IF(LEFT('Indicator Data Imputation'!K38,3)="Val",1,0))</f>
        <v>1</v>
      </c>
      <c r="L37" s="242">
        <f>IF(LEFT('Indicator Data Imputation'!L38,3)="Nat",2,IF(LEFT('Indicator Data Imputation'!L38,3)="Val",1,0))</f>
        <v>0</v>
      </c>
      <c r="M37" s="242">
        <f>IF(LEFT('Indicator Data Imputation'!M38,3)="Nat",2,IF(LEFT('Indicator Data Imputation'!M38,3)="Val",1,0))</f>
        <v>0</v>
      </c>
      <c r="N37" s="242">
        <f>IF(LEFT('Indicator Data Imputation'!N38,3)="Nat",2,IF(LEFT('Indicator Data Imputation'!N38,3)="Val",1,0))</f>
        <v>0</v>
      </c>
      <c r="O37" s="242">
        <f>IF(LEFT('Indicator Data Imputation'!O38,3)="Nat",2,IF(LEFT('Indicator Data Imputation'!O38,3)="Val",1,0))</f>
        <v>0</v>
      </c>
      <c r="P37" s="242">
        <f>IF(LEFT('Indicator Data Imputation'!P38,3)="Nat",2,IF(LEFT('Indicator Data Imputation'!P38,3)="Val",1,0))</f>
        <v>0</v>
      </c>
      <c r="Q37" s="242">
        <f>IF(LEFT('Indicator Data Imputation'!Q38,3)="Nat",2,IF(LEFT('Indicator Data Imputation'!Q38,3)="Val",1,0))</f>
        <v>1</v>
      </c>
      <c r="R37" s="242">
        <f>IF(LEFT('Indicator Data Imputation'!R38,3)="Nat",2,IF(LEFT('Indicator Data Imputation'!R38,3)="Val",1,0))</f>
        <v>1</v>
      </c>
      <c r="S37" s="242">
        <f>IF(LEFT('Indicator Data Imputation'!S38,3)="Nat",2,IF(LEFT('Indicator Data Imputation'!S38,3)="Val",1,0))</f>
        <v>1</v>
      </c>
      <c r="T37" s="242">
        <f>IF(LEFT('Indicator Data Imputation'!T38,3)="Nat",2,IF(LEFT('Indicator Data Imputation'!T38,3)="Val",1,0))</f>
        <v>1</v>
      </c>
      <c r="U37" s="242">
        <f>IF(LEFT('Indicator Data Imputation'!U38,3)="Nat",2,IF(LEFT('Indicator Data Imputation'!U38,3)="Val",1,0))</f>
        <v>1</v>
      </c>
      <c r="V37" s="242">
        <f>IF(LEFT('Indicator Data Imputation'!V38,3)="Nat",2,IF(LEFT('Indicator Data Imputation'!V38,3)="Val",1,0))</f>
        <v>1</v>
      </c>
      <c r="W37" s="242">
        <f>IF(LEFT('Indicator Data Imputation'!W38,3)="Nat",2,IF(LEFT('Indicator Data Imputation'!W38,3)="Val",1,0))</f>
        <v>1</v>
      </c>
      <c r="X37" s="242">
        <f>IF(LEFT('Indicator Data Imputation'!X38,3)="Nat",2,IF(LEFT('Indicator Data Imputation'!X38,3)="Val",1,0))</f>
        <v>1</v>
      </c>
      <c r="Y37" s="242">
        <f>IF(LEFT('Indicator Data Imputation'!Y38,3)="Nat",2,IF(LEFT('Indicator Data Imputation'!Y38,3)="Val",1,0))</f>
        <v>1</v>
      </c>
      <c r="Z37" s="242">
        <f>IF(LEFT('Indicator Data Imputation'!Z38,3)="Nat",2,IF(LEFT('Indicator Data Imputation'!Z38,3)="Val",1,0))</f>
        <v>1</v>
      </c>
      <c r="AA37" s="242">
        <f>IF(LEFT('Indicator Data Imputation'!AA38,3)="Nat",2,IF(LEFT('Indicator Data Imputation'!AA38,3)="Val",1,0))</f>
        <v>1</v>
      </c>
      <c r="AB37" s="242">
        <f>IF(LEFT('Indicator Data Imputation'!AB38,3)="Nat",2,IF(LEFT('Indicator Data Imputation'!AB38,3)="Val",1,0))</f>
        <v>0</v>
      </c>
      <c r="AC37" s="242">
        <f>IF(LEFT('Indicator Data Imputation'!AC38,3)="Nat",2,IF(LEFT('Indicator Data Imputation'!AC38,3)="Val",1,0))</f>
        <v>0</v>
      </c>
      <c r="AD37" s="242">
        <f>IF(LEFT('Indicator Data Imputation'!AD38,3)="Nat",2,IF(LEFT('Indicator Data Imputation'!AD38,3)="Val",1,0))</f>
        <v>0</v>
      </c>
      <c r="AE37" s="242">
        <f>IF(LEFT('Indicator Data Imputation'!AE38,3)="Nat",2,IF(LEFT('Indicator Data Imputation'!AE38,3)="Val",1,0))</f>
        <v>0</v>
      </c>
      <c r="AF37" s="242">
        <f>IF(LEFT('Indicator Data Imputation'!AF38,3)="Nat",2,IF(LEFT('Indicator Data Imputation'!AF38,3)="Val",1,0))</f>
        <v>0</v>
      </c>
      <c r="AG37" s="242">
        <f>IF(LEFT('Indicator Data Imputation'!AG38,3)="Nat",2,IF(LEFT('Indicator Data Imputation'!AG38,3)="Val",1,0))</f>
        <v>0</v>
      </c>
      <c r="AH37" s="242">
        <f>IF(LEFT('Indicator Data Imputation'!AH38,3)="Nat",2,IF(LEFT('Indicator Data Imputation'!AH38,3)="Val",1,0))</f>
        <v>0</v>
      </c>
      <c r="AI37" s="242">
        <f>IF(LEFT('Indicator Data Imputation'!AI38,3)="Nat",2,IF(LEFT('Indicator Data Imputation'!AI38,3)="Val",1,0))</f>
        <v>0</v>
      </c>
      <c r="AJ37" s="242">
        <f>IF(LEFT('Indicator Data Imputation'!AJ38,3)="Nat",2,IF(LEFT('Indicator Data Imputation'!AJ38,3)="Val",1,0))</f>
        <v>0</v>
      </c>
      <c r="AK37" s="242">
        <f>IF(LEFT('Indicator Data Imputation'!AK38,3)="Nat",2,IF(LEFT('Indicator Data Imputation'!AK38,3)="Val",1,0))</f>
        <v>0</v>
      </c>
      <c r="AL37" s="242">
        <f>IF(LEFT('Indicator Data Imputation'!AL38,3)="Nat",2,IF(LEFT('Indicator Data Imputation'!AL38,3)="Val",1,0))</f>
        <v>0</v>
      </c>
      <c r="AM37" s="242">
        <f>IF(LEFT('Indicator Data Imputation'!AM38,3)="Nat",2,IF(LEFT('Indicator Data Imputation'!AM38,3)="Val",1,0))</f>
        <v>0</v>
      </c>
      <c r="AN37" s="242">
        <f>IF(LEFT('Indicator Data Imputation'!AN38,3)="Nat",2,IF(LEFT('Indicator Data Imputation'!AN38,3)="Val",1,0))</f>
        <v>1</v>
      </c>
      <c r="AO37" s="242">
        <f>IF(LEFT('Indicator Data Imputation'!AO38,3)="Nat",2,IF(LEFT('Indicator Data Imputation'!AO38,3)="Val",1,0))</f>
        <v>1</v>
      </c>
      <c r="AP37" s="242">
        <f>IF(LEFT('Indicator Data Imputation'!AP38,3)="Nat",2,IF(LEFT('Indicator Data Imputation'!AP38,3)="Val",1,0))</f>
        <v>2</v>
      </c>
      <c r="AQ37" s="242">
        <f>IF(LEFT('Indicator Data Imputation'!AQ38,3)="Nat",2,IF(LEFT('Indicator Data Imputation'!AQ38,3)="Val",1,0))</f>
        <v>2</v>
      </c>
      <c r="AR37" s="242">
        <f>IF(LEFT('Indicator Data Imputation'!AR38,3)="Nat",2,IF(LEFT('Indicator Data Imputation'!AR38,3)="Val",1,0))</f>
        <v>2</v>
      </c>
      <c r="AS37" s="242">
        <f>IF(LEFT('Indicator Data Imputation'!AS38,3)="Nat",2,IF(LEFT('Indicator Data Imputation'!AS38,3)="Val",1,0))</f>
        <v>2</v>
      </c>
      <c r="AT37" s="242">
        <f>IF(LEFT('Indicator Data Imputation'!AT38,3)="Nat",2,IF(LEFT('Indicator Data Imputation'!AT38,3)="Val",1,0))</f>
        <v>2</v>
      </c>
      <c r="AU37" s="242">
        <f>IF(LEFT('Indicator Data Imputation'!AU38,3)="Nat",2,IF(LEFT('Indicator Data Imputation'!AU38,3)="Val",1,0))</f>
        <v>1</v>
      </c>
      <c r="AV37" s="242">
        <f>IF(LEFT('Indicator Data Imputation'!AV38,3)="Nat",2,IF(LEFT('Indicator Data Imputation'!AV38,3)="Val",1,0))</f>
        <v>1</v>
      </c>
      <c r="AW37" s="242">
        <f>IF(LEFT('Indicator Data Imputation'!AW38,3)="Nat",2,IF(LEFT('Indicator Data Imputation'!AW38,3)="Val",1,0))</f>
        <v>0</v>
      </c>
      <c r="AX37" s="242">
        <f>IF(LEFT('Indicator Data Imputation'!AX38,3)="Nat",2,IF(LEFT('Indicator Data Imputation'!AX38,3)="Val",1,0))</f>
        <v>0</v>
      </c>
      <c r="AY37" s="246">
        <f t="shared" si="0"/>
        <v>17</v>
      </c>
      <c r="AZ37" s="247">
        <f t="shared" si="1"/>
        <v>0.36956521739130432</v>
      </c>
      <c r="BA37" s="246">
        <f t="shared" si="2"/>
        <v>5</v>
      </c>
      <c r="BB37" s="247">
        <f t="shared" si="3"/>
        <v>0.10869565217391304</v>
      </c>
    </row>
    <row r="38" spans="1:54" s="166" customFormat="1" x14ac:dyDescent="0.25">
      <c r="A38" s="165" t="s">
        <v>187</v>
      </c>
      <c r="B38" s="165" t="s">
        <v>381</v>
      </c>
      <c r="C38" s="165" t="s">
        <v>367</v>
      </c>
      <c r="D38" s="195" t="s">
        <v>383</v>
      </c>
      <c r="E38" s="242">
        <f>IF(LEFT('Indicator Data Imputation'!E39,3)="Nat",2,IF(LEFT('Indicator Data Imputation'!E39,3)="Val",1,0))</f>
        <v>0</v>
      </c>
      <c r="F38" s="242">
        <f>IF(LEFT('Indicator Data Imputation'!F39,3)="Nat",2,IF(LEFT('Indicator Data Imputation'!F39,3)="Val",1,0))</f>
        <v>0</v>
      </c>
      <c r="G38" s="242">
        <f>IF(LEFT('Indicator Data Imputation'!G39,3)="Nat",2,IF(LEFT('Indicator Data Imputation'!G39,3)="Val",1,0))</f>
        <v>0</v>
      </c>
      <c r="H38" s="242">
        <f>IF(LEFT('Indicator Data Imputation'!H39,3)="Nat",2,IF(LEFT('Indicator Data Imputation'!H39,3)="Val",1,0))</f>
        <v>0</v>
      </c>
      <c r="I38" s="242">
        <f>IF(LEFT('Indicator Data Imputation'!I39,3)="Nat",2,IF(LEFT('Indicator Data Imputation'!I39,3)="Val",1,0))</f>
        <v>1</v>
      </c>
      <c r="J38" s="242">
        <f>IF(LEFT('Indicator Data Imputation'!J39,3)="Nat",2,IF(LEFT('Indicator Data Imputation'!J39,3)="Val",1,0))</f>
        <v>0</v>
      </c>
      <c r="K38" s="242">
        <f>IF(LEFT('Indicator Data Imputation'!K39,3)="Nat",2,IF(LEFT('Indicator Data Imputation'!K39,3)="Val",1,0))</f>
        <v>1</v>
      </c>
      <c r="L38" s="242">
        <f>IF(LEFT('Indicator Data Imputation'!L39,3)="Nat",2,IF(LEFT('Indicator Data Imputation'!L39,3)="Val",1,0))</f>
        <v>0</v>
      </c>
      <c r="M38" s="242">
        <f>IF(LEFT('Indicator Data Imputation'!M39,3)="Nat",2,IF(LEFT('Indicator Data Imputation'!M39,3)="Val",1,0))</f>
        <v>0</v>
      </c>
      <c r="N38" s="242">
        <f>IF(LEFT('Indicator Data Imputation'!N39,3)="Nat",2,IF(LEFT('Indicator Data Imputation'!N39,3)="Val",1,0))</f>
        <v>0</v>
      </c>
      <c r="O38" s="242">
        <f>IF(LEFT('Indicator Data Imputation'!O39,3)="Nat",2,IF(LEFT('Indicator Data Imputation'!O39,3)="Val",1,0))</f>
        <v>0</v>
      </c>
      <c r="P38" s="242">
        <f>IF(LEFT('Indicator Data Imputation'!P39,3)="Nat",2,IF(LEFT('Indicator Data Imputation'!P39,3)="Val",1,0))</f>
        <v>0</v>
      </c>
      <c r="Q38" s="242">
        <f>IF(LEFT('Indicator Data Imputation'!Q39,3)="Nat",2,IF(LEFT('Indicator Data Imputation'!Q39,3)="Val",1,0))</f>
        <v>1</v>
      </c>
      <c r="R38" s="242">
        <f>IF(LEFT('Indicator Data Imputation'!R39,3)="Nat",2,IF(LEFT('Indicator Data Imputation'!R39,3)="Val",1,0))</f>
        <v>1</v>
      </c>
      <c r="S38" s="242">
        <f>IF(LEFT('Indicator Data Imputation'!S39,3)="Nat",2,IF(LEFT('Indicator Data Imputation'!S39,3)="Val",1,0))</f>
        <v>1</v>
      </c>
      <c r="T38" s="242">
        <f>IF(LEFT('Indicator Data Imputation'!T39,3)="Nat",2,IF(LEFT('Indicator Data Imputation'!T39,3)="Val",1,0))</f>
        <v>1</v>
      </c>
      <c r="U38" s="242">
        <f>IF(LEFT('Indicator Data Imputation'!U39,3)="Nat",2,IF(LEFT('Indicator Data Imputation'!U39,3)="Val",1,0))</f>
        <v>1</v>
      </c>
      <c r="V38" s="242">
        <f>IF(LEFT('Indicator Data Imputation'!V39,3)="Nat",2,IF(LEFT('Indicator Data Imputation'!V39,3)="Val",1,0))</f>
        <v>1</v>
      </c>
      <c r="W38" s="242">
        <f>IF(LEFT('Indicator Data Imputation'!W39,3)="Nat",2,IF(LEFT('Indicator Data Imputation'!W39,3)="Val",1,0))</f>
        <v>1</v>
      </c>
      <c r="X38" s="242">
        <f>IF(LEFT('Indicator Data Imputation'!X39,3)="Nat",2,IF(LEFT('Indicator Data Imputation'!X39,3)="Val",1,0))</f>
        <v>1</v>
      </c>
      <c r="Y38" s="242">
        <f>IF(LEFT('Indicator Data Imputation'!Y39,3)="Nat",2,IF(LEFT('Indicator Data Imputation'!Y39,3)="Val",1,0))</f>
        <v>1</v>
      </c>
      <c r="Z38" s="242">
        <f>IF(LEFT('Indicator Data Imputation'!Z39,3)="Nat",2,IF(LEFT('Indicator Data Imputation'!Z39,3)="Val",1,0))</f>
        <v>1</v>
      </c>
      <c r="AA38" s="242">
        <f>IF(LEFT('Indicator Data Imputation'!AA39,3)="Nat",2,IF(LEFT('Indicator Data Imputation'!AA39,3)="Val",1,0))</f>
        <v>1</v>
      </c>
      <c r="AB38" s="242">
        <f>IF(LEFT('Indicator Data Imputation'!AB39,3)="Nat",2,IF(LEFT('Indicator Data Imputation'!AB39,3)="Val",1,0))</f>
        <v>0</v>
      </c>
      <c r="AC38" s="242">
        <f>IF(LEFT('Indicator Data Imputation'!AC39,3)="Nat",2,IF(LEFT('Indicator Data Imputation'!AC39,3)="Val",1,0))</f>
        <v>0</v>
      </c>
      <c r="AD38" s="242">
        <f>IF(LEFT('Indicator Data Imputation'!AD39,3)="Nat",2,IF(LEFT('Indicator Data Imputation'!AD39,3)="Val",1,0))</f>
        <v>0</v>
      </c>
      <c r="AE38" s="242">
        <f>IF(LEFT('Indicator Data Imputation'!AE39,3)="Nat",2,IF(LEFT('Indicator Data Imputation'!AE39,3)="Val",1,0))</f>
        <v>0</v>
      </c>
      <c r="AF38" s="242">
        <f>IF(LEFT('Indicator Data Imputation'!AF39,3)="Nat",2,IF(LEFT('Indicator Data Imputation'!AF39,3)="Val",1,0))</f>
        <v>0</v>
      </c>
      <c r="AG38" s="242">
        <f>IF(LEFT('Indicator Data Imputation'!AG39,3)="Nat",2,IF(LEFT('Indicator Data Imputation'!AG39,3)="Val",1,0))</f>
        <v>0</v>
      </c>
      <c r="AH38" s="242">
        <f>IF(LEFT('Indicator Data Imputation'!AH39,3)="Nat",2,IF(LEFT('Indicator Data Imputation'!AH39,3)="Val",1,0))</f>
        <v>0</v>
      </c>
      <c r="AI38" s="242">
        <f>IF(LEFT('Indicator Data Imputation'!AI39,3)="Nat",2,IF(LEFT('Indicator Data Imputation'!AI39,3)="Val",1,0))</f>
        <v>0</v>
      </c>
      <c r="AJ38" s="242">
        <f>IF(LEFT('Indicator Data Imputation'!AJ39,3)="Nat",2,IF(LEFT('Indicator Data Imputation'!AJ39,3)="Val",1,0))</f>
        <v>0</v>
      </c>
      <c r="AK38" s="242">
        <f>IF(LEFT('Indicator Data Imputation'!AK39,3)="Nat",2,IF(LEFT('Indicator Data Imputation'!AK39,3)="Val",1,0))</f>
        <v>0</v>
      </c>
      <c r="AL38" s="242">
        <f>IF(LEFT('Indicator Data Imputation'!AL39,3)="Nat",2,IF(LEFT('Indicator Data Imputation'!AL39,3)="Val",1,0))</f>
        <v>0</v>
      </c>
      <c r="AM38" s="242">
        <f>IF(LEFT('Indicator Data Imputation'!AM39,3)="Nat",2,IF(LEFT('Indicator Data Imputation'!AM39,3)="Val",1,0))</f>
        <v>0</v>
      </c>
      <c r="AN38" s="242">
        <f>IF(LEFT('Indicator Data Imputation'!AN39,3)="Nat",2,IF(LEFT('Indicator Data Imputation'!AN39,3)="Val",1,0))</f>
        <v>1</v>
      </c>
      <c r="AO38" s="242">
        <f>IF(LEFT('Indicator Data Imputation'!AO39,3)="Nat",2,IF(LEFT('Indicator Data Imputation'!AO39,3)="Val",1,0))</f>
        <v>1</v>
      </c>
      <c r="AP38" s="242">
        <f>IF(LEFT('Indicator Data Imputation'!AP39,3)="Nat",2,IF(LEFT('Indicator Data Imputation'!AP39,3)="Val",1,0))</f>
        <v>2</v>
      </c>
      <c r="AQ38" s="242">
        <f>IF(LEFT('Indicator Data Imputation'!AQ39,3)="Nat",2,IF(LEFT('Indicator Data Imputation'!AQ39,3)="Val",1,0))</f>
        <v>2</v>
      </c>
      <c r="AR38" s="242">
        <f>IF(LEFT('Indicator Data Imputation'!AR39,3)="Nat",2,IF(LEFT('Indicator Data Imputation'!AR39,3)="Val",1,0))</f>
        <v>2</v>
      </c>
      <c r="AS38" s="242">
        <f>IF(LEFT('Indicator Data Imputation'!AS39,3)="Nat",2,IF(LEFT('Indicator Data Imputation'!AS39,3)="Val",1,0))</f>
        <v>2</v>
      </c>
      <c r="AT38" s="242">
        <f>IF(LEFT('Indicator Data Imputation'!AT39,3)="Nat",2,IF(LEFT('Indicator Data Imputation'!AT39,3)="Val",1,0))</f>
        <v>2</v>
      </c>
      <c r="AU38" s="242">
        <f>IF(LEFT('Indicator Data Imputation'!AU39,3)="Nat",2,IF(LEFT('Indicator Data Imputation'!AU39,3)="Val",1,0))</f>
        <v>1</v>
      </c>
      <c r="AV38" s="242">
        <f>IF(LEFT('Indicator Data Imputation'!AV39,3)="Nat",2,IF(LEFT('Indicator Data Imputation'!AV39,3)="Val",1,0))</f>
        <v>1</v>
      </c>
      <c r="AW38" s="242">
        <f>IF(LEFT('Indicator Data Imputation'!AW39,3)="Nat",2,IF(LEFT('Indicator Data Imputation'!AW39,3)="Val",1,0))</f>
        <v>0</v>
      </c>
      <c r="AX38" s="242">
        <f>IF(LEFT('Indicator Data Imputation'!AX39,3)="Nat",2,IF(LEFT('Indicator Data Imputation'!AX39,3)="Val",1,0))</f>
        <v>0</v>
      </c>
      <c r="AY38" s="246">
        <f t="shared" si="0"/>
        <v>17</v>
      </c>
      <c r="AZ38" s="247">
        <f t="shared" si="1"/>
        <v>0.36956521739130432</v>
      </c>
      <c r="BA38" s="246">
        <f t="shared" si="2"/>
        <v>5</v>
      </c>
      <c r="BB38" s="247">
        <f t="shared" si="3"/>
        <v>0.10869565217391304</v>
      </c>
    </row>
    <row r="39" spans="1:54" s="166" customFormat="1" x14ac:dyDescent="0.25">
      <c r="A39" s="165" t="s">
        <v>187</v>
      </c>
      <c r="B39" s="165" t="s">
        <v>384</v>
      </c>
      <c r="C39" s="165" t="s">
        <v>367</v>
      </c>
      <c r="D39" s="195" t="s">
        <v>386</v>
      </c>
      <c r="E39" s="242">
        <f>IF(LEFT('Indicator Data Imputation'!E40,3)="Nat",2,IF(LEFT('Indicator Data Imputation'!E40,3)="Val",1,0))</f>
        <v>0</v>
      </c>
      <c r="F39" s="242">
        <f>IF(LEFT('Indicator Data Imputation'!F40,3)="Nat",2,IF(LEFT('Indicator Data Imputation'!F40,3)="Val",1,0))</f>
        <v>0</v>
      </c>
      <c r="G39" s="242">
        <f>IF(LEFT('Indicator Data Imputation'!G40,3)="Nat",2,IF(LEFT('Indicator Data Imputation'!G40,3)="Val",1,0))</f>
        <v>0</v>
      </c>
      <c r="H39" s="242">
        <f>IF(LEFT('Indicator Data Imputation'!H40,3)="Nat",2,IF(LEFT('Indicator Data Imputation'!H40,3)="Val",1,0))</f>
        <v>0</v>
      </c>
      <c r="I39" s="242">
        <f>IF(LEFT('Indicator Data Imputation'!I40,3)="Nat",2,IF(LEFT('Indicator Data Imputation'!I40,3)="Val",1,0))</f>
        <v>1</v>
      </c>
      <c r="J39" s="242">
        <f>IF(LEFT('Indicator Data Imputation'!J40,3)="Nat",2,IF(LEFT('Indicator Data Imputation'!J40,3)="Val",1,0))</f>
        <v>0</v>
      </c>
      <c r="K39" s="242">
        <f>IF(LEFT('Indicator Data Imputation'!K40,3)="Nat",2,IF(LEFT('Indicator Data Imputation'!K40,3)="Val",1,0))</f>
        <v>1</v>
      </c>
      <c r="L39" s="242">
        <f>IF(LEFT('Indicator Data Imputation'!L40,3)="Nat",2,IF(LEFT('Indicator Data Imputation'!L40,3)="Val",1,0))</f>
        <v>0</v>
      </c>
      <c r="M39" s="242">
        <f>IF(LEFT('Indicator Data Imputation'!M40,3)="Nat",2,IF(LEFT('Indicator Data Imputation'!M40,3)="Val",1,0))</f>
        <v>0</v>
      </c>
      <c r="N39" s="242">
        <f>IF(LEFT('Indicator Data Imputation'!N40,3)="Nat",2,IF(LEFT('Indicator Data Imputation'!N40,3)="Val",1,0))</f>
        <v>0</v>
      </c>
      <c r="O39" s="242">
        <f>IF(LEFT('Indicator Data Imputation'!O40,3)="Nat",2,IF(LEFT('Indicator Data Imputation'!O40,3)="Val",1,0))</f>
        <v>0</v>
      </c>
      <c r="P39" s="242">
        <f>IF(LEFT('Indicator Data Imputation'!P40,3)="Nat",2,IF(LEFT('Indicator Data Imputation'!P40,3)="Val",1,0))</f>
        <v>0</v>
      </c>
      <c r="Q39" s="242">
        <f>IF(LEFT('Indicator Data Imputation'!Q40,3)="Nat",2,IF(LEFT('Indicator Data Imputation'!Q40,3)="Val",1,0))</f>
        <v>1</v>
      </c>
      <c r="R39" s="242">
        <f>IF(LEFT('Indicator Data Imputation'!R40,3)="Nat",2,IF(LEFT('Indicator Data Imputation'!R40,3)="Val",1,0))</f>
        <v>1</v>
      </c>
      <c r="S39" s="242">
        <f>IF(LEFT('Indicator Data Imputation'!S40,3)="Nat",2,IF(LEFT('Indicator Data Imputation'!S40,3)="Val",1,0))</f>
        <v>1</v>
      </c>
      <c r="T39" s="242">
        <f>IF(LEFT('Indicator Data Imputation'!T40,3)="Nat",2,IF(LEFT('Indicator Data Imputation'!T40,3)="Val",1,0))</f>
        <v>1</v>
      </c>
      <c r="U39" s="242">
        <f>IF(LEFT('Indicator Data Imputation'!U40,3)="Nat",2,IF(LEFT('Indicator Data Imputation'!U40,3)="Val",1,0))</f>
        <v>1</v>
      </c>
      <c r="V39" s="242">
        <f>IF(LEFT('Indicator Data Imputation'!V40,3)="Nat",2,IF(LEFT('Indicator Data Imputation'!V40,3)="Val",1,0))</f>
        <v>1</v>
      </c>
      <c r="W39" s="242">
        <f>IF(LEFT('Indicator Data Imputation'!W40,3)="Nat",2,IF(LEFT('Indicator Data Imputation'!W40,3)="Val",1,0))</f>
        <v>1</v>
      </c>
      <c r="X39" s="242">
        <f>IF(LEFT('Indicator Data Imputation'!X40,3)="Nat",2,IF(LEFT('Indicator Data Imputation'!X40,3)="Val",1,0))</f>
        <v>1</v>
      </c>
      <c r="Y39" s="242">
        <f>IF(LEFT('Indicator Data Imputation'!Y40,3)="Nat",2,IF(LEFT('Indicator Data Imputation'!Y40,3)="Val",1,0))</f>
        <v>1</v>
      </c>
      <c r="Z39" s="242">
        <f>IF(LEFT('Indicator Data Imputation'!Z40,3)="Nat",2,IF(LEFT('Indicator Data Imputation'!Z40,3)="Val",1,0))</f>
        <v>1</v>
      </c>
      <c r="AA39" s="242">
        <f>IF(LEFT('Indicator Data Imputation'!AA40,3)="Nat",2,IF(LEFT('Indicator Data Imputation'!AA40,3)="Val",1,0))</f>
        <v>1</v>
      </c>
      <c r="AB39" s="242">
        <f>IF(LEFT('Indicator Data Imputation'!AB40,3)="Nat",2,IF(LEFT('Indicator Data Imputation'!AB40,3)="Val",1,0))</f>
        <v>0</v>
      </c>
      <c r="AC39" s="242">
        <f>IF(LEFT('Indicator Data Imputation'!AC40,3)="Nat",2,IF(LEFT('Indicator Data Imputation'!AC40,3)="Val",1,0))</f>
        <v>0</v>
      </c>
      <c r="AD39" s="242">
        <f>IF(LEFT('Indicator Data Imputation'!AD40,3)="Nat",2,IF(LEFT('Indicator Data Imputation'!AD40,3)="Val",1,0))</f>
        <v>0</v>
      </c>
      <c r="AE39" s="242">
        <f>IF(LEFT('Indicator Data Imputation'!AE40,3)="Nat",2,IF(LEFT('Indicator Data Imputation'!AE40,3)="Val",1,0))</f>
        <v>0</v>
      </c>
      <c r="AF39" s="242">
        <f>IF(LEFT('Indicator Data Imputation'!AF40,3)="Nat",2,IF(LEFT('Indicator Data Imputation'!AF40,3)="Val",1,0))</f>
        <v>0</v>
      </c>
      <c r="AG39" s="242">
        <f>IF(LEFT('Indicator Data Imputation'!AG40,3)="Nat",2,IF(LEFT('Indicator Data Imputation'!AG40,3)="Val",1,0))</f>
        <v>0</v>
      </c>
      <c r="AH39" s="242">
        <f>IF(LEFT('Indicator Data Imputation'!AH40,3)="Nat",2,IF(LEFT('Indicator Data Imputation'!AH40,3)="Val",1,0))</f>
        <v>0</v>
      </c>
      <c r="AI39" s="242">
        <f>IF(LEFT('Indicator Data Imputation'!AI40,3)="Nat",2,IF(LEFT('Indicator Data Imputation'!AI40,3)="Val",1,0))</f>
        <v>0</v>
      </c>
      <c r="AJ39" s="242">
        <f>IF(LEFT('Indicator Data Imputation'!AJ40,3)="Nat",2,IF(LEFT('Indicator Data Imputation'!AJ40,3)="Val",1,0))</f>
        <v>0</v>
      </c>
      <c r="AK39" s="242">
        <f>IF(LEFT('Indicator Data Imputation'!AK40,3)="Nat",2,IF(LEFT('Indicator Data Imputation'!AK40,3)="Val",1,0))</f>
        <v>0</v>
      </c>
      <c r="AL39" s="242">
        <f>IF(LEFT('Indicator Data Imputation'!AL40,3)="Nat",2,IF(LEFT('Indicator Data Imputation'!AL40,3)="Val",1,0))</f>
        <v>0</v>
      </c>
      <c r="AM39" s="242">
        <f>IF(LEFT('Indicator Data Imputation'!AM40,3)="Nat",2,IF(LEFT('Indicator Data Imputation'!AM40,3)="Val",1,0))</f>
        <v>0</v>
      </c>
      <c r="AN39" s="242">
        <f>IF(LEFT('Indicator Data Imputation'!AN40,3)="Nat",2,IF(LEFT('Indicator Data Imputation'!AN40,3)="Val",1,0))</f>
        <v>1</v>
      </c>
      <c r="AO39" s="242">
        <f>IF(LEFT('Indicator Data Imputation'!AO40,3)="Nat",2,IF(LEFT('Indicator Data Imputation'!AO40,3)="Val",1,0))</f>
        <v>1</v>
      </c>
      <c r="AP39" s="242">
        <f>IF(LEFT('Indicator Data Imputation'!AP40,3)="Nat",2,IF(LEFT('Indicator Data Imputation'!AP40,3)="Val",1,0))</f>
        <v>2</v>
      </c>
      <c r="AQ39" s="242">
        <f>IF(LEFT('Indicator Data Imputation'!AQ40,3)="Nat",2,IF(LEFT('Indicator Data Imputation'!AQ40,3)="Val",1,0))</f>
        <v>2</v>
      </c>
      <c r="AR39" s="242">
        <f>IF(LEFT('Indicator Data Imputation'!AR40,3)="Nat",2,IF(LEFT('Indicator Data Imputation'!AR40,3)="Val",1,0))</f>
        <v>2</v>
      </c>
      <c r="AS39" s="242">
        <f>IF(LEFT('Indicator Data Imputation'!AS40,3)="Nat",2,IF(LEFT('Indicator Data Imputation'!AS40,3)="Val",1,0))</f>
        <v>2</v>
      </c>
      <c r="AT39" s="242">
        <f>IF(LEFT('Indicator Data Imputation'!AT40,3)="Nat",2,IF(LEFT('Indicator Data Imputation'!AT40,3)="Val",1,0))</f>
        <v>2</v>
      </c>
      <c r="AU39" s="242">
        <f>IF(LEFT('Indicator Data Imputation'!AU40,3)="Nat",2,IF(LEFT('Indicator Data Imputation'!AU40,3)="Val",1,0))</f>
        <v>1</v>
      </c>
      <c r="AV39" s="242">
        <f>IF(LEFT('Indicator Data Imputation'!AV40,3)="Nat",2,IF(LEFT('Indicator Data Imputation'!AV40,3)="Val",1,0))</f>
        <v>1</v>
      </c>
      <c r="AW39" s="242">
        <f>IF(LEFT('Indicator Data Imputation'!AW40,3)="Nat",2,IF(LEFT('Indicator Data Imputation'!AW40,3)="Val",1,0))</f>
        <v>0</v>
      </c>
      <c r="AX39" s="242">
        <f>IF(LEFT('Indicator Data Imputation'!AX40,3)="Nat",2,IF(LEFT('Indicator Data Imputation'!AX40,3)="Val",1,0))</f>
        <v>0</v>
      </c>
      <c r="AY39" s="246">
        <f t="shared" si="0"/>
        <v>17</v>
      </c>
      <c r="AZ39" s="247">
        <f t="shared" si="1"/>
        <v>0.36956521739130432</v>
      </c>
      <c r="BA39" s="246">
        <f t="shared" si="2"/>
        <v>5</v>
      </c>
      <c r="BB39" s="247">
        <f t="shared" si="3"/>
        <v>0.10869565217391304</v>
      </c>
    </row>
    <row r="40" spans="1:54" s="166" customFormat="1" x14ac:dyDescent="0.25">
      <c r="A40" s="165" t="s">
        <v>187</v>
      </c>
      <c r="B40" s="165" t="s">
        <v>387</v>
      </c>
      <c r="C40" s="165" t="s">
        <v>367</v>
      </c>
      <c r="D40" s="195" t="s">
        <v>389</v>
      </c>
      <c r="E40" s="242">
        <f>IF(LEFT('Indicator Data Imputation'!E41,3)="Nat",2,IF(LEFT('Indicator Data Imputation'!E41,3)="Val",1,0))</f>
        <v>0</v>
      </c>
      <c r="F40" s="242">
        <f>IF(LEFT('Indicator Data Imputation'!F41,3)="Nat",2,IF(LEFT('Indicator Data Imputation'!F41,3)="Val",1,0))</f>
        <v>0</v>
      </c>
      <c r="G40" s="242">
        <f>IF(LEFT('Indicator Data Imputation'!G41,3)="Nat",2,IF(LEFT('Indicator Data Imputation'!G41,3)="Val",1,0))</f>
        <v>0</v>
      </c>
      <c r="H40" s="242">
        <f>IF(LEFT('Indicator Data Imputation'!H41,3)="Nat",2,IF(LEFT('Indicator Data Imputation'!H41,3)="Val",1,0))</f>
        <v>0</v>
      </c>
      <c r="I40" s="242">
        <f>IF(LEFT('Indicator Data Imputation'!I41,3)="Nat",2,IF(LEFT('Indicator Data Imputation'!I41,3)="Val",1,0))</f>
        <v>1</v>
      </c>
      <c r="J40" s="242">
        <f>IF(LEFT('Indicator Data Imputation'!J41,3)="Nat",2,IF(LEFT('Indicator Data Imputation'!J41,3)="Val",1,0))</f>
        <v>0</v>
      </c>
      <c r="K40" s="242">
        <f>IF(LEFT('Indicator Data Imputation'!K41,3)="Nat",2,IF(LEFT('Indicator Data Imputation'!K41,3)="Val",1,0))</f>
        <v>1</v>
      </c>
      <c r="L40" s="242">
        <f>IF(LEFT('Indicator Data Imputation'!L41,3)="Nat",2,IF(LEFT('Indicator Data Imputation'!L41,3)="Val",1,0))</f>
        <v>0</v>
      </c>
      <c r="M40" s="242">
        <f>IF(LEFT('Indicator Data Imputation'!M41,3)="Nat",2,IF(LEFT('Indicator Data Imputation'!M41,3)="Val",1,0))</f>
        <v>0</v>
      </c>
      <c r="N40" s="242">
        <f>IF(LEFT('Indicator Data Imputation'!N41,3)="Nat",2,IF(LEFT('Indicator Data Imputation'!N41,3)="Val",1,0))</f>
        <v>0</v>
      </c>
      <c r="O40" s="242">
        <f>IF(LEFT('Indicator Data Imputation'!O41,3)="Nat",2,IF(LEFT('Indicator Data Imputation'!O41,3)="Val",1,0))</f>
        <v>0</v>
      </c>
      <c r="P40" s="242">
        <f>IF(LEFT('Indicator Data Imputation'!P41,3)="Nat",2,IF(LEFT('Indicator Data Imputation'!P41,3)="Val",1,0))</f>
        <v>0</v>
      </c>
      <c r="Q40" s="242">
        <f>IF(LEFT('Indicator Data Imputation'!Q41,3)="Nat",2,IF(LEFT('Indicator Data Imputation'!Q41,3)="Val",1,0))</f>
        <v>1</v>
      </c>
      <c r="R40" s="242">
        <f>IF(LEFT('Indicator Data Imputation'!R41,3)="Nat",2,IF(LEFT('Indicator Data Imputation'!R41,3)="Val",1,0))</f>
        <v>1</v>
      </c>
      <c r="S40" s="242">
        <f>IF(LEFT('Indicator Data Imputation'!S41,3)="Nat",2,IF(LEFT('Indicator Data Imputation'!S41,3)="Val",1,0))</f>
        <v>1</v>
      </c>
      <c r="T40" s="242">
        <f>IF(LEFT('Indicator Data Imputation'!T41,3)="Nat",2,IF(LEFT('Indicator Data Imputation'!T41,3)="Val",1,0))</f>
        <v>1</v>
      </c>
      <c r="U40" s="242">
        <f>IF(LEFT('Indicator Data Imputation'!U41,3)="Nat",2,IF(LEFT('Indicator Data Imputation'!U41,3)="Val",1,0))</f>
        <v>1</v>
      </c>
      <c r="V40" s="242">
        <f>IF(LEFT('Indicator Data Imputation'!V41,3)="Nat",2,IF(LEFT('Indicator Data Imputation'!V41,3)="Val",1,0))</f>
        <v>1</v>
      </c>
      <c r="W40" s="242">
        <f>IF(LEFT('Indicator Data Imputation'!W41,3)="Nat",2,IF(LEFT('Indicator Data Imputation'!W41,3)="Val",1,0))</f>
        <v>1</v>
      </c>
      <c r="X40" s="242">
        <f>IF(LEFT('Indicator Data Imputation'!X41,3)="Nat",2,IF(LEFT('Indicator Data Imputation'!X41,3)="Val",1,0))</f>
        <v>1</v>
      </c>
      <c r="Y40" s="242">
        <f>IF(LEFT('Indicator Data Imputation'!Y41,3)="Nat",2,IF(LEFT('Indicator Data Imputation'!Y41,3)="Val",1,0))</f>
        <v>1</v>
      </c>
      <c r="Z40" s="242">
        <f>IF(LEFT('Indicator Data Imputation'!Z41,3)="Nat",2,IF(LEFT('Indicator Data Imputation'!Z41,3)="Val",1,0))</f>
        <v>1</v>
      </c>
      <c r="AA40" s="242">
        <f>IF(LEFT('Indicator Data Imputation'!AA41,3)="Nat",2,IF(LEFT('Indicator Data Imputation'!AA41,3)="Val",1,0))</f>
        <v>1</v>
      </c>
      <c r="AB40" s="242">
        <f>IF(LEFT('Indicator Data Imputation'!AB41,3)="Nat",2,IF(LEFT('Indicator Data Imputation'!AB41,3)="Val",1,0))</f>
        <v>0</v>
      </c>
      <c r="AC40" s="242">
        <f>IF(LEFT('Indicator Data Imputation'!AC41,3)="Nat",2,IF(LEFT('Indicator Data Imputation'!AC41,3)="Val",1,0))</f>
        <v>0</v>
      </c>
      <c r="AD40" s="242">
        <f>IF(LEFT('Indicator Data Imputation'!AD41,3)="Nat",2,IF(LEFT('Indicator Data Imputation'!AD41,3)="Val",1,0))</f>
        <v>0</v>
      </c>
      <c r="AE40" s="242">
        <f>IF(LEFT('Indicator Data Imputation'!AE41,3)="Nat",2,IF(LEFT('Indicator Data Imputation'!AE41,3)="Val",1,0))</f>
        <v>0</v>
      </c>
      <c r="AF40" s="242">
        <f>IF(LEFT('Indicator Data Imputation'!AF41,3)="Nat",2,IF(LEFT('Indicator Data Imputation'!AF41,3)="Val",1,0))</f>
        <v>0</v>
      </c>
      <c r="AG40" s="242">
        <f>IF(LEFT('Indicator Data Imputation'!AG41,3)="Nat",2,IF(LEFT('Indicator Data Imputation'!AG41,3)="Val",1,0))</f>
        <v>0</v>
      </c>
      <c r="AH40" s="242">
        <f>IF(LEFT('Indicator Data Imputation'!AH41,3)="Nat",2,IF(LEFT('Indicator Data Imputation'!AH41,3)="Val",1,0))</f>
        <v>0</v>
      </c>
      <c r="AI40" s="242">
        <f>IF(LEFT('Indicator Data Imputation'!AI41,3)="Nat",2,IF(LEFT('Indicator Data Imputation'!AI41,3)="Val",1,0))</f>
        <v>0</v>
      </c>
      <c r="AJ40" s="242">
        <f>IF(LEFT('Indicator Data Imputation'!AJ41,3)="Nat",2,IF(LEFT('Indicator Data Imputation'!AJ41,3)="Val",1,0))</f>
        <v>0</v>
      </c>
      <c r="AK40" s="242">
        <f>IF(LEFT('Indicator Data Imputation'!AK41,3)="Nat",2,IF(LEFT('Indicator Data Imputation'!AK41,3)="Val",1,0))</f>
        <v>0</v>
      </c>
      <c r="AL40" s="242">
        <f>IF(LEFT('Indicator Data Imputation'!AL41,3)="Nat",2,IF(LEFT('Indicator Data Imputation'!AL41,3)="Val",1,0))</f>
        <v>0</v>
      </c>
      <c r="AM40" s="242">
        <f>IF(LEFT('Indicator Data Imputation'!AM41,3)="Nat",2,IF(LEFT('Indicator Data Imputation'!AM41,3)="Val",1,0))</f>
        <v>0</v>
      </c>
      <c r="AN40" s="242">
        <f>IF(LEFT('Indicator Data Imputation'!AN41,3)="Nat",2,IF(LEFT('Indicator Data Imputation'!AN41,3)="Val",1,0))</f>
        <v>1</v>
      </c>
      <c r="AO40" s="242">
        <f>IF(LEFT('Indicator Data Imputation'!AO41,3)="Nat",2,IF(LEFT('Indicator Data Imputation'!AO41,3)="Val",1,0))</f>
        <v>1</v>
      </c>
      <c r="AP40" s="242">
        <f>IF(LEFT('Indicator Data Imputation'!AP41,3)="Nat",2,IF(LEFT('Indicator Data Imputation'!AP41,3)="Val",1,0))</f>
        <v>2</v>
      </c>
      <c r="AQ40" s="242">
        <f>IF(LEFT('Indicator Data Imputation'!AQ41,3)="Nat",2,IF(LEFT('Indicator Data Imputation'!AQ41,3)="Val",1,0))</f>
        <v>2</v>
      </c>
      <c r="AR40" s="242">
        <f>IF(LEFT('Indicator Data Imputation'!AR41,3)="Nat",2,IF(LEFT('Indicator Data Imputation'!AR41,3)="Val",1,0))</f>
        <v>2</v>
      </c>
      <c r="AS40" s="242">
        <f>IF(LEFT('Indicator Data Imputation'!AS41,3)="Nat",2,IF(LEFT('Indicator Data Imputation'!AS41,3)="Val",1,0))</f>
        <v>2</v>
      </c>
      <c r="AT40" s="242">
        <f>IF(LEFT('Indicator Data Imputation'!AT41,3)="Nat",2,IF(LEFT('Indicator Data Imputation'!AT41,3)="Val",1,0))</f>
        <v>2</v>
      </c>
      <c r="AU40" s="242">
        <f>IF(LEFT('Indicator Data Imputation'!AU41,3)="Nat",2,IF(LEFT('Indicator Data Imputation'!AU41,3)="Val",1,0))</f>
        <v>1</v>
      </c>
      <c r="AV40" s="242">
        <f>IF(LEFT('Indicator Data Imputation'!AV41,3)="Nat",2,IF(LEFT('Indicator Data Imputation'!AV41,3)="Val",1,0))</f>
        <v>1</v>
      </c>
      <c r="AW40" s="242">
        <f>IF(LEFT('Indicator Data Imputation'!AW41,3)="Nat",2,IF(LEFT('Indicator Data Imputation'!AW41,3)="Val",1,0))</f>
        <v>0</v>
      </c>
      <c r="AX40" s="242">
        <f>IF(LEFT('Indicator Data Imputation'!AX41,3)="Nat",2,IF(LEFT('Indicator Data Imputation'!AX41,3)="Val",1,0))</f>
        <v>0</v>
      </c>
      <c r="AY40" s="246">
        <f t="shared" si="0"/>
        <v>17</v>
      </c>
      <c r="AZ40" s="247">
        <f t="shared" si="1"/>
        <v>0.36956521739130432</v>
      </c>
      <c r="BA40" s="246">
        <f t="shared" si="2"/>
        <v>5</v>
      </c>
      <c r="BB40" s="247">
        <f t="shared" si="3"/>
        <v>0.10869565217391304</v>
      </c>
    </row>
    <row r="41" spans="1:54" s="166" customFormat="1" x14ac:dyDescent="0.25">
      <c r="A41" s="165" t="s">
        <v>187</v>
      </c>
      <c r="B41" s="165" t="s">
        <v>187</v>
      </c>
      <c r="C41" s="165" t="s">
        <v>367</v>
      </c>
      <c r="D41" s="195" t="s">
        <v>391</v>
      </c>
      <c r="E41" s="242">
        <f>IF(LEFT('Indicator Data Imputation'!E42,3)="Nat",2,IF(LEFT('Indicator Data Imputation'!E42,3)="Val",1,0))</f>
        <v>0</v>
      </c>
      <c r="F41" s="242">
        <f>IF(LEFT('Indicator Data Imputation'!F42,3)="Nat",2,IF(LEFT('Indicator Data Imputation'!F42,3)="Val",1,0))</f>
        <v>0</v>
      </c>
      <c r="G41" s="242">
        <f>IF(LEFT('Indicator Data Imputation'!G42,3)="Nat",2,IF(LEFT('Indicator Data Imputation'!G42,3)="Val",1,0))</f>
        <v>0</v>
      </c>
      <c r="H41" s="242">
        <f>IF(LEFT('Indicator Data Imputation'!H42,3)="Nat",2,IF(LEFT('Indicator Data Imputation'!H42,3)="Val",1,0))</f>
        <v>0</v>
      </c>
      <c r="I41" s="242">
        <f>IF(LEFT('Indicator Data Imputation'!I42,3)="Nat",2,IF(LEFT('Indicator Data Imputation'!I42,3)="Val",1,0))</f>
        <v>1</v>
      </c>
      <c r="J41" s="242">
        <f>IF(LEFT('Indicator Data Imputation'!J42,3)="Nat",2,IF(LEFT('Indicator Data Imputation'!J42,3)="Val",1,0))</f>
        <v>0</v>
      </c>
      <c r="K41" s="242">
        <f>IF(LEFT('Indicator Data Imputation'!K42,3)="Nat",2,IF(LEFT('Indicator Data Imputation'!K42,3)="Val",1,0))</f>
        <v>1</v>
      </c>
      <c r="L41" s="242">
        <f>IF(LEFT('Indicator Data Imputation'!L42,3)="Nat",2,IF(LEFT('Indicator Data Imputation'!L42,3)="Val",1,0))</f>
        <v>0</v>
      </c>
      <c r="M41" s="242">
        <f>IF(LEFT('Indicator Data Imputation'!M42,3)="Nat",2,IF(LEFT('Indicator Data Imputation'!M42,3)="Val",1,0))</f>
        <v>0</v>
      </c>
      <c r="N41" s="242">
        <f>IF(LEFT('Indicator Data Imputation'!N42,3)="Nat",2,IF(LEFT('Indicator Data Imputation'!N42,3)="Val",1,0))</f>
        <v>0</v>
      </c>
      <c r="O41" s="242">
        <f>IF(LEFT('Indicator Data Imputation'!O42,3)="Nat",2,IF(LEFT('Indicator Data Imputation'!O42,3)="Val",1,0))</f>
        <v>0</v>
      </c>
      <c r="P41" s="242">
        <f>IF(LEFT('Indicator Data Imputation'!P42,3)="Nat",2,IF(LEFT('Indicator Data Imputation'!P42,3)="Val",1,0))</f>
        <v>0</v>
      </c>
      <c r="Q41" s="242">
        <f>IF(LEFT('Indicator Data Imputation'!Q42,3)="Nat",2,IF(LEFT('Indicator Data Imputation'!Q42,3)="Val",1,0))</f>
        <v>1</v>
      </c>
      <c r="R41" s="242">
        <f>IF(LEFT('Indicator Data Imputation'!R42,3)="Nat",2,IF(LEFT('Indicator Data Imputation'!R42,3)="Val",1,0))</f>
        <v>1</v>
      </c>
      <c r="S41" s="242">
        <f>IF(LEFT('Indicator Data Imputation'!S42,3)="Nat",2,IF(LEFT('Indicator Data Imputation'!S42,3)="Val",1,0))</f>
        <v>1</v>
      </c>
      <c r="T41" s="242">
        <f>IF(LEFT('Indicator Data Imputation'!T42,3)="Nat",2,IF(LEFT('Indicator Data Imputation'!T42,3)="Val",1,0))</f>
        <v>1</v>
      </c>
      <c r="U41" s="242">
        <f>IF(LEFT('Indicator Data Imputation'!U42,3)="Nat",2,IF(LEFT('Indicator Data Imputation'!U42,3)="Val",1,0))</f>
        <v>1</v>
      </c>
      <c r="V41" s="242">
        <f>IF(LEFT('Indicator Data Imputation'!V42,3)="Nat",2,IF(LEFT('Indicator Data Imputation'!V42,3)="Val",1,0))</f>
        <v>1</v>
      </c>
      <c r="W41" s="242">
        <f>IF(LEFT('Indicator Data Imputation'!W42,3)="Nat",2,IF(LEFT('Indicator Data Imputation'!W42,3)="Val",1,0))</f>
        <v>1</v>
      </c>
      <c r="X41" s="242">
        <f>IF(LEFT('Indicator Data Imputation'!X42,3)="Nat",2,IF(LEFT('Indicator Data Imputation'!X42,3)="Val",1,0))</f>
        <v>1</v>
      </c>
      <c r="Y41" s="242">
        <f>IF(LEFT('Indicator Data Imputation'!Y42,3)="Nat",2,IF(LEFT('Indicator Data Imputation'!Y42,3)="Val",1,0))</f>
        <v>1</v>
      </c>
      <c r="Z41" s="242">
        <f>IF(LEFT('Indicator Data Imputation'!Z42,3)="Nat",2,IF(LEFT('Indicator Data Imputation'!Z42,3)="Val",1,0))</f>
        <v>1</v>
      </c>
      <c r="AA41" s="242">
        <f>IF(LEFT('Indicator Data Imputation'!AA42,3)="Nat",2,IF(LEFT('Indicator Data Imputation'!AA42,3)="Val",1,0))</f>
        <v>1</v>
      </c>
      <c r="AB41" s="242">
        <f>IF(LEFT('Indicator Data Imputation'!AB42,3)="Nat",2,IF(LEFT('Indicator Data Imputation'!AB42,3)="Val",1,0))</f>
        <v>0</v>
      </c>
      <c r="AC41" s="242">
        <f>IF(LEFT('Indicator Data Imputation'!AC42,3)="Nat",2,IF(LEFT('Indicator Data Imputation'!AC42,3)="Val",1,0))</f>
        <v>0</v>
      </c>
      <c r="AD41" s="242">
        <f>IF(LEFT('Indicator Data Imputation'!AD42,3)="Nat",2,IF(LEFT('Indicator Data Imputation'!AD42,3)="Val",1,0))</f>
        <v>0</v>
      </c>
      <c r="AE41" s="242">
        <f>IF(LEFT('Indicator Data Imputation'!AE42,3)="Nat",2,IF(LEFT('Indicator Data Imputation'!AE42,3)="Val",1,0))</f>
        <v>0</v>
      </c>
      <c r="AF41" s="242">
        <f>IF(LEFT('Indicator Data Imputation'!AF42,3)="Nat",2,IF(LEFT('Indicator Data Imputation'!AF42,3)="Val",1,0))</f>
        <v>0</v>
      </c>
      <c r="AG41" s="242">
        <f>IF(LEFT('Indicator Data Imputation'!AG42,3)="Nat",2,IF(LEFT('Indicator Data Imputation'!AG42,3)="Val",1,0))</f>
        <v>0</v>
      </c>
      <c r="AH41" s="242">
        <f>IF(LEFT('Indicator Data Imputation'!AH42,3)="Nat",2,IF(LEFT('Indicator Data Imputation'!AH42,3)="Val",1,0))</f>
        <v>0</v>
      </c>
      <c r="AI41" s="242">
        <f>IF(LEFT('Indicator Data Imputation'!AI42,3)="Nat",2,IF(LEFT('Indicator Data Imputation'!AI42,3)="Val",1,0))</f>
        <v>0</v>
      </c>
      <c r="AJ41" s="242">
        <f>IF(LEFT('Indicator Data Imputation'!AJ42,3)="Nat",2,IF(LEFT('Indicator Data Imputation'!AJ42,3)="Val",1,0))</f>
        <v>0</v>
      </c>
      <c r="AK41" s="242">
        <f>IF(LEFT('Indicator Data Imputation'!AK42,3)="Nat",2,IF(LEFT('Indicator Data Imputation'!AK42,3)="Val",1,0))</f>
        <v>0</v>
      </c>
      <c r="AL41" s="242">
        <f>IF(LEFT('Indicator Data Imputation'!AL42,3)="Nat",2,IF(LEFT('Indicator Data Imputation'!AL42,3)="Val",1,0))</f>
        <v>0</v>
      </c>
      <c r="AM41" s="242">
        <f>IF(LEFT('Indicator Data Imputation'!AM42,3)="Nat",2,IF(LEFT('Indicator Data Imputation'!AM42,3)="Val",1,0))</f>
        <v>0</v>
      </c>
      <c r="AN41" s="242">
        <f>IF(LEFT('Indicator Data Imputation'!AN42,3)="Nat",2,IF(LEFT('Indicator Data Imputation'!AN42,3)="Val",1,0))</f>
        <v>1</v>
      </c>
      <c r="AO41" s="242">
        <f>IF(LEFT('Indicator Data Imputation'!AO42,3)="Nat",2,IF(LEFT('Indicator Data Imputation'!AO42,3)="Val",1,0))</f>
        <v>1</v>
      </c>
      <c r="AP41" s="242">
        <f>IF(LEFT('Indicator Data Imputation'!AP42,3)="Nat",2,IF(LEFT('Indicator Data Imputation'!AP42,3)="Val",1,0))</f>
        <v>2</v>
      </c>
      <c r="AQ41" s="242">
        <f>IF(LEFT('Indicator Data Imputation'!AQ42,3)="Nat",2,IF(LEFT('Indicator Data Imputation'!AQ42,3)="Val",1,0))</f>
        <v>2</v>
      </c>
      <c r="AR41" s="242">
        <f>IF(LEFT('Indicator Data Imputation'!AR42,3)="Nat",2,IF(LEFT('Indicator Data Imputation'!AR42,3)="Val",1,0))</f>
        <v>2</v>
      </c>
      <c r="AS41" s="242">
        <f>IF(LEFT('Indicator Data Imputation'!AS42,3)="Nat",2,IF(LEFT('Indicator Data Imputation'!AS42,3)="Val",1,0))</f>
        <v>2</v>
      </c>
      <c r="AT41" s="242">
        <f>IF(LEFT('Indicator Data Imputation'!AT42,3)="Nat",2,IF(LEFT('Indicator Data Imputation'!AT42,3)="Val",1,0))</f>
        <v>2</v>
      </c>
      <c r="AU41" s="242">
        <f>IF(LEFT('Indicator Data Imputation'!AU42,3)="Nat",2,IF(LEFT('Indicator Data Imputation'!AU42,3)="Val",1,0))</f>
        <v>1</v>
      </c>
      <c r="AV41" s="242">
        <f>IF(LEFT('Indicator Data Imputation'!AV42,3)="Nat",2,IF(LEFT('Indicator Data Imputation'!AV42,3)="Val",1,0))</f>
        <v>1</v>
      </c>
      <c r="AW41" s="242">
        <f>IF(LEFT('Indicator Data Imputation'!AW42,3)="Nat",2,IF(LEFT('Indicator Data Imputation'!AW42,3)="Val",1,0))</f>
        <v>0</v>
      </c>
      <c r="AX41" s="242">
        <f>IF(LEFT('Indicator Data Imputation'!AX42,3)="Nat",2,IF(LEFT('Indicator Data Imputation'!AX42,3)="Val",1,0))</f>
        <v>0</v>
      </c>
      <c r="AY41" s="246">
        <f t="shared" si="0"/>
        <v>17</v>
      </c>
      <c r="AZ41" s="247">
        <f t="shared" si="1"/>
        <v>0.36956521739130432</v>
      </c>
      <c r="BA41" s="246">
        <f t="shared" si="2"/>
        <v>5</v>
      </c>
      <c r="BB41" s="247">
        <f t="shared" si="3"/>
        <v>0.10869565217391304</v>
      </c>
    </row>
    <row r="42" spans="1:54" s="166" customFormat="1" x14ac:dyDescent="0.25">
      <c r="A42" s="165" t="s">
        <v>187</v>
      </c>
      <c r="B42" s="165" t="s">
        <v>392</v>
      </c>
      <c r="C42" s="165" t="s">
        <v>367</v>
      </c>
      <c r="D42" s="195" t="s">
        <v>394</v>
      </c>
      <c r="E42" s="242">
        <f>IF(LEFT('Indicator Data Imputation'!E43,3)="Nat",2,IF(LEFT('Indicator Data Imputation'!E43,3)="Val",1,0))</f>
        <v>0</v>
      </c>
      <c r="F42" s="242">
        <f>IF(LEFT('Indicator Data Imputation'!F43,3)="Nat",2,IF(LEFT('Indicator Data Imputation'!F43,3)="Val",1,0))</f>
        <v>0</v>
      </c>
      <c r="G42" s="242">
        <f>IF(LEFT('Indicator Data Imputation'!G43,3)="Nat",2,IF(LEFT('Indicator Data Imputation'!G43,3)="Val",1,0))</f>
        <v>0</v>
      </c>
      <c r="H42" s="242">
        <f>IF(LEFT('Indicator Data Imputation'!H43,3)="Nat",2,IF(LEFT('Indicator Data Imputation'!H43,3)="Val",1,0))</f>
        <v>0</v>
      </c>
      <c r="I42" s="242">
        <f>IF(LEFT('Indicator Data Imputation'!I43,3)="Nat",2,IF(LEFT('Indicator Data Imputation'!I43,3)="Val",1,0))</f>
        <v>1</v>
      </c>
      <c r="J42" s="242">
        <f>IF(LEFT('Indicator Data Imputation'!J43,3)="Nat",2,IF(LEFT('Indicator Data Imputation'!J43,3)="Val",1,0))</f>
        <v>0</v>
      </c>
      <c r="K42" s="242">
        <f>IF(LEFT('Indicator Data Imputation'!K43,3)="Nat",2,IF(LEFT('Indicator Data Imputation'!K43,3)="Val",1,0))</f>
        <v>1</v>
      </c>
      <c r="L42" s="242">
        <f>IF(LEFT('Indicator Data Imputation'!L43,3)="Nat",2,IF(LEFT('Indicator Data Imputation'!L43,3)="Val",1,0))</f>
        <v>0</v>
      </c>
      <c r="M42" s="242">
        <f>IF(LEFT('Indicator Data Imputation'!M43,3)="Nat",2,IF(LEFT('Indicator Data Imputation'!M43,3)="Val",1,0))</f>
        <v>0</v>
      </c>
      <c r="N42" s="242">
        <f>IF(LEFT('Indicator Data Imputation'!N43,3)="Nat",2,IF(LEFT('Indicator Data Imputation'!N43,3)="Val",1,0))</f>
        <v>0</v>
      </c>
      <c r="O42" s="242">
        <f>IF(LEFT('Indicator Data Imputation'!O43,3)="Nat",2,IF(LEFT('Indicator Data Imputation'!O43,3)="Val",1,0))</f>
        <v>0</v>
      </c>
      <c r="P42" s="242">
        <f>IF(LEFT('Indicator Data Imputation'!P43,3)="Nat",2,IF(LEFT('Indicator Data Imputation'!P43,3)="Val",1,0))</f>
        <v>0</v>
      </c>
      <c r="Q42" s="242">
        <f>IF(LEFT('Indicator Data Imputation'!Q43,3)="Nat",2,IF(LEFT('Indicator Data Imputation'!Q43,3)="Val",1,0))</f>
        <v>1</v>
      </c>
      <c r="R42" s="242">
        <f>IF(LEFT('Indicator Data Imputation'!R43,3)="Nat",2,IF(LEFT('Indicator Data Imputation'!R43,3)="Val",1,0))</f>
        <v>1</v>
      </c>
      <c r="S42" s="242">
        <f>IF(LEFT('Indicator Data Imputation'!S43,3)="Nat",2,IF(LEFT('Indicator Data Imputation'!S43,3)="Val",1,0))</f>
        <v>1</v>
      </c>
      <c r="T42" s="242">
        <f>IF(LEFT('Indicator Data Imputation'!T43,3)="Nat",2,IF(LEFT('Indicator Data Imputation'!T43,3)="Val",1,0))</f>
        <v>1</v>
      </c>
      <c r="U42" s="242">
        <f>IF(LEFT('Indicator Data Imputation'!U43,3)="Nat",2,IF(LEFT('Indicator Data Imputation'!U43,3)="Val",1,0))</f>
        <v>1</v>
      </c>
      <c r="V42" s="242">
        <f>IF(LEFT('Indicator Data Imputation'!V43,3)="Nat",2,IF(LEFT('Indicator Data Imputation'!V43,3)="Val",1,0))</f>
        <v>1</v>
      </c>
      <c r="W42" s="242">
        <f>IF(LEFT('Indicator Data Imputation'!W43,3)="Nat",2,IF(LEFT('Indicator Data Imputation'!W43,3)="Val",1,0))</f>
        <v>1</v>
      </c>
      <c r="X42" s="242">
        <f>IF(LEFT('Indicator Data Imputation'!X43,3)="Nat",2,IF(LEFT('Indicator Data Imputation'!X43,3)="Val",1,0))</f>
        <v>1</v>
      </c>
      <c r="Y42" s="242">
        <f>IF(LEFT('Indicator Data Imputation'!Y43,3)="Nat",2,IF(LEFT('Indicator Data Imputation'!Y43,3)="Val",1,0))</f>
        <v>1</v>
      </c>
      <c r="Z42" s="242">
        <f>IF(LEFT('Indicator Data Imputation'!Z43,3)="Nat",2,IF(LEFT('Indicator Data Imputation'!Z43,3)="Val",1,0))</f>
        <v>1</v>
      </c>
      <c r="AA42" s="242">
        <f>IF(LEFT('Indicator Data Imputation'!AA43,3)="Nat",2,IF(LEFT('Indicator Data Imputation'!AA43,3)="Val",1,0))</f>
        <v>1</v>
      </c>
      <c r="AB42" s="242">
        <f>IF(LEFT('Indicator Data Imputation'!AB43,3)="Nat",2,IF(LEFT('Indicator Data Imputation'!AB43,3)="Val",1,0))</f>
        <v>0</v>
      </c>
      <c r="AC42" s="242">
        <f>IF(LEFT('Indicator Data Imputation'!AC43,3)="Nat",2,IF(LEFT('Indicator Data Imputation'!AC43,3)="Val",1,0))</f>
        <v>0</v>
      </c>
      <c r="AD42" s="242">
        <f>IF(LEFT('Indicator Data Imputation'!AD43,3)="Nat",2,IF(LEFT('Indicator Data Imputation'!AD43,3)="Val",1,0))</f>
        <v>0</v>
      </c>
      <c r="AE42" s="242">
        <f>IF(LEFT('Indicator Data Imputation'!AE43,3)="Nat",2,IF(LEFT('Indicator Data Imputation'!AE43,3)="Val",1,0))</f>
        <v>0</v>
      </c>
      <c r="AF42" s="242">
        <f>IF(LEFT('Indicator Data Imputation'!AF43,3)="Nat",2,IF(LEFT('Indicator Data Imputation'!AF43,3)="Val",1,0))</f>
        <v>0</v>
      </c>
      <c r="AG42" s="242">
        <f>IF(LEFT('Indicator Data Imputation'!AG43,3)="Nat",2,IF(LEFT('Indicator Data Imputation'!AG43,3)="Val",1,0))</f>
        <v>0</v>
      </c>
      <c r="AH42" s="242">
        <f>IF(LEFT('Indicator Data Imputation'!AH43,3)="Nat",2,IF(LEFT('Indicator Data Imputation'!AH43,3)="Val",1,0))</f>
        <v>0</v>
      </c>
      <c r="AI42" s="242">
        <f>IF(LEFT('Indicator Data Imputation'!AI43,3)="Nat",2,IF(LEFT('Indicator Data Imputation'!AI43,3)="Val",1,0))</f>
        <v>0</v>
      </c>
      <c r="AJ42" s="242">
        <f>IF(LEFT('Indicator Data Imputation'!AJ43,3)="Nat",2,IF(LEFT('Indicator Data Imputation'!AJ43,3)="Val",1,0))</f>
        <v>0</v>
      </c>
      <c r="AK42" s="242">
        <f>IF(LEFT('Indicator Data Imputation'!AK43,3)="Nat",2,IF(LEFT('Indicator Data Imputation'!AK43,3)="Val",1,0))</f>
        <v>0</v>
      </c>
      <c r="AL42" s="242">
        <f>IF(LEFT('Indicator Data Imputation'!AL43,3)="Nat",2,IF(LEFT('Indicator Data Imputation'!AL43,3)="Val",1,0))</f>
        <v>0</v>
      </c>
      <c r="AM42" s="242">
        <f>IF(LEFT('Indicator Data Imputation'!AM43,3)="Nat",2,IF(LEFT('Indicator Data Imputation'!AM43,3)="Val",1,0))</f>
        <v>0</v>
      </c>
      <c r="AN42" s="242">
        <f>IF(LEFT('Indicator Data Imputation'!AN43,3)="Nat",2,IF(LEFT('Indicator Data Imputation'!AN43,3)="Val",1,0))</f>
        <v>1</v>
      </c>
      <c r="AO42" s="242">
        <f>IF(LEFT('Indicator Data Imputation'!AO43,3)="Nat",2,IF(LEFT('Indicator Data Imputation'!AO43,3)="Val",1,0))</f>
        <v>1</v>
      </c>
      <c r="AP42" s="242">
        <f>IF(LEFT('Indicator Data Imputation'!AP43,3)="Nat",2,IF(LEFT('Indicator Data Imputation'!AP43,3)="Val",1,0))</f>
        <v>2</v>
      </c>
      <c r="AQ42" s="242">
        <f>IF(LEFT('Indicator Data Imputation'!AQ43,3)="Nat",2,IF(LEFT('Indicator Data Imputation'!AQ43,3)="Val",1,0))</f>
        <v>2</v>
      </c>
      <c r="AR42" s="242">
        <f>IF(LEFT('Indicator Data Imputation'!AR43,3)="Nat",2,IF(LEFT('Indicator Data Imputation'!AR43,3)="Val",1,0))</f>
        <v>2</v>
      </c>
      <c r="AS42" s="242">
        <f>IF(LEFT('Indicator Data Imputation'!AS43,3)="Nat",2,IF(LEFT('Indicator Data Imputation'!AS43,3)="Val",1,0))</f>
        <v>2</v>
      </c>
      <c r="AT42" s="242">
        <f>IF(LEFT('Indicator Data Imputation'!AT43,3)="Nat",2,IF(LEFT('Indicator Data Imputation'!AT43,3)="Val",1,0))</f>
        <v>2</v>
      </c>
      <c r="AU42" s="242">
        <f>IF(LEFT('Indicator Data Imputation'!AU43,3)="Nat",2,IF(LEFT('Indicator Data Imputation'!AU43,3)="Val",1,0))</f>
        <v>1</v>
      </c>
      <c r="AV42" s="242">
        <f>IF(LEFT('Indicator Data Imputation'!AV43,3)="Nat",2,IF(LEFT('Indicator Data Imputation'!AV43,3)="Val",1,0))</f>
        <v>1</v>
      </c>
      <c r="AW42" s="242">
        <f>IF(LEFT('Indicator Data Imputation'!AW43,3)="Nat",2,IF(LEFT('Indicator Data Imputation'!AW43,3)="Val",1,0))</f>
        <v>0</v>
      </c>
      <c r="AX42" s="242">
        <f>IF(LEFT('Indicator Data Imputation'!AX43,3)="Nat",2,IF(LEFT('Indicator Data Imputation'!AX43,3)="Val",1,0))</f>
        <v>0</v>
      </c>
      <c r="AY42" s="246">
        <f t="shared" si="0"/>
        <v>17</v>
      </c>
      <c r="AZ42" s="247">
        <f t="shared" si="1"/>
        <v>0.36956521739130432</v>
      </c>
      <c r="BA42" s="246">
        <f t="shared" si="2"/>
        <v>5</v>
      </c>
      <c r="BB42" s="247">
        <f t="shared" si="3"/>
        <v>0.10869565217391304</v>
      </c>
    </row>
    <row r="43" spans="1:54" s="166" customFormat="1" x14ac:dyDescent="0.25">
      <c r="A43" s="165" t="s">
        <v>187</v>
      </c>
      <c r="B43" s="165" t="s">
        <v>395</v>
      </c>
      <c r="C43" s="165" t="s">
        <v>367</v>
      </c>
      <c r="D43" s="195" t="s">
        <v>397</v>
      </c>
      <c r="E43" s="242">
        <f>IF(LEFT('Indicator Data Imputation'!E44,3)="Nat",2,IF(LEFT('Indicator Data Imputation'!E44,3)="Val",1,0))</f>
        <v>0</v>
      </c>
      <c r="F43" s="242">
        <f>IF(LEFT('Indicator Data Imputation'!F44,3)="Nat",2,IF(LEFT('Indicator Data Imputation'!F44,3)="Val",1,0))</f>
        <v>0</v>
      </c>
      <c r="G43" s="242">
        <f>IF(LEFT('Indicator Data Imputation'!G44,3)="Nat",2,IF(LEFT('Indicator Data Imputation'!G44,3)="Val",1,0))</f>
        <v>0</v>
      </c>
      <c r="H43" s="242">
        <f>IF(LEFT('Indicator Data Imputation'!H44,3)="Nat",2,IF(LEFT('Indicator Data Imputation'!H44,3)="Val",1,0))</f>
        <v>0</v>
      </c>
      <c r="I43" s="242">
        <f>IF(LEFT('Indicator Data Imputation'!I44,3)="Nat",2,IF(LEFT('Indicator Data Imputation'!I44,3)="Val",1,0))</f>
        <v>1</v>
      </c>
      <c r="J43" s="242">
        <f>IF(LEFT('Indicator Data Imputation'!J44,3)="Nat",2,IF(LEFT('Indicator Data Imputation'!J44,3)="Val",1,0))</f>
        <v>0</v>
      </c>
      <c r="K43" s="242">
        <f>IF(LEFT('Indicator Data Imputation'!K44,3)="Nat",2,IF(LEFT('Indicator Data Imputation'!K44,3)="Val",1,0))</f>
        <v>1</v>
      </c>
      <c r="L43" s="242">
        <f>IF(LEFT('Indicator Data Imputation'!L44,3)="Nat",2,IF(LEFT('Indicator Data Imputation'!L44,3)="Val",1,0))</f>
        <v>0</v>
      </c>
      <c r="M43" s="242">
        <f>IF(LEFT('Indicator Data Imputation'!M44,3)="Nat",2,IF(LEFT('Indicator Data Imputation'!M44,3)="Val",1,0))</f>
        <v>0</v>
      </c>
      <c r="N43" s="242">
        <f>IF(LEFT('Indicator Data Imputation'!N44,3)="Nat",2,IF(LEFT('Indicator Data Imputation'!N44,3)="Val",1,0))</f>
        <v>0</v>
      </c>
      <c r="O43" s="242">
        <f>IF(LEFT('Indicator Data Imputation'!O44,3)="Nat",2,IF(LEFT('Indicator Data Imputation'!O44,3)="Val",1,0))</f>
        <v>0</v>
      </c>
      <c r="P43" s="242">
        <f>IF(LEFT('Indicator Data Imputation'!P44,3)="Nat",2,IF(LEFT('Indicator Data Imputation'!P44,3)="Val",1,0))</f>
        <v>0</v>
      </c>
      <c r="Q43" s="242">
        <f>IF(LEFT('Indicator Data Imputation'!Q44,3)="Nat",2,IF(LEFT('Indicator Data Imputation'!Q44,3)="Val",1,0))</f>
        <v>1</v>
      </c>
      <c r="R43" s="242">
        <f>IF(LEFT('Indicator Data Imputation'!R44,3)="Nat",2,IF(LEFT('Indicator Data Imputation'!R44,3)="Val",1,0))</f>
        <v>1</v>
      </c>
      <c r="S43" s="242">
        <f>IF(LEFT('Indicator Data Imputation'!S44,3)="Nat",2,IF(LEFT('Indicator Data Imputation'!S44,3)="Val",1,0))</f>
        <v>1</v>
      </c>
      <c r="T43" s="242">
        <f>IF(LEFT('Indicator Data Imputation'!T44,3)="Nat",2,IF(LEFT('Indicator Data Imputation'!T44,3)="Val",1,0))</f>
        <v>1</v>
      </c>
      <c r="U43" s="242">
        <f>IF(LEFT('Indicator Data Imputation'!U44,3)="Nat",2,IF(LEFT('Indicator Data Imputation'!U44,3)="Val",1,0))</f>
        <v>1</v>
      </c>
      <c r="V43" s="242">
        <f>IF(LEFT('Indicator Data Imputation'!V44,3)="Nat",2,IF(LEFT('Indicator Data Imputation'!V44,3)="Val",1,0))</f>
        <v>1</v>
      </c>
      <c r="W43" s="242">
        <f>IF(LEFT('Indicator Data Imputation'!W44,3)="Nat",2,IF(LEFT('Indicator Data Imputation'!W44,3)="Val",1,0))</f>
        <v>1</v>
      </c>
      <c r="X43" s="242">
        <f>IF(LEFT('Indicator Data Imputation'!X44,3)="Nat",2,IF(LEFT('Indicator Data Imputation'!X44,3)="Val",1,0))</f>
        <v>1</v>
      </c>
      <c r="Y43" s="242">
        <f>IF(LEFT('Indicator Data Imputation'!Y44,3)="Nat",2,IF(LEFT('Indicator Data Imputation'!Y44,3)="Val",1,0))</f>
        <v>1</v>
      </c>
      <c r="Z43" s="242">
        <f>IF(LEFT('Indicator Data Imputation'!Z44,3)="Nat",2,IF(LEFT('Indicator Data Imputation'!Z44,3)="Val",1,0))</f>
        <v>1</v>
      </c>
      <c r="AA43" s="242">
        <f>IF(LEFT('Indicator Data Imputation'!AA44,3)="Nat",2,IF(LEFT('Indicator Data Imputation'!AA44,3)="Val",1,0))</f>
        <v>1</v>
      </c>
      <c r="AB43" s="242">
        <f>IF(LEFT('Indicator Data Imputation'!AB44,3)="Nat",2,IF(LEFT('Indicator Data Imputation'!AB44,3)="Val",1,0))</f>
        <v>0</v>
      </c>
      <c r="AC43" s="242">
        <f>IF(LEFT('Indicator Data Imputation'!AC44,3)="Nat",2,IF(LEFT('Indicator Data Imputation'!AC44,3)="Val",1,0))</f>
        <v>0</v>
      </c>
      <c r="AD43" s="242">
        <f>IF(LEFT('Indicator Data Imputation'!AD44,3)="Nat",2,IF(LEFT('Indicator Data Imputation'!AD44,3)="Val",1,0))</f>
        <v>0</v>
      </c>
      <c r="AE43" s="242">
        <f>IF(LEFT('Indicator Data Imputation'!AE44,3)="Nat",2,IF(LEFT('Indicator Data Imputation'!AE44,3)="Val",1,0))</f>
        <v>0</v>
      </c>
      <c r="AF43" s="242">
        <f>IF(LEFT('Indicator Data Imputation'!AF44,3)="Nat",2,IF(LEFT('Indicator Data Imputation'!AF44,3)="Val",1,0))</f>
        <v>0</v>
      </c>
      <c r="AG43" s="242">
        <f>IF(LEFT('Indicator Data Imputation'!AG44,3)="Nat",2,IF(LEFT('Indicator Data Imputation'!AG44,3)="Val",1,0))</f>
        <v>0</v>
      </c>
      <c r="AH43" s="242">
        <f>IF(LEFT('Indicator Data Imputation'!AH44,3)="Nat",2,IF(LEFT('Indicator Data Imputation'!AH44,3)="Val",1,0))</f>
        <v>0</v>
      </c>
      <c r="AI43" s="242">
        <f>IF(LEFT('Indicator Data Imputation'!AI44,3)="Nat",2,IF(LEFT('Indicator Data Imputation'!AI44,3)="Val",1,0))</f>
        <v>0</v>
      </c>
      <c r="AJ43" s="242">
        <f>IF(LEFT('Indicator Data Imputation'!AJ44,3)="Nat",2,IF(LEFT('Indicator Data Imputation'!AJ44,3)="Val",1,0))</f>
        <v>0</v>
      </c>
      <c r="AK43" s="242">
        <f>IF(LEFT('Indicator Data Imputation'!AK44,3)="Nat",2,IF(LEFT('Indicator Data Imputation'!AK44,3)="Val",1,0))</f>
        <v>0</v>
      </c>
      <c r="AL43" s="242">
        <f>IF(LEFT('Indicator Data Imputation'!AL44,3)="Nat",2,IF(LEFT('Indicator Data Imputation'!AL44,3)="Val",1,0))</f>
        <v>0</v>
      </c>
      <c r="AM43" s="242">
        <f>IF(LEFT('Indicator Data Imputation'!AM44,3)="Nat",2,IF(LEFT('Indicator Data Imputation'!AM44,3)="Val",1,0))</f>
        <v>0</v>
      </c>
      <c r="AN43" s="242">
        <f>IF(LEFT('Indicator Data Imputation'!AN44,3)="Nat",2,IF(LEFT('Indicator Data Imputation'!AN44,3)="Val",1,0))</f>
        <v>1</v>
      </c>
      <c r="AO43" s="242">
        <f>IF(LEFT('Indicator Data Imputation'!AO44,3)="Nat",2,IF(LEFT('Indicator Data Imputation'!AO44,3)="Val",1,0))</f>
        <v>1</v>
      </c>
      <c r="AP43" s="242">
        <f>IF(LEFT('Indicator Data Imputation'!AP44,3)="Nat",2,IF(LEFT('Indicator Data Imputation'!AP44,3)="Val",1,0))</f>
        <v>2</v>
      </c>
      <c r="AQ43" s="242">
        <f>IF(LEFT('Indicator Data Imputation'!AQ44,3)="Nat",2,IF(LEFT('Indicator Data Imputation'!AQ44,3)="Val",1,0))</f>
        <v>2</v>
      </c>
      <c r="AR43" s="242">
        <f>IF(LEFT('Indicator Data Imputation'!AR44,3)="Nat",2,IF(LEFT('Indicator Data Imputation'!AR44,3)="Val",1,0))</f>
        <v>2</v>
      </c>
      <c r="AS43" s="242">
        <f>IF(LEFT('Indicator Data Imputation'!AS44,3)="Nat",2,IF(LEFT('Indicator Data Imputation'!AS44,3)="Val",1,0))</f>
        <v>2</v>
      </c>
      <c r="AT43" s="242">
        <f>IF(LEFT('Indicator Data Imputation'!AT44,3)="Nat",2,IF(LEFT('Indicator Data Imputation'!AT44,3)="Val",1,0))</f>
        <v>2</v>
      </c>
      <c r="AU43" s="242">
        <f>IF(LEFT('Indicator Data Imputation'!AU44,3)="Nat",2,IF(LEFT('Indicator Data Imputation'!AU44,3)="Val",1,0))</f>
        <v>1</v>
      </c>
      <c r="AV43" s="242">
        <f>IF(LEFT('Indicator Data Imputation'!AV44,3)="Nat",2,IF(LEFT('Indicator Data Imputation'!AV44,3)="Val",1,0))</f>
        <v>1</v>
      </c>
      <c r="AW43" s="242">
        <f>IF(LEFT('Indicator Data Imputation'!AW44,3)="Nat",2,IF(LEFT('Indicator Data Imputation'!AW44,3)="Val",1,0))</f>
        <v>0</v>
      </c>
      <c r="AX43" s="242">
        <f>IF(LEFT('Indicator Data Imputation'!AX44,3)="Nat",2,IF(LEFT('Indicator Data Imputation'!AX44,3)="Val",1,0))</f>
        <v>0</v>
      </c>
      <c r="AY43" s="246">
        <f t="shared" si="0"/>
        <v>17</v>
      </c>
      <c r="AZ43" s="247">
        <f t="shared" si="1"/>
        <v>0.36956521739130432</v>
      </c>
      <c r="BA43" s="246">
        <f t="shared" si="2"/>
        <v>5</v>
      </c>
      <c r="BB43" s="247">
        <f t="shared" si="3"/>
        <v>0.10869565217391304</v>
      </c>
    </row>
    <row r="44" spans="1:54" s="166" customFormat="1" x14ac:dyDescent="0.25">
      <c r="A44" s="165" t="s">
        <v>187</v>
      </c>
      <c r="B44" s="165" t="s">
        <v>398</v>
      </c>
      <c r="C44" s="165" t="s">
        <v>367</v>
      </c>
      <c r="D44" s="195" t="s">
        <v>400</v>
      </c>
      <c r="E44" s="242">
        <f>IF(LEFT('Indicator Data Imputation'!E45,3)="Nat",2,IF(LEFT('Indicator Data Imputation'!E45,3)="Val",1,0))</f>
        <v>0</v>
      </c>
      <c r="F44" s="242">
        <f>IF(LEFT('Indicator Data Imputation'!F45,3)="Nat",2,IF(LEFT('Indicator Data Imputation'!F45,3)="Val",1,0))</f>
        <v>0</v>
      </c>
      <c r="G44" s="242">
        <f>IF(LEFT('Indicator Data Imputation'!G45,3)="Nat",2,IF(LEFT('Indicator Data Imputation'!G45,3)="Val",1,0))</f>
        <v>0</v>
      </c>
      <c r="H44" s="242">
        <f>IF(LEFT('Indicator Data Imputation'!H45,3)="Nat",2,IF(LEFT('Indicator Data Imputation'!H45,3)="Val",1,0))</f>
        <v>0</v>
      </c>
      <c r="I44" s="242">
        <f>IF(LEFT('Indicator Data Imputation'!I45,3)="Nat",2,IF(LEFT('Indicator Data Imputation'!I45,3)="Val",1,0))</f>
        <v>1</v>
      </c>
      <c r="J44" s="242">
        <f>IF(LEFT('Indicator Data Imputation'!J45,3)="Nat",2,IF(LEFT('Indicator Data Imputation'!J45,3)="Val",1,0))</f>
        <v>0</v>
      </c>
      <c r="K44" s="242">
        <f>IF(LEFT('Indicator Data Imputation'!K45,3)="Nat",2,IF(LEFT('Indicator Data Imputation'!K45,3)="Val",1,0))</f>
        <v>1</v>
      </c>
      <c r="L44" s="242">
        <f>IF(LEFT('Indicator Data Imputation'!L45,3)="Nat",2,IF(LEFT('Indicator Data Imputation'!L45,3)="Val",1,0))</f>
        <v>0</v>
      </c>
      <c r="M44" s="242">
        <f>IF(LEFT('Indicator Data Imputation'!M45,3)="Nat",2,IF(LEFT('Indicator Data Imputation'!M45,3)="Val",1,0))</f>
        <v>0</v>
      </c>
      <c r="N44" s="242">
        <f>IF(LEFT('Indicator Data Imputation'!N45,3)="Nat",2,IF(LEFT('Indicator Data Imputation'!N45,3)="Val",1,0))</f>
        <v>0</v>
      </c>
      <c r="O44" s="242">
        <f>IF(LEFT('Indicator Data Imputation'!O45,3)="Nat",2,IF(LEFT('Indicator Data Imputation'!O45,3)="Val",1,0))</f>
        <v>0</v>
      </c>
      <c r="P44" s="242">
        <f>IF(LEFT('Indicator Data Imputation'!P45,3)="Nat",2,IF(LEFT('Indicator Data Imputation'!P45,3)="Val",1,0))</f>
        <v>0</v>
      </c>
      <c r="Q44" s="242">
        <f>IF(LEFT('Indicator Data Imputation'!Q45,3)="Nat",2,IF(LEFT('Indicator Data Imputation'!Q45,3)="Val",1,0))</f>
        <v>1</v>
      </c>
      <c r="R44" s="242">
        <f>IF(LEFT('Indicator Data Imputation'!R45,3)="Nat",2,IF(LEFT('Indicator Data Imputation'!R45,3)="Val",1,0))</f>
        <v>1</v>
      </c>
      <c r="S44" s="242">
        <f>IF(LEFT('Indicator Data Imputation'!S45,3)="Nat",2,IF(LEFT('Indicator Data Imputation'!S45,3)="Val",1,0))</f>
        <v>1</v>
      </c>
      <c r="T44" s="242">
        <f>IF(LEFT('Indicator Data Imputation'!T45,3)="Nat",2,IF(LEFT('Indicator Data Imputation'!T45,3)="Val",1,0))</f>
        <v>1</v>
      </c>
      <c r="U44" s="242">
        <f>IF(LEFT('Indicator Data Imputation'!U45,3)="Nat",2,IF(LEFT('Indicator Data Imputation'!U45,3)="Val",1,0))</f>
        <v>1</v>
      </c>
      <c r="V44" s="242">
        <f>IF(LEFT('Indicator Data Imputation'!V45,3)="Nat",2,IF(LEFT('Indicator Data Imputation'!V45,3)="Val",1,0))</f>
        <v>1</v>
      </c>
      <c r="W44" s="242">
        <f>IF(LEFT('Indicator Data Imputation'!W45,3)="Nat",2,IF(LEFT('Indicator Data Imputation'!W45,3)="Val",1,0))</f>
        <v>1</v>
      </c>
      <c r="X44" s="242">
        <f>IF(LEFT('Indicator Data Imputation'!X45,3)="Nat",2,IF(LEFT('Indicator Data Imputation'!X45,3)="Val",1,0))</f>
        <v>1</v>
      </c>
      <c r="Y44" s="242">
        <f>IF(LEFT('Indicator Data Imputation'!Y45,3)="Nat",2,IF(LEFT('Indicator Data Imputation'!Y45,3)="Val",1,0))</f>
        <v>1</v>
      </c>
      <c r="Z44" s="242">
        <f>IF(LEFT('Indicator Data Imputation'!Z45,3)="Nat",2,IF(LEFT('Indicator Data Imputation'!Z45,3)="Val",1,0))</f>
        <v>1</v>
      </c>
      <c r="AA44" s="242">
        <f>IF(LEFT('Indicator Data Imputation'!AA45,3)="Nat",2,IF(LEFT('Indicator Data Imputation'!AA45,3)="Val",1,0))</f>
        <v>1</v>
      </c>
      <c r="AB44" s="242">
        <f>IF(LEFT('Indicator Data Imputation'!AB45,3)="Nat",2,IF(LEFT('Indicator Data Imputation'!AB45,3)="Val",1,0))</f>
        <v>0</v>
      </c>
      <c r="AC44" s="242">
        <f>IF(LEFT('Indicator Data Imputation'!AC45,3)="Nat",2,IF(LEFT('Indicator Data Imputation'!AC45,3)="Val",1,0))</f>
        <v>0</v>
      </c>
      <c r="AD44" s="242">
        <f>IF(LEFT('Indicator Data Imputation'!AD45,3)="Nat",2,IF(LEFT('Indicator Data Imputation'!AD45,3)="Val",1,0))</f>
        <v>0</v>
      </c>
      <c r="AE44" s="242">
        <f>IF(LEFT('Indicator Data Imputation'!AE45,3)="Nat",2,IF(LEFT('Indicator Data Imputation'!AE45,3)="Val",1,0))</f>
        <v>0</v>
      </c>
      <c r="AF44" s="242">
        <f>IF(LEFT('Indicator Data Imputation'!AF45,3)="Nat",2,IF(LEFT('Indicator Data Imputation'!AF45,3)="Val",1,0))</f>
        <v>0</v>
      </c>
      <c r="AG44" s="242">
        <f>IF(LEFT('Indicator Data Imputation'!AG45,3)="Nat",2,IF(LEFT('Indicator Data Imputation'!AG45,3)="Val",1,0))</f>
        <v>0</v>
      </c>
      <c r="AH44" s="242">
        <f>IF(LEFT('Indicator Data Imputation'!AH45,3)="Nat",2,IF(LEFT('Indicator Data Imputation'!AH45,3)="Val",1,0))</f>
        <v>0</v>
      </c>
      <c r="AI44" s="242">
        <f>IF(LEFT('Indicator Data Imputation'!AI45,3)="Nat",2,IF(LEFT('Indicator Data Imputation'!AI45,3)="Val",1,0))</f>
        <v>0</v>
      </c>
      <c r="AJ44" s="242">
        <f>IF(LEFT('Indicator Data Imputation'!AJ45,3)="Nat",2,IF(LEFT('Indicator Data Imputation'!AJ45,3)="Val",1,0))</f>
        <v>0</v>
      </c>
      <c r="AK44" s="242">
        <f>IF(LEFT('Indicator Data Imputation'!AK45,3)="Nat",2,IF(LEFT('Indicator Data Imputation'!AK45,3)="Val",1,0))</f>
        <v>0</v>
      </c>
      <c r="AL44" s="242">
        <f>IF(LEFT('Indicator Data Imputation'!AL45,3)="Nat",2,IF(LEFT('Indicator Data Imputation'!AL45,3)="Val",1,0))</f>
        <v>0</v>
      </c>
      <c r="AM44" s="242">
        <f>IF(LEFT('Indicator Data Imputation'!AM45,3)="Nat",2,IF(LEFT('Indicator Data Imputation'!AM45,3)="Val",1,0))</f>
        <v>0</v>
      </c>
      <c r="AN44" s="242">
        <f>IF(LEFT('Indicator Data Imputation'!AN45,3)="Nat",2,IF(LEFT('Indicator Data Imputation'!AN45,3)="Val",1,0))</f>
        <v>1</v>
      </c>
      <c r="AO44" s="242">
        <f>IF(LEFT('Indicator Data Imputation'!AO45,3)="Nat",2,IF(LEFT('Indicator Data Imputation'!AO45,3)="Val",1,0))</f>
        <v>1</v>
      </c>
      <c r="AP44" s="242">
        <f>IF(LEFT('Indicator Data Imputation'!AP45,3)="Nat",2,IF(LEFT('Indicator Data Imputation'!AP45,3)="Val",1,0))</f>
        <v>2</v>
      </c>
      <c r="AQ44" s="242">
        <f>IF(LEFT('Indicator Data Imputation'!AQ45,3)="Nat",2,IF(LEFT('Indicator Data Imputation'!AQ45,3)="Val",1,0))</f>
        <v>2</v>
      </c>
      <c r="AR44" s="242">
        <f>IF(LEFT('Indicator Data Imputation'!AR45,3)="Nat",2,IF(LEFT('Indicator Data Imputation'!AR45,3)="Val",1,0))</f>
        <v>2</v>
      </c>
      <c r="AS44" s="242">
        <f>IF(LEFT('Indicator Data Imputation'!AS45,3)="Nat",2,IF(LEFT('Indicator Data Imputation'!AS45,3)="Val",1,0))</f>
        <v>2</v>
      </c>
      <c r="AT44" s="242">
        <f>IF(LEFT('Indicator Data Imputation'!AT45,3)="Nat",2,IF(LEFT('Indicator Data Imputation'!AT45,3)="Val",1,0))</f>
        <v>2</v>
      </c>
      <c r="AU44" s="242">
        <f>IF(LEFT('Indicator Data Imputation'!AU45,3)="Nat",2,IF(LEFT('Indicator Data Imputation'!AU45,3)="Val",1,0))</f>
        <v>1</v>
      </c>
      <c r="AV44" s="242">
        <f>IF(LEFT('Indicator Data Imputation'!AV45,3)="Nat",2,IF(LEFT('Indicator Data Imputation'!AV45,3)="Val",1,0))</f>
        <v>1</v>
      </c>
      <c r="AW44" s="242">
        <f>IF(LEFT('Indicator Data Imputation'!AW45,3)="Nat",2,IF(LEFT('Indicator Data Imputation'!AW45,3)="Val",1,0))</f>
        <v>0</v>
      </c>
      <c r="AX44" s="242">
        <f>IF(LEFT('Indicator Data Imputation'!AX45,3)="Nat",2,IF(LEFT('Indicator Data Imputation'!AX45,3)="Val",1,0))</f>
        <v>0</v>
      </c>
      <c r="AY44" s="246">
        <f t="shared" si="0"/>
        <v>17</v>
      </c>
      <c r="AZ44" s="247">
        <f t="shared" si="1"/>
        <v>0.36956521739130432</v>
      </c>
      <c r="BA44" s="246">
        <f t="shared" si="2"/>
        <v>5</v>
      </c>
      <c r="BB44" s="247">
        <f t="shared" si="3"/>
        <v>0.10869565217391304</v>
      </c>
    </row>
    <row r="45" spans="1:54" s="166" customFormat="1" x14ac:dyDescent="0.25">
      <c r="A45" s="165" t="s">
        <v>187</v>
      </c>
      <c r="B45" s="165" t="s">
        <v>573</v>
      </c>
      <c r="C45" s="165" t="s">
        <v>367</v>
      </c>
      <c r="D45" s="195" t="s">
        <v>519</v>
      </c>
      <c r="E45" s="242">
        <f>IF(LEFT('Indicator Data Imputation'!E46,3)="Nat",2,IF(LEFT('Indicator Data Imputation'!E46,3)="Val",1,0))</f>
        <v>0</v>
      </c>
      <c r="F45" s="242">
        <f>IF(LEFT('Indicator Data Imputation'!F46,3)="Nat",2,IF(LEFT('Indicator Data Imputation'!F46,3)="Val",1,0))</f>
        <v>0</v>
      </c>
      <c r="G45" s="242">
        <f>IF(LEFT('Indicator Data Imputation'!G46,3)="Nat",2,IF(LEFT('Indicator Data Imputation'!G46,3)="Val",1,0))</f>
        <v>0</v>
      </c>
      <c r="H45" s="242">
        <f>IF(LEFT('Indicator Data Imputation'!H46,3)="Nat",2,IF(LEFT('Indicator Data Imputation'!H46,3)="Val",1,0))</f>
        <v>0</v>
      </c>
      <c r="I45" s="242">
        <f>IF(LEFT('Indicator Data Imputation'!I46,3)="Nat",2,IF(LEFT('Indicator Data Imputation'!I46,3)="Val",1,0))</f>
        <v>1</v>
      </c>
      <c r="J45" s="242">
        <f>IF(LEFT('Indicator Data Imputation'!J46,3)="Nat",2,IF(LEFT('Indicator Data Imputation'!J46,3)="Val",1,0))</f>
        <v>0</v>
      </c>
      <c r="K45" s="242">
        <f>IF(LEFT('Indicator Data Imputation'!K46,3)="Nat",2,IF(LEFT('Indicator Data Imputation'!K46,3)="Val",1,0))</f>
        <v>1</v>
      </c>
      <c r="L45" s="242">
        <f>IF(LEFT('Indicator Data Imputation'!L46,3)="Nat",2,IF(LEFT('Indicator Data Imputation'!L46,3)="Val",1,0))</f>
        <v>0</v>
      </c>
      <c r="M45" s="242">
        <f>IF(LEFT('Indicator Data Imputation'!M46,3)="Nat",2,IF(LEFT('Indicator Data Imputation'!M46,3)="Val",1,0))</f>
        <v>0</v>
      </c>
      <c r="N45" s="242">
        <f>IF(LEFT('Indicator Data Imputation'!N46,3)="Nat",2,IF(LEFT('Indicator Data Imputation'!N46,3)="Val",1,0))</f>
        <v>0</v>
      </c>
      <c r="O45" s="242">
        <f>IF(LEFT('Indicator Data Imputation'!O46,3)="Nat",2,IF(LEFT('Indicator Data Imputation'!O46,3)="Val",1,0))</f>
        <v>0</v>
      </c>
      <c r="P45" s="242">
        <f>IF(LEFT('Indicator Data Imputation'!P46,3)="Nat",2,IF(LEFT('Indicator Data Imputation'!P46,3)="Val",1,0))</f>
        <v>0</v>
      </c>
      <c r="Q45" s="242">
        <f>IF(LEFT('Indicator Data Imputation'!Q46,3)="Nat",2,IF(LEFT('Indicator Data Imputation'!Q46,3)="Val",1,0))</f>
        <v>1</v>
      </c>
      <c r="R45" s="242">
        <f>IF(LEFT('Indicator Data Imputation'!R46,3)="Nat",2,IF(LEFT('Indicator Data Imputation'!R46,3)="Val",1,0))</f>
        <v>1</v>
      </c>
      <c r="S45" s="242">
        <f>IF(LEFT('Indicator Data Imputation'!S46,3)="Nat",2,IF(LEFT('Indicator Data Imputation'!S46,3)="Val",1,0))</f>
        <v>1</v>
      </c>
      <c r="T45" s="242">
        <f>IF(LEFT('Indicator Data Imputation'!T46,3)="Nat",2,IF(LEFT('Indicator Data Imputation'!T46,3)="Val",1,0))</f>
        <v>1</v>
      </c>
      <c r="U45" s="242">
        <f>IF(LEFT('Indicator Data Imputation'!U46,3)="Nat",2,IF(LEFT('Indicator Data Imputation'!U46,3)="Val",1,0))</f>
        <v>1</v>
      </c>
      <c r="V45" s="242">
        <f>IF(LEFT('Indicator Data Imputation'!V46,3)="Nat",2,IF(LEFT('Indicator Data Imputation'!V46,3)="Val",1,0))</f>
        <v>1</v>
      </c>
      <c r="W45" s="242">
        <f>IF(LEFT('Indicator Data Imputation'!W46,3)="Nat",2,IF(LEFT('Indicator Data Imputation'!W46,3)="Val",1,0))</f>
        <v>1</v>
      </c>
      <c r="X45" s="242">
        <f>IF(LEFT('Indicator Data Imputation'!X46,3)="Nat",2,IF(LEFT('Indicator Data Imputation'!X46,3)="Val",1,0))</f>
        <v>1</v>
      </c>
      <c r="Y45" s="242">
        <f>IF(LEFT('Indicator Data Imputation'!Y46,3)="Nat",2,IF(LEFT('Indicator Data Imputation'!Y46,3)="Val",1,0))</f>
        <v>1</v>
      </c>
      <c r="Z45" s="242">
        <f>IF(LEFT('Indicator Data Imputation'!Z46,3)="Nat",2,IF(LEFT('Indicator Data Imputation'!Z46,3)="Val",1,0))</f>
        <v>1</v>
      </c>
      <c r="AA45" s="242">
        <f>IF(LEFT('Indicator Data Imputation'!AA46,3)="Nat",2,IF(LEFT('Indicator Data Imputation'!AA46,3)="Val",1,0))</f>
        <v>1</v>
      </c>
      <c r="AB45" s="242">
        <f>IF(LEFT('Indicator Data Imputation'!AB46,3)="Nat",2,IF(LEFT('Indicator Data Imputation'!AB46,3)="Val",1,0))</f>
        <v>0</v>
      </c>
      <c r="AC45" s="242">
        <f>IF(LEFT('Indicator Data Imputation'!AC46,3)="Nat",2,IF(LEFT('Indicator Data Imputation'!AC46,3)="Val",1,0))</f>
        <v>0</v>
      </c>
      <c r="AD45" s="242">
        <f>IF(LEFT('Indicator Data Imputation'!AD46,3)="Nat",2,IF(LEFT('Indicator Data Imputation'!AD46,3)="Val",1,0))</f>
        <v>0</v>
      </c>
      <c r="AE45" s="242">
        <f>IF(LEFT('Indicator Data Imputation'!AE46,3)="Nat",2,IF(LEFT('Indicator Data Imputation'!AE46,3)="Val",1,0))</f>
        <v>0</v>
      </c>
      <c r="AF45" s="242">
        <f>IF(LEFT('Indicator Data Imputation'!AF46,3)="Nat",2,IF(LEFT('Indicator Data Imputation'!AF46,3)="Val",1,0))</f>
        <v>0</v>
      </c>
      <c r="AG45" s="242">
        <f>IF(LEFT('Indicator Data Imputation'!AG46,3)="Nat",2,IF(LEFT('Indicator Data Imputation'!AG46,3)="Val",1,0))</f>
        <v>0</v>
      </c>
      <c r="AH45" s="242">
        <f>IF(LEFT('Indicator Data Imputation'!AH46,3)="Nat",2,IF(LEFT('Indicator Data Imputation'!AH46,3)="Val",1,0))</f>
        <v>0</v>
      </c>
      <c r="AI45" s="242">
        <f>IF(LEFT('Indicator Data Imputation'!AI46,3)="Nat",2,IF(LEFT('Indicator Data Imputation'!AI46,3)="Val",1,0))</f>
        <v>0</v>
      </c>
      <c r="AJ45" s="242">
        <f>IF(LEFT('Indicator Data Imputation'!AJ46,3)="Nat",2,IF(LEFT('Indicator Data Imputation'!AJ46,3)="Val",1,0))</f>
        <v>0</v>
      </c>
      <c r="AK45" s="242">
        <f>IF(LEFT('Indicator Data Imputation'!AK46,3)="Nat",2,IF(LEFT('Indicator Data Imputation'!AK46,3)="Val",1,0))</f>
        <v>0</v>
      </c>
      <c r="AL45" s="242">
        <f>IF(LEFT('Indicator Data Imputation'!AL46,3)="Nat",2,IF(LEFT('Indicator Data Imputation'!AL46,3)="Val",1,0))</f>
        <v>0</v>
      </c>
      <c r="AM45" s="242">
        <f>IF(LEFT('Indicator Data Imputation'!AM46,3)="Nat",2,IF(LEFT('Indicator Data Imputation'!AM46,3)="Val",1,0))</f>
        <v>0</v>
      </c>
      <c r="AN45" s="242">
        <f>IF(LEFT('Indicator Data Imputation'!AN46,3)="Nat",2,IF(LEFT('Indicator Data Imputation'!AN46,3)="Val",1,0))</f>
        <v>1</v>
      </c>
      <c r="AO45" s="242">
        <f>IF(LEFT('Indicator Data Imputation'!AO46,3)="Nat",2,IF(LEFT('Indicator Data Imputation'!AO46,3)="Val",1,0))</f>
        <v>1</v>
      </c>
      <c r="AP45" s="242">
        <f>IF(LEFT('Indicator Data Imputation'!AP46,3)="Nat",2,IF(LEFT('Indicator Data Imputation'!AP46,3)="Val",1,0))</f>
        <v>2</v>
      </c>
      <c r="AQ45" s="242">
        <f>IF(LEFT('Indicator Data Imputation'!AQ46,3)="Nat",2,IF(LEFT('Indicator Data Imputation'!AQ46,3)="Val",1,0))</f>
        <v>2</v>
      </c>
      <c r="AR45" s="242">
        <f>IF(LEFT('Indicator Data Imputation'!AR46,3)="Nat",2,IF(LEFT('Indicator Data Imputation'!AR46,3)="Val",1,0))</f>
        <v>2</v>
      </c>
      <c r="AS45" s="242">
        <f>IF(LEFT('Indicator Data Imputation'!AS46,3)="Nat",2,IF(LEFT('Indicator Data Imputation'!AS46,3)="Val",1,0))</f>
        <v>2</v>
      </c>
      <c r="AT45" s="242">
        <f>IF(LEFT('Indicator Data Imputation'!AT46,3)="Nat",2,IF(LEFT('Indicator Data Imputation'!AT46,3)="Val",1,0))</f>
        <v>2</v>
      </c>
      <c r="AU45" s="242">
        <f>IF(LEFT('Indicator Data Imputation'!AU46,3)="Nat",2,IF(LEFT('Indicator Data Imputation'!AU46,3)="Val",1,0))</f>
        <v>1</v>
      </c>
      <c r="AV45" s="242">
        <f>IF(LEFT('Indicator Data Imputation'!AV46,3)="Nat",2,IF(LEFT('Indicator Data Imputation'!AV46,3)="Val",1,0))</f>
        <v>1</v>
      </c>
      <c r="AW45" s="242">
        <f>IF(LEFT('Indicator Data Imputation'!AW46,3)="Nat",2,IF(LEFT('Indicator Data Imputation'!AW46,3)="Val",1,0))</f>
        <v>0</v>
      </c>
      <c r="AX45" s="242">
        <f>IF(LEFT('Indicator Data Imputation'!AX46,3)="Nat",2,IF(LEFT('Indicator Data Imputation'!AX46,3)="Val",1,0))</f>
        <v>0</v>
      </c>
      <c r="AY45" s="246">
        <f t="shared" si="0"/>
        <v>17</v>
      </c>
      <c r="AZ45" s="247">
        <f t="shared" si="1"/>
        <v>0.36956521739130432</v>
      </c>
      <c r="BA45" s="246">
        <f t="shared" si="2"/>
        <v>5</v>
      </c>
      <c r="BB45" s="247">
        <f t="shared" si="3"/>
        <v>0.10869565217391304</v>
      </c>
    </row>
    <row r="46" spans="1:54" s="166" customFormat="1" x14ac:dyDescent="0.25">
      <c r="A46" s="165" t="s">
        <v>439</v>
      </c>
      <c r="B46" s="165" t="s">
        <v>401</v>
      </c>
      <c r="C46" s="165" t="s">
        <v>403</v>
      </c>
      <c r="D46" s="195" t="s">
        <v>404</v>
      </c>
      <c r="E46" s="242">
        <f>IF(LEFT('Indicator Data Imputation'!E47,3)="Nat",2,IF(LEFT('Indicator Data Imputation'!E47,3)="Val",1,0))</f>
        <v>0</v>
      </c>
      <c r="F46" s="242">
        <f>IF(LEFT('Indicator Data Imputation'!F47,3)="Nat",2,IF(LEFT('Indicator Data Imputation'!F47,3)="Val",1,0))</f>
        <v>0</v>
      </c>
      <c r="G46" s="242">
        <f>IF(LEFT('Indicator Data Imputation'!G47,3)="Nat",2,IF(LEFT('Indicator Data Imputation'!G47,3)="Val",1,0))</f>
        <v>0</v>
      </c>
      <c r="H46" s="242">
        <f>IF(LEFT('Indicator Data Imputation'!H47,3)="Nat",2,IF(LEFT('Indicator Data Imputation'!H47,3)="Val",1,0))</f>
        <v>0</v>
      </c>
      <c r="I46" s="242">
        <f>IF(LEFT('Indicator Data Imputation'!I47,3)="Nat",2,IF(LEFT('Indicator Data Imputation'!I47,3)="Val",1,0))</f>
        <v>1</v>
      </c>
      <c r="J46" s="242">
        <f>IF(LEFT('Indicator Data Imputation'!J47,3)="Nat",2,IF(LEFT('Indicator Data Imputation'!J47,3)="Val",1,0))</f>
        <v>0</v>
      </c>
      <c r="K46" s="242">
        <f>IF(LEFT('Indicator Data Imputation'!K47,3)="Nat",2,IF(LEFT('Indicator Data Imputation'!K47,3)="Val",1,0))</f>
        <v>1</v>
      </c>
      <c r="L46" s="242">
        <f>IF(LEFT('Indicator Data Imputation'!L47,3)="Nat",2,IF(LEFT('Indicator Data Imputation'!L47,3)="Val",1,0))</f>
        <v>0</v>
      </c>
      <c r="M46" s="242">
        <f>IF(LEFT('Indicator Data Imputation'!M47,3)="Nat",2,IF(LEFT('Indicator Data Imputation'!M47,3)="Val",1,0))</f>
        <v>0</v>
      </c>
      <c r="N46" s="242">
        <f>IF(LEFT('Indicator Data Imputation'!N47,3)="Nat",2,IF(LEFT('Indicator Data Imputation'!N47,3)="Val",1,0))</f>
        <v>0</v>
      </c>
      <c r="O46" s="242">
        <f>IF(LEFT('Indicator Data Imputation'!O47,3)="Nat",2,IF(LEFT('Indicator Data Imputation'!O47,3)="Val",1,0))</f>
        <v>0</v>
      </c>
      <c r="P46" s="242">
        <f>IF(LEFT('Indicator Data Imputation'!P47,3)="Nat",2,IF(LEFT('Indicator Data Imputation'!P47,3)="Val",1,0))</f>
        <v>0</v>
      </c>
      <c r="Q46" s="242">
        <f>IF(LEFT('Indicator Data Imputation'!Q47,3)="Nat",2,IF(LEFT('Indicator Data Imputation'!Q47,3)="Val",1,0))</f>
        <v>1</v>
      </c>
      <c r="R46" s="242">
        <f>IF(LEFT('Indicator Data Imputation'!R47,3)="Nat",2,IF(LEFT('Indicator Data Imputation'!R47,3)="Val",1,0))</f>
        <v>1</v>
      </c>
      <c r="S46" s="242">
        <f>IF(LEFT('Indicator Data Imputation'!S47,3)="Nat",2,IF(LEFT('Indicator Data Imputation'!S47,3)="Val",1,0))</f>
        <v>1</v>
      </c>
      <c r="T46" s="242">
        <f>IF(LEFT('Indicator Data Imputation'!T47,3)="Nat",2,IF(LEFT('Indicator Data Imputation'!T47,3)="Val",1,0))</f>
        <v>1</v>
      </c>
      <c r="U46" s="242">
        <f>IF(LEFT('Indicator Data Imputation'!U47,3)="Nat",2,IF(LEFT('Indicator Data Imputation'!U47,3)="Val",1,0))</f>
        <v>1</v>
      </c>
      <c r="V46" s="242">
        <f>IF(LEFT('Indicator Data Imputation'!V47,3)="Nat",2,IF(LEFT('Indicator Data Imputation'!V47,3)="Val",1,0))</f>
        <v>1</v>
      </c>
      <c r="W46" s="242">
        <f>IF(LEFT('Indicator Data Imputation'!W47,3)="Nat",2,IF(LEFT('Indicator Data Imputation'!W47,3)="Val",1,0))</f>
        <v>1</v>
      </c>
      <c r="X46" s="242">
        <f>IF(LEFT('Indicator Data Imputation'!X47,3)="Nat",2,IF(LEFT('Indicator Data Imputation'!X47,3)="Val",1,0))</f>
        <v>1</v>
      </c>
      <c r="Y46" s="242">
        <f>IF(LEFT('Indicator Data Imputation'!Y47,3)="Nat",2,IF(LEFT('Indicator Data Imputation'!Y47,3)="Val",1,0))</f>
        <v>1</v>
      </c>
      <c r="Z46" s="242">
        <f>IF(LEFT('Indicator Data Imputation'!Z47,3)="Nat",2,IF(LEFT('Indicator Data Imputation'!Z47,3)="Val",1,0))</f>
        <v>1</v>
      </c>
      <c r="AA46" s="242">
        <f>IF(LEFT('Indicator Data Imputation'!AA47,3)="Nat",2,IF(LEFT('Indicator Data Imputation'!AA47,3)="Val",1,0))</f>
        <v>1</v>
      </c>
      <c r="AB46" s="242">
        <f>IF(LEFT('Indicator Data Imputation'!AB47,3)="Nat",2,IF(LEFT('Indicator Data Imputation'!AB47,3)="Val",1,0))</f>
        <v>0</v>
      </c>
      <c r="AC46" s="242">
        <f>IF(LEFT('Indicator Data Imputation'!AC47,3)="Nat",2,IF(LEFT('Indicator Data Imputation'!AC47,3)="Val",1,0))</f>
        <v>0</v>
      </c>
      <c r="AD46" s="242">
        <f>IF(LEFT('Indicator Data Imputation'!AD47,3)="Nat",2,IF(LEFT('Indicator Data Imputation'!AD47,3)="Val",1,0))</f>
        <v>0</v>
      </c>
      <c r="AE46" s="242">
        <f>IF(LEFT('Indicator Data Imputation'!AE47,3)="Nat",2,IF(LEFT('Indicator Data Imputation'!AE47,3)="Val",1,0))</f>
        <v>0</v>
      </c>
      <c r="AF46" s="242">
        <f>IF(LEFT('Indicator Data Imputation'!AF47,3)="Nat",2,IF(LEFT('Indicator Data Imputation'!AF47,3)="Val",1,0))</f>
        <v>0</v>
      </c>
      <c r="AG46" s="242">
        <f>IF(LEFT('Indicator Data Imputation'!AG47,3)="Nat",2,IF(LEFT('Indicator Data Imputation'!AG47,3)="Val",1,0))</f>
        <v>0</v>
      </c>
      <c r="AH46" s="242">
        <f>IF(LEFT('Indicator Data Imputation'!AH47,3)="Nat",2,IF(LEFT('Indicator Data Imputation'!AH47,3)="Val",1,0))</f>
        <v>0</v>
      </c>
      <c r="AI46" s="242">
        <f>IF(LEFT('Indicator Data Imputation'!AI47,3)="Nat",2,IF(LEFT('Indicator Data Imputation'!AI47,3)="Val",1,0))</f>
        <v>0</v>
      </c>
      <c r="AJ46" s="242">
        <f>IF(LEFT('Indicator Data Imputation'!AJ47,3)="Nat",2,IF(LEFT('Indicator Data Imputation'!AJ47,3)="Val",1,0))</f>
        <v>0</v>
      </c>
      <c r="AK46" s="242">
        <f>IF(LEFT('Indicator Data Imputation'!AK47,3)="Nat",2,IF(LEFT('Indicator Data Imputation'!AK47,3)="Val",1,0))</f>
        <v>0</v>
      </c>
      <c r="AL46" s="242">
        <f>IF(LEFT('Indicator Data Imputation'!AL47,3)="Nat",2,IF(LEFT('Indicator Data Imputation'!AL47,3)="Val",1,0))</f>
        <v>0</v>
      </c>
      <c r="AM46" s="242">
        <f>IF(LEFT('Indicator Data Imputation'!AM47,3)="Nat",2,IF(LEFT('Indicator Data Imputation'!AM47,3)="Val",1,0))</f>
        <v>0</v>
      </c>
      <c r="AN46" s="242">
        <f>IF(LEFT('Indicator Data Imputation'!AN47,3)="Nat",2,IF(LEFT('Indicator Data Imputation'!AN47,3)="Val",1,0))</f>
        <v>1</v>
      </c>
      <c r="AO46" s="242">
        <f>IF(LEFT('Indicator Data Imputation'!AO47,3)="Nat",2,IF(LEFT('Indicator Data Imputation'!AO47,3)="Val",1,0))</f>
        <v>1</v>
      </c>
      <c r="AP46" s="242">
        <f>IF(LEFT('Indicator Data Imputation'!AP47,3)="Nat",2,IF(LEFT('Indicator Data Imputation'!AP47,3)="Val",1,0))</f>
        <v>2</v>
      </c>
      <c r="AQ46" s="242">
        <f>IF(LEFT('Indicator Data Imputation'!AQ47,3)="Nat",2,IF(LEFT('Indicator Data Imputation'!AQ47,3)="Val",1,0))</f>
        <v>2</v>
      </c>
      <c r="AR46" s="242">
        <f>IF(LEFT('Indicator Data Imputation'!AR47,3)="Nat",2,IF(LEFT('Indicator Data Imputation'!AR47,3)="Val",1,0))</f>
        <v>2</v>
      </c>
      <c r="AS46" s="242">
        <f>IF(LEFT('Indicator Data Imputation'!AS47,3)="Nat",2,IF(LEFT('Indicator Data Imputation'!AS47,3)="Val",1,0))</f>
        <v>2</v>
      </c>
      <c r="AT46" s="242">
        <f>IF(LEFT('Indicator Data Imputation'!AT47,3)="Nat",2,IF(LEFT('Indicator Data Imputation'!AT47,3)="Val",1,0))</f>
        <v>2</v>
      </c>
      <c r="AU46" s="242">
        <f>IF(LEFT('Indicator Data Imputation'!AU47,3)="Nat",2,IF(LEFT('Indicator Data Imputation'!AU47,3)="Val",1,0))</f>
        <v>1</v>
      </c>
      <c r="AV46" s="242">
        <f>IF(LEFT('Indicator Data Imputation'!AV47,3)="Nat",2,IF(LEFT('Indicator Data Imputation'!AV47,3)="Val",1,0))</f>
        <v>1</v>
      </c>
      <c r="AW46" s="242">
        <f>IF(LEFT('Indicator Data Imputation'!AW47,3)="Nat",2,IF(LEFT('Indicator Data Imputation'!AW47,3)="Val",1,0))</f>
        <v>0</v>
      </c>
      <c r="AX46" s="242">
        <f>IF(LEFT('Indicator Data Imputation'!AX47,3)="Nat",2,IF(LEFT('Indicator Data Imputation'!AX47,3)="Val",1,0))</f>
        <v>0</v>
      </c>
      <c r="AY46" s="246">
        <f t="shared" si="0"/>
        <v>17</v>
      </c>
      <c r="AZ46" s="247">
        <f t="shared" si="1"/>
        <v>0.36956521739130432</v>
      </c>
      <c r="BA46" s="246">
        <f t="shared" si="2"/>
        <v>5</v>
      </c>
      <c r="BB46" s="247">
        <f t="shared" si="3"/>
        <v>0.10869565217391304</v>
      </c>
    </row>
    <row r="47" spans="1:54" s="166" customFormat="1" x14ac:dyDescent="0.25">
      <c r="A47" s="165" t="s">
        <v>439</v>
      </c>
      <c r="B47" s="165" t="s">
        <v>405</v>
      </c>
      <c r="C47" s="165" t="s">
        <v>403</v>
      </c>
      <c r="D47" s="195" t="s">
        <v>407</v>
      </c>
      <c r="E47" s="242">
        <f>IF(LEFT('Indicator Data Imputation'!E48,3)="Nat",2,IF(LEFT('Indicator Data Imputation'!E48,3)="Val",1,0))</f>
        <v>0</v>
      </c>
      <c r="F47" s="242">
        <f>IF(LEFT('Indicator Data Imputation'!F48,3)="Nat",2,IF(LEFT('Indicator Data Imputation'!F48,3)="Val",1,0))</f>
        <v>0</v>
      </c>
      <c r="G47" s="242">
        <f>IF(LEFT('Indicator Data Imputation'!G48,3)="Nat",2,IF(LEFT('Indicator Data Imputation'!G48,3)="Val",1,0))</f>
        <v>0</v>
      </c>
      <c r="H47" s="242">
        <f>IF(LEFT('Indicator Data Imputation'!H48,3)="Nat",2,IF(LEFT('Indicator Data Imputation'!H48,3)="Val",1,0))</f>
        <v>0</v>
      </c>
      <c r="I47" s="242">
        <f>IF(LEFT('Indicator Data Imputation'!I48,3)="Nat",2,IF(LEFT('Indicator Data Imputation'!I48,3)="Val",1,0))</f>
        <v>1</v>
      </c>
      <c r="J47" s="242">
        <f>IF(LEFT('Indicator Data Imputation'!J48,3)="Nat",2,IF(LEFT('Indicator Data Imputation'!J48,3)="Val",1,0))</f>
        <v>0</v>
      </c>
      <c r="K47" s="242">
        <f>IF(LEFT('Indicator Data Imputation'!K48,3)="Nat",2,IF(LEFT('Indicator Data Imputation'!K48,3)="Val",1,0))</f>
        <v>1</v>
      </c>
      <c r="L47" s="242">
        <f>IF(LEFT('Indicator Data Imputation'!L48,3)="Nat",2,IF(LEFT('Indicator Data Imputation'!L48,3)="Val",1,0))</f>
        <v>0</v>
      </c>
      <c r="M47" s="242">
        <f>IF(LEFT('Indicator Data Imputation'!M48,3)="Nat",2,IF(LEFT('Indicator Data Imputation'!M48,3)="Val",1,0))</f>
        <v>0</v>
      </c>
      <c r="N47" s="242">
        <f>IF(LEFT('Indicator Data Imputation'!N48,3)="Nat",2,IF(LEFT('Indicator Data Imputation'!N48,3)="Val",1,0))</f>
        <v>0</v>
      </c>
      <c r="O47" s="242">
        <f>IF(LEFT('Indicator Data Imputation'!O48,3)="Nat",2,IF(LEFT('Indicator Data Imputation'!O48,3)="Val",1,0))</f>
        <v>0</v>
      </c>
      <c r="P47" s="242">
        <f>IF(LEFT('Indicator Data Imputation'!P48,3)="Nat",2,IF(LEFT('Indicator Data Imputation'!P48,3)="Val",1,0))</f>
        <v>0</v>
      </c>
      <c r="Q47" s="242">
        <f>IF(LEFT('Indicator Data Imputation'!Q48,3)="Nat",2,IF(LEFT('Indicator Data Imputation'!Q48,3)="Val",1,0))</f>
        <v>1</v>
      </c>
      <c r="R47" s="242">
        <f>IF(LEFT('Indicator Data Imputation'!R48,3)="Nat",2,IF(LEFT('Indicator Data Imputation'!R48,3)="Val",1,0))</f>
        <v>1</v>
      </c>
      <c r="S47" s="242">
        <f>IF(LEFT('Indicator Data Imputation'!S48,3)="Nat",2,IF(LEFT('Indicator Data Imputation'!S48,3)="Val",1,0))</f>
        <v>1</v>
      </c>
      <c r="T47" s="242">
        <f>IF(LEFT('Indicator Data Imputation'!T48,3)="Nat",2,IF(LEFT('Indicator Data Imputation'!T48,3)="Val",1,0))</f>
        <v>1</v>
      </c>
      <c r="U47" s="242">
        <f>IF(LEFT('Indicator Data Imputation'!U48,3)="Nat",2,IF(LEFT('Indicator Data Imputation'!U48,3)="Val",1,0))</f>
        <v>1</v>
      </c>
      <c r="V47" s="242">
        <f>IF(LEFT('Indicator Data Imputation'!V48,3)="Nat",2,IF(LEFT('Indicator Data Imputation'!V48,3)="Val",1,0))</f>
        <v>1</v>
      </c>
      <c r="W47" s="242">
        <f>IF(LEFT('Indicator Data Imputation'!W48,3)="Nat",2,IF(LEFT('Indicator Data Imputation'!W48,3)="Val",1,0))</f>
        <v>1</v>
      </c>
      <c r="X47" s="242">
        <f>IF(LEFT('Indicator Data Imputation'!X48,3)="Nat",2,IF(LEFT('Indicator Data Imputation'!X48,3)="Val",1,0))</f>
        <v>1</v>
      </c>
      <c r="Y47" s="242">
        <f>IF(LEFT('Indicator Data Imputation'!Y48,3)="Nat",2,IF(LEFT('Indicator Data Imputation'!Y48,3)="Val",1,0))</f>
        <v>1</v>
      </c>
      <c r="Z47" s="242">
        <f>IF(LEFT('Indicator Data Imputation'!Z48,3)="Nat",2,IF(LEFT('Indicator Data Imputation'!Z48,3)="Val",1,0))</f>
        <v>1</v>
      </c>
      <c r="AA47" s="242">
        <f>IF(LEFT('Indicator Data Imputation'!AA48,3)="Nat",2,IF(LEFT('Indicator Data Imputation'!AA48,3)="Val",1,0))</f>
        <v>1</v>
      </c>
      <c r="AB47" s="242">
        <f>IF(LEFT('Indicator Data Imputation'!AB48,3)="Nat",2,IF(LEFT('Indicator Data Imputation'!AB48,3)="Val",1,0))</f>
        <v>0</v>
      </c>
      <c r="AC47" s="242">
        <f>IF(LEFT('Indicator Data Imputation'!AC48,3)="Nat",2,IF(LEFT('Indicator Data Imputation'!AC48,3)="Val",1,0))</f>
        <v>0</v>
      </c>
      <c r="AD47" s="242">
        <f>IF(LEFT('Indicator Data Imputation'!AD48,3)="Nat",2,IF(LEFT('Indicator Data Imputation'!AD48,3)="Val",1,0))</f>
        <v>0</v>
      </c>
      <c r="AE47" s="242">
        <f>IF(LEFT('Indicator Data Imputation'!AE48,3)="Nat",2,IF(LEFT('Indicator Data Imputation'!AE48,3)="Val",1,0))</f>
        <v>0</v>
      </c>
      <c r="AF47" s="242">
        <f>IF(LEFT('Indicator Data Imputation'!AF48,3)="Nat",2,IF(LEFT('Indicator Data Imputation'!AF48,3)="Val",1,0))</f>
        <v>0</v>
      </c>
      <c r="AG47" s="242">
        <f>IF(LEFT('Indicator Data Imputation'!AG48,3)="Nat",2,IF(LEFT('Indicator Data Imputation'!AG48,3)="Val",1,0))</f>
        <v>0</v>
      </c>
      <c r="AH47" s="242">
        <f>IF(LEFT('Indicator Data Imputation'!AH48,3)="Nat",2,IF(LEFT('Indicator Data Imputation'!AH48,3)="Val",1,0))</f>
        <v>0</v>
      </c>
      <c r="AI47" s="242">
        <f>IF(LEFT('Indicator Data Imputation'!AI48,3)="Nat",2,IF(LEFT('Indicator Data Imputation'!AI48,3)="Val",1,0))</f>
        <v>0</v>
      </c>
      <c r="AJ47" s="242">
        <f>IF(LEFT('Indicator Data Imputation'!AJ48,3)="Nat",2,IF(LEFT('Indicator Data Imputation'!AJ48,3)="Val",1,0))</f>
        <v>0</v>
      </c>
      <c r="AK47" s="242">
        <f>IF(LEFT('Indicator Data Imputation'!AK48,3)="Nat",2,IF(LEFT('Indicator Data Imputation'!AK48,3)="Val",1,0))</f>
        <v>0</v>
      </c>
      <c r="AL47" s="242">
        <f>IF(LEFT('Indicator Data Imputation'!AL48,3)="Nat",2,IF(LEFT('Indicator Data Imputation'!AL48,3)="Val",1,0))</f>
        <v>0</v>
      </c>
      <c r="AM47" s="242">
        <f>IF(LEFT('Indicator Data Imputation'!AM48,3)="Nat",2,IF(LEFT('Indicator Data Imputation'!AM48,3)="Val",1,0))</f>
        <v>0</v>
      </c>
      <c r="AN47" s="242">
        <f>IF(LEFT('Indicator Data Imputation'!AN48,3)="Nat",2,IF(LEFT('Indicator Data Imputation'!AN48,3)="Val",1,0))</f>
        <v>1</v>
      </c>
      <c r="AO47" s="242">
        <f>IF(LEFT('Indicator Data Imputation'!AO48,3)="Nat",2,IF(LEFT('Indicator Data Imputation'!AO48,3)="Val",1,0))</f>
        <v>1</v>
      </c>
      <c r="AP47" s="242">
        <f>IF(LEFT('Indicator Data Imputation'!AP48,3)="Nat",2,IF(LEFT('Indicator Data Imputation'!AP48,3)="Val",1,0))</f>
        <v>2</v>
      </c>
      <c r="AQ47" s="242">
        <f>IF(LEFT('Indicator Data Imputation'!AQ48,3)="Nat",2,IF(LEFT('Indicator Data Imputation'!AQ48,3)="Val",1,0))</f>
        <v>2</v>
      </c>
      <c r="AR47" s="242">
        <f>IF(LEFT('Indicator Data Imputation'!AR48,3)="Nat",2,IF(LEFT('Indicator Data Imputation'!AR48,3)="Val",1,0))</f>
        <v>2</v>
      </c>
      <c r="AS47" s="242">
        <f>IF(LEFT('Indicator Data Imputation'!AS48,3)="Nat",2,IF(LEFT('Indicator Data Imputation'!AS48,3)="Val",1,0))</f>
        <v>2</v>
      </c>
      <c r="AT47" s="242">
        <f>IF(LEFT('Indicator Data Imputation'!AT48,3)="Nat",2,IF(LEFT('Indicator Data Imputation'!AT48,3)="Val",1,0))</f>
        <v>2</v>
      </c>
      <c r="AU47" s="242">
        <f>IF(LEFT('Indicator Data Imputation'!AU48,3)="Nat",2,IF(LEFT('Indicator Data Imputation'!AU48,3)="Val",1,0))</f>
        <v>1</v>
      </c>
      <c r="AV47" s="242">
        <f>IF(LEFT('Indicator Data Imputation'!AV48,3)="Nat",2,IF(LEFT('Indicator Data Imputation'!AV48,3)="Val",1,0))</f>
        <v>1</v>
      </c>
      <c r="AW47" s="242">
        <f>IF(LEFT('Indicator Data Imputation'!AW48,3)="Nat",2,IF(LEFT('Indicator Data Imputation'!AW48,3)="Val",1,0))</f>
        <v>0</v>
      </c>
      <c r="AX47" s="242">
        <f>IF(LEFT('Indicator Data Imputation'!AX48,3)="Nat",2,IF(LEFT('Indicator Data Imputation'!AX48,3)="Val",1,0))</f>
        <v>0</v>
      </c>
      <c r="AY47" s="246">
        <f t="shared" si="0"/>
        <v>17</v>
      </c>
      <c r="AZ47" s="247">
        <f t="shared" si="1"/>
        <v>0.36956521739130432</v>
      </c>
      <c r="BA47" s="246">
        <f t="shared" si="2"/>
        <v>5</v>
      </c>
      <c r="BB47" s="247">
        <f t="shared" si="3"/>
        <v>0.10869565217391304</v>
      </c>
    </row>
    <row r="48" spans="1:54" s="166" customFormat="1" x14ac:dyDescent="0.25">
      <c r="A48" s="165" t="s">
        <v>439</v>
      </c>
      <c r="B48" s="165" t="s">
        <v>578</v>
      </c>
      <c r="C48" s="165" t="s">
        <v>403</v>
      </c>
      <c r="D48" s="195" t="s">
        <v>410</v>
      </c>
      <c r="E48" s="242">
        <f>IF(LEFT('Indicator Data Imputation'!E49,3)="Nat",2,IF(LEFT('Indicator Data Imputation'!E49,3)="Val",1,0))</f>
        <v>0</v>
      </c>
      <c r="F48" s="242">
        <f>IF(LEFT('Indicator Data Imputation'!F49,3)="Nat",2,IF(LEFT('Indicator Data Imputation'!F49,3)="Val",1,0))</f>
        <v>0</v>
      </c>
      <c r="G48" s="242">
        <f>IF(LEFT('Indicator Data Imputation'!G49,3)="Nat",2,IF(LEFT('Indicator Data Imputation'!G49,3)="Val",1,0))</f>
        <v>0</v>
      </c>
      <c r="H48" s="242">
        <f>IF(LEFT('Indicator Data Imputation'!H49,3)="Nat",2,IF(LEFT('Indicator Data Imputation'!H49,3)="Val",1,0))</f>
        <v>0</v>
      </c>
      <c r="I48" s="242">
        <f>IF(LEFT('Indicator Data Imputation'!I49,3)="Nat",2,IF(LEFT('Indicator Data Imputation'!I49,3)="Val",1,0))</f>
        <v>1</v>
      </c>
      <c r="J48" s="242">
        <f>IF(LEFT('Indicator Data Imputation'!J49,3)="Nat",2,IF(LEFT('Indicator Data Imputation'!J49,3)="Val",1,0))</f>
        <v>0</v>
      </c>
      <c r="K48" s="242">
        <f>IF(LEFT('Indicator Data Imputation'!K49,3)="Nat",2,IF(LEFT('Indicator Data Imputation'!K49,3)="Val",1,0))</f>
        <v>1</v>
      </c>
      <c r="L48" s="242">
        <f>IF(LEFT('Indicator Data Imputation'!L49,3)="Nat",2,IF(LEFT('Indicator Data Imputation'!L49,3)="Val",1,0))</f>
        <v>0</v>
      </c>
      <c r="M48" s="242">
        <f>IF(LEFT('Indicator Data Imputation'!M49,3)="Nat",2,IF(LEFT('Indicator Data Imputation'!M49,3)="Val",1,0))</f>
        <v>0</v>
      </c>
      <c r="N48" s="242">
        <f>IF(LEFT('Indicator Data Imputation'!N49,3)="Nat",2,IF(LEFT('Indicator Data Imputation'!N49,3)="Val",1,0))</f>
        <v>0</v>
      </c>
      <c r="O48" s="242">
        <f>IF(LEFT('Indicator Data Imputation'!O49,3)="Nat",2,IF(LEFT('Indicator Data Imputation'!O49,3)="Val",1,0))</f>
        <v>0</v>
      </c>
      <c r="P48" s="242">
        <f>IF(LEFT('Indicator Data Imputation'!P49,3)="Nat",2,IF(LEFT('Indicator Data Imputation'!P49,3)="Val",1,0))</f>
        <v>0</v>
      </c>
      <c r="Q48" s="242">
        <f>IF(LEFT('Indicator Data Imputation'!Q49,3)="Nat",2,IF(LEFT('Indicator Data Imputation'!Q49,3)="Val",1,0))</f>
        <v>1</v>
      </c>
      <c r="R48" s="242">
        <f>IF(LEFT('Indicator Data Imputation'!R49,3)="Nat",2,IF(LEFT('Indicator Data Imputation'!R49,3)="Val",1,0))</f>
        <v>1</v>
      </c>
      <c r="S48" s="242">
        <f>IF(LEFT('Indicator Data Imputation'!S49,3)="Nat",2,IF(LEFT('Indicator Data Imputation'!S49,3)="Val",1,0))</f>
        <v>1</v>
      </c>
      <c r="T48" s="242">
        <f>IF(LEFT('Indicator Data Imputation'!T49,3)="Nat",2,IF(LEFT('Indicator Data Imputation'!T49,3)="Val",1,0))</f>
        <v>1</v>
      </c>
      <c r="U48" s="242">
        <f>IF(LEFT('Indicator Data Imputation'!U49,3)="Nat",2,IF(LEFT('Indicator Data Imputation'!U49,3)="Val",1,0))</f>
        <v>1</v>
      </c>
      <c r="V48" s="242">
        <f>IF(LEFT('Indicator Data Imputation'!V49,3)="Nat",2,IF(LEFT('Indicator Data Imputation'!V49,3)="Val",1,0))</f>
        <v>1</v>
      </c>
      <c r="W48" s="242">
        <f>IF(LEFT('Indicator Data Imputation'!W49,3)="Nat",2,IF(LEFT('Indicator Data Imputation'!W49,3)="Val",1,0))</f>
        <v>1</v>
      </c>
      <c r="X48" s="242">
        <f>IF(LEFT('Indicator Data Imputation'!X49,3)="Nat",2,IF(LEFT('Indicator Data Imputation'!X49,3)="Val",1,0))</f>
        <v>1</v>
      </c>
      <c r="Y48" s="242">
        <f>IF(LEFT('Indicator Data Imputation'!Y49,3)="Nat",2,IF(LEFT('Indicator Data Imputation'!Y49,3)="Val",1,0))</f>
        <v>1</v>
      </c>
      <c r="Z48" s="242">
        <f>IF(LEFT('Indicator Data Imputation'!Z49,3)="Nat",2,IF(LEFT('Indicator Data Imputation'!Z49,3)="Val",1,0))</f>
        <v>1</v>
      </c>
      <c r="AA48" s="242">
        <f>IF(LEFT('Indicator Data Imputation'!AA49,3)="Nat",2,IF(LEFT('Indicator Data Imputation'!AA49,3)="Val",1,0))</f>
        <v>1</v>
      </c>
      <c r="AB48" s="242">
        <f>IF(LEFT('Indicator Data Imputation'!AB49,3)="Nat",2,IF(LEFT('Indicator Data Imputation'!AB49,3)="Val",1,0))</f>
        <v>0</v>
      </c>
      <c r="AC48" s="242">
        <f>IF(LEFT('Indicator Data Imputation'!AC49,3)="Nat",2,IF(LEFT('Indicator Data Imputation'!AC49,3)="Val",1,0))</f>
        <v>0</v>
      </c>
      <c r="AD48" s="242">
        <f>IF(LEFT('Indicator Data Imputation'!AD49,3)="Nat",2,IF(LEFT('Indicator Data Imputation'!AD49,3)="Val",1,0))</f>
        <v>0</v>
      </c>
      <c r="AE48" s="242">
        <f>IF(LEFT('Indicator Data Imputation'!AE49,3)="Nat",2,IF(LEFT('Indicator Data Imputation'!AE49,3)="Val",1,0))</f>
        <v>0</v>
      </c>
      <c r="AF48" s="242">
        <f>IF(LEFT('Indicator Data Imputation'!AF49,3)="Nat",2,IF(LEFT('Indicator Data Imputation'!AF49,3)="Val",1,0))</f>
        <v>0</v>
      </c>
      <c r="AG48" s="242">
        <f>IF(LEFT('Indicator Data Imputation'!AG49,3)="Nat",2,IF(LEFT('Indicator Data Imputation'!AG49,3)="Val",1,0))</f>
        <v>0</v>
      </c>
      <c r="AH48" s="242">
        <f>IF(LEFT('Indicator Data Imputation'!AH49,3)="Nat",2,IF(LEFT('Indicator Data Imputation'!AH49,3)="Val",1,0))</f>
        <v>0</v>
      </c>
      <c r="AI48" s="242">
        <f>IF(LEFT('Indicator Data Imputation'!AI49,3)="Nat",2,IF(LEFT('Indicator Data Imputation'!AI49,3)="Val",1,0))</f>
        <v>0</v>
      </c>
      <c r="AJ48" s="242">
        <f>IF(LEFT('Indicator Data Imputation'!AJ49,3)="Nat",2,IF(LEFT('Indicator Data Imputation'!AJ49,3)="Val",1,0))</f>
        <v>0</v>
      </c>
      <c r="AK48" s="242">
        <f>IF(LEFT('Indicator Data Imputation'!AK49,3)="Nat",2,IF(LEFT('Indicator Data Imputation'!AK49,3)="Val",1,0))</f>
        <v>0</v>
      </c>
      <c r="AL48" s="242">
        <f>IF(LEFT('Indicator Data Imputation'!AL49,3)="Nat",2,IF(LEFT('Indicator Data Imputation'!AL49,3)="Val",1,0))</f>
        <v>0</v>
      </c>
      <c r="AM48" s="242">
        <f>IF(LEFT('Indicator Data Imputation'!AM49,3)="Nat",2,IF(LEFT('Indicator Data Imputation'!AM49,3)="Val",1,0))</f>
        <v>0</v>
      </c>
      <c r="AN48" s="242">
        <f>IF(LEFT('Indicator Data Imputation'!AN49,3)="Nat",2,IF(LEFT('Indicator Data Imputation'!AN49,3)="Val",1,0))</f>
        <v>1</v>
      </c>
      <c r="AO48" s="242">
        <f>IF(LEFT('Indicator Data Imputation'!AO49,3)="Nat",2,IF(LEFT('Indicator Data Imputation'!AO49,3)="Val",1,0))</f>
        <v>1</v>
      </c>
      <c r="AP48" s="242">
        <f>IF(LEFT('Indicator Data Imputation'!AP49,3)="Nat",2,IF(LEFT('Indicator Data Imputation'!AP49,3)="Val",1,0))</f>
        <v>2</v>
      </c>
      <c r="AQ48" s="242">
        <f>IF(LEFT('Indicator Data Imputation'!AQ49,3)="Nat",2,IF(LEFT('Indicator Data Imputation'!AQ49,3)="Val",1,0))</f>
        <v>2</v>
      </c>
      <c r="AR48" s="242">
        <f>IF(LEFT('Indicator Data Imputation'!AR49,3)="Nat",2,IF(LEFT('Indicator Data Imputation'!AR49,3)="Val",1,0))</f>
        <v>2</v>
      </c>
      <c r="AS48" s="242">
        <f>IF(LEFT('Indicator Data Imputation'!AS49,3)="Nat",2,IF(LEFT('Indicator Data Imputation'!AS49,3)="Val",1,0))</f>
        <v>2</v>
      </c>
      <c r="AT48" s="242">
        <f>IF(LEFT('Indicator Data Imputation'!AT49,3)="Nat",2,IF(LEFT('Indicator Data Imputation'!AT49,3)="Val",1,0))</f>
        <v>2</v>
      </c>
      <c r="AU48" s="242">
        <f>IF(LEFT('Indicator Data Imputation'!AU49,3)="Nat",2,IF(LEFT('Indicator Data Imputation'!AU49,3)="Val",1,0))</f>
        <v>1</v>
      </c>
      <c r="AV48" s="242">
        <f>IF(LEFT('Indicator Data Imputation'!AV49,3)="Nat",2,IF(LEFT('Indicator Data Imputation'!AV49,3)="Val",1,0))</f>
        <v>1</v>
      </c>
      <c r="AW48" s="242">
        <f>IF(LEFT('Indicator Data Imputation'!AW49,3)="Nat",2,IF(LEFT('Indicator Data Imputation'!AW49,3)="Val",1,0))</f>
        <v>0</v>
      </c>
      <c r="AX48" s="242">
        <f>IF(LEFT('Indicator Data Imputation'!AX49,3)="Nat",2,IF(LEFT('Indicator Data Imputation'!AX49,3)="Val",1,0))</f>
        <v>0</v>
      </c>
      <c r="AY48" s="246">
        <f t="shared" si="0"/>
        <v>17</v>
      </c>
      <c r="AZ48" s="247">
        <f t="shared" si="1"/>
        <v>0.36956521739130432</v>
      </c>
      <c r="BA48" s="246">
        <f t="shared" si="2"/>
        <v>5</v>
      </c>
      <c r="BB48" s="247">
        <f t="shared" si="3"/>
        <v>0.10869565217391304</v>
      </c>
    </row>
    <row r="49" spans="1:54" s="166" customFormat="1" x14ac:dyDescent="0.25">
      <c r="A49" s="165" t="s">
        <v>439</v>
      </c>
      <c r="B49" s="165" t="s">
        <v>580</v>
      </c>
      <c r="C49" s="165" t="s">
        <v>403</v>
      </c>
      <c r="D49" s="195" t="s">
        <v>413</v>
      </c>
      <c r="E49" s="242">
        <f>IF(LEFT('Indicator Data Imputation'!E50,3)="Nat",2,IF(LEFT('Indicator Data Imputation'!E50,3)="Val",1,0))</f>
        <v>0</v>
      </c>
      <c r="F49" s="242">
        <f>IF(LEFT('Indicator Data Imputation'!F50,3)="Nat",2,IF(LEFT('Indicator Data Imputation'!F50,3)="Val",1,0))</f>
        <v>0</v>
      </c>
      <c r="G49" s="242">
        <f>IF(LEFT('Indicator Data Imputation'!G50,3)="Nat",2,IF(LEFT('Indicator Data Imputation'!G50,3)="Val",1,0))</f>
        <v>0</v>
      </c>
      <c r="H49" s="242">
        <f>IF(LEFT('Indicator Data Imputation'!H50,3)="Nat",2,IF(LEFT('Indicator Data Imputation'!H50,3)="Val",1,0))</f>
        <v>0</v>
      </c>
      <c r="I49" s="242">
        <f>IF(LEFT('Indicator Data Imputation'!I50,3)="Nat",2,IF(LEFT('Indicator Data Imputation'!I50,3)="Val",1,0))</f>
        <v>1</v>
      </c>
      <c r="J49" s="242">
        <f>IF(LEFT('Indicator Data Imputation'!J50,3)="Nat",2,IF(LEFT('Indicator Data Imputation'!J50,3)="Val",1,0))</f>
        <v>0</v>
      </c>
      <c r="K49" s="242">
        <f>IF(LEFT('Indicator Data Imputation'!K50,3)="Nat",2,IF(LEFT('Indicator Data Imputation'!K50,3)="Val",1,0))</f>
        <v>1</v>
      </c>
      <c r="L49" s="242">
        <f>IF(LEFT('Indicator Data Imputation'!L50,3)="Nat",2,IF(LEFT('Indicator Data Imputation'!L50,3)="Val",1,0))</f>
        <v>0</v>
      </c>
      <c r="M49" s="242">
        <f>IF(LEFT('Indicator Data Imputation'!M50,3)="Nat",2,IF(LEFT('Indicator Data Imputation'!M50,3)="Val",1,0))</f>
        <v>0</v>
      </c>
      <c r="N49" s="242">
        <f>IF(LEFT('Indicator Data Imputation'!N50,3)="Nat",2,IF(LEFT('Indicator Data Imputation'!N50,3)="Val",1,0))</f>
        <v>0</v>
      </c>
      <c r="O49" s="242">
        <f>IF(LEFT('Indicator Data Imputation'!O50,3)="Nat",2,IF(LEFT('Indicator Data Imputation'!O50,3)="Val",1,0))</f>
        <v>0</v>
      </c>
      <c r="P49" s="242">
        <f>IF(LEFT('Indicator Data Imputation'!P50,3)="Nat",2,IF(LEFT('Indicator Data Imputation'!P50,3)="Val",1,0))</f>
        <v>0</v>
      </c>
      <c r="Q49" s="242">
        <f>IF(LEFT('Indicator Data Imputation'!Q50,3)="Nat",2,IF(LEFT('Indicator Data Imputation'!Q50,3)="Val",1,0))</f>
        <v>1</v>
      </c>
      <c r="R49" s="242">
        <f>IF(LEFT('Indicator Data Imputation'!R50,3)="Nat",2,IF(LEFT('Indicator Data Imputation'!R50,3)="Val",1,0))</f>
        <v>1</v>
      </c>
      <c r="S49" s="242">
        <f>IF(LEFT('Indicator Data Imputation'!S50,3)="Nat",2,IF(LEFT('Indicator Data Imputation'!S50,3)="Val",1,0))</f>
        <v>1</v>
      </c>
      <c r="T49" s="242">
        <f>IF(LEFT('Indicator Data Imputation'!T50,3)="Nat",2,IF(LEFT('Indicator Data Imputation'!T50,3)="Val",1,0))</f>
        <v>1</v>
      </c>
      <c r="U49" s="242">
        <f>IF(LEFT('Indicator Data Imputation'!U50,3)="Nat",2,IF(LEFT('Indicator Data Imputation'!U50,3)="Val",1,0))</f>
        <v>1</v>
      </c>
      <c r="V49" s="242">
        <f>IF(LEFT('Indicator Data Imputation'!V50,3)="Nat",2,IF(LEFT('Indicator Data Imputation'!V50,3)="Val",1,0))</f>
        <v>1</v>
      </c>
      <c r="W49" s="242">
        <f>IF(LEFT('Indicator Data Imputation'!W50,3)="Nat",2,IF(LEFT('Indicator Data Imputation'!W50,3)="Val",1,0))</f>
        <v>1</v>
      </c>
      <c r="X49" s="242">
        <f>IF(LEFT('Indicator Data Imputation'!X50,3)="Nat",2,IF(LEFT('Indicator Data Imputation'!X50,3)="Val",1,0))</f>
        <v>1</v>
      </c>
      <c r="Y49" s="242">
        <f>IF(LEFT('Indicator Data Imputation'!Y50,3)="Nat",2,IF(LEFT('Indicator Data Imputation'!Y50,3)="Val",1,0))</f>
        <v>1</v>
      </c>
      <c r="Z49" s="242">
        <f>IF(LEFT('Indicator Data Imputation'!Z50,3)="Nat",2,IF(LEFT('Indicator Data Imputation'!Z50,3)="Val",1,0))</f>
        <v>1</v>
      </c>
      <c r="AA49" s="242">
        <f>IF(LEFT('Indicator Data Imputation'!AA50,3)="Nat",2,IF(LEFT('Indicator Data Imputation'!AA50,3)="Val",1,0))</f>
        <v>1</v>
      </c>
      <c r="AB49" s="242">
        <f>IF(LEFT('Indicator Data Imputation'!AB50,3)="Nat",2,IF(LEFT('Indicator Data Imputation'!AB50,3)="Val",1,0))</f>
        <v>0</v>
      </c>
      <c r="AC49" s="242">
        <f>IF(LEFT('Indicator Data Imputation'!AC50,3)="Nat",2,IF(LEFT('Indicator Data Imputation'!AC50,3)="Val",1,0))</f>
        <v>0</v>
      </c>
      <c r="AD49" s="242">
        <f>IF(LEFT('Indicator Data Imputation'!AD50,3)="Nat",2,IF(LEFT('Indicator Data Imputation'!AD50,3)="Val",1,0))</f>
        <v>0</v>
      </c>
      <c r="AE49" s="242">
        <f>IF(LEFT('Indicator Data Imputation'!AE50,3)="Nat",2,IF(LEFT('Indicator Data Imputation'!AE50,3)="Val",1,0))</f>
        <v>0</v>
      </c>
      <c r="AF49" s="242">
        <f>IF(LEFT('Indicator Data Imputation'!AF50,3)="Nat",2,IF(LEFT('Indicator Data Imputation'!AF50,3)="Val",1,0))</f>
        <v>0</v>
      </c>
      <c r="AG49" s="242">
        <f>IF(LEFT('Indicator Data Imputation'!AG50,3)="Nat",2,IF(LEFT('Indicator Data Imputation'!AG50,3)="Val",1,0))</f>
        <v>0</v>
      </c>
      <c r="AH49" s="242">
        <f>IF(LEFT('Indicator Data Imputation'!AH50,3)="Nat",2,IF(LEFT('Indicator Data Imputation'!AH50,3)="Val",1,0))</f>
        <v>0</v>
      </c>
      <c r="AI49" s="242">
        <f>IF(LEFT('Indicator Data Imputation'!AI50,3)="Nat",2,IF(LEFT('Indicator Data Imputation'!AI50,3)="Val",1,0))</f>
        <v>0</v>
      </c>
      <c r="AJ49" s="242">
        <f>IF(LEFT('Indicator Data Imputation'!AJ50,3)="Nat",2,IF(LEFT('Indicator Data Imputation'!AJ50,3)="Val",1,0))</f>
        <v>0</v>
      </c>
      <c r="AK49" s="242">
        <f>IF(LEFT('Indicator Data Imputation'!AK50,3)="Nat",2,IF(LEFT('Indicator Data Imputation'!AK50,3)="Val",1,0))</f>
        <v>0</v>
      </c>
      <c r="AL49" s="242">
        <f>IF(LEFT('Indicator Data Imputation'!AL50,3)="Nat",2,IF(LEFT('Indicator Data Imputation'!AL50,3)="Val",1,0))</f>
        <v>0</v>
      </c>
      <c r="AM49" s="242">
        <f>IF(LEFT('Indicator Data Imputation'!AM50,3)="Nat",2,IF(LEFT('Indicator Data Imputation'!AM50,3)="Val",1,0))</f>
        <v>0</v>
      </c>
      <c r="AN49" s="242">
        <f>IF(LEFT('Indicator Data Imputation'!AN50,3)="Nat",2,IF(LEFT('Indicator Data Imputation'!AN50,3)="Val",1,0))</f>
        <v>1</v>
      </c>
      <c r="AO49" s="242">
        <f>IF(LEFT('Indicator Data Imputation'!AO50,3)="Nat",2,IF(LEFT('Indicator Data Imputation'!AO50,3)="Val",1,0))</f>
        <v>1</v>
      </c>
      <c r="AP49" s="242">
        <f>IF(LEFT('Indicator Data Imputation'!AP50,3)="Nat",2,IF(LEFT('Indicator Data Imputation'!AP50,3)="Val",1,0))</f>
        <v>2</v>
      </c>
      <c r="AQ49" s="242">
        <f>IF(LEFT('Indicator Data Imputation'!AQ50,3)="Nat",2,IF(LEFT('Indicator Data Imputation'!AQ50,3)="Val",1,0))</f>
        <v>2</v>
      </c>
      <c r="AR49" s="242">
        <f>IF(LEFT('Indicator Data Imputation'!AR50,3)="Nat",2,IF(LEFT('Indicator Data Imputation'!AR50,3)="Val",1,0))</f>
        <v>2</v>
      </c>
      <c r="AS49" s="242">
        <f>IF(LEFT('Indicator Data Imputation'!AS50,3)="Nat",2,IF(LEFT('Indicator Data Imputation'!AS50,3)="Val",1,0))</f>
        <v>2</v>
      </c>
      <c r="AT49" s="242">
        <f>IF(LEFT('Indicator Data Imputation'!AT50,3)="Nat",2,IF(LEFT('Indicator Data Imputation'!AT50,3)="Val",1,0))</f>
        <v>2</v>
      </c>
      <c r="AU49" s="242">
        <f>IF(LEFT('Indicator Data Imputation'!AU50,3)="Nat",2,IF(LEFT('Indicator Data Imputation'!AU50,3)="Val",1,0))</f>
        <v>1</v>
      </c>
      <c r="AV49" s="242">
        <f>IF(LEFT('Indicator Data Imputation'!AV50,3)="Nat",2,IF(LEFT('Indicator Data Imputation'!AV50,3)="Val",1,0))</f>
        <v>1</v>
      </c>
      <c r="AW49" s="242">
        <f>IF(LEFT('Indicator Data Imputation'!AW50,3)="Nat",2,IF(LEFT('Indicator Data Imputation'!AW50,3)="Val",1,0))</f>
        <v>0</v>
      </c>
      <c r="AX49" s="242">
        <f>IF(LEFT('Indicator Data Imputation'!AX50,3)="Nat",2,IF(LEFT('Indicator Data Imputation'!AX50,3)="Val",1,0))</f>
        <v>0</v>
      </c>
      <c r="AY49" s="246">
        <f t="shared" si="0"/>
        <v>17</v>
      </c>
      <c r="AZ49" s="247">
        <f t="shared" si="1"/>
        <v>0.36956521739130432</v>
      </c>
      <c r="BA49" s="246">
        <f t="shared" si="2"/>
        <v>5</v>
      </c>
      <c r="BB49" s="247">
        <f t="shared" si="3"/>
        <v>0.10869565217391304</v>
      </c>
    </row>
    <row r="50" spans="1:54" s="166" customFormat="1" x14ac:dyDescent="0.25">
      <c r="A50" s="165" t="s">
        <v>439</v>
      </c>
      <c r="B50" s="165" t="s">
        <v>582</v>
      </c>
      <c r="C50" s="165" t="s">
        <v>403</v>
      </c>
      <c r="D50" s="195" t="s">
        <v>417</v>
      </c>
      <c r="E50" s="242">
        <f>IF(LEFT('Indicator Data Imputation'!E51,3)="Nat",2,IF(LEFT('Indicator Data Imputation'!E51,3)="Val",1,0))</f>
        <v>0</v>
      </c>
      <c r="F50" s="242">
        <f>IF(LEFT('Indicator Data Imputation'!F51,3)="Nat",2,IF(LEFT('Indicator Data Imputation'!F51,3)="Val",1,0))</f>
        <v>0</v>
      </c>
      <c r="G50" s="242">
        <f>IF(LEFT('Indicator Data Imputation'!G51,3)="Nat",2,IF(LEFT('Indicator Data Imputation'!G51,3)="Val",1,0))</f>
        <v>0</v>
      </c>
      <c r="H50" s="242">
        <f>IF(LEFT('Indicator Data Imputation'!H51,3)="Nat",2,IF(LEFT('Indicator Data Imputation'!H51,3)="Val",1,0))</f>
        <v>0</v>
      </c>
      <c r="I50" s="242">
        <f>IF(LEFT('Indicator Data Imputation'!I51,3)="Nat",2,IF(LEFT('Indicator Data Imputation'!I51,3)="Val",1,0))</f>
        <v>1</v>
      </c>
      <c r="J50" s="242">
        <f>IF(LEFT('Indicator Data Imputation'!J51,3)="Nat",2,IF(LEFT('Indicator Data Imputation'!J51,3)="Val",1,0))</f>
        <v>0</v>
      </c>
      <c r="K50" s="242">
        <f>IF(LEFT('Indicator Data Imputation'!K51,3)="Nat",2,IF(LEFT('Indicator Data Imputation'!K51,3)="Val",1,0))</f>
        <v>1</v>
      </c>
      <c r="L50" s="242">
        <f>IF(LEFT('Indicator Data Imputation'!L51,3)="Nat",2,IF(LEFT('Indicator Data Imputation'!L51,3)="Val",1,0))</f>
        <v>0</v>
      </c>
      <c r="M50" s="242">
        <f>IF(LEFT('Indicator Data Imputation'!M51,3)="Nat",2,IF(LEFT('Indicator Data Imputation'!M51,3)="Val",1,0))</f>
        <v>0</v>
      </c>
      <c r="N50" s="242">
        <f>IF(LEFT('Indicator Data Imputation'!N51,3)="Nat",2,IF(LEFT('Indicator Data Imputation'!N51,3)="Val",1,0))</f>
        <v>0</v>
      </c>
      <c r="O50" s="242">
        <f>IF(LEFT('Indicator Data Imputation'!O51,3)="Nat",2,IF(LEFT('Indicator Data Imputation'!O51,3)="Val",1,0))</f>
        <v>0</v>
      </c>
      <c r="P50" s="242">
        <f>IF(LEFT('Indicator Data Imputation'!P51,3)="Nat",2,IF(LEFT('Indicator Data Imputation'!P51,3)="Val",1,0))</f>
        <v>0</v>
      </c>
      <c r="Q50" s="242">
        <f>IF(LEFT('Indicator Data Imputation'!Q51,3)="Nat",2,IF(LEFT('Indicator Data Imputation'!Q51,3)="Val",1,0))</f>
        <v>1</v>
      </c>
      <c r="R50" s="242">
        <f>IF(LEFT('Indicator Data Imputation'!R51,3)="Nat",2,IF(LEFT('Indicator Data Imputation'!R51,3)="Val",1,0))</f>
        <v>1</v>
      </c>
      <c r="S50" s="242">
        <f>IF(LEFT('Indicator Data Imputation'!S51,3)="Nat",2,IF(LEFT('Indicator Data Imputation'!S51,3)="Val",1,0))</f>
        <v>1</v>
      </c>
      <c r="T50" s="242">
        <f>IF(LEFT('Indicator Data Imputation'!T51,3)="Nat",2,IF(LEFT('Indicator Data Imputation'!T51,3)="Val",1,0))</f>
        <v>1</v>
      </c>
      <c r="U50" s="242">
        <f>IF(LEFT('Indicator Data Imputation'!U51,3)="Nat",2,IF(LEFT('Indicator Data Imputation'!U51,3)="Val",1,0))</f>
        <v>1</v>
      </c>
      <c r="V50" s="242">
        <f>IF(LEFT('Indicator Data Imputation'!V51,3)="Nat",2,IF(LEFT('Indicator Data Imputation'!V51,3)="Val",1,0))</f>
        <v>1</v>
      </c>
      <c r="W50" s="242">
        <f>IF(LEFT('Indicator Data Imputation'!W51,3)="Nat",2,IF(LEFT('Indicator Data Imputation'!W51,3)="Val",1,0))</f>
        <v>1</v>
      </c>
      <c r="X50" s="242">
        <f>IF(LEFT('Indicator Data Imputation'!X51,3)="Nat",2,IF(LEFT('Indicator Data Imputation'!X51,3)="Val",1,0))</f>
        <v>1</v>
      </c>
      <c r="Y50" s="242">
        <f>IF(LEFT('Indicator Data Imputation'!Y51,3)="Nat",2,IF(LEFT('Indicator Data Imputation'!Y51,3)="Val",1,0))</f>
        <v>1</v>
      </c>
      <c r="Z50" s="242">
        <f>IF(LEFT('Indicator Data Imputation'!Z51,3)="Nat",2,IF(LEFT('Indicator Data Imputation'!Z51,3)="Val",1,0))</f>
        <v>1</v>
      </c>
      <c r="AA50" s="242">
        <f>IF(LEFT('Indicator Data Imputation'!AA51,3)="Nat",2,IF(LEFT('Indicator Data Imputation'!AA51,3)="Val",1,0))</f>
        <v>1</v>
      </c>
      <c r="AB50" s="242">
        <f>IF(LEFT('Indicator Data Imputation'!AB51,3)="Nat",2,IF(LEFT('Indicator Data Imputation'!AB51,3)="Val",1,0))</f>
        <v>0</v>
      </c>
      <c r="AC50" s="242">
        <f>IF(LEFT('Indicator Data Imputation'!AC51,3)="Nat",2,IF(LEFT('Indicator Data Imputation'!AC51,3)="Val",1,0))</f>
        <v>0</v>
      </c>
      <c r="AD50" s="242">
        <f>IF(LEFT('Indicator Data Imputation'!AD51,3)="Nat",2,IF(LEFT('Indicator Data Imputation'!AD51,3)="Val",1,0))</f>
        <v>0</v>
      </c>
      <c r="AE50" s="242">
        <f>IF(LEFT('Indicator Data Imputation'!AE51,3)="Nat",2,IF(LEFT('Indicator Data Imputation'!AE51,3)="Val",1,0))</f>
        <v>0</v>
      </c>
      <c r="AF50" s="242">
        <f>IF(LEFT('Indicator Data Imputation'!AF51,3)="Nat",2,IF(LEFT('Indicator Data Imputation'!AF51,3)="Val",1,0))</f>
        <v>0</v>
      </c>
      <c r="AG50" s="242">
        <f>IF(LEFT('Indicator Data Imputation'!AG51,3)="Nat",2,IF(LEFT('Indicator Data Imputation'!AG51,3)="Val",1,0))</f>
        <v>0</v>
      </c>
      <c r="AH50" s="242">
        <f>IF(LEFT('Indicator Data Imputation'!AH51,3)="Nat",2,IF(LEFT('Indicator Data Imputation'!AH51,3)="Val",1,0))</f>
        <v>0</v>
      </c>
      <c r="AI50" s="242">
        <f>IF(LEFT('Indicator Data Imputation'!AI51,3)="Nat",2,IF(LEFT('Indicator Data Imputation'!AI51,3)="Val",1,0))</f>
        <v>0</v>
      </c>
      <c r="AJ50" s="242">
        <f>IF(LEFT('Indicator Data Imputation'!AJ51,3)="Nat",2,IF(LEFT('Indicator Data Imputation'!AJ51,3)="Val",1,0))</f>
        <v>0</v>
      </c>
      <c r="AK50" s="242">
        <f>IF(LEFT('Indicator Data Imputation'!AK51,3)="Nat",2,IF(LEFT('Indicator Data Imputation'!AK51,3)="Val",1,0))</f>
        <v>0</v>
      </c>
      <c r="AL50" s="242">
        <f>IF(LEFT('Indicator Data Imputation'!AL51,3)="Nat",2,IF(LEFT('Indicator Data Imputation'!AL51,3)="Val",1,0))</f>
        <v>0</v>
      </c>
      <c r="AM50" s="242">
        <f>IF(LEFT('Indicator Data Imputation'!AM51,3)="Nat",2,IF(LEFT('Indicator Data Imputation'!AM51,3)="Val",1,0))</f>
        <v>0</v>
      </c>
      <c r="AN50" s="242">
        <f>IF(LEFT('Indicator Data Imputation'!AN51,3)="Nat",2,IF(LEFT('Indicator Data Imputation'!AN51,3)="Val",1,0))</f>
        <v>1</v>
      </c>
      <c r="AO50" s="242">
        <f>IF(LEFT('Indicator Data Imputation'!AO51,3)="Nat",2,IF(LEFT('Indicator Data Imputation'!AO51,3)="Val",1,0))</f>
        <v>1</v>
      </c>
      <c r="AP50" s="242">
        <f>IF(LEFT('Indicator Data Imputation'!AP51,3)="Nat",2,IF(LEFT('Indicator Data Imputation'!AP51,3)="Val",1,0))</f>
        <v>2</v>
      </c>
      <c r="AQ50" s="242">
        <f>IF(LEFT('Indicator Data Imputation'!AQ51,3)="Nat",2,IF(LEFT('Indicator Data Imputation'!AQ51,3)="Val",1,0))</f>
        <v>2</v>
      </c>
      <c r="AR50" s="242">
        <f>IF(LEFT('Indicator Data Imputation'!AR51,3)="Nat",2,IF(LEFT('Indicator Data Imputation'!AR51,3)="Val",1,0))</f>
        <v>2</v>
      </c>
      <c r="AS50" s="242">
        <f>IF(LEFT('Indicator Data Imputation'!AS51,3)="Nat",2,IF(LEFT('Indicator Data Imputation'!AS51,3)="Val",1,0))</f>
        <v>2</v>
      </c>
      <c r="AT50" s="242">
        <f>IF(LEFT('Indicator Data Imputation'!AT51,3)="Nat",2,IF(LEFT('Indicator Data Imputation'!AT51,3)="Val",1,0))</f>
        <v>2</v>
      </c>
      <c r="AU50" s="242">
        <f>IF(LEFT('Indicator Data Imputation'!AU51,3)="Nat",2,IF(LEFT('Indicator Data Imputation'!AU51,3)="Val",1,0))</f>
        <v>1</v>
      </c>
      <c r="AV50" s="242">
        <f>IF(LEFT('Indicator Data Imputation'!AV51,3)="Nat",2,IF(LEFT('Indicator Data Imputation'!AV51,3)="Val",1,0))</f>
        <v>1</v>
      </c>
      <c r="AW50" s="242">
        <f>IF(LEFT('Indicator Data Imputation'!AW51,3)="Nat",2,IF(LEFT('Indicator Data Imputation'!AW51,3)="Val",1,0))</f>
        <v>0</v>
      </c>
      <c r="AX50" s="242">
        <f>IF(LEFT('Indicator Data Imputation'!AX51,3)="Nat",2,IF(LEFT('Indicator Data Imputation'!AX51,3)="Val",1,0))</f>
        <v>0</v>
      </c>
      <c r="AY50" s="246">
        <f t="shared" si="0"/>
        <v>17</v>
      </c>
      <c r="AZ50" s="247">
        <f t="shared" si="1"/>
        <v>0.36956521739130432</v>
      </c>
      <c r="BA50" s="246">
        <f t="shared" si="2"/>
        <v>5</v>
      </c>
      <c r="BB50" s="247">
        <f t="shared" si="3"/>
        <v>0.10869565217391304</v>
      </c>
    </row>
    <row r="51" spans="1:54" s="166" customFormat="1" x14ac:dyDescent="0.25">
      <c r="A51" s="165" t="s">
        <v>439</v>
      </c>
      <c r="B51" s="165" t="s">
        <v>416</v>
      </c>
      <c r="C51" s="165" t="s">
        <v>403</v>
      </c>
      <c r="D51" s="195" t="s">
        <v>420</v>
      </c>
      <c r="E51" s="242">
        <f>IF(LEFT('Indicator Data Imputation'!E52,3)="Nat",2,IF(LEFT('Indicator Data Imputation'!E52,3)="Val",1,0))</f>
        <v>0</v>
      </c>
      <c r="F51" s="242">
        <f>IF(LEFT('Indicator Data Imputation'!F52,3)="Nat",2,IF(LEFT('Indicator Data Imputation'!F52,3)="Val",1,0))</f>
        <v>0</v>
      </c>
      <c r="G51" s="242">
        <f>IF(LEFT('Indicator Data Imputation'!G52,3)="Nat",2,IF(LEFT('Indicator Data Imputation'!G52,3)="Val",1,0))</f>
        <v>0</v>
      </c>
      <c r="H51" s="242">
        <f>IF(LEFT('Indicator Data Imputation'!H52,3)="Nat",2,IF(LEFT('Indicator Data Imputation'!H52,3)="Val",1,0))</f>
        <v>0</v>
      </c>
      <c r="I51" s="242">
        <f>IF(LEFT('Indicator Data Imputation'!I52,3)="Nat",2,IF(LEFT('Indicator Data Imputation'!I52,3)="Val",1,0))</f>
        <v>1</v>
      </c>
      <c r="J51" s="242">
        <f>IF(LEFT('Indicator Data Imputation'!J52,3)="Nat",2,IF(LEFT('Indicator Data Imputation'!J52,3)="Val",1,0))</f>
        <v>0</v>
      </c>
      <c r="K51" s="242">
        <f>IF(LEFT('Indicator Data Imputation'!K52,3)="Nat",2,IF(LEFT('Indicator Data Imputation'!K52,3)="Val",1,0))</f>
        <v>1</v>
      </c>
      <c r="L51" s="242">
        <f>IF(LEFT('Indicator Data Imputation'!L52,3)="Nat",2,IF(LEFT('Indicator Data Imputation'!L52,3)="Val",1,0))</f>
        <v>0</v>
      </c>
      <c r="M51" s="242">
        <f>IF(LEFT('Indicator Data Imputation'!M52,3)="Nat",2,IF(LEFT('Indicator Data Imputation'!M52,3)="Val",1,0))</f>
        <v>0</v>
      </c>
      <c r="N51" s="242">
        <f>IF(LEFT('Indicator Data Imputation'!N52,3)="Nat",2,IF(LEFT('Indicator Data Imputation'!N52,3)="Val",1,0))</f>
        <v>0</v>
      </c>
      <c r="O51" s="242">
        <f>IF(LEFT('Indicator Data Imputation'!O52,3)="Nat",2,IF(LEFT('Indicator Data Imputation'!O52,3)="Val",1,0))</f>
        <v>0</v>
      </c>
      <c r="P51" s="242">
        <f>IF(LEFT('Indicator Data Imputation'!P52,3)="Nat",2,IF(LEFT('Indicator Data Imputation'!P52,3)="Val",1,0))</f>
        <v>0</v>
      </c>
      <c r="Q51" s="242">
        <f>IF(LEFT('Indicator Data Imputation'!Q52,3)="Nat",2,IF(LEFT('Indicator Data Imputation'!Q52,3)="Val",1,0))</f>
        <v>1</v>
      </c>
      <c r="R51" s="242">
        <f>IF(LEFT('Indicator Data Imputation'!R52,3)="Nat",2,IF(LEFT('Indicator Data Imputation'!R52,3)="Val",1,0))</f>
        <v>1</v>
      </c>
      <c r="S51" s="242">
        <f>IF(LEFT('Indicator Data Imputation'!S52,3)="Nat",2,IF(LEFT('Indicator Data Imputation'!S52,3)="Val",1,0))</f>
        <v>1</v>
      </c>
      <c r="T51" s="242">
        <f>IF(LEFT('Indicator Data Imputation'!T52,3)="Nat",2,IF(LEFT('Indicator Data Imputation'!T52,3)="Val",1,0))</f>
        <v>1</v>
      </c>
      <c r="U51" s="242">
        <f>IF(LEFT('Indicator Data Imputation'!U52,3)="Nat",2,IF(LEFT('Indicator Data Imputation'!U52,3)="Val",1,0))</f>
        <v>1</v>
      </c>
      <c r="V51" s="242">
        <f>IF(LEFT('Indicator Data Imputation'!V52,3)="Nat",2,IF(LEFT('Indicator Data Imputation'!V52,3)="Val",1,0))</f>
        <v>1</v>
      </c>
      <c r="W51" s="242">
        <f>IF(LEFT('Indicator Data Imputation'!W52,3)="Nat",2,IF(LEFT('Indicator Data Imputation'!W52,3)="Val",1,0))</f>
        <v>1</v>
      </c>
      <c r="X51" s="242">
        <f>IF(LEFT('Indicator Data Imputation'!X52,3)="Nat",2,IF(LEFT('Indicator Data Imputation'!X52,3)="Val",1,0))</f>
        <v>1</v>
      </c>
      <c r="Y51" s="242">
        <f>IF(LEFT('Indicator Data Imputation'!Y52,3)="Nat",2,IF(LEFT('Indicator Data Imputation'!Y52,3)="Val",1,0))</f>
        <v>1</v>
      </c>
      <c r="Z51" s="242">
        <f>IF(LEFT('Indicator Data Imputation'!Z52,3)="Nat",2,IF(LEFT('Indicator Data Imputation'!Z52,3)="Val",1,0))</f>
        <v>1</v>
      </c>
      <c r="AA51" s="242">
        <f>IF(LEFT('Indicator Data Imputation'!AA52,3)="Nat",2,IF(LEFT('Indicator Data Imputation'!AA52,3)="Val",1,0))</f>
        <v>1</v>
      </c>
      <c r="AB51" s="242">
        <f>IF(LEFT('Indicator Data Imputation'!AB52,3)="Nat",2,IF(LEFT('Indicator Data Imputation'!AB52,3)="Val",1,0))</f>
        <v>0</v>
      </c>
      <c r="AC51" s="242">
        <f>IF(LEFT('Indicator Data Imputation'!AC52,3)="Nat",2,IF(LEFT('Indicator Data Imputation'!AC52,3)="Val",1,0))</f>
        <v>0</v>
      </c>
      <c r="AD51" s="242">
        <f>IF(LEFT('Indicator Data Imputation'!AD52,3)="Nat",2,IF(LEFT('Indicator Data Imputation'!AD52,3)="Val",1,0))</f>
        <v>0</v>
      </c>
      <c r="AE51" s="242">
        <f>IF(LEFT('Indicator Data Imputation'!AE52,3)="Nat",2,IF(LEFT('Indicator Data Imputation'!AE52,3)="Val",1,0))</f>
        <v>0</v>
      </c>
      <c r="AF51" s="242">
        <f>IF(LEFT('Indicator Data Imputation'!AF52,3)="Nat",2,IF(LEFT('Indicator Data Imputation'!AF52,3)="Val",1,0))</f>
        <v>0</v>
      </c>
      <c r="AG51" s="242">
        <f>IF(LEFT('Indicator Data Imputation'!AG52,3)="Nat",2,IF(LEFT('Indicator Data Imputation'!AG52,3)="Val",1,0))</f>
        <v>0</v>
      </c>
      <c r="AH51" s="242">
        <f>IF(LEFT('Indicator Data Imputation'!AH52,3)="Nat",2,IF(LEFT('Indicator Data Imputation'!AH52,3)="Val",1,0))</f>
        <v>0</v>
      </c>
      <c r="AI51" s="242">
        <f>IF(LEFT('Indicator Data Imputation'!AI52,3)="Nat",2,IF(LEFT('Indicator Data Imputation'!AI52,3)="Val",1,0))</f>
        <v>0</v>
      </c>
      <c r="AJ51" s="242">
        <f>IF(LEFT('Indicator Data Imputation'!AJ52,3)="Nat",2,IF(LEFT('Indicator Data Imputation'!AJ52,3)="Val",1,0))</f>
        <v>0</v>
      </c>
      <c r="AK51" s="242">
        <f>IF(LEFT('Indicator Data Imputation'!AK52,3)="Nat",2,IF(LEFT('Indicator Data Imputation'!AK52,3)="Val",1,0))</f>
        <v>0</v>
      </c>
      <c r="AL51" s="242">
        <f>IF(LEFT('Indicator Data Imputation'!AL52,3)="Nat",2,IF(LEFT('Indicator Data Imputation'!AL52,3)="Val",1,0))</f>
        <v>0</v>
      </c>
      <c r="AM51" s="242">
        <f>IF(LEFT('Indicator Data Imputation'!AM52,3)="Nat",2,IF(LEFT('Indicator Data Imputation'!AM52,3)="Val",1,0))</f>
        <v>0</v>
      </c>
      <c r="AN51" s="242">
        <f>IF(LEFT('Indicator Data Imputation'!AN52,3)="Nat",2,IF(LEFT('Indicator Data Imputation'!AN52,3)="Val",1,0))</f>
        <v>1</v>
      </c>
      <c r="AO51" s="242">
        <f>IF(LEFT('Indicator Data Imputation'!AO52,3)="Nat",2,IF(LEFT('Indicator Data Imputation'!AO52,3)="Val",1,0))</f>
        <v>1</v>
      </c>
      <c r="AP51" s="242">
        <f>IF(LEFT('Indicator Data Imputation'!AP52,3)="Nat",2,IF(LEFT('Indicator Data Imputation'!AP52,3)="Val",1,0))</f>
        <v>2</v>
      </c>
      <c r="AQ51" s="242">
        <f>IF(LEFT('Indicator Data Imputation'!AQ52,3)="Nat",2,IF(LEFT('Indicator Data Imputation'!AQ52,3)="Val",1,0))</f>
        <v>2</v>
      </c>
      <c r="AR51" s="242">
        <f>IF(LEFT('Indicator Data Imputation'!AR52,3)="Nat",2,IF(LEFT('Indicator Data Imputation'!AR52,3)="Val",1,0))</f>
        <v>2</v>
      </c>
      <c r="AS51" s="242">
        <f>IF(LEFT('Indicator Data Imputation'!AS52,3)="Nat",2,IF(LEFT('Indicator Data Imputation'!AS52,3)="Val",1,0))</f>
        <v>2</v>
      </c>
      <c r="AT51" s="242">
        <f>IF(LEFT('Indicator Data Imputation'!AT52,3)="Nat",2,IF(LEFT('Indicator Data Imputation'!AT52,3)="Val",1,0))</f>
        <v>2</v>
      </c>
      <c r="AU51" s="242">
        <f>IF(LEFT('Indicator Data Imputation'!AU52,3)="Nat",2,IF(LEFT('Indicator Data Imputation'!AU52,3)="Val",1,0))</f>
        <v>1</v>
      </c>
      <c r="AV51" s="242">
        <f>IF(LEFT('Indicator Data Imputation'!AV52,3)="Nat",2,IF(LEFT('Indicator Data Imputation'!AV52,3)="Val",1,0))</f>
        <v>1</v>
      </c>
      <c r="AW51" s="242">
        <f>IF(LEFT('Indicator Data Imputation'!AW52,3)="Nat",2,IF(LEFT('Indicator Data Imputation'!AW52,3)="Val",1,0))</f>
        <v>0</v>
      </c>
      <c r="AX51" s="242">
        <f>IF(LEFT('Indicator Data Imputation'!AX52,3)="Nat",2,IF(LEFT('Indicator Data Imputation'!AX52,3)="Val",1,0))</f>
        <v>0</v>
      </c>
      <c r="AY51" s="246">
        <f t="shared" si="0"/>
        <v>17</v>
      </c>
      <c r="AZ51" s="247">
        <f t="shared" si="1"/>
        <v>0.36956521739130432</v>
      </c>
      <c r="BA51" s="246">
        <f t="shared" si="2"/>
        <v>5</v>
      </c>
      <c r="BB51" s="247">
        <f t="shared" si="3"/>
        <v>0.10869565217391304</v>
      </c>
    </row>
    <row r="52" spans="1:54" s="166" customFormat="1" x14ac:dyDescent="0.25">
      <c r="A52" s="165" t="s">
        <v>439</v>
      </c>
      <c r="B52" s="165" t="s">
        <v>418</v>
      </c>
      <c r="C52" s="165" t="s">
        <v>403</v>
      </c>
      <c r="D52" s="195" t="s">
        <v>423</v>
      </c>
      <c r="E52" s="242">
        <f>IF(LEFT('Indicator Data Imputation'!E53,3)="Nat",2,IF(LEFT('Indicator Data Imputation'!E53,3)="Val",1,0))</f>
        <v>0</v>
      </c>
      <c r="F52" s="242">
        <f>IF(LEFT('Indicator Data Imputation'!F53,3)="Nat",2,IF(LEFT('Indicator Data Imputation'!F53,3)="Val",1,0))</f>
        <v>0</v>
      </c>
      <c r="G52" s="242">
        <f>IF(LEFT('Indicator Data Imputation'!G53,3)="Nat",2,IF(LEFT('Indicator Data Imputation'!G53,3)="Val",1,0))</f>
        <v>0</v>
      </c>
      <c r="H52" s="242">
        <f>IF(LEFT('Indicator Data Imputation'!H53,3)="Nat",2,IF(LEFT('Indicator Data Imputation'!H53,3)="Val",1,0))</f>
        <v>0</v>
      </c>
      <c r="I52" s="242">
        <f>IF(LEFT('Indicator Data Imputation'!I53,3)="Nat",2,IF(LEFT('Indicator Data Imputation'!I53,3)="Val",1,0))</f>
        <v>1</v>
      </c>
      <c r="J52" s="242">
        <f>IF(LEFT('Indicator Data Imputation'!J53,3)="Nat",2,IF(LEFT('Indicator Data Imputation'!J53,3)="Val",1,0))</f>
        <v>0</v>
      </c>
      <c r="K52" s="242">
        <f>IF(LEFT('Indicator Data Imputation'!K53,3)="Nat",2,IF(LEFT('Indicator Data Imputation'!K53,3)="Val",1,0))</f>
        <v>1</v>
      </c>
      <c r="L52" s="242">
        <f>IF(LEFT('Indicator Data Imputation'!L53,3)="Nat",2,IF(LEFT('Indicator Data Imputation'!L53,3)="Val",1,0))</f>
        <v>0</v>
      </c>
      <c r="M52" s="242">
        <f>IF(LEFT('Indicator Data Imputation'!M53,3)="Nat",2,IF(LEFT('Indicator Data Imputation'!M53,3)="Val",1,0))</f>
        <v>0</v>
      </c>
      <c r="N52" s="242">
        <f>IF(LEFT('Indicator Data Imputation'!N53,3)="Nat",2,IF(LEFT('Indicator Data Imputation'!N53,3)="Val",1,0))</f>
        <v>0</v>
      </c>
      <c r="O52" s="242">
        <f>IF(LEFT('Indicator Data Imputation'!O53,3)="Nat",2,IF(LEFT('Indicator Data Imputation'!O53,3)="Val",1,0))</f>
        <v>0</v>
      </c>
      <c r="P52" s="242">
        <f>IF(LEFT('Indicator Data Imputation'!P53,3)="Nat",2,IF(LEFT('Indicator Data Imputation'!P53,3)="Val",1,0))</f>
        <v>0</v>
      </c>
      <c r="Q52" s="242">
        <f>IF(LEFT('Indicator Data Imputation'!Q53,3)="Nat",2,IF(LEFT('Indicator Data Imputation'!Q53,3)="Val",1,0))</f>
        <v>1</v>
      </c>
      <c r="R52" s="242">
        <f>IF(LEFT('Indicator Data Imputation'!R53,3)="Nat",2,IF(LEFT('Indicator Data Imputation'!R53,3)="Val",1,0))</f>
        <v>1</v>
      </c>
      <c r="S52" s="242">
        <f>IF(LEFT('Indicator Data Imputation'!S53,3)="Nat",2,IF(LEFT('Indicator Data Imputation'!S53,3)="Val",1,0))</f>
        <v>1</v>
      </c>
      <c r="T52" s="242">
        <f>IF(LEFT('Indicator Data Imputation'!T53,3)="Nat",2,IF(LEFT('Indicator Data Imputation'!T53,3)="Val",1,0))</f>
        <v>1</v>
      </c>
      <c r="U52" s="242">
        <f>IF(LEFT('Indicator Data Imputation'!U53,3)="Nat",2,IF(LEFT('Indicator Data Imputation'!U53,3)="Val",1,0))</f>
        <v>1</v>
      </c>
      <c r="V52" s="242">
        <f>IF(LEFT('Indicator Data Imputation'!V53,3)="Nat",2,IF(LEFT('Indicator Data Imputation'!V53,3)="Val",1,0))</f>
        <v>1</v>
      </c>
      <c r="W52" s="242">
        <f>IF(LEFT('Indicator Data Imputation'!W53,3)="Nat",2,IF(LEFT('Indicator Data Imputation'!W53,3)="Val",1,0))</f>
        <v>1</v>
      </c>
      <c r="X52" s="242">
        <f>IF(LEFT('Indicator Data Imputation'!X53,3)="Nat",2,IF(LEFT('Indicator Data Imputation'!X53,3)="Val",1,0))</f>
        <v>1</v>
      </c>
      <c r="Y52" s="242">
        <f>IF(LEFT('Indicator Data Imputation'!Y53,3)="Nat",2,IF(LEFT('Indicator Data Imputation'!Y53,3)="Val",1,0))</f>
        <v>1</v>
      </c>
      <c r="Z52" s="242">
        <f>IF(LEFT('Indicator Data Imputation'!Z53,3)="Nat",2,IF(LEFT('Indicator Data Imputation'!Z53,3)="Val",1,0))</f>
        <v>1</v>
      </c>
      <c r="AA52" s="242">
        <f>IF(LEFT('Indicator Data Imputation'!AA53,3)="Nat",2,IF(LEFT('Indicator Data Imputation'!AA53,3)="Val",1,0))</f>
        <v>1</v>
      </c>
      <c r="AB52" s="242">
        <f>IF(LEFT('Indicator Data Imputation'!AB53,3)="Nat",2,IF(LEFT('Indicator Data Imputation'!AB53,3)="Val",1,0))</f>
        <v>0</v>
      </c>
      <c r="AC52" s="242">
        <f>IF(LEFT('Indicator Data Imputation'!AC53,3)="Nat",2,IF(LEFT('Indicator Data Imputation'!AC53,3)="Val",1,0))</f>
        <v>0</v>
      </c>
      <c r="AD52" s="242">
        <f>IF(LEFT('Indicator Data Imputation'!AD53,3)="Nat",2,IF(LEFT('Indicator Data Imputation'!AD53,3)="Val",1,0))</f>
        <v>0</v>
      </c>
      <c r="AE52" s="242">
        <f>IF(LEFT('Indicator Data Imputation'!AE53,3)="Nat",2,IF(LEFT('Indicator Data Imputation'!AE53,3)="Val",1,0))</f>
        <v>0</v>
      </c>
      <c r="AF52" s="242">
        <f>IF(LEFT('Indicator Data Imputation'!AF53,3)="Nat",2,IF(LEFT('Indicator Data Imputation'!AF53,3)="Val",1,0))</f>
        <v>0</v>
      </c>
      <c r="AG52" s="242">
        <f>IF(LEFT('Indicator Data Imputation'!AG53,3)="Nat",2,IF(LEFT('Indicator Data Imputation'!AG53,3)="Val",1,0))</f>
        <v>0</v>
      </c>
      <c r="AH52" s="242">
        <f>IF(LEFT('Indicator Data Imputation'!AH53,3)="Nat",2,IF(LEFT('Indicator Data Imputation'!AH53,3)="Val",1,0))</f>
        <v>0</v>
      </c>
      <c r="AI52" s="242">
        <f>IF(LEFT('Indicator Data Imputation'!AI53,3)="Nat",2,IF(LEFT('Indicator Data Imputation'!AI53,3)="Val",1,0))</f>
        <v>0</v>
      </c>
      <c r="AJ52" s="242">
        <f>IF(LEFT('Indicator Data Imputation'!AJ53,3)="Nat",2,IF(LEFT('Indicator Data Imputation'!AJ53,3)="Val",1,0))</f>
        <v>0</v>
      </c>
      <c r="AK52" s="242">
        <f>IF(LEFT('Indicator Data Imputation'!AK53,3)="Nat",2,IF(LEFT('Indicator Data Imputation'!AK53,3)="Val",1,0))</f>
        <v>0</v>
      </c>
      <c r="AL52" s="242">
        <f>IF(LEFT('Indicator Data Imputation'!AL53,3)="Nat",2,IF(LEFT('Indicator Data Imputation'!AL53,3)="Val",1,0))</f>
        <v>0</v>
      </c>
      <c r="AM52" s="242">
        <f>IF(LEFT('Indicator Data Imputation'!AM53,3)="Nat",2,IF(LEFT('Indicator Data Imputation'!AM53,3)="Val",1,0))</f>
        <v>0</v>
      </c>
      <c r="AN52" s="242">
        <f>IF(LEFT('Indicator Data Imputation'!AN53,3)="Nat",2,IF(LEFT('Indicator Data Imputation'!AN53,3)="Val",1,0))</f>
        <v>1</v>
      </c>
      <c r="AO52" s="242">
        <f>IF(LEFT('Indicator Data Imputation'!AO53,3)="Nat",2,IF(LEFT('Indicator Data Imputation'!AO53,3)="Val",1,0))</f>
        <v>1</v>
      </c>
      <c r="AP52" s="242">
        <f>IF(LEFT('Indicator Data Imputation'!AP53,3)="Nat",2,IF(LEFT('Indicator Data Imputation'!AP53,3)="Val",1,0))</f>
        <v>2</v>
      </c>
      <c r="AQ52" s="242">
        <f>IF(LEFT('Indicator Data Imputation'!AQ53,3)="Nat",2,IF(LEFT('Indicator Data Imputation'!AQ53,3)="Val",1,0))</f>
        <v>2</v>
      </c>
      <c r="AR52" s="242">
        <f>IF(LEFT('Indicator Data Imputation'!AR53,3)="Nat",2,IF(LEFT('Indicator Data Imputation'!AR53,3)="Val",1,0))</f>
        <v>2</v>
      </c>
      <c r="AS52" s="242">
        <f>IF(LEFT('Indicator Data Imputation'!AS53,3)="Nat",2,IF(LEFT('Indicator Data Imputation'!AS53,3)="Val",1,0))</f>
        <v>2</v>
      </c>
      <c r="AT52" s="242">
        <f>IF(LEFT('Indicator Data Imputation'!AT53,3)="Nat",2,IF(LEFT('Indicator Data Imputation'!AT53,3)="Val",1,0))</f>
        <v>2</v>
      </c>
      <c r="AU52" s="242">
        <f>IF(LEFT('Indicator Data Imputation'!AU53,3)="Nat",2,IF(LEFT('Indicator Data Imputation'!AU53,3)="Val",1,0))</f>
        <v>1</v>
      </c>
      <c r="AV52" s="242">
        <f>IF(LEFT('Indicator Data Imputation'!AV53,3)="Nat",2,IF(LEFT('Indicator Data Imputation'!AV53,3)="Val",1,0))</f>
        <v>1</v>
      </c>
      <c r="AW52" s="242">
        <f>IF(LEFT('Indicator Data Imputation'!AW53,3)="Nat",2,IF(LEFT('Indicator Data Imputation'!AW53,3)="Val",1,0))</f>
        <v>0</v>
      </c>
      <c r="AX52" s="242">
        <f>IF(LEFT('Indicator Data Imputation'!AX53,3)="Nat",2,IF(LEFT('Indicator Data Imputation'!AX53,3)="Val",1,0))</f>
        <v>0</v>
      </c>
      <c r="AY52" s="246">
        <f t="shared" si="0"/>
        <v>17</v>
      </c>
      <c r="AZ52" s="247">
        <f t="shared" si="1"/>
        <v>0.36956521739130432</v>
      </c>
      <c r="BA52" s="246">
        <f t="shared" si="2"/>
        <v>5</v>
      </c>
      <c r="BB52" s="247">
        <f t="shared" si="3"/>
        <v>0.10869565217391304</v>
      </c>
    </row>
    <row r="53" spans="1:54" s="166" customFormat="1" x14ac:dyDescent="0.25">
      <c r="A53" s="165" t="s">
        <v>439</v>
      </c>
      <c r="B53" s="165" t="s">
        <v>421</v>
      </c>
      <c r="C53" s="165" t="s">
        <v>403</v>
      </c>
      <c r="D53" s="195" t="s">
        <v>426</v>
      </c>
      <c r="E53" s="242">
        <f>IF(LEFT('Indicator Data Imputation'!E54,3)="Nat",2,IF(LEFT('Indicator Data Imputation'!E54,3)="Val",1,0))</f>
        <v>0</v>
      </c>
      <c r="F53" s="242">
        <f>IF(LEFT('Indicator Data Imputation'!F54,3)="Nat",2,IF(LEFT('Indicator Data Imputation'!F54,3)="Val",1,0))</f>
        <v>0</v>
      </c>
      <c r="G53" s="242">
        <f>IF(LEFT('Indicator Data Imputation'!G54,3)="Nat",2,IF(LEFT('Indicator Data Imputation'!G54,3)="Val",1,0))</f>
        <v>0</v>
      </c>
      <c r="H53" s="242">
        <f>IF(LEFT('Indicator Data Imputation'!H54,3)="Nat",2,IF(LEFT('Indicator Data Imputation'!H54,3)="Val",1,0))</f>
        <v>0</v>
      </c>
      <c r="I53" s="242">
        <f>IF(LEFT('Indicator Data Imputation'!I54,3)="Nat",2,IF(LEFT('Indicator Data Imputation'!I54,3)="Val",1,0))</f>
        <v>1</v>
      </c>
      <c r="J53" s="242">
        <f>IF(LEFT('Indicator Data Imputation'!J54,3)="Nat",2,IF(LEFT('Indicator Data Imputation'!J54,3)="Val",1,0))</f>
        <v>0</v>
      </c>
      <c r="K53" s="242">
        <f>IF(LEFT('Indicator Data Imputation'!K54,3)="Nat",2,IF(LEFT('Indicator Data Imputation'!K54,3)="Val",1,0))</f>
        <v>1</v>
      </c>
      <c r="L53" s="242">
        <f>IF(LEFT('Indicator Data Imputation'!L54,3)="Nat",2,IF(LEFT('Indicator Data Imputation'!L54,3)="Val",1,0))</f>
        <v>0</v>
      </c>
      <c r="M53" s="242">
        <f>IF(LEFT('Indicator Data Imputation'!M54,3)="Nat",2,IF(LEFT('Indicator Data Imputation'!M54,3)="Val",1,0))</f>
        <v>0</v>
      </c>
      <c r="N53" s="242">
        <f>IF(LEFT('Indicator Data Imputation'!N54,3)="Nat",2,IF(LEFT('Indicator Data Imputation'!N54,3)="Val",1,0))</f>
        <v>0</v>
      </c>
      <c r="O53" s="242">
        <f>IF(LEFT('Indicator Data Imputation'!O54,3)="Nat",2,IF(LEFT('Indicator Data Imputation'!O54,3)="Val",1,0))</f>
        <v>0</v>
      </c>
      <c r="P53" s="242">
        <f>IF(LEFT('Indicator Data Imputation'!P54,3)="Nat",2,IF(LEFT('Indicator Data Imputation'!P54,3)="Val",1,0))</f>
        <v>0</v>
      </c>
      <c r="Q53" s="242">
        <f>IF(LEFT('Indicator Data Imputation'!Q54,3)="Nat",2,IF(LEFT('Indicator Data Imputation'!Q54,3)="Val",1,0))</f>
        <v>1</v>
      </c>
      <c r="R53" s="242">
        <f>IF(LEFT('Indicator Data Imputation'!R54,3)="Nat",2,IF(LEFT('Indicator Data Imputation'!R54,3)="Val",1,0))</f>
        <v>1</v>
      </c>
      <c r="S53" s="242">
        <f>IF(LEFT('Indicator Data Imputation'!S54,3)="Nat",2,IF(LEFT('Indicator Data Imputation'!S54,3)="Val",1,0))</f>
        <v>1</v>
      </c>
      <c r="T53" s="242">
        <f>IF(LEFT('Indicator Data Imputation'!T54,3)="Nat",2,IF(LEFT('Indicator Data Imputation'!T54,3)="Val",1,0))</f>
        <v>1</v>
      </c>
      <c r="U53" s="242">
        <f>IF(LEFT('Indicator Data Imputation'!U54,3)="Nat",2,IF(LEFT('Indicator Data Imputation'!U54,3)="Val",1,0))</f>
        <v>1</v>
      </c>
      <c r="V53" s="242">
        <f>IF(LEFT('Indicator Data Imputation'!V54,3)="Nat",2,IF(LEFT('Indicator Data Imputation'!V54,3)="Val",1,0))</f>
        <v>1</v>
      </c>
      <c r="W53" s="242">
        <f>IF(LEFT('Indicator Data Imputation'!W54,3)="Nat",2,IF(LEFT('Indicator Data Imputation'!W54,3)="Val",1,0))</f>
        <v>1</v>
      </c>
      <c r="X53" s="242">
        <f>IF(LEFT('Indicator Data Imputation'!X54,3)="Nat",2,IF(LEFT('Indicator Data Imputation'!X54,3)="Val",1,0))</f>
        <v>1</v>
      </c>
      <c r="Y53" s="242">
        <f>IF(LEFT('Indicator Data Imputation'!Y54,3)="Nat",2,IF(LEFT('Indicator Data Imputation'!Y54,3)="Val",1,0))</f>
        <v>1</v>
      </c>
      <c r="Z53" s="242">
        <f>IF(LEFT('Indicator Data Imputation'!Z54,3)="Nat",2,IF(LEFT('Indicator Data Imputation'!Z54,3)="Val",1,0))</f>
        <v>1</v>
      </c>
      <c r="AA53" s="242">
        <f>IF(LEFT('Indicator Data Imputation'!AA54,3)="Nat",2,IF(LEFT('Indicator Data Imputation'!AA54,3)="Val",1,0))</f>
        <v>1</v>
      </c>
      <c r="AB53" s="242">
        <f>IF(LEFT('Indicator Data Imputation'!AB54,3)="Nat",2,IF(LEFT('Indicator Data Imputation'!AB54,3)="Val",1,0))</f>
        <v>0</v>
      </c>
      <c r="AC53" s="242">
        <f>IF(LEFT('Indicator Data Imputation'!AC54,3)="Nat",2,IF(LEFT('Indicator Data Imputation'!AC54,3)="Val",1,0))</f>
        <v>0</v>
      </c>
      <c r="AD53" s="242">
        <f>IF(LEFT('Indicator Data Imputation'!AD54,3)="Nat",2,IF(LEFT('Indicator Data Imputation'!AD54,3)="Val",1,0))</f>
        <v>0</v>
      </c>
      <c r="AE53" s="242">
        <f>IF(LEFT('Indicator Data Imputation'!AE54,3)="Nat",2,IF(LEFT('Indicator Data Imputation'!AE54,3)="Val",1,0))</f>
        <v>0</v>
      </c>
      <c r="AF53" s="242">
        <f>IF(LEFT('Indicator Data Imputation'!AF54,3)="Nat",2,IF(LEFT('Indicator Data Imputation'!AF54,3)="Val",1,0))</f>
        <v>0</v>
      </c>
      <c r="AG53" s="242">
        <f>IF(LEFT('Indicator Data Imputation'!AG54,3)="Nat",2,IF(LEFT('Indicator Data Imputation'!AG54,3)="Val",1,0))</f>
        <v>0</v>
      </c>
      <c r="AH53" s="242">
        <f>IF(LEFT('Indicator Data Imputation'!AH54,3)="Nat",2,IF(LEFT('Indicator Data Imputation'!AH54,3)="Val",1,0))</f>
        <v>0</v>
      </c>
      <c r="AI53" s="242">
        <f>IF(LEFT('Indicator Data Imputation'!AI54,3)="Nat",2,IF(LEFT('Indicator Data Imputation'!AI54,3)="Val",1,0))</f>
        <v>0</v>
      </c>
      <c r="AJ53" s="242">
        <f>IF(LEFT('Indicator Data Imputation'!AJ54,3)="Nat",2,IF(LEFT('Indicator Data Imputation'!AJ54,3)="Val",1,0))</f>
        <v>0</v>
      </c>
      <c r="AK53" s="242">
        <f>IF(LEFT('Indicator Data Imputation'!AK54,3)="Nat",2,IF(LEFT('Indicator Data Imputation'!AK54,3)="Val",1,0))</f>
        <v>0</v>
      </c>
      <c r="AL53" s="242">
        <f>IF(LEFT('Indicator Data Imputation'!AL54,3)="Nat",2,IF(LEFT('Indicator Data Imputation'!AL54,3)="Val",1,0))</f>
        <v>0</v>
      </c>
      <c r="AM53" s="242">
        <f>IF(LEFT('Indicator Data Imputation'!AM54,3)="Nat",2,IF(LEFT('Indicator Data Imputation'!AM54,3)="Val",1,0))</f>
        <v>0</v>
      </c>
      <c r="AN53" s="242">
        <f>IF(LEFT('Indicator Data Imputation'!AN54,3)="Nat",2,IF(LEFT('Indicator Data Imputation'!AN54,3)="Val",1,0))</f>
        <v>1</v>
      </c>
      <c r="AO53" s="242">
        <f>IF(LEFT('Indicator Data Imputation'!AO54,3)="Nat",2,IF(LEFT('Indicator Data Imputation'!AO54,3)="Val",1,0))</f>
        <v>1</v>
      </c>
      <c r="AP53" s="242">
        <f>IF(LEFT('Indicator Data Imputation'!AP54,3)="Nat",2,IF(LEFT('Indicator Data Imputation'!AP54,3)="Val",1,0))</f>
        <v>2</v>
      </c>
      <c r="AQ53" s="242">
        <f>IF(LEFT('Indicator Data Imputation'!AQ54,3)="Nat",2,IF(LEFT('Indicator Data Imputation'!AQ54,3)="Val",1,0))</f>
        <v>2</v>
      </c>
      <c r="AR53" s="242">
        <f>IF(LEFT('Indicator Data Imputation'!AR54,3)="Nat",2,IF(LEFT('Indicator Data Imputation'!AR54,3)="Val",1,0))</f>
        <v>2</v>
      </c>
      <c r="AS53" s="242">
        <f>IF(LEFT('Indicator Data Imputation'!AS54,3)="Nat",2,IF(LEFT('Indicator Data Imputation'!AS54,3)="Val",1,0))</f>
        <v>2</v>
      </c>
      <c r="AT53" s="242">
        <f>IF(LEFT('Indicator Data Imputation'!AT54,3)="Nat",2,IF(LEFT('Indicator Data Imputation'!AT54,3)="Val",1,0))</f>
        <v>2</v>
      </c>
      <c r="AU53" s="242">
        <f>IF(LEFT('Indicator Data Imputation'!AU54,3)="Nat",2,IF(LEFT('Indicator Data Imputation'!AU54,3)="Val",1,0))</f>
        <v>1</v>
      </c>
      <c r="AV53" s="242">
        <f>IF(LEFT('Indicator Data Imputation'!AV54,3)="Nat",2,IF(LEFT('Indicator Data Imputation'!AV54,3)="Val",1,0))</f>
        <v>1</v>
      </c>
      <c r="AW53" s="242">
        <f>IF(LEFT('Indicator Data Imputation'!AW54,3)="Nat",2,IF(LEFT('Indicator Data Imputation'!AW54,3)="Val",1,0))</f>
        <v>0</v>
      </c>
      <c r="AX53" s="242">
        <f>IF(LEFT('Indicator Data Imputation'!AX54,3)="Nat",2,IF(LEFT('Indicator Data Imputation'!AX54,3)="Val",1,0))</f>
        <v>0</v>
      </c>
      <c r="AY53" s="246">
        <f t="shared" si="0"/>
        <v>17</v>
      </c>
      <c r="AZ53" s="247">
        <f t="shared" si="1"/>
        <v>0.36956521739130432</v>
      </c>
      <c r="BA53" s="246">
        <f t="shared" si="2"/>
        <v>5</v>
      </c>
      <c r="BB53" s="247">
        <f t="shared" si="3"/>
        <v>0.10869565217391304</v>
      </c>
    </row>
    <row r="54" spans="1:54" s="166" customFormat="1" x14ac:dyDescent="0.25">
      <c r="A54" s="165" t="s">
        <v>439</v>
      </c>
      <c r="B54" s="165" t="s">
        <v>424</v>
      </c>
      <c r="C54" s="165" t="s">
        <v>403</v>
      </c>
      <c r="D54" s="195" t="s">
        <v>429</v>
      </c>
      <c r="E54" s="242">
        <f>IF(LEFT('Indicator Data Imputation'!E55,3)="Nat",2,IF(LEFT('Indicator Data Imputation'!E55,3)="Val",1,0))</f>
        <v>0</v>
      </c>
      <c r="F54" s="242">
        <f>IF(LEFT('Indicator Data Imputation'!F55,3)="Nat",2,IF(LEFT('Indicator Data Imputation'!F55,3)="Val",1,0))</f>
        <v>0</v>
      </c>
      <c r="G54" s="242">
        <f>IF(LEFT('Indicator Data Imputation'!G55,3)="Nat",2,IF(LEFT('Indicator Data Imputation'!G55,3)="Val",1,0))</f>
        <v>0</v>
      </c>
      <c r="H54" s="242">
        <f>IF(LEFT('Indicator Data Imputation'!H55,3)="Nat",2,IF(LEFT('Indicator Data Imputation'!H55,3)="Val",1,0))</f>
        <v>0</v>
      </c>
      <c r="I54" s="242">
        <f>IF(LEFT('Indicator Data Imputation'!I55,3)="Nat",2,IF(LEFT('Indicator Data Imputation'!I55,3)="Val",1,0))</f>
        <v>1</v>
      </c>
      <c r="J54" s="242">
        <f>IF(LEFT('Indicator Data Imputation'!J55,3)="Nat",2,IF(LEFT('Indicator Data Imputation'!J55,3)="Val",1,0))</f>
        <v>0</v>
      </c>
      <c r="K54" s="242">
        <f>IF(LEFT('Indicator Data Imputation'!K55,3)="Nat",2,IF(LEFT('Indicator Data Imputation'!K55,3)="Val",1,0))</f>
        <v>1</v>
      </c>
      <c r="L54" s="242">
        <f>IF(LEFT('Indicator Data Imputation'!L55,3)="Nat",2,IF(LEFT('Indicator Data Imputation'!L55,3)="Val",1,0))</f>
        <v>0</v>
      </c>
      <c r="M54" s="242">
        <f>IF(LEFT('Indicator Data Imputation'!M55,3)="Nat",2,IF(LEFT('Indicator Data Imputation'!M55,3)="Val",1,0))</f>
        <v>0</v>
      </c>
      <c r="N54" s="242">
        <f>IF(LEFT('Indicator Data Imputation'!N55,3)="Nat",2,IF(LEFT('Indicator Data Imputation'!N55,3)="Val",1,0))</f>
        <v>0</v>
      </c>
      <c r="O54" s="242">
        <f>IF(LEFT('Indicator Data Imputation'!O55,3)="Nat",2,IF(LEFT('Indicator Data Imputation'!O55,3)="Val",1,0))</f>
        <v>0</v>
      </c>
      <c r="P54" s="242">
        <f>IF(LEFT('Indicator Data Imputation'!P55,3)="Nat",2,IF(LEFT('Indicator Data Imputation'!P55,3)="Val",1,0))</f>
        <v>0</v>
      </c>
      <c r="Q54" s="242">
        <f>IF(LEFT('Indicator Data Imputation'!Q55,3)="Nat",2,IF(LEFT('Indicator Data Imputation'!Q55,3)="Val",1,0))</f>
        <v>1</v>
      </c>
      <c r="R54" s="242">
        <f>IF(LEFT('Indicator Data Imputation'!R55,3)="Nat",2,IF(LEFT('Indicator Data Imputation'!R55,3)="Val",1,0))</f>
        <v>1</v>
      </c>
      <c r="S54" s="242">
        <f>IF(LEFT('Indicator Data Imputation'!S55,3)="Nat",2,IF(LEFT('Indicator Data Imputation'!S55,3)="Val",1,0))</f>
        <v>1</v>
      </c>
      <c r="T54" s="242">
        <f>IF(LEFT('Indicator Data Imputation'!T55,3)="Nat",2,IF(LEFT('Indicator Data Imputation'!T55,3)="Val",1,0))</f>
        <v>1</v>
      </c>
      <c r="U54" s="242">
        <f>IF(LEFT('Indicator Data Imputation'!U55,3)="Nat",2,IF(LEFT('Indicator Data Imputation'!U55,3)="Val",1,0))</f>
        <v>1</v>
      </c>
      <c r="V54" s="242">
        <f>IF(LEFT('Indicator Data Imputation'!V55,3)="Nat",2,IF(LEFT('Indicator Data Imputation'!V55,3)="Val",1,0))</f>
        <v>1</v>
      </c>
      <c r="W54" s="242">
        <f>IF(LEFT('Indicator Data Imputation'!W55,3)="Nat",2,IF(LEFT('Indicator Data Imputation'!W55,3)="Val",1,0))</f>
        <v>1</v>
      </c>
      <c r="X54" s="242">
        <f>IF(LEFT('Indicator Data Imputation'!X55,3)="Nat",2,IF(LEFT('Indicator Data Imputation'!X55,3)="Val",1,0))</f>
        <v>1</v>
      </c>
      <c r="Y54" s="242">
        <f>IF(LEFT('Indicator Data Imputation'!Y55,3)="Nat",2,IF(LEFT('Indicator Data Imputation'!Y55,3)="Val",1,0))</f>
        <v>1</v>
      </c>
      <c r="Z54" s="242">
        <f>IF(LEFT('Indicator Data Imputation'!Z55,3)="Nat",2,IF(LEFT('Indicator Data Imputation'!Z55,3)="Val",1,0))</f>
        <v>1</v>
      </c>
      <c r="AA54" s="242">
        <f>IF(LEFT('Indicator Data Imputation'!AA55,3)="Nat",2,IF(LEFT('Indicator Data Imputation'!AA55,3)="Val",1,0))</f>
        <v>1</v>
      </c>
      <c r="AB54" s="242">
        <f>IF(LEFT('Indicator Data Imputation'!AB55,3)="Nat",2,IF(LEFT('Indicator Data Imputation'!AB55,3)="Val",1,0))</f>
        <v>0</v>
      </c>
      <c r="AC54" s="242">
        <f>IF(LEFT('Indicator Data Imputation'!AC55,3)="Nat",2,IF(LEFT('Indicator Data Imputation'!AC55,3)="Val",1,0))</f>
        <v>0</v>
      </c>
      <c r="AD54" s="242">
        <f>IF(LEFT('Indicator Data Imputation'!AD55,3)="Nat",2,IF(LEFT('Indicator Data Imputation'!AD55,3)="Val",1,0))</f>
        <v>0</v>
      </c>
      <c r="AE54" s="242">
        <f>IF(LEFT('Indicator Data Imputation'!AE55,3)="Nat",2,IF(LEFT('Indicator Data Imputation'!AE55,3)="Val",1,0))</f>
        <v>0</v>
      </c>
      <c r="AF54" s="242">
        <f>IF(LEFT('Indicator Data Imputation'!AF55,3)="Nat",2,IF(LEFT('Indicator Data Imputation'!AF55,3)="Val",1,0))</f>
        <v>0</v>
      </c>
      <c r="AG54" s="242">
        <f>IF(LEFT('Indicator Data Imputation'!AG55,3)="Nat",2,IF(LEFT('Indicator Data Imputation'!AG55,3)="Val",1,0))</f>
        <v>0</v>
      </c>
      <c r="AH54" s="242">
        <f>IF(LEFT('Indicator Data Imputation'!AH55,3)="Nat",2,IF(LEFT('Indicator Data Imputation'!AH55,3)="Val",1,0))</f>
        <v>0</v>
      </c>
      <c r="AI54" s="242">
        <f>IF(LEFT('Indicator Data Imputation'!AI55,3)="Nat",2,IF(LEFT('Indicator Data Imputation'!AI55,3)="Val",1,0))</f>
        <v>0</v>
      </c>
      <c r="AJ54" s="242">
        <f>IF(LEFT('Indicator Data Imputation'!AJ55,3)="Nat",2,IF(LEFT('Indicator Data Imputation'!AJ55,3)="Val",1,0))</f>
        <v>0</v>
      </c>
      <c r="AK54" s="242">
        <f>IF(LEFT('Indicator Data Imputation'!AK55,3)="Nat",2,IF(LEFT('Indicator Data Imputation'!AK55,3)="Val",1,0))</f>
        <v>0</v>
      </c>
      <c r="AL54" s="242">
        <f>IF(LEFT('Indicator Data Imputation'!AL55,3)="Nat",2,IF(LEFT('Indicator Data Imputation'!AL55,3)="Val",1,0))</f>
        <v>0</v>
      </c>
      <c r="AM54" s="242">
        <f>IF(LEFT('Indicator Data Imputation'!AM55,3)="Nat",2,IF(LEFT('Indicator Data Imputation'!AM55,3)="Val",1,0))</f>
        <v>0</v>
      </c>
      <c r="AN54" s="242">
        <f>IF(LEFT('Indicator Data Imputation'!AN55,3)="Nat",2,IF(LEFT('Indicator Data Imputation'!AN55,3)="Val",1,0))</f>
        <v>1</v>
      </c>
      <c r="AO54" s="242">
        <f>IF(LEFT('Indicator Data Imputation'!AO55,3)="Nat",2,IF(LEFT('Indicator Data Imputation'!AO55,3)="Val",1,0))</f>
        <v>1</v>
      </c>
      <c r="AP54" s="242">
        <f>IF(LEFT('Indicator Data Imputation'!AP55,3)="Nat",2,IF(LEFT('Indicator Data Imputation'!AP55,3)="Val",1,0))</f>
        <v>2</v>
      </c>
      <c r="AQ54" s="242">
        <f>IF(LEFT('Indicator Data Imputation'!AQ55,3)="Nat",2,IF(LEFT('Indicator Data Imputation'!AQ55,3)="Val",1,0))</f>
        <v>2</v>
      </c>
      <c r="AR54" s="242">
        <f>IF(LEFT('Indicator Data Imputation'!AR55,3)="Nat",2,IF(LEFT('Indicator Data Imputation'!AR55,3)="Val",1,0))</f>
        <v>2</v>
      </c>
      <c r="AS54" s="242">
        <f>IF(LEFT('Indicator Data Imputation'!AS55,3)="Nat",2,IF(LEFT('Indicator Data Imputation'!AS55,3)="Val",1,0))</f>
        <v>2</v>
      </c>
      <c r="AT54" s="242">
        <f>IF(LEFT('Indicator Data Imputation'!AT55,3)="Nat",2,IF(LEFT('Indicator Data Imputation'!AT55,3)="Val",1,0))</f>
        <v>2</v>
      </c>
      <c r="AU54" s="242">
        <f>IF(LEFT('Indicator Data Imputation'!AU55,3)="Nat",2,IF(LEFT('Indicator Data Imputation'!AU55,3)="Val",1,0))</f>
        <v>1</v>
      </c>
      <c r="AV54" s="242">
        <f>IF(LEFT('Indicator Data Imputation'!AV55,3)="Nat",2,IF(LEFT('Indicator Data Imputation'!AV55,3)="Val",1,0))</f>
        <v>1</v>
      </c>
      <c r="AW54" s="242">
        <f>IF(LEFT('Indicator Data Imputation'!AW55,3)="Nat",2,IF(LEFT('Indicator Data Imputation'!AW55,3)="Val",1,0))</f>
        <v>0</v>
      </c>
      <c r="AX54" s="242">
        <f>IF(LEFT('Indicator Data Imputation'!AX55,3)="Nat",2,IF(LEFT('Indicator Data Imputation'!AX55,3)="Val",1,0))</f>
        <v>0</v>
      </c>
      <c r="AY54" s="246">
        <f t="shared" si="0"/>
        <v>17</v>
      </c>
      <c r="AZ54" s="247">
        <f t="shared" si="1"/>
        <v>0.36956521739130432</v>
      </c>
      <c r="BA54" s="246">
        <f t="shared" si="2"/>
        <v>5</v>
      </c>
      <c r="BB54" s="247">
        <f t="shared" si="3"/>
        <v>0.10869565217391304</v>
      </c>
    </row>
    <row r="55" spans="1:54" s="166" customFormat="1" x14ac:dyDescent="0.25">
      <c r="A55" s="165" t="s">
        <v>439</v>
      </c>
      <c r="B55" s="165" t="s">
        <v>427</v>
      </c>
      <c r="C55" s="165" t="s">
        <v>403</v>
      </c>
      <c r="D55" s="195" t="s">
        <v>432</v>
      </c>
      <c r="E55" s="242">
        <f>IF(LEFT('Indicator Data Imputation'!E56,3)="Nat",2,IF(LEFT('Indicator Data Imputation'!E56,3)="Val",1,0))</f>
        <v>0</v>
      </c>
      <c r="F55" s="242">
        <f>IF(LEFT('Indicator Data Imputation'!F56,3)="Nat",2,IF(LEFT('Indicator Data Imputation'!F56,3)="Val",1,0))</f>
        <v>0</v>
      </c>
      <c r="G55" s="242">
        <f>IF(LEFT('Indicator Data Imputation'!G56,3)="Nat",2,IF(LEFT('Indicator Data Imputation'!G56,3)="Val",1,0))</f>
        <v>0</v>
      </c>
      <c r="H55" s="242">
        <f>IF(LEFT('Indicator Data Imputation'!H56,3)="Nat",2,IF(LEFT('Indicator Data Imputation'!H56,3)="Val",1,0))</f>
        <v>0</v>
      </c>
      <c r="I55" s="242">
        <f>IF(LEFT('Indicator Data Imputation'!I56,3)="Nat",2,IF(LEFT('Indicator Data Imputation'!I56,3)="Val",1,0))</f>
        <v>1</v>
      </c>
      <c r="J55" s="242">
        <f>IF(LEFT('Indicator Data Imputation'!J56,3)="Nat",2,IF(LEFT('Indicator Data Imputation'!J56,3)="Val",1,0))</f>
        <v>0</v>
      </c>
      <c r="K55" s="242">
        <f>IF(LEFT('Indicator Data Imputation'!K56,3)="Nat",2,IF(LEFT('Indicator Data Imputation'!K56,3)="Val",1,0))</f>
        <v>1</v>
      </c>
      <c r="L55" s="242">
        <f>IF(LEFT('Indicator Data Imputation'!L56,3)="Nat",2,IF(LEFT('Indicator Data Imputation'!L56,3)="Val",1,0))</f>
        <v>0</v>
      </c>
      <c r="M55" s="242">
        <f>IF(LEFT('Indicator Data Imputation'!M56,3)="Nat",2,IF(LEFT('Indicator Data Imputation'!M56,3)="Val",1,0))</f>
        <v>0</v>
      </c>
      <c r="N55" s="242">
        <f>IF(LEFT('Indicator Data Imputation'!N56,3)="Nat",2,IF(LEFT('Indicator Data Imputation'!N56,3)="Val",1,0))</f>
        <v>0</v>
      </c>
      <c r="O55" s="242">
        <f>IF(LEFT('Indicator Data Imputation'!O56,3)="Nat",2,IF(LEFT('Indicator Data Imputation'!O56,3)="Val",1,0))</f>
        <v>0</v>
      </c>
      <c r="P55" s="242">
        <f>IF(LEFT('Indicator Data Imputation'!P56,3)="Nat",2,IF(LEFT('Indicator Data Imputation'!P56,3)="Val",1,0))</f>
        <v>0</v>
      </c>
      <c r="Q55" s="242">
        <f>IF(LEFT('Indicator Data Imputation'!Q56,3)="Nat",2,IF(LEFT('Indicator Data Imputation'!Q56,3)="Val",1,0))</f>
        <v>1</v>
      </c>
      <c r="R55" s="242">
        <f>IF(LEFT('Indicator Data Imputation'!R56,3)="Nat",2,IF(LEFT('Indicator Data Imputation'!R56,3)="Val",1,0))</f>
        <v>1</v>
      </c>
      <c r="S55" s="242">
        <f>IF(LEFT('Indicator Data Imputation'!S56,3)="Nat",2,IF(LEFT('Indicator Data Imputation'!S56,3)="Val",1,0))</f>
        <v>1</v>
      </c>
      <c r="T55" s="242">
        <f>IF(LEFT('Indicator Data Imputation'!T56,3)="Nat",2,IF(LEFT('Indicator Data Imputation'!T56,3)="Val",1,0))</f>
        <v>1</v>
      </c>
      <c r="U55" s="242">
        <f>IF(LEFT('Indicator Data Imputation'!U56,3)="Nat",2,IF(LEFT('Indicator Data Imputation'!U56,3)="Val",1,0))</f>
        <v>1</v>
      </c>
      <c r="V55" s="242">
        <f>IF(LEFT('Indicator Data Imputation'!V56,3)="Nat",2,IF(LEFT('Indicator Data Imputation'!V56,3)="Val",1,0))</f>
        <v>1</v>
      </c>
      <c r="W55" s="242">
        <f>IF(LEFT('Indicator Data Imputation'!W56,3)="Nat",2,IF(LEFT('Indicator Data Imputation'!W56,3)="Val",1,0))</f>
        <v>1</v>
      </c>
      <c r="X55" s="242">
        <f>IF(LEFT('Indicator Data Imputation'!X56,3)="Nat",2,IF(LEFT('Indicator Data Imputation'!X56,3)="Val",1,0))</f>
        <v>1</v>
      </c>
      <c r="Y55" s="242">
        <f>IF(LEFT('Indicator Data Imputation'!Y56,3)="Nat",2,IF(LEFT('Indicator Data Imputation'!Y56,3)="Val",1,0))</f>
        <v>1</v>
      </c>
      <c r="Z55" s="242">
        <f>IF(LEFT('Indicator Data Imputation'!Z56,3)="Nat",2,IF(LEFT('Indicator Data Imputation'!Z56,3)="Val",1,0))</f>
        <v>1</v>
      </c>
      <c r="AA55" s="242">
        <f>IF(LEFT('Indicator Data Imputation'!AA56,3)="Nat",2,IF(LEFT('Indicator Data Imputation'!AA56,3)="Val",1,0))</f>
        <v>1</v>
      </c>
      <c r="AB55" s="242">
        <f>IF(LEFT('Indicator Data Imputation'!AB56,3)="Nat",2,IF(LEFT('Indicator Data Imputation'!AB56,3)="Val",1,0))</f>
        <v>0</v>
      </c>
      <c r="AC55" s="242">
        <f>IF(LEFT('Indicator Data Imputation'!AC56,3)="Nat",2,IF(LEFT('Indicator Data Imputation'!AC56,3)="Val",1,0))</f>
        <v>0</v>
      </c>
      <c r="AD55" s="242">
        <f>IF(LEFT('Indicator Data Imputation'!AD56,3)="Nat",2,IF(LEFT('Indicator Data Imputation'!AD56,3)="Val",1,0))</f>
        <v>0</v>
      </c>
      <c r="AE55" s="242">
        <f>IF(LEFT('Indicator Data Imputation'!AE56,3)="Nat",2,IF(LEFT('Indicator Data Imputation'!AE56,3)="Val",1,0))</f>
        <v>0</v>
      </c>
      <c r="AF55" s="242">
        <f>IF(LEFT('Indicator Data Imputation'!AF56,3)="Nat",2,IF(LEFT('Indicator Data Imputation'!AF56,3)="Val",1,0))</f>
        <v>0</v>
      </c>
      <c r="AG55" s="242">
        <f>IF(LEFT('Indicator Data Imputation'!AG56,3)="Nat",2,IF(LEFT('Indicator Data Imputation'!AG56,3)="Val",1,0))</f>
        <v>0</v>
      </c>
      <c r="AH55" s="242">
        <f>IF(LEFT('Indicator Data Imputation'!AH56,3)="Nat",2,IF(LEFT('Indicator Data Imputation'!AH56,3)="Val",1,0))</f>
        <v>0</v>
      </c>
      <c r="AI55" s="242">
        <f>IF(LEFT('Indicator Data Imputation'!AI56,3)="Nat",2,IF(LEFT('Indicator Data Imputation'!AI56,3)="Val",1,0))</f>
        <v>0</v>
      </c>
      <c r="AJ55" s="242">
        <f>IF(LEFT('Indicator Data Imputation'!AJ56,3)="Nat",2,IF(LEFT('Indicator Data Imputation'!AJ56,3)="Val",1,0))</f>
        <v>0</v>
      </c>
      <c r="AK55" s="242">
        <f>IF(LEFT('Indicator Data Imputation'!AK56,3)="Nat",2,IF(LEFT('Indicator Data Imputation'!AK56,3)="Val",1,0))</f>
        <v>0</v>
      </c>
      <c r="AL55" s="242">
        <f>IF(LEFT('Indicator Data Imputation'!AL56,3)="Nat",2,IF(LEFT('Indicator Data Imputation'!AL56,3)="Val",1,0))</f>
        <v>0</v>
      </c>
      <c r="AM55" s="242">
        <f>IF(LEFT('Indicator Data Imputation'!AM56,3)="Nat",2,IF(LEFT('Indicator Data Imputation'!AM56,3)="Val",1,0))</f>
        <v>0</v>
      </c>
      <c r="AN55" s="242">
        <f>IF(LEFT('Indicator Data Imputation'!AN56,3)="Nat",2,IF(LEFT('Indicator Data Imputation'!AN56,3)="Val",1,0))</f>
        <v>1</v>
      </c>
      <c r="AO55" s="242">
        <f>IF(LEFT('Indicator Data Imputation'!AO56,3)="Nat",2,IF(LEFT('Indicator Data Imputation'!AO56,3)="Val",1,0))</f>
        <v>1</v>
      </c>
      <c r="AP55" s="242">
        <f>IF(LEFT('Indicator Data Imputation'!AP56,3)="Nat",2,IF(LEFT('Indicator Data Imputation'!AP56,3)="Val",1,0))</f>
        <v>2</v>
      </c>
      <c r="AQ55" s="242">
        <f>IF(LEFT('Indicator Data Imputation'!AQ56,3)="Nat",2,IF(LEFT('Indicator Data Imputation'!AQ56,3)="Val",1,0))</f>
        <v>2</v>
      </c>
      <c r="AR55" s="242">
        <f>IF(LEFT('Indicator Data Imputation'!AR56,3)="Nat",2,IF(LEFT('Indicator Data Imputation'!AR56,3)="Val",1,0))</f>
        <v>2</v>
      </c>
      <c r="AS55" s="242">
        <f>IF(LEFT('Indicator Data Imputation'!AS56,3)="Nat",2,IF(LEFT('Indicator Data Imputation'!AS56,3)="Val",1,0))</f>
        <v>2</v>
      </c>
      <c r="AT55" s="242">
        <f>IF(LEFT('Indicator Data Imputation'!AT56,3)="Nat",2,IF(LEFT('Indicator Data Imputation'!AT56,3)="Val",1,0))</f>
        <v>2</v>
      </c>
      <c r="AU55" s="242">
        <f>IF(LEFT('Indicator Data Imputation'!AU56,3)="Nat",2,IF(LEFT('Indicator Data Imputation'!AU56,3)="Val",1,0))</f>
        <v>1</v>
      </c>
      <c r="AV55" s="242">
        <f>IF(LEFT('Indicator Data Imputation'!AV56,3)="Nat",2,IF(LEFT('Indicator Data Imputation'!AV56,3)="Val",1,0))</f>
        <v>1</v>
      </c>
      <c r="AW55" s="242">
        <f>IF(LEFT('Indicator Data Imputation'!AW56,3)="Nat",2,IF(LEFT('Indicator Data Imputation'!AW56,3)="Val",1,0))</f>
        <v>0</v>
      </c>
      <c r="AX55" s="242">
        <f>IF(LEFT('Indicator Data Imputation'!AX56,3)="Nat",2,IF(LEFT('Indicator Data Imputation'!AX56,3)="Val",1,0))</f>
        <v>0</v>
      </c>
      <c r="AY55" s="246">
        <f t="shared" si="0"/>
        <v>17</v>
      </c>
      <c r="AZ55" s="247">
        <f t="shared" si="1"/>
        <v>0.36956521739130432</v>
      </c>
      <c r="BA55" s="246">
        <f t="shared" si="2"/>
        <v>5</v>
      </c>
      <c r="BB55" s="247">
        <f t="shared" si="3"/>
        <v>0.10869565217391304</v>
      </c>
    </row>
    <row r="56" spans="1:54" s="166" customFormat="1" x14ac:dyDescent="0.25">
      <c r="A56" s="165" t="s">
        <v>439</v>
      </c>
      <c r="B56" s="165" t="s">
        <v>435</v>
      </c>
      <c r="C56" s="165" t="s">
        <v>403</v>
      </c>
      <c r="D56" s="195" t="s">
        <v>436</v>
      </c>
      <c r="E56" s="242">
        <f>IF(LEFT('Indicator Data Imputation'!E57,3)="Nat",2,IF(LEFT('Indicator Data Imputation'!E57,3)="Val",1,0))</f>
        <v>0</v>
      </c>
      <c r="F56" s="242">
        <f>IF(LEFT('Indicator Data Imputation'!F57,3)="Nat",2,IF(LEFT('Indicator Data Imputation'!F57,3)="Val",1,0))</f>
        <v>0</v>
      </c>
      <c r="G56" s="242">
        <f>IF(LEFT('Indicator Data Imputation'!G57,3)="Nat",2,IF(LEFT('Indicator Data Imputation'!G57,3)="Val",1,0))</f>
        <v>0</v>
      </c>
      <c r="H56" s="242">
        <f>IF(LEFT('Indicator Data Imputation'!H57,3)="Nat",2,IF(LEFT('Indicator Data Imputation'!H57,3)="Val",1,0))</f>
        <v>0</v>
      </c>
      <c r="I56" s="242">
        <f>IF(LEFT('Indicator Data Imputation'!I57,3)="Nat",2,IF(LEFT('Indicator Data Imputation'!I57,3)="Val",1,0))</f>
        <v>1</v>
      </c>
      <c r="J56" s="242">
        <f>IF(LEFT('Indicator Data Imputation'!J57,3)="Nat",2,IF(LEFT('Indicator Data Imputation'!J57,3)="Val",1,0))</f>
        <v>0</v>
      </c>
      <c r="K56" s="242">
        <f>IF(LEFT('Indicator Data Imputation'!K57,3)="Nat",2,IF(LEFT('Indicator Data Imputation'!K57,3)="Val",1,0))</f>
        <v>1</v>
      </c>
      <c r="L56" s="242">
        <f>IF(LEFT('Indicator Data Imputation'!L57,3)="Nat",2,IF(LEFT('Indicator Data Imputation'!L57,3)="Val",1,0))</f>
        <v>0</v>
      </c>
      <c r="M56" s="242">
        <f>IF(LEFT('Indicator Data Imputation'!M57,3)="Nat",2,IF(LEFT('Indicator Data Imputation'!M57,3)="Val",1,0))</f>
        <v>0</v>
      </c>
      <c r="N56" s="242">
        <f>IF(LEFT('Indicator Data Imputation'!N57,3)="Nat",2,IF(LEFT('Indicator Data Imputation'!N57,3)="Val",1,0))</f>
        <v>0</v>
      </c>
      <c r="O56" s="242">
        <f>IF(LEFT('Indicator Data Imputation'!O57,3)="Nat",2,IF(LEFT('Indicator Data Imputation'!O57,3)="Val",1,0))</f>
        <v>0</v>
      </c>
      <c r="P56" s="242">
        <f>IF(LEFT('Indicator Data Imputation'!P57,3)="Nat",2,IF(LEFT('Indicator Data Imputation'!P57,3)="Val",1,0))</f>
        <v>0</v>
      </c>
      <c r="Q56" s="242">
        <f>IF(LEFT('Indicator Data Imputation'!Q57,3)="Nat",2,IF(LEFT('Indicator Data Imputation'!Q57,3)="Val",1,0))</f>
        <v>1</v>
      </c>
      <c r="R56" s="242">
        <f>IF(LEFT('Indicator Data Imputation'!R57,3)="Nat",2,IF(LEFT('Indicator Data Imputation'!R57,3)="Val",1,0))</f>
        <v>1</v>
      </c>
      <c r="S56" s="242">
        <f>IF(LEFT('Indicator Data Imputation'!S57,3)="Nat",2,IF(LEFT('Indicator Data Imputation'!S57,3)="Val",1,0))</f>
        <v>1</v>
      </c>
      <c r="T56" s="242">
        <f>IF(LEFT('Indicator Data Imputation'!T57,3)="Nat",2,IF(LEFT('Indicator Data Imputation'!T57,3)="Val",1,0))</f>
        <v>1</v>
      </c>
      <c r="U56" s="242">
        <f>IF(LEFT('Indicator Data Imputation'!U57,3)="Nat",2,IF(LEFT('Indicator Data Imputation'!U57,3)="Val",1,0))</f>
        <v>1</v>
      </c>
      <c r="V56" s="242">
        <f>IF(LEFT('Indicator Data Imputation'!V57,3)="Nat",2,IF(LEFT('Indicator Data Imputation'!V57,3)="Val",1,0))</f>
        <v>1</v>
      </c>
      <c r="W56" s="242">
        <f>IF(LEFT('Indicator Data Imputation'!W57,3)="Nat",2,IF(LEFT('Indicator Data Imputation'!W57,3)="Val",1,0))</f>
        <v>1</v>
      </c>
      <c r="X56" s="242">
        <f>IF(LEFT('Indicator Data Imputation'!X57,3)="Nat",2,IF(LEFT('Indicator Data Imputation'!X57,3)="Val",1,0))</f>
        <v>1</v>
      </c>
      <c r="Y56" s="242">
        <f>IF(LEFT('Indicator Data Imputation'!Y57,3)="Nat",2,IF(LEFT('Indicator Data Imputation'!Y57,3)="Val",1,0))</f>
        <v>1</v>
      </c>
      <c r="Z56" s="242">
        <f>IF(LEFT('Indicator Data Imputation'!Z57,3)="Nat",2,IF(LEFT('Indicator Data Imputation'!Z57,3)="Val",1,0))</f>
        <v>1</v>
      </c>
      <c r="AA56" s="242">
        <f>IF(LEFT('Indicator Data Imputation'!AA57,3)="Nat",2,IF(LEFT('Indicator Data Imputation'!AA57,3)="Val",1,0))</f>
        <v>1</v>
      </c>
      <c r="AB56" s="242">
        <f>IF(LEFT('Indicator Data Imputation'!AB57,3)="Nat",2,IF(LEFT('Indicator Data Imputation'!AB57,3)="Val",1,0))</f>
        <v>0</v>
      </c>
      <c r="AC56" s="242">
        <f>IF(LEFT('Indicator Data Imputation'!AC57,3)="Nat",2,IF(LEFT('Indicator Data Imputation'!AC57,3)="Val",1,0))</f>
        <v>0</v>
      </c>
      <c r="AD56" s="242">
        <f>IF(LEFT('Indicator Data Imputation'!AD57,3)="Nat",2,IF(LEFT('Indicator Data Imputation'!AD57,3)="Val",1,0))</f>
        <v>0</v>
      </c>
      <c r="AE56" s="242">
        <f>IF(LEFT('Indicator Data Imputation'!AE57,3)="Nat",2,IF(LEFT('Indicator Data Imputation'!AE57,3)="Val",1,0))</f>
        <v>0</v>
      </c>
      <c r="AF56" s="242">
        <f>IF(LEFT('Indicator Data Imputation'!AF57,3)="Nat",2,IF(LEFT('Indicator Data Imputation'!AF57,3)="Val",1,0))</f>
        <v>0</v>
      </c>
      <c r="AG56" s="242">
        <f>IF(LEFT('Indicator Data Imputation'!AG57,3)="Nat",2,IF(LEFT('Indicator Data Imputation'!AG57,3)="Val",1,0))</f>
        <v>0</v>
      </c>
      <c r="AH56" s="242">
        <f>IF(LEFT('Indicator Data Imputation'!AH57,3)="Nat",2,IF(LEFT('Indicator Data Imputation'!AH57,3)="Val",1,0))</f>
        <v>0</v>
      </c>
      <c r="AI56" s="242">
        <f>IF(LEFT('Indicator Data Imputation'!AI57,3)="Nat",2,IF(LEFT('Indicator Data Imputation'!AI57,3)="Val",1,0))</f>
        <v>0</v>
      </c>
      <c r="AJ56" s="242">
        <f>IF(LEFT('Indicator Data Imputation'!AJ57,3)="Nat",2,IF(LEFT('Indicator Data Imputation'!AJ57,3)="Val",1,0))</f>
        <v>0</v>
      </c>
      <c r="AK56" s="242">
        <f>IF(LEFT('Indicator Data Imputation'!AK57,3)="Nat",2,IF(LEFT('Indicator Data Imputation'!AK57,3)="Val",1,0))</f>
        <v>0</v>
      </c>
      <c r="AL56" s="242">
        <f>IF(LEFT('Indicator Data Imputation'!AL57,3)="Nat",2,IF(LEFT('Indicator Data Imputation'!AL57,3)="Val",1,0))</f>
        <v>0</v>
      </c>
      <c r="AM56" s="242">
        <f>IF(LEFT('Indicator Data Imputation'!AM57,3)="Nat",2,IF(LEFT('Indicator Data Imputation'!AM57,3)="Val",1,0))</f>
        <v>0</v>
      </c>
      <c r="AN56" s="242">
        <f>IF(LEFT('Indicator Data Imputation'!AN57,3)="Nat",2,IF(LEFT('Indicator Data Imputation'!AN57,3)="Val",1,0))</f>
        <v>1</v>
      </c>
      <c r="AO56" s="242">
        <f>IF(LEFT('Indicator Data Imputation'!AO57,3)="Nat",2,IF(LEFT('Indicator Data Imputation'!AO57,3)="Val",1,0))</f>
        <v>1</v>
      </c>
      <c r="AP56" s="242">
        <f>IF(LEFT('Indicator Data Imputation'!AP57,3)="Nat",2,IF(LEFT('Indicator Data Imputation'!AP57,3)="Val",1,0))</f>
        <v>2</v>
      </c>
      <c r="AQ56" s="242">
        <f>IF(LEFT('Indicator Data Imputation'!AQ57,3)="Nat",2,IF(LEFT('Indicator Data Imputation'!AQ57,3)="Val",1,0))</f>
        <v>2</v>
      </c>
      <c r="AR56" s="242">
        <f>IF(LEFT('Indicator Data Imputation'!AR57,3)="Nat",2,IF(LEFT('Indicator Data Imputation'!AR57,3)="Val",1,0))</f>
        <v>2</v>
      </c>
      <c r="AS56" s="242">
        <f>IF(LEFT('Indicator Data Imputation'!AS57,3)="Nat",2,IF(LEFT('Indicator Data Imputation'!AS57,3)="Val",1,0))</f>
        <v>2</v>
      </c>
      <c r="AT56" s="242">
        <f>IF(LEFT('Indicator Data Imputation'!AT57,3)="Nat",2,IF(LEFT('Indicator Data Imputation'!AT57,3)="Val",1,0))</f>
        <v>2</v>
      </c>
      <c r="AU56" s="242">
        <f>IF(LEFT('Indicator Data Imputation'!AU57,3)="Nat",2,IF(LEFT('Indicator Data Imputation'!AU57,3)="Val",1,0))</f>
        <v>1</v>
      </c>
      <c r="AV56" s="242">
        <f>IF(LEFT('Indicator Data Imputation'!AV57,3)="Nat",2,IF(LEFT('Indicator Data Imputation'!AV57,3)="Val",1,0))</f>
        <v>1</v>
      </c>
      <c r="AW56" s="242">
        <f>IF(LEFT('Indicator Data Imputation'!AW57,3)="Nat",2,IF(LEFT('Indicator Data Imputation'!AW57,3)="Val",1,0))</f>
        <v>0</v>
      </c>
      <c r="AX56" s="242">
        <f>IF(LEFT('Indicator Data Imputation'!AX57,3)="Nat",2,IF(LEFT('Indicator Data Imputation'!AX57,3)="Val",1,0))</f>
        <v>0</v>
      </c>
      <c r="AY56" s="246">
        <f t="shared" si="0"/>
        <v>17</v>
      </c>
      <c r="AZ56" s="247">
        <f t="shared" si="1"/>
        <v>0.36956521739130432</v>
      </c>
      <c r="BA56" s="246">
        <f t="shared" si="2"/>
        <v>5</v>
      </c>
      <c r="BB56" s="247">
        <f t="shared" si="3"/>
        <v>0.10869565217391304</v>
      </c>
    </row>
    <row r="57" spans="1:54" s="166" customFormat="1" x14ac:dyDescent="0.25">
      <c r="A57" s="165" t="s">
        <v>439</v>
      </c>
      <c r="B57" s="165" t="s">
        <v>439</v>
      </c>
      <c r="C57" s="165" t="s">
        <v>403</v>
      </c>
      <c r="D57" s="195" t="s">
        <v>440</v>
      </c>
      <c r="E57" s="242">
        <f>IF(LEFT('Indicator Data Imputation'!E58,3)="Nat",2,IF(LEFT('Indicator Data Imputation'!E58,3)="Val",1,0))</f>
        <v>0</v>
      </c>
      <c r="F57" s="242">
        <f>IF(LEFT('Indicator Data Imputation'!F58,3)="Nat",2,IF(LEFT('Indicator Data Imputation'!F58,3)="Val",1,0))</f>
        <v>0</v>
      </c>
      <c r="G57" s="242">
        <f>IF(LEFT('Indicator Data Imputation'!G58,3)="Nat",2,IF(LEFT('Indicator Data Imputation'!G58,3)="Val",1,0))</f>
        <v>0</v>
      </c>
      <c r="H57" s="242">
        <f>IF(LEFT('Indicator Data Imputation'!H58,3)="Nat",2,IF(LEFT('Indicator Data Imputation'!H58,3)="Val",1,0))</f>
        <v>0</v>
      </c>
      <c r="I57" s="242">
        <f>IF(LEFT('Indicator Data Imputation'!I58,3)="Nat",2,IF(LEFT('Indicator Data Imputation'!I58,3)="Val",1,0))</f>
        <v>1</v>
      </c>
      <c r="J57" s="242">
        <f>IF(LEFT('Indicator Data Imputation'!J58,3)="Nat",2,IF(LEFT('Indicator Data Imputation'!J58,3)="Val",1,0))</f>
        <v>0</v>
      </c>
      <c r="K57" s="242">
        <f>IF(LEFT('Indicator Data Imputation'!K58,3)="Nat",2,IF(LEFT('Indicator Data Imputation'!K58,3)="Val",1,0))</f>
        <v>1</v>
      </c>
      <c r="L57" s="242">
        <f>IF(LEFT('Indicator Data Imputation'!L58,3)="Nat",2,IF(LEFT('Indicator Data Imputation'!L58,3)="Val",1,0))</f>
        <v>0</v>
      </c>
      <c r="M57" s="242">
        <f>IF(LEFT('Indicator Data Imputation'!M58,3)="Nat",2,IF(LEFT('Indicator Data Imputation'!M58,3)="Val",1,0))</f>
        <v>0</v>
      </c>
      <c r="N57" s="242">
        <f>IF(LEFT('Indicator Data Imputation'!N58,3)="Nat",2,IF(LEFT('Indicator Data Imputation'!N58,3)="Val",1,0))</f>
        <v>0</v>
      </c>
      <c r="O57" s="242">
        <f>IF(LEFT('Indicator Data Imputation'!O58,3)="Nat",2,IF(LEFT('Indicator Data Imputation'!O58,3)="Val",1,0))</f>
        <v>0</v>
      </c>
      <c r="P57" s="242">
        <f>IF(LEFT('Indicator Data Imputation'!P58,3)="Nat",2,IF(LEFT('Indicator Data Imputation'!P58,3)="Val",1,0))</f>
        <v>0</v>
      </c>
      <c r="Q57" s="242">
        <f>IF(LEFT('Indicator Data Imputation'!Q58,3)="Nat",2,IF(LEFT('Indicator Data Imputation'!Q58,3)="Val",1,0))</f>
        <v>1</v>
      </c>
      <c r="R57" s="242">
        <f>IF(LEFT('Indicator Data Imputation'!R58,3)="Nat",2,IF(LEFT('Indicator Data Imputation'!R58,3)="Val",1,0))</f>
        <v>1</v>
      </c>
      <c r="S57" s="242">
        <f>IF(LEFT('Indicator Data Imputation'!S58,3)="Nat",2,IF(LEFT('Indicator Data Imputation'!S58,3)="Val",1,0))</f>
        <v>1</v>
      </c>
      <c r="T57" s="242">
        <f>IF(LEFT('Indicator Data Imputation'!T58,3)="Nat",2,IF(LEFT('Indicator Data Imputation'!T58,3)="Val",1,0))</f>
        <v>1</v>
      </c>
      <c r="U57" s="242">
        <f>IF(LEFT('Indicator Data Imputation'!U58,3)="Nat",2,IF(LEFT('Indicator Data Imputation'!U58,3)="Val",1,0))</f>
        <v>1</v>
      </c>
      <c r="V57" s="242">
        <f>IF(LEFT('Indicator Data Imputation'!V58,3)="Nat",2,IF(LEFT('Indicator Data Imputation'!V58,3)="Val",1,0))</f>
        <v>1</v>
      </c>
      <c r="W57" s="242">
        <f>IF(LEFT('Indicator Data Imputation'!W58,3)="Nat",2,IF(LEFT('Indicator Data Imputation'!W58,3)="Val",1,0))</f>
        <v>1</v>
      </c>
      <c r="X57" s="242">
        <f>IF(LEFT('Indicator Data Imputation'!X58,3)="Nat",2,IF(LEFT('Indicator Data Imputation'!X58,3)="Val",1,0))</f>
        <v>1</v>
      </c>
      <c r="Y57" s="242">
        <f>IF(LEFT('Indicator Data Imputation'!Y58,3)="Nat",2,IF(LEFT('Indicator Data Imputation'!Y58,3)="Val",1,0))</f>
        <v>1</v>
      </c>
      <c r="Z57" s="242">
        <f>IF(LEFT('Indicator Data Imputation'!Z58,3)="Nat",2,IF(LEFT('Indicator Data Imputation'!Z58,3)="Val",1,0))</f>
        <v>1</v>
      </c>
      <c r="AA57" s="242">
        <f>IF(LEFT('Indicator Data Imputation'!AA58,3)="Nat",2,IF(LEFT('Indicator Data Imputation'!AA58,3)="Val",1,0))</f>
        <v>1</v>
      </c>
      <c r="AB57" s="242">
        <f>IF(LEFT('Indicator Data Imputation'!AB58,3)="Nat",2,IF(LEFT('Indicator Data Imputation'!AB58,3)="Val",1,0))</f>
        <v>0</v>
      </c>
      <c r="AC57" s="242">
        <f>IF(LEFT('Indicator Data Imputation'!AC58,3)="Nat",2,IF(LEFT('Indicator Data Imputation'!AC58,3)="Val",1,0))</f>
        <v>0</v>
      </c>
      <c r="AD57" s="242">
        <f>IF(LEFT('Indicator Data Imputation'!AD58,3)="Nat",2,IF(LEFT('Indicator Data Imputation'!AD58,3)="Val",1,0))</f>
        <v>0</v>
      </c>
      <c r="AE57" s="242">
        <f>IF(LEFT('Indicator Data Imputation'!AE58,3)="Nat",2,IF(LEFT('Indicator Data Imputation'!AE58,3)="Val",1,0))</f>
        <v>0</v>
      </c>
      <c r="AF57" s="242">
        <f>IF(LEFT('Indicator Data Imputation'!AF58,3)="Nat",2,IF(LEFT('Indicator Data Imputation'!AF58,3)="Val",1,0))</f>
        <v>0</v>
      </c>
      <c r="AG57" s="242">
        <f>IF(LEFT('Indicator Data Imputation'!AG58,3)="Nat",2,IF(LEFT('Indicator Data Imputation'!AG58,3)="Val",1,0))</f>
        <v>0</v>
      </c>
      <c r="AH57" s="242">
        <f>IF(LEFT('Indicator Data Imputation'!AH58,3)="Nat",2,IF(LEFT('Indicator Data Imputation'!AH58,3)="Val",1,0))</f>
        <v>0</v>
      </c>
      <c r="AI57" s="242">
        <f>IF(LEFT('Indicator Data Imputation'!AI58,3)="Nat",2,IF(LEFT('Indicator Data Imputation'!AI58,3)="Val",1,0))</f>
        <v>0</v>
      </c>
      <c r="AJ57" s="242">
        <f>IF(LEFT('Indicator Data Imputation'!AJ58,3)="Nat",2,IF(LEFT('Indicator Data Imputation'!AJ58,3)="Val",1,0))</f>
        <v>0</v>
      </c>
      <c r="AK57" s="242">
        <f>IF(LEFT('Indicator Data Imputation'!AK58,3)="Nat",2,IF(LEFT('Indicator Data Imputation'!AK58,3)="Val",1,0))</f>
        <v>0</v>
      </c>
      <c r="AL57" s="242">
        <f>IF(LEFT('Indicator Data Imputation'!AL58,3)="Nat",2,IF(LEFT('Indicator Data Imputation'!AL58,3)="Val",1,0))</f>
        <v>0</v>
      </c>
      <c r="AM57" s="242">
        <f>IF(LEFT('Indicator Data Imputation'!AM58,3)="Nat",2,IF(LEFT('Indicator Data Imputation'!AM58,3)="Val",1,0))</f>
        <v>0</v>
      </c>
      <c r="AN57" s="242">
        <f>IF(LEFT('Indicator Data Imputation'!AN58,3)="Nat",2,IF(LEFT('Indicator Data Imputation'!AN58,3)="Val",1,0))</f>
        <v>1</v>
      </c>
      <c r="AO57" s="242">
        <f>IF(LEFT('Indicator Data Imputation'!AO58,3)="Nat",2,IF(LEFT('Indicator Data Imputation'!AO58,3)="Val",1,0))</f>
        <v>1</v>
      </c>
      <c r="AP57" s="242">
        <f>IF(LEFT('Indicator Data Imputation'!AP58,3)="Nat",2,IF(LEFT('Indicator Data Imputation'!AP58,3)="Val",1,0))</f>
        <v>2</v>
      </c>
      <c r="AQ57" s="242">
        <f>IF(LEFT('Indicator Data Imputation'!AQ58,3)="Nat",2,IF(LEFT('Indicator Data Imputation'!AQ58,3)="Val",1,0))</f>
        <v>2</v>
      </c>
      <c r="AR57" s="242">
        <f>IF(LEFT('Indicator Data Imputation'!AR58,3)="Nat",2,IF(LEFT('Indicator Data Imputation'!AR58,3)="Val",1,0))</f>
        <v>2</v>
      </c>
      <c r="AS57" s="242">
        <f>IF(LEFT('Indicator Data Imputation'!AS58,3)="Nat",2,IF(LEFT('Indicator Data Imputation'!AS58,3)="Val",1,0))</f>
        <v>2</v>
      </c>
      <c r="AT57" s="242">
        <f>IF(LEFT('Indicator Data Imputation'!AT58,3)="Nat",2,IF(LEFT('Indicator Data Imputation'!AT58,3)="Val",1,0))</f>
        <v>2</v>
      </c>
      <c r="AU57" s="242">
        <f>IF(LEFT('Indicator Data Imputation'!AU58,3)="Nat",2,IF(LEFT('Indicator Data Imputation'!AU58,3)="Val",1,0))</f>
        <v>1</v>
      </c>
      <c r="AV57" s="242">
        <f>IF(LEFT('Indicator Data Imputation'!AV58,3)="Nat",2,IF(LEFT('Indicator Data Imputation'!AV58,3)="Val",1,0))</f>
        <v>1</v>
      </c>
      <c r="AW57" s="242">
        <f>IF(LEFT('Indicator Data Imputation'!AW58,3)="Nat",2,IF(LEFT('Indicator Data Imputation'!AW58,3)="Val",1,0))</f>
        <v>0</v>
      </c>
      <c r="AX57" s="242">
        <f>IF(LEFT('Indicator Data Imputation'!AX58,3)="Nat",2,IF(LEFT('Indicator Data Imputation'!AX58,3)="Val",1,0))</f>
        <v>0</v>
      </c>
      <c r="AY57" s="246">
        <f t="shared" si="0"/>
        <v>17</v>
      </c>
      <c r="AZ57" s="247">
        <f t="shared" si="1"/>
        <v>0.36956521739130432</v>
      </c>
      <c r="BA57" s="246">
        <f t="shared" si="2"/>
        <v>5</v>
      </c>
      <c r="BB57" s="247">
        <f t="shared" si="3"/>
        <v>0.10869565217391304</v>
      </c>
    </row>
    <row r="58" spans="1:54" s="166" customFormat="1" x14ac:dyDescent="0.25">
      <c r="A58" s="165" t="s">
        <v>439</v>
      </c>
      <c r="B58" s="165" t="s">
        <v>441</v>
      </c>
      <c r="C58" s="165" t="s">
        <v>403</v>
      </c>
      <c r="D58" s="195" t="s">
        <v>443</v>
      </c>
      <c r="E58" s="242">
        <f>IF(LEFT('Indicator Data Imputation'!E59,3)="Nat",2,IF(LEFT('Indicator Data Imputation'!E59,3)="Val",1,0))</f>
        <v>0</v>
      </c>
      <c r="F58" s="242">
        <f>IF(LEFT('Indicator Data Imputation'!F59,3)="Nat",2,IF(LEFT('Indicator Data Imputation'!F59,3)="Val",1,0))</f>
        <v>0</v>
      </c>
      <c r="G58" s="242">
        <f>IF(LEFT('Indicator Data Imputation'!G59,3)="Nat",2,IF(LEFT('Indicator Data Imputation'!G59,3)="Val",1,0))</f>
        <v>0</v>
      </c>
      <c r="H58" s="242">
        <f>IF(LEFT('Indicator Data Imputation'!H59,3)="Nat",2,IF(LEFT('Indicator Data Imputation'!H59,3)="Val",1,0))</f>
        <v>0</v>
      </c>
      <c r="I58" s="242">
        <f>IF(LEFT('Indicator Data Imputation'!I59,3)="Nat",2,IF(LEFT('Indicator Data Imputation'!I59,3)="Val",1,0))</f>
        <v>1</v>
      </c>
      <c r="J58" s="242">
        <f>IF(LEFT('Indicator Data Imputation'!J59,3)="Nat",2,IF(LEFT('Indicator Data Imputation'!J59,3)="Val",1,0))</f>
        <v>0</v>
      </c>
      <c r="K58" s="242">
        <f>IF(LEFT('Indicator Data Imputation'!K59,3)="Nat",2,IF(LEFT('Indicator Data Imputation'!K59,3)="Val",1,0))</f>
        <v>1</v>
      </c>
      <c r="L58" s="242">
        <f>IF(LEFT('Indicator Data Imputation'!L59,3)="Nat",2,IF(LEFT('Indicator Data Imputation'!L59,3)="Val",1,0))</f>
        <v>0</v>
      </c>
      <c r="M58" s="242">
        <f>IF(LEFT('Indicator Data Imputation'!M59,3)="Nat",2,IF(LEFT('Indicator Data Imputation'!M59,3)="Val",1,0))</f>
        <v>0</v>
      </c>
      <c r="N58" s="242">
        <f>IF(LEFT('Indicator Data Imputation'!N59,3)="Nat",2,IF(LEFT('Indicator Data Imputation'!N59,3)="Val",1,0))</f>
        <v>0</v>
      </c>
      <c r="O58" s="242">
        <f>IF(LEFT('Indicator Data Imputation'!O59,3)="Nat",2,IF(LEFT('Indicator Data Imputation'!O59,3)="Val",1,0))</f>
        <v>0</v>
      </c>
      <c r="P58" s="242">
        <f>IF(LEFT('Indicator Data Imputation'!P59,3)="Nat",2,IF(LEFT('Indicator Data Imputation'!P59,3)="Val",1,0))</f>
        <v>0</v>
      </c>
      <c r="Q58" s="242">
        <f>IF(LEFT('Indicator Data Imputation'!Q59,3)="Nat",2,IF(LEFT('Indicator Data Imputation'!Q59,3)="Val",1,0))</f>
        <v>1</v>
      </c>
      <c r="R58" s="242">
        <f>IF(LEFT('Indicator Data Imputation'!R59,3)="Nat",2,IF(LEFT('Indicator Data Imputation'!R59,3)="Val",1,0))</f>
        <v>1</v>
      </c>
      <c r="S58" s="242">
        <f>IF(LEFT('Indicator Data Imputation'!S59,3)="Nat",2,IF(LEFT('Indicator Data Imputation'!S59,3)="Val",1,0))</f>
        <v>1</v>
      </c>
      <c r="T58" s="242">
        <f>IF(LEFT('Indicator Data Imputation'!T59,3)="Nat",2,IF(LEFT('Indicator Data Imputation'!T59,3)="Val",1,0))</f>
        <v>1</v>
      </c>
      <c r="U58" s="242">
        <f>IF(LEFT('Indicator Data Imputation'!U59,3)="Nat",2,IF(LEFT('Indicator Data Imputation'!U59,3)="Val",1,0))</f>
        <v>1</v>
      </c>
      <c r="V58" s="242">
        <f>IF(LEFT('Indicator Data Imputation'!V59,3)="Nat",2,IF(LEFT('Indicator Data Imputation'!V59,3)="Val",1,0))</f>
        <v>1</v>
      </c>
      <c r="W58" s="242">
        <f>IF(LEFT('Indicator Data Imputation'!W59,3)="Nat",2,IF(LEFT('Indicator Data Imputation'!W59,3)="Val",1,0))</f>
        <v>1</v>
      </c>
      <c r="X58" s="242">
        <f>IF(LEFT('Indicator Data Imputation'!X59,3)="Nat",2,IF(LEFT('Indicator Data Imputation'!X59,3)="Val",1,0))</f>
        <v>1</v>
      </c>
      <c r="Y58" s="242">
        <f>IF(LEFT('Indicator Data Imputation'!Y59,3)="Nat",2,IF(LEFT('Indicator Data Imputation'!Y59,3)="Val",1,0))</f>
        <v>1</v>
      </c>
      <c r="Z58" s="242">
        <f>IF(LEFT('Indicator Data Imputation'!Z59,3)="Nat",2,IF(LEFT('Indicator Data Imputation'!Z59,3)="Val",1,0))</f>
        <v>1</v>
      </c>
      <c r="AA58" s="242">
        <f>IF(LEFT('Indicator Data Imputation'!AA59,3)="Nat",2,IF(LEFT('Indicator Data Imputation'!AA59,3)="Val",1,0))</f>
        <v>1</v>
      </c>
      <c r="AB58" s="242">
        <f>IF(LEFT('Indicator Data Imputation'!AB59,3)="Nat",2,IF(LEFT('Indicator Data Imputation'!AB59,3)="Val",1,0))</f>
        <v>0</v>
      </c>
      <c r="AC58" s="242">
        <f>IF(LEFT('Indicator Data Imputation'!AC59,3)="Nat",2,IF(LEFT('Indicator Data Imputation'!AC59,3)="Val",1,0))</f>
        <v>0</v>
      </c>
      <c r="AD58" s="242">
        <f>IF(LEFT('Indicator Data Imputation'!AD59,3)="Nat",2,IF(LEFT('Indicator Data Imputation'!AD59,3)="Val",1,0))</f>
        <v>0</v>
      </c>
      <c r="AE58" s="242">
        <f>IF(LEFT('Indicator Data Imputation'!AE59,3)="Nat",2,IF(LEFT('Indicator Data Imputation'!AE59,3)="Val",1,0))</f>
        <v>0</v>
      </c>
      <c r="AF58" s="242">
        <f>IF(LEFT('Indicator Data Imputation'!AF59,3)="Nat",2,IF(LEFT('Indicator Data Imputation'!AF59,3)="Val",1,0))</f>
        <v>0</v>
      </c>
      <c r="AG58" s="242">
        <f>IF(LEFT('Indicator Data Imputation'!AG59,3)="Nat",2,IF(LEFT('Indicator Data Imputation'!AG59,3)="Val",1,0))</f>
        <v>0</v>
      </c>
      <c r="AH58" s="242">
        <f>IF(LEFT('Indicator Data Imputation'!AH59,3)="Nat",2,IF(LEFT('Indicator Data Imputation'!AH59,3)="Val",1,0))</f>
        <v>0</v>
      </c>
      <c r="AI58" s="242">
        <f>IF(LEFT('Indicator Data Imputation'!AI59,3)="Nat",2,IF(LEFT('Indicator Data Imputation'!AI59,3)="Val",1,0))</f>
        <v>0</v>
      </c>
      <c r="AJ58" s="242">
        <f>IF(LEFT('Indicator Data Imputation'!AJ59,3)="Nat",2,IF(LEFT('Indicator Data Imputation'!AJ59,3)="Val",1,0))</f>
        <v>0</v>
      </c>
      <c r="AK58" s="242">
        <f>IF(LEFT('Indicator Data Imputation'!AK59,3)="Nat",2,IF(LEFT('Indicator Data Imputation'!AK59,3)="Val",1,0))</f>
        <v>0</v>
      </c>
      <c r="AL58" s="242">
        <f>IF(LEFT('Indicator Data Imputation'!AL59,3)="Nat",2,IF(LEFT('Indicator Data Imputation'!AL59,3)="Val",1,0))</f>
        <v>0</v>
      </c>
      <c r="AM58" s="242">
        <f>IF(LEFT('Indicator Data Imputation'!AM59,3)="Nat",2,IF(LEFT('Indicator Data Imputation'!AM59,3)="Val",1,0))</f>
        <v>0</v>
      </c>
      <c r="AN58" s="242">
        <f>IF(LEFT('Indicator Data Imputation'!AN59,3)="Nat",2,IF(LEFT('Indicator Data Imputation'!AN59,3)="Val",1,0))</f>
        <v>1</v>
      </c>
      <c r="AO58" s="242">
        <f>IF(LEFT('Indicator Data Imputation'!AO59,3)="Nat",2,IF(LEFT('Indicator Data Imputation'!AO59,3)="Val",1,0))</f>
        <v>1</v>
      </c>
      <c r="AP58" s="242">
        <f>IF(LEFT('Indicator Data Imputation'!AP59,3)="Nat",2,IF(LEFT('Indicator Data Imputation'!AP59,3)="Val",1,0))</f>
        <v>2</v>
      </c>
      <c r="AQ58" s="242">
        <f>IF(LEFT('Indicator Data Imputation'!AQ59,3)="Nat",2,IF(LEFT('Indicator Data Imputation'!AQ59,3)="Val",1,0))</f>
        <v>2</v>
      </c>
      <c r="AR58" s="242">
        <f>IF(LEFT('Indicator Data Imputation'!AR59,3)="Nat",2,IF(LEFT('Indicator Data Imputation'!AR59,3)="Val",1,0))</f>
        <v>2</v>
      </c>
      <c r="AS58" s="242">
        <f>IF(LEFT('Indicator Data Imputation'!AS59,3)="Nat",2,IF(LEFT('Indicator Data Imputation'!AS59,3)="Val",1,0))</f>
        <v>2</v>
      </c>
      <c r="AT58" s="242">
        <f>IF(LEFT('Indicator Data Imputation'!AT59,3)="Nat",2,IF(LEFT('Indicator Data Imputation'!AT59,3)="Val",1,0))</f>
        <v>2</v>
      </c>
      <c r="AU58" s="242">
        <f>IF(LEFT('Indicator Data Imputation'!AU59,3)="Nat",2,IF(LEFT('Indicator Data Imputation'!AU59,3)="Val",1,0))</f>
        <v>1</v>
      </c>
      <c r="AV58" s="242">
        <f>IF(LEFT('Indicator Data Imputation'!AV59,3)="Nat",2,IF(LEFT('Indicator Data Imputation'!AV59,3)="Val",1,0))</f>
        <v>1</v>
      </c>
      <c r="AW58" s="242">
        <f>IF(LEFT('Indicator Data Imputation'!AW59,3)="Nat",2,IF(LEFT('Indicator Data Imputation'!AW59,3)="Val",1,0))</f>
        <v>0</v>
      </c>
      <c r="AX58" s="242">
        <f>IF(LEFT('Indicator Data Imputation'!AX59,3)="Nat",2,IF(LEFT('Indicator Data Imputation'!AX59,3)="Val",1,0))</f>
        <v>0</v>
      </c>
      <c r="AY58" s="246">
        <f t="shared" si="0"/>
        <v>17</v>
      </c>
      <c r="AZ58" s="247">
        <f t="shared" si="1"/>
        <v>0.36956521739130432</v>
      </c>
      <c r="BA58" s="246">
        <f t="shared" si="2"/>
        <v>5</v>
      </c>
      <c r="BB58" s="247">
        <f t="shared" si="3"/>
        <v>0.10869565217391304</v>
      </c>
    </row>
    <row r="59" spans="1:54" s="166" customFormat="1" x14ac:dyDescent="0.25">
      <c r="A59" s="165" t="s">
        <v>188</v>
      </c>
      <c r="B59" s="165" t="s">
        <v>591</v>
      </c>
      <c r="C59" s="165" t="s">
        <v>446</v>
      </c>
      <c r="D59" s="195" t="s">
        <v>450</v>
      </c>
      <c r="E59" s="242">
        <f>IF(LEFT('Indicator Data Imputation'!E60,3)="Nat",2,IF(LEFT('Indicator Data Imputation'!E60,3)="Val",1,0))</f>
        <v>0</v>
      </c>
      <c r="F59" s="242">
        <f>IF(LEFT('Indicator Data Imputation'!F60,3)="Nat",2,IF(LEFT('Indicator Data Imputation'!F60,3)="Val",1,0))</f>
        <v>0</v>
      </c>
      <c r="G59" s="242">
        <f>IF(LEFT('Indicator Data Imputation'!G60,3)="Nat",2,IF(LEFT('Indicator Data Imputation'!G60,3)="Val",1,0))</f>
        <v>0</v>
      </c>
      <c r="H59" s="242">
        <f>IF(LEFT('Indicator Data Imputation'!H60,3)="Nat",2,IF(LEFT('Indicator Data Imputation'!H60,3)="Val",1,0))</f>
        <v>0</v>
      </c>
      <c r="I59" s="242">
        <f>IF(LEFT('Indicator Data Imputation'!I60,3)="Nat",2,IF(LEFT('Indicator Data Imputation'!I60,3)="Val",1,0))</f>
        <v>1</v>
      </c>
      <c r="J59" s="242">
        <f>IF(LEFT('Indicator Data Imputation'!J60,3)="Nat",2,IF(LEFT('Indicator Data Imputation'!J60,3)="Val",1,0))</f>
        <v>0</v>
      </c>
      <c r="K59" s="242">
        <f>IF(LEFT('Indicator Data Imputation'!K60,3)="Nat",2,IF(LEFT('Indicator Data Imputation'!K60,3)="Val",1,0))</f>
        <v>1</v>
      </c>
      <c r="L59" s="242">
        <f>IF(LEFT('Indicator Data Imputation'!L60,3)="Nat",2,IF(LEFT('Indicator Data Imputation'!L60,3)="Val",1,0))</f>
        <v>0</v>
      </c>
      <c r="M59" s="242">
        <f>IF(LEFT('Indicator Data Imputation'!M60,3)="Nat",2,IF(LEFT('Indicator Data Imputation'!M60,3)="Val",1,0))</f>
        <v>0</v>
      </c>
      <c r="N59" s="242">
        <f>IF(LEFT('Indicator Data Imputation'!N60,3)="Nat",2,IF(LEFT('Indicator Data Imputation'!N60,3)="Val",1,0))</f>
        <v>0</v>
      </c>
      <c r="O59" s="242">
        <f>IF(LEFT('Indicator Data Imputation'!O60,3)="Nat",2,IF(LEFT('Indicator Data Imputation'!O60,3)="Val",1,0))</f>
        <v>0</v>
      </c>
      <c r="P59" s="242">
        <f>IF(LEFT('Indicator Data Imputation'!P60,3)="Nat",2,IF(LEFT('Indicator Data Imputation'!P60,3)="Val",1,0))</f>
        <v>0</v>
      </c>
      <c r="Q59" s="242">
        <f>IF(LEFT('Indicator Data Imputation'!Q60,3)="Nat",2,IF(LEFT('Indicator Data Imputation'!Q60,3)="Val",1,0))</f>
        <v>1</v>
      </c>
      <c r="R59" s="242">
        <f>IF(LEFT('Indicator Data Imputation'!R60,3)="Nat",2,IF(LEFT('Indicator Data Imputation'!R60,3)="Val",1,0))</f>
        <v>1</v>
      </c>
      <c r="S59" s="242">
        <f>IF(LEFT('Indicator Data Imputation'!S60,3)="Nat",2,IF(LEFT('Indicator Data Imputation'!S60,3)="Val",1,0))</f>
        <v>1</v>
      </c>
      <c r="T59" s="242">
        <f>IF(LEFT('Indicator Data Imputation'!T60,3)="Nat",2,IF(LEFT('Indicator Data Imputation'!T60,3)="Val",1,0))</f>
        <v>1</v>
      </c>
      <c r="U59" s="242">
        <f>IF(LEFT('Indicator Data Imputation'!U60,3)="Nat",2,IF(LEFT('Indicator Data Imputation'!U60,3)="Val",1,0))</f>
        <v>1</v>
      </c>
      <c r="V59" s="242">
        <f>IF(LEFT('Indicator Data Imputation'!V60,3)="Nat",2,IF(LEFT('Indicator Data Imputation'!V60,3)="Val",1,0))</f>
        <v>1</v>
      </c>
      <c r="W59" s="242">
        <f>IF(LEFT('Indicator Data Imputation'!W60,3)="Nat",2,IF(LEFT('Indicator Data Imputation'!W60,3)="Val",1,0))</f>
        <v>1</v>
      </c>
      <c r="X59" s="242">
        <f>IF(LEFT('Indicator Data Imputation'!X60,3)="Nat",2,IF(LEFT('Indicator Data Imputation'!X60,3)="Val",1,0))</f>
        <v>1</v>
      </c>
      <c r="Y59" s="242">
        <f>IF(LEFT('Indicator Data Imputation'!Y60,3)="Nat",2,IF(LEFT('Indicator Data Imputation'!Y60,3)="Val",1,0))</f>
        <v>1</v>
      </c>
      <c r="Z59" s="242">
        <f>IF(LEFT('Indicator Data Imputation'!Z60,3)="Nat",2,IF(LEFT('Indicator Data Imputation'!Z60,3)="Val",1,0))</f>
        <v>1</v>
      </c>
      <c r="AA59" s="242">
        <f>IF(LEFT('Indicator Data Imputation'!AA60,3)="Nat",2,IF(LEFT('Indicator Data Imputation'!AA60,3)="Val",1,0))</f>
        <v>1</v>
      </c>
      <c r="AB59" s="242">
        <f>IF(LEFT('Indicator Data Imputation'!AB60,3)="Nat",2,IF(LEFT('Indicator Data Imputation'!AB60,3)="Val",1,0))</f>
        <v>0</v>
      </c>
      <c r="AC59" s="242">
        <f>IF(LEFT('Indicator Data Imputation'!AC60,3)="Nat",2,IF(LEFT('Indicator Data Imputation'!AC60,3)="Val",1,0))</f>
        <v>0</v>
      </c>
      <c r="AD59" s="242">
        <f>IF(LEFT('Indicator Data Imputation'!AD60,3)="Nat",2,IF(LEFT('Indicator Data Imputation'!AD60,3)="Val",1,0))</f>
        <v>0</v>
      </c>
      <c r="AE59" s="242">
        <f>IF(LEFT('Indicator Data Imputation'!AE60,3)="Nat",2,IF(LEFT('Indicator Data Imputation'!AE60,3)="Val",1,0))</f>
        <v>0</v>
      </c>
      <c r="AF59" s="242">
        <f>IF(LEFT('Indicator Data Imputation'!AF60,3)="Nat",2,IF(LEFT('Indicator Data Imputation'!AF60,3)="Val",1,0))</f>
        <v>0</v>
      </c>
      <c r="AG59" s="242">
        <f>IF(LEFT('Indicator Data Imputation'!AG60,3)="Nat",2,IF(LEFT('Indicator Data Imputation'!AG60,3)="Val",1,0))</f>
        <v>0</v>
      </c>
      <c r="AH59" s="242">
        <f>IF(LEFT('Indicator Data Imputation'!AH60,3)="Nat",2,IF(LEFT('Indicator Data Imputation'!AH60,3)="Val",1,0))</f>
        <v>0</v>
      </c>
      <c r="AI59" s="242">
        <f>IF(LEFT('Indicator Data Imputation'!AI60,3)="Nat",2,IF(LEFT('Indicator Data Imputation'!AI60,3)="Val",1,0))</f>
        <v>0</v>
      </c>
      <c r="AJ59" s="242">
        <f>IF(LEFT('Indicator Data Imputation'!AJ60,3)="Nat",2,IF(LEFT('Indicator Data Imputation'!AJ60,3)="Val",1,0))</f>
        <v>0</v>
      </c>
      <c r="AK59" s="242">
        <f>IF(LEFT('Indicator Data Imputation'!AK60,3)="Nat",2,IF(LEFT('Indicator Data Imputation'!AK60,3)="Val",1,0))</f>
        <v>0</v>
      </c>
      <c r="AL59" s="242">
        <f>IF(LEFT('Indicator Data Imputation'!AL60,3)="Nat",2,IF(LEFT('Indicator Data Imputation'!AL60,3)="Val",1,0))</f>
        <v>0</v>
      </c>
      <c r="AM59" s="242">
        <f>IF(LEFT('Indicator Data Imputation'!AM60,3)="Nat",2,IF(LEFT('Indicator Data Imputation'!AM60,3)="Val",1,0))</f>
        <v>0</v>
      </c>
      <c r="AN59" s="242">
        <f>IF(LEFT('Indicator Data Imputation'!AN60,3)="Nat",2,IF(LEFT('Indicator Data Imputation'!AN60,3)="Val",1,0))</f>
        <v>1</v>
      </c>
      <c r="AO59" s="242">
        <f>IF(LEFT('Indicator Data Imputation'!AO60,3)="Nat",2,IF(LEFT('Indicator Data Imputation'!AO60,3)="Val",1,0))</f>
        <v>1</v>
      </c>
      <c r="AP59" s="242">
        <f>IF(LEFT('Indicator Data Imputation'!AP60,3)="Nat",2,IF(LEFT('Indicator Data Imputation'!AP60,3)="Val",1,0))</f>
        <v>2</v>
      </c>
      <c r="AQ59" s="242">
        <f>IF(LEFT('Indicator Data Imputation'!AQ60,3)="Nat",2,IF(LEFT('Indicator Data Imputation'!AQ60,3)="Val",1,0))</f>
        <v>2</v>
      </c>
      <c r="AR59" s="242">
        <f>IF(LEFT('Indicator Data Imputation'!AR60,3)="Nat",2,IF(LEFT('Indicator Data Imputation'!AR60,3)="Val",1,0))</f>
        <v>2</v>
      </c>
      <c r="AS59" s="242">
        <f>IF(LEFT('Indicator Data Imputation'!AS60,3)="Nat",2,IF(LEFT('Indicator Data Imputation'!AS60,3)="Val",1,0))</f>
        <v>2</v>
      </c>
      <c r="AT59" s="242">
        <f>IF(LEFT('Indicator Data Imputation'!AT60,3)="Nat",2,IF(LEFT('Indicator Data Imputation'!AT60,3)="Val",1,0))</f>
        <v>2</v>
      </c>
      <c r="AU59" s="242">
        <f>IF(LEFT('Indicator Data Imputation'!AU60,3)="Nat",2,IF(LEFT('Indicator Data Imputation'!AU60,3)="Val",1,0))</f>
        <v>1</v>
      </c>
      <c r="AV59" s="242">
        <f>IF(LEFT('Indicator Data Imputation'!AV60,3)="Nat",2,IF(LEFT('Indicator Data Imputation'!AV60,3)="Val",1,0))</f>
        <v>1</v>
      </c>
      <c r="AW59" s="242">
        <f>IF(LEFT('Indicator Data Imputation'!AW60,3)="Nat",2,IF(LEFT('Indicator Data Imputation'!AW60,3)="Val",1,0))</f>
        <v>0</v>
      </c>
      <c r="AX59" s="242">
        <f>IF(LEFT('Indicator Data Imputation'!AX60,3)="Nat",2,IF(LEFT('Indicator Data Imputation'!AX60,3)="Val",1,0))</f>
        <v>0</v>
      </c>
      <c r="AY59" s="246">
        <f t="shared" si="0"/>
        <v>17</v>
      </c>
      <c r="AZ59" s="247">
        <f t="shared" si="1"/>
        <v>0.36956521739130432</v>
      </c>
      <c r="BA59" s="246">
        <f t="shared" si="2"/>
        <v>5</v>
      </c>
      <c r="BB59" s="247">
        <f t="shared" si="3"/>
        <v>0.10869565217391304</v>
      </c>
    </row>
    <row r="60" spans="1:54" s="166" customFormat="1" x14ac:dyDescent="0.25">
      <c r="A60" s="165" t="s">
        <v>188</v>
      </c>
      <c r="B60" s="165" t="s">
        <v>448</v>
      </c>
      <c r="C60" s="165" t="s">
        <v>446</v>
      </c>
      <c r="D60" s="195" t="s">
        <v>453</v>
      </c>
      <c r="E60" s="242">
        <f>IF(LEFT('Indicator Data Imputation'!E61,3)="Nat",2,IF(LEFT('Indicator Data Imputation'!E61,3)="Val",1,0))</f>
        <v>0</v>
      </c>
      <c r="F60" s="242">
        <f>IF(LEFT('Indicator Data Imputation'!F61,3)="Nat",2,IF(LEFT('Indicator Data Imputation'!F61,3)="Val",1,0))</f>
        <v>0</v>
      </c>
      <c r="G60" s="242">
        <f>IF(LEFT('Indicator Data Imputation'!G61,3)="Nat",2,IF(LEFT('Indicator Data Imputation'!G61,3)="Val",1,0))</f>
        <v>0</v>
      </c>
      <c r="H60" s="242">
        <f>IF(LEFT('Indicator Data Imputation'!H61,3)="Nat",2,IF(LEFT('Indicator Data Imputation'!H61,3)="Val",1,0))</f>
        <v>0</v>
      </c>
      <c r="I60" s="242">
        <f>IF(LEFT('Indicator Data Imputation'!I61,3)="Nat",2,IF(LEFT('Indicator Data Imputation'!I61,3)="Val",1,0))</f>
        <v>1</v>
      </c>
      <c r="J60" s="242">
        <f>IF(LEFT('Indicator Data Imputation'!J61,3)="Nat",2,IF(LEFT('Indicator Data Imputation'!J61,3)="Val",1,0))</f>
        <v>0</v>
      </c>
      <c r="K60" s="242">
        <f>IF(LEFT('Indicator Data Imputation'!K61,3)="Nat",2,IF(LEFT('Indicator Data Imputation'!K61,3)="Val",1,0))</f>
        <v>1</v>
      </c>
      <c r="L60" s="242">
        <f>IF(LEFT('Indicator Data Imputation'!L61,3)="Nat",2,IF(LEFT('Indicator Data Imputation'!L61,3)="Val",1,0))</f>
        <v>0</v>
      </c>
      <c r="M60" s="242">
        <f>IF(LEFT('Indicator Data Imputation'!M61,3)="Nat",2,IF(LEFT('Indicator Data Imputation'!M61,3)="Val",1,0))</f>
        <v>0</v>
      </c>
      <c r="N60" s="242">
        <f>IF(LEFT('Indicator Data Imputation'!N61,3)="Nat",2,IF(LEFT('Indicator Data Imputation'!N61,3)="Val",1,0))</f>
        <v>0</v>
      </c>
      <c r="O60" s="242">
        <f>IF(LEFT('Indicator Data Imputation'!O61,3)="Nat",2,IF(LEFT('Indicator Data Imputation'!O61,3)="Val",1,0))</f>
        <v>0</v>
      </c>
      <c r="P60" s="242">
        <f>IF(LEFT('Indicator Data Imputation'!P61,3)="Nat",2,IF(LEFT('Indicator Data Imputation'!P61,3)="Val",1,0))</f>
        <v>0</v>
      </c>
      <c r="Q60" s="242">
        <f>IF(LEFT('Indicator Data Imputation'!Q61,3)="Nat",2,IF(LEFT('Indicator Data Imputation'!Q61,3)="Val",1,0))</f>
        <v>1</v>
      </c>
      <c r="R60" s="242">
        <f>IF(LEFT('Indicator Data Imputation'!R61,3)="Nat",2,IF(LEFT('Indicator Data Imputation'!R61,3)="Val",1,0))</f>
        <v>1</v>
      </c>
      <c r="S60" s="242">
        <f>IF(LEFT('Indicator Data Imputation'!S61,3)="Nat",2,IF(LEFT('Indicator Data Imputation'!S61,3)="Val",1,0))</f>
        <v>1</v>
      </c>
      <c r="T60" s="242">
        <f>IF(LEFT('Indicator Data Imputation'!T61,3)="Nat",2,IF(LEFT('Indicator Data Imputation'!T61,3)="Val",1,0))</f>
        <v>1</v>
      </c>
      <c r="U60" s="242">
        <f>IF(LEFT('Indicator Data Imputation'!U61,3)="Nat",2,IF(LEFT('Indicator Data Imputation'!U61,3)="Val",1,0))</f>
        <v>1</v>
      </c>
      <c r="V60" s="242">
        <f>IF(LEFT('Indicator Data Imputation'!V61,3)="Nat",2,IF(LEFT('Indicator Data Imputation'!V61,3)="Val",1,0))</f>
        <v>1</v>
      </c>
      <c r="W60" s="242">
        <f>IF(LEFT('Indicator Data Imputation'!W61,3)="Nat",2,IF(LEFT('Indicator Data Imputation'!W61,3)="Val",1,0))</f>
        <v>1</v>
      </c>
      <c r="X60" s="242">
        <f>IF(LEFT('Indicator Data Imputation'!X61,3)="Nat",2,IF(LEFT('Indicator Data Imputation'!X61,3)="Val",1,0))</f>
        <v>1</v>
      </c>
      <c r="Y60" s="242">
        <f>IF(LEFT('Indicator Data Imputation'!Y61,3)="Nat",2,IF(LEFT('Indicator Data Imputation'!Y61,3)="Val",1,0))</f>
        <v>1</v>
      </c>
      <c r="Z60" s="242">
        <f>IF(LEFT('Indicator Data Imputation'!Z61,3)="Nat",2,IF(LEFT('Indicator Data Imputation'!Z61,3)="Val",1,0))</f>
        <v>1</v>
      </c>
      <c r="AA60" s="242">
        <f>IF(LEFT('Indicator Data Imputation'!AA61,3)="Nat",2,IF(LEFT('Indicator Data Imputation'!AA61,3)="Val",1,0))</f>
        <v>1</v>
      </c>
      <c r="AB60" s="242">
        <f>IF(LEFT('Indicator Data Imputation'!AB61,3)="Nat",2,IF(LEFT('Indicator Data Imputation'!AB61,3)="Val",1,0))</f>
        <v>0</v>
      </c>
      <c r="AC60" s="242">
        <f>IF(LEFT('Indicator Data Imputation'!AC61,3)="Nat",2,IF(LEFT('Indicator Data Imputation'!AC61,3)="Val",1,0))</f>
        <v>0</v>
      </c>
      <c r="AD60" s="242">
        <f>IF(LEFT('Indicator Data Imputation'!AD61,3)="Nat",2,IF(LEFT('Indicator Data Imputation'!AD61,3)="Val",1,0))</f>
        <v>0</v>
      </c>
      <c r="AE60" s="242">
        <f>IF(LEFT('Indicator Data Imputation'!AE61,3)="Nat",2,IF(LEFT('Indicator Data Imputation'!AE61,3)="Val",1,0))</f>
        <v>0</v>
      </c>
      <c r="AF60" s="242">
        <f>IF(LEFT('Indicator Data Imputation'!AF61,3)="Nat",2,IF(LEFT('Indicator Data Imputation'!AF61,3)="Val",1,0))</f>
        <v>0</v>
      </c>
      <c r="AG60" s="242">
        <f>IF(LEFT('Indicator Data Imputation'!AG61,3)="Nat",2,IF(LEFT('Indicator Data Imputation'!AG61,3)="Val",1,0))</f>
        <v>0</v>
      </c>
      <c r="AH60" s="242">
        <f>IF(LEFT('Indicator Data Imputation'!AH61,3)="Nat",2,IF(LEFT('Indicator Data Imputation'!AH61,3)="Val",1,0))</f>
        <v>0</v>
      </c>
      <c r="AI60" s="242">
        <f>IF(LEFT('Indicator Data Imputation'!AI61,3)="Nat",2,IF(LEFT('Indicator Data Imputation'!AI61,3)="Val",1,0))</f>
        <v>0</v>
      </c>
      <c r="AJ60" s="242">
        <f>IF(LEFT('Indicator Data Imputation'!AJ61,3)="Nat",2,IF(LEFT('Indicator Data Imputation'!AJ61,3)="Val",1,0))</f>
        <v>0</v>
      </c>
      <c r="AK60" s="242">
        <f>IF(LEFT('Indicator Data Imputation'!AK61,3)="Nat",2,IF(LEFT('Indicator Data Imputation'!AK61,3)="Val",1,0))</f>
        <v>0</v>
      </c>
      <c r="AL60" s="242">
        <f>IF(LEFT('Indicator Data Imputation'!AL61,3)="Nat",2,IF(LEFT('Indicator Data Imputation'!AL61,3)="Val",1,0))</f>
        <v>0</v>
      </c>
      <c r="AM60" s="242">
        <f>IF(LEFT('Indicator Data Imputation'!AM61,3)="Nat",2,IF(LEFT('Indicator Data Imputation'!AM61,3)="Val",1,0))</f>
        <v>0</v>
      </c>
      <c r="AN60" s="242">
        <f>IF(LEFT('Indicator Data Imputation'!AN61,3)="Nat",2,IF(LEFT('Indicator Data Imputation'!AN61,3)="Val",1,0))</f>
        <v>1</v>
      </c>
      <c r="AO60" s="242">
        <f>IF(LEFT('Indicator Data Imputation'!AO61,3)="Nat",2,IF(LEFT('Indicator Data Imputation'!AO61,3)="Val",1,0))</f>
        <v>1</v>
      </c>
      <c r="AP60" s="242">
        <f>IF(LEFT('Indicator Data Imputation'!AP61,3)="Nat",2,IF(LEFT('Indicator Data Imputation'!AP61,3)="Val",1,0))</f>
        <v>2</v>
      </c>
      <c r="AQ60" s="242">
        <f>IF(LEFT('Indicator Data Imputation'!AQ61,3)="Nat",2,IF(LEFT('Indicator Data Imputation'!AQ61,3)="Val",1,0))</f>
        <v>2</v>
      </c>
      <c r="AR60" s="242">
        <f>IF(LEFT('Indicator Data Imputation'!AR61,3)="Nat",2,IF(LEFT('Indicator Data Imputation'!AR61,3)="Val",1,0))</f>
        <v>2</v>
      </c>
      <c r="AS60" s="242">
        <f>IF(LEFT('Indicator Data Imputation'!AS61,3)="Nat",2,IF(LEFT('Indicator Data Imputation'!AS61,3)="Val",1,0))</f>
        <v>2</v>
      </c>
      <c r="AT60" s="242">
        <f>IF(LEFT('Indicator Data Imputation'!AT61,3)="Nat",2,IF(LEFT('Indicator Data Imputation'!AT61,3)="Val",1,0))</f>
        <v>2</v>
      </c>
      <c r="AU60" s="242">
        <f>IF(LEFT('Indicator Data Imputation'!AU61,3)="Nat",2,IF(LEFT('Indicator Data Imputation'!AU61,3)="Val",1,0))</f>
        <v>1</v>
      </c>
      <c r="AV60" s="242">
        <f>IF(LEFT('Indicator Data Imputation'!AV61,3)="Nat",2,IF(LEFT('Indicator Data Imputation'!AV61,3)="Val",1,0))</f>
        <v>1</v>
      </c>
      <c r="AW60" s="242">
        <f>IF(LEFT('Indicator Data Imputation'!AW61,3)="Nat",2,IF(LEFT('Indicator Data Imputation'!AW61,3)="Val",1,0))</f>
        <v>0</v>
      </c>
      <c r="AX60" s="242">
        <f>IF(LEFT('Indicator Data Imputation'!AX61,3)="Nat",2,IF(LEFT('Indicator Data Imputation'!AX61,3)="Val",1,0))</f>
        <v>0</v>
      </c>
      <c r="AY60" s="246">
        <f t="shared" si="0"/>
        <v>17</v>
      </c>
      <c r="AZ60" s="247">
        <f t="shared" si="1"/>
        <v>0.36956521739130432</v>
      </c>
      <c r="BA60" s="246">
        <f t="shared" si="2"/>
        <v>5</v>
      </c>
      <c r="BB60" s="247">
        <f t="shared" si="3"/>
        <v>0.10869565217391304</v>
      </c>
    </row>
    <row r="61" spans="1:54" s="166" customFormat="1" x14ac:dyDescent="0.25">
      <c r="A61" s="165" t="s">
        <v>188</v>
      </c>
      <c r="B61" s="165" t="s">
        <v>451</v>
      </c>
      <c r="C61" s="165" t="s">
        <v>446</v>
      </c>
      <c r="D61" s="195" t="s">
        <v>457</v>
      </c>
      <c r="E61" s="242">
        <f>IF(LEFT('Indicator Data Imputation'!E62,3)="Nat",2,IF(LEFT('Indicator Data Imputation'!E62,3)="Val",1,0))</f>
        <v>0</v>
      </c>
      <c r="F61" s="242">
        <f>IF(LEFT('Indicator Data Imputation'!F62,3)="Nat",2,IF(LEFT('Indicator Data Imputation'!F62,3)="Val",1,0))</f>
        <v>0</v>
      </c>
      <c r="G61" s="242">
        <f>IF(LEFT('Indicator Data Imputation'!G62,3)="Nat",2,IF(LEFT('Indicator Data Imputation'!G62,3)="Val",1,0))</f>
        <v>0</v>
      </c>
      <c r="H61" s="242">
        <f>IF(LEFT('Indicator Data Imputation'!H62,3)="Nat",2,IF(LEFT('Indicator Data Imputation'!H62,3)="Val",1,0))</f>
        <v>0</v>
      </c>
      <c r="I61" s="242">
        <f>IF(LEFT('Indicator Data Imputation'!I62,3)="Nat",2,IF(LEFT('Indicator Data Imputation'!I62,3)="Val",1,0))</f>
        <v>1</v>
      </c>
      <c r="J61" s="242">
        <f>IF(LEFT('Indicator Data Imputation'!J62,3)="Nat",2,IF(LEFT('Indicator Data Imputation'!J62,3)="Val",1,0))</f>
        <v>0</v>
      </c>
      <c r="K61" s="242">
        <f>IF(LEFT('Indicator Data Imputation'!K62,3)="Nat",2,IF(LEFT('Indicator Data Imputation'!K62,3)="Val",1,0))</f>
        <v>1</v>
      </c>
      <c r="L61" s="242">
        <f>IF(LEFT('Indicator Data Imputation'!L62,3)="Nat",2,IF(LEFT('Indicator Data Imputation'!L62,3)="Val",1,0))</f>
        <v>0</v>
      </c>
      <c r="M61" s="242">
        <f>IF(LEFT('Indicator Data Imputation'!M62,3)="Nat",2,IF(LEFT('Indicator Data Imputation'!M62,3)="Val",1,0))</f>
        <v>0</v>
      </c>
      <c r="N61" s="242">
        <f>IF(LEFT('Indicator Data Imputation'!N62,3)="Nat",2,IF(LEFT('Indicator Data Imputation'!N62,3)="Val",1,0))</f>
        <v>0</v>
      </c>
      <c r="O61" s="242">
        <f>IF(LEFT('Indicator Data Imputation'!O62,3)="Nat",2,IF(LEFT('Indicator Data Imputation'!O62,3)="Val",1,0))</f>
        <v>0</v>
      </c>
      <c r="P61" s="242">
        <f>IF(LEFT('Indicator Data Imputation'!P62,3)="Nat",2,IF(LEFT('Indicator Data Imputation'!P62,3)="Val",1,0))</f>
        <v>0</v>
      </c>
      <c r="Q61" s="242">
        <f>IF(LEFT('Indicator Data Imputation'!Q62,3)="Nat",2,IF(LEFT('Indicator Data Imputation'!Q62,3)="Val",1,0))</f>
        <v>1</v>
      </c>
      <c r="R61" s="242">
        <f>IF(LEFT('Indicator Data Imputation'!R62,3)="Nat",2,IF(LEFT('Indicator Data Imputation'!R62,3)="Val",1,0))</f>
        <v>1</v>
      </c>
      <c r="S61" s="242">
        <f>IF(LEFT('Indicator Data Imputation'!S62,3)="Nat",2,IF(LEFT('Indicator Data Imputation'!S62,3)="Val",1,0))</f>
        <v>1</v>
      </c>
      <c r="T61" s="242">
        <f>IF(LEFT('Indicator Data Imputation'!T62,3)="Nat",2,IF(LEFT('Indicator Data Imputation'!T62,3)="Val",1,0))</f>
        <v>1</v>
      </c>
      <c r="U61" s="242">
        <f>IF(LEFT('Indicator Data Imputation'!U62,3)="Nat",2,IF(LEFT('Indicator Data Imputation'!U62,3)="Val",1,0))</f>
        <v>1</v>
      </c>
      <c r="V61" s="242">
        <f>IF(LEFT('Indicator Data Imputation'!V62,3)="Nat",2,IF(LEFT('Indicator Data Imputation'!V62,3)="Val",1,0))</f>
        <v>1</v>
      </c>
      <c r="W61" s="242">
        <f>IF(LEFT('Indicator Data Imputation'!W62,3)="Nat",2,IF(LEFT('Indicator Data Imputation'!W62,3)="Val",1,0))</f>
        <v>1</v>
      </c>
      <c r="X61" s="242">
        <f>IF(LEFT('Indicator Data Imputation'!X62,3)="Nat",2,IF(LEFT('Indicator Data Imputation'!X62,3)="Val",1,0))</f>
        <v>1</v>
      </c>
      <c r="Y61" s="242">
        <f>IF(LEFT('Indicator Data Imputation'!Y62,3)="Nat",2,IF(LEFT('Indicator Data Imputation'!Y62,3)="Val",1,0))</f>
        <v>1</v>
      </c>
      <c r="Z61" s="242">
        <f>IF(LEFT('Indicator Data Imputation'!Z62,3)="Nat",2,IF(LEFT('Indicator Data Imputation'!Z62,3)="Val",1,0))</f>
        <v>1</v>
      </c>
      <c r="AA61" s="242">
        <f>IF(LEFT('Indicator Data Imputation'!AA62,3)="Nat",2,IF(LEFT('Indicator Data Imputation'!AA62,3)="Val",1,0))</f>
        <v>1</v>
      </c>
      <c r="AB61" s="242">
        <f>IF(LEFT('Indicator Data Imputation'!AB62,3)="Nat",2,IF(LEFT('Indicator Data Imputation'!AB62,3)="Val",1,0))</f>
        <v>0</v>
      </c>
      <c r="AC61" s="242">
        <f>IF(LEFT('Indicator Data Imputation'!AC62,3)="Nat",2,IF(LEFT('Indicator Data Imputation'!AC62,3)="Val",1,0))</f>
        <v>0</v>
      </c>
      <c r="AD61" s="242">
        <f>IF(LEFT('Indicator Data Imputation'!AD62,3)="Nat",2,IF(LEFT('Indicator Data Imputation'!AD62,3)="Val",1,0))</f>
        <v>0</v>
      </c>
      <c r="AE61" s="242">
        <f>IF(LEFT('Indicator Data Imputation'!AE62,3)="Nat",2,IF(LEFT('Indicator Data Imputation'!AE62,3)="Val",1,0))</f>
        <v>0</v>
      </c>
      <c r="AF61" s="242">
        <f>IF(LEFT('Indicator Data Imputation'!AF62,3)="Nat",2,IF(LEFT('Indicator Data Imputation'!AF62,3)="Val",1,0))</f>
        <v>0</v>
      </c>
      <c r="AG61" s="242">
        <f>IF(LEFT('Indicator Data Imputation'!AG62,3)="Nat",2,IF(LEFT('Indicator Data Imputation'!AG62,3)="Val",1,0))</f>
        <v>0</v>
      </c>
      <c r="AH61" s="242">
        <f>IF(LEFT('Indicator Data Imputation'!AH62,3)="Nat",2,IF(LEFT('Indicator Data Imputation'!AH62,3)="Val",1,0))</f>
        <v>0</v>
      </c>
      <c r="AI61" s="242">
        <f>IF(LEFT('Indicator Data Imputation'!AI62,3)="Nat",2,IF(LEFT('Indicator Data Imputation'!AI62,3)="Val",1,0))</f>
        <v>0</v>
      </c>
      <c r="AJ61" s="242">
        <f>IF(LEFT('Indicator Data Imputation'!AJ62,3)="Nat",2,IF(LEFT('Indicator Data Imputation'!AJ62,3)="Val",1,0))</f>
        <v>0</v>
      </c>
      <c r="AK61" s="242">
        <f>IF(LEFT('Indicator Data Imputation'!AK62,3)="Nat",2,IF(LEFT('Indicator Data Imputation'!AK62,3)="Val",1,0))</f>
        <v>0</v>
      </c>
      <c r="AL61" s="242">
        <f>IF(LEFT('Indicator Data Imputation'!AL62,3)="Nat",2,IF(LEFT('Indicator Data Imputation'!AL62,3)="Val",1,0))</f>
        <v>0</v>
      </c>
      <c r="AM61" s="242">
        <f>IF(LEFT('Indicator Data Imputation'!AM62,3)="Nat",2,IF(LEFT('Indicator Data Imputation'!AM62,3)="Val",1,0))</f>
        <v>0</v>
      </c>
      <c r="AN61" s="242">
        <f>IF(LEFT('Indicator Data Imputation'!AN62,3)="Nat",2,IF(LEFT('Indicator Data Imputation'!AN62,3)="Val",1,0))</f>
        <v>1</v>
      </c>
      <c r="AO61" s="242">
        <f>IF(LEFT('Indicator Data Imputation'!AO62,3)="Nat",2,IF(LEFT('Indicator Data Imputation'!AO62,3)="Val",1,0))</f>
        <v>1</v>
      </c>
      <c r="AP61" s="242">
        <f>IF(LEFT('Indicator Data Imputation'!AP62,3)="Nat",2,IF(LEFT('Indicator Data Imputation'!AP62,3)="Val",1,0))</f>
        <v>2</v>
      </c>
      <c r="AQ61" s="242">
        <f>IF(LEFT('Indicator Data Imputation'!AQ62,3)="Nat",2,IF(LEFT('Indicator Data Imputation'!AQ62,3)="Val",1,0))</f>
        <v>2</v>
      </c>
      <c r="AR61" s="242">
        <f>IF(LEFT('Indicator Data Imputation'!AR62,3)="Nat",2,IF(LEFT('Indicator Data Imputation'!AR62,3)="Val",1,0))</f>
        <v>2</v>
      </c>
      <c r="AS61" s="242">
        <f>IF(LEFT('Indicator Data Imputation'!AS62,3)="Nat",2,IF(LEFT('Indicator Data Imputation'!AS62,3)="Val",1,0))</f>
        <v>2</v>
      </c>
      <c r="AT61" s="242">
        <f>IF(LEFT('Indicator Data Imputation'!AT62,3)="Nat",2,IF(LEFT('Indicator Data Imputation'!AT62,3)="Val",1,0))</f>
        <v>2</v>
      </c>
      <c r="AU61" s="242">
        <f>IF(LEFT('Indicator Data Imputation'!AU62,3)="Nat",2,IF(LEFT('Indicator Data Imputation'!AU62,3)="Val",1,0))</f>
        <v>1</v>
      </c>
      <c r="AV61" s="242">
        <f>IF(LEFT('Indicator Data Imputation'!AV62,3)="Nat",2,IF(LEFT('Indicator Data Imputation'!AV62,3)="Val",1,0))</f>
        <v>1</v>
      </c>
      <c r="AW61" s="242">
        <f>IF(LEFT('Indicator Data Imputation'!AW62,3)="Nat",2,IF(LEFT('Indicator Data Imputation'!AW62,3)="Val",1,0))</f>
        <v>0</v>
      </c>
      <c r="AX61" s="242">
        <f>IF(LEFT('Indicator Data Imputation'!AX62,3)="Nat",2,IF(LEFT('Indicator Data Imputation'!AX62,3)="Val",1,0))</f>
        <v>0</v>
      </c>
      <c r="AY61" s="246">
        <f t="shared" si="0"/>
        <v>17</v>
      </c>
      <c r="AZ61" s="247">
        <f t="shared" si="1"/>
        <v>0.36956521739130432</v>
      </c>
      <c r="BA61" s="246">
        <f t="shared" si="2"/>
        <v>5</v>
      </c>
      <c r="BB61" s="247">
        <f t="shared" si="3"/>
        <v>0.10869565217391304</v>
      </c>
    </row>
    <row r="62" spans="1:54" s="166" customFormat="1" x14ac:dyDescent="0.25">
      <c r="A62" s="165" t="s">
        <v>188</v>
      </c>
      <c r="B62" s="165" t="s">
        <v>456</v>
      </c>
      <c r="C62" s="165" t="s">
        <v>446</v>
      </c>
      <c r="D62" s="195" t="s">
        <v>460</v>
      </c>
      <c r="E62" s="242">
        <f>IF(LEFT('Indicator Data Imputation'!E63,3)="Nat",2,IF(LEFT('Indicator Data Imputation'!E63,3)="Val",1,0))</f>
        <v>0</v>
      </c>
      <c r="F62" s="242">
        <f>IF(LEFT('Indicator Data Imputation'!F63,3)="Nat",2,IF(LEFT('Indicator Data Imputation'!F63,3)="Val",1,0))</f>
        <v>0</v>
      </c>
      <c r="G62" s="242">
        <f>IF(LEFT('Indicator Data Imputation'!G63,3)="Nat",2,IF(LEFT('Indicator Data Imputation'!G63,3)="Val",1,0))</f>
        <v>0</v>
      </c>
      <c r="H62" s="242">
        <f>IF(LEFT('Indicator Data Imputation'!H63,3)="Nat",2,IF(LEFT('Indicator Data Imputation'!H63,3)="Val",1,0))</f>
        <v>0</v>
      </c>
      <c r="I62" s="242">
        <f>IF(LEFT('Indicator Data Imputation'!I63,3)="Nat",2,IF(LEFT('Indicator Data Imputation'!I63,3)="Val",1,0))</f>
        <v>1</v>
      </c>
      <c r="J62" s="242">
        <f>IF(LEFT('Indicator Data Imputation'!J63,3)="Nat",2,IF(LEFT('Indicator Data Imputation'!J63,3)="Val",1,0))</f>
        <v>0</v>
      </c>
      <c r="K62" s="242">
        <f>IF(LEFT('Indicator Data Imputation'!K63,3)="Nat",2,IF(LEFT('Indicator Data Imputation'!K63,3)="Val",1,0))</f>
        <v>1</v>
      </c>
      <c r="L62" s="242">
        <f>IF(LEFT('Indicator Data Imputation'!L63,3)="Nat",2,IF(LEFT('Indicator Data Imputation'!L63,3)="Val",1,0))</f>
        <v>0</v>
      </c>
      <c r="M62" s="242">
        <f>IF(LEFT('Indicator Data Imputation'!M63,3)="Nat",2,IF(LEFT('Indicator Data Imputation'!M63,3)="Val",1,0))</f>
        <v>0</v>
      </c>
      <c r="N62" s="242">
        <f>IF(LEFT('Indicator Data Imputation'!N63,3)="Nat",2,IF(LEFT('Indicator Data Imputation'!N63,3)="Val",1,0))</f>
        <v>0</v>
      </c>
      <c r="O62" s="242">
        <f>IF(LEFT('Indicator Data Imputation'!O63,3)="Nat",2,IF(LEFT('Indicator Data Imputation'!O63,3)="Val",1,0))</f>
        <v>0</v>
      </c>
      <c r="P62" s="242">
        <f>IF(LEFT('Indicator Data Imputation'!P63,3)="Nat",2,IF(LEFT('Indicator Data Imputation'!P63,3)="Val",1,0))</f>
        <v>0</v>
      </c>
      <c r="Q62" s="242">
        <f>IF(LEFT('Indicator Data Imputation'!Q63,3)="Nat",2,IF(LEFT('Indicator Data Imputation'!Q63,3)="Val",1,0))</f>
        <v>1</v>
      </c>
      <c r="R62" s="242">
        <f>IF(LEFT('Indicator Data Imputation'!R63,3)="Nat",2,IF(LEFT('Indicator Data Imputation'!R63,3)="Val",1,0))</f>
        <v>1</v>
      </c>
      <c r="S62" s="242">
        <f>IF(LEFT('Indicator Data Imputation'!S63,3)="Nat",2,IF(LEFT('Indicator Data Imputation'!S63,3)="Val",1,0))</f>
        <v>1</v>
      </c>
      <c r="T62" s="242">
        <f>IF(LEFT('Indicator Data Imputation'!T63,3)="Nat",2,IF(LEFT('Indicator Data Imputation'!T63,3)="Val",1,0))</f>
        <v>1</v>
      </c>
      <c r="U62" s="242">
        <f>IF(LEFT('Indicator Data Imputation'!U63,3)="Nat",2,IF(LEFT('Indicator Data Imputation'!U63,3)="Val",1,0))</f>
        <v>1</v>
      </c>
      <c r="V62" s="242">
        <f>IF(LEFT('Indicator Data Imputation'!V63,3)="Nat",2,IF(LEFT('Indicator Data Imputation'!V63,3)="Val",1,0))</f>
        <v>1</v>
      </c>
      <c r="W62" s="242">
        <f>IF(LEFT('Indicator Data Imputation'!W63,3)="Nat",2,IF(LEFT('Indicator Data Imputation'!W63,3)="Val",1,0))</f>
        <v>1</v>
      </c>
      <c r="X62" s="242">
        <f>IF(LEFT('Indicator Data Imputation'!X63,3)="Nat",2,IF(LEFT('Indicator Data Imputation'!X63,3)="Val",1,0))</f>
        <v>1</v>
      </c>
      <c r="Y62" s="242">
        <f>IF(LEFT('Indicator Data Imputation'!Y63,3)="Nat",2,IF(LEFT('Indicator Data Imputation'!Y63,3)="Val",1,0))</f>
        <v>1</v>
      </c>
      <c r="Z62" s="242">
        <f>IF(LEFT('Indicator Data Imputation'!Z63,3)="Nat",2,IF(LEFT('Indicator Data Imputation'!Z63,3)="Val",1,0))</f>
        <v>1</v>
      </c>
      <c r="AA62" s="242">
        <f>IF(LEFT('Indicator Data Imputation'!AA63,3)="Nat",2,IF(LEFT('Indicator Data Imputation'!AA63,3)="Val",1,0))</f>
        <v>1</v>
      </c>
      <c r="AB62" s="242">
        <f>IF(LEFT('Indicator Data Imputation'!AB63,3)="Nat",2,IF(LEFT('Indicator Data Imputation'!AB63,3)="Val",1,0))</f>
        <v>0</v>
      </c>
      <c r="AC62" s="242">
        <f>IF(LEFT('Indicator Data Imputation'!AC63,3)="Nat",2,IF(LEFT('Indicator Data Imputation'!AC63,3)="Val",1,0))</f>
        <v>0</v>
      </c>
      <c r="AD62" s="242">
        <f>IF(LEFT('Indicator Data Imputation'!AD63,3)="Nat",2,IF(LEFT('Indicator Data Imputation'!AD63,3)="Val",1,0))</f>
        <v>0</v>
      </c>
      <c r="AE62" s="242">
        <f>IF(LEFT('Indicator Data Imputation'!AE63,3)="Nat",2,IF(LEFT('Indicator Data Imputation'!AE63,3)="Val",1,0))</f>
        <v>0</v>
      </c>
      <c r="AF62" s="242">
        <f>IF(LEFT('Indicator Data Imputation'!AF63,3)="Nat",2,IF(LEFT('Indicator Data Imputation'!AF63,3)="Val",1,0))</f>
        <v>0</v>
      </c>
      <c r="AG62" s="242">
        <f>IF(LEFT('Indicator Data Imputation'!AG63,3)="Nat",2,IF(LEFT('Indicator Data Imputation'!AG63,3)="Val",1,0))</f>
        <v>0</v>
      </c>
      <c r="AH62" s="242">
        <f>IF(LEFT('Indicator Data Imputation'!AH63,3)="Nat",2,IF(LEFT('Indicator Data Imputation'!AH63,3)="Val",1,0))</f>
        <v>0</v>
      </c>
      <c r="AI62" s="242">
        <f>IF(LEFT('Indicator Data Imputation'!AI63,3)="Nat",2,IF(LEFT('Indicator Data Imputation'!AI63,3)="Val",1,0))</f>
        <v>0</v>
      </c>
      <c r="AJ62" s="242">
        <f>IF(LEFT('Indicator Data Imputation'!AJ63,3)="Nat",2,IF(LEFT('Indicator Data Imputation'!AJ63,3)="Val",1,0))</f>
        <v>0</v>
      </c>
      <c r="AK62" s="242">
        <f>IF(LEFT('Indicator Data Imputation'!AK63,3)="Nat",2,IF(LEFT('Indicator Data Imputation'!AK63,3)="Val",1,0))</f>
        <v>0</v>
      </c>
      <c r="AL62" s="242">
        <f>IF(LEFT('Indicator Data Imputation'!AL63,3)="Nat",2,IF(LEFT('Indicator Data Imputation'!AL63,3)="Val",1,0))</f>
        <v>0</v>
      </c>
      <c r="AM62" s="242">
        <f>IF(LEFT('Indicator Data Imputation'!AM63,3)="Nat",2,IF(LEFT('Indicator Data Imputation'!AM63,3)="Val",1,0))</f>
        <v>0</v>
      </c>
      <c r="AN62" s="242">
        <f>IF(LEFT('Indicator Data Imputation'!AN63,3)="Nat",2,IF(LEFT('Indicator Data Imputation'!AN63,3)="Val",1,0))</f>
        <v>1</v>
      </c>
      <c r="AO62" s="242">
        <f>IF(LEFT('Indicator Data Imputation'!AO63,3)="Nat",2,IF(LEFT('Indicator Data Imputation'!AO63,3)="Val",1,0))</f>
        <v>1</v>
      </c>
      <c r="AP62" s="242">
        <f>IF(LEFT('Indicator Data Imputation'!AP63,3)="Nat",2,IF(LEFT('Indicator Data Imputation'!AP63,3)="Val",1,0))</f>
        <v>2</v>
      </c>
      <c r="AQ62" s="242">
        <f>IF(LEFT('Indicator Data Imputation'!AQ63,3)="Nat",2,IF(LEFT('Indicator Data Imputation'!AQ63,3)="Val",1,0))</f>
        <v>2</v>
      </c>
      <c r="AR62" s="242">
        <f>IF(LEFT('Indicator Data Imputation'!AR63,3)="Nat",2,IF(LEFT('Indicator Data Imputation'!AR63,3)="Val",1,0))</f>
        <v>2</v>
      </c>
      <c r="AS62" s="242">
        <f>IF(LEFT('Indicator Data Imputation'!AS63,3)="Nat",2,IF(LEFT('Indicator Data Imputation'!AS63,3)="Val",1,0))</f>
        <v>2</v>
      </c>
      <c r="AT62" s="242">
        <f>IF(LEFT('Indicator Data Imputation'!AT63,3)="Nat",2,IF(LEFT('Indicator Data Imputation'!AT63,3)="Val",1,0))</f>
        <v>2</v>
      </c>
      <c r="AU62" s="242">
        <f>IF(LEFT('Indicator Data Imputation'!AU63,3)="Nat",2,IF(LEFT('Indicator Data Imputation'!AU63,3)="Val",1,0))</f>
        <v>1</v>
      </c>
      <c r="AV62" s="242">
        <f>IF(LEFT('Indicator Data Imputation'!AV63,3)="Nat",2,IF(LEFT('Indicator Data Imputation'!AV63,3)="Val",1,0))</f>
        <v>1</v>
      </c>
      <c r="AW62" s="242">
        <f>IF(LEFT('Indicator Data Imputation'!AW63,3)="Nat",2,IF(LEFT('Indicator Data Imputation'!AW63,3)="Val",1,0))</f>
        <v>0</v>
      </c>
      <c r="AX62" s="242">
        <f>IF(LEFT('Indicator Data Imputation'!AX63,3)="Nat",2,IF(LEFT('Indicator Data Imputation'!AX63,3)="Val",1,0))</f>
        <v>0</v>
      </c>
      <c r="AY62" s="246">
        <f t="shared" si="0"/>
        <v>17</v>
      </c>
      <c r="AZ62" s="247">
        <f t="shared" si="1"/>
        <v>0.36956521739130432</v>
      </c>
      <c r="BA62" s="246">
        <f t="shared" si="2"/>
        <v>5</v>
      </c>
      <c r="BB62" s="247">
        <f t="shared" si="3"/>
        <v>0.10869565217391304</v>
      </c>
    </row>
    <row r="63" spans="1:54" s="166" customFormat="1" x14ac:dyDescent="0.25">
      <c r="A63" s="165" t="s">
        <v>188</v>
      </c>
      <c r="B63" s="165" t="s">
        <v>597</v>
      </c>
      <c r="C63" s="165" t="s">
        <v>446</v>
      </c>
      <c r="D63" s="195" t="s">
        <v>463</v>
      </c>
      <c r="E63" s="242">
        <f>IF(LEFT('Indicator Data Imputation'!E64,3)="Nat",2,IF(LEFT('Indicator Data Imputation'!E64,3)="Val",1,0))</f>
        <v>0</v>
      </c>
      <c r="F63" s="242">
        <f>IF(LEFT('Indicator Data Imputation'!F64,3)="Nat",2,IF(LEFT('Indicator Data Imputation'!F64,3)="Val",1,0))</f>
        <v>0</v>
      </c>
      <c r="G63" s="242">
        <f>IF(LEFT('Indicator Data Imputation'!G64,3)="Nat",2,IF(LEFT('Indicator Data Imputation'!G64,3)="Val",1,0))</f>
        <v>0</v>
      </c>
      <c r="H63" s="242">
        <f>IF(LEFT('Indicator Data Imputation'!H64,3)="Nat",2,IF(LEFT('Indicator Data Imputation'!H64,3)="Val",1,0))</f>
        <v>0</v>
      </c>
      <c r="I63" s="242">
        <f>IF(LEFT('Indicator Data Imputation'!I64,3)="Nat",2,IF(LEFT('Indicator Data Imputation'!I64,3)="Val",1,0))</f>
        <v>1</v>
      </c>
      <c r="J63" s="242">
        <f>IF(LEFT('Indicator Data Imputation'!J64,3)="Nat",2,IF(LEFT('Indicator Data Imputation'!J64,3)="Val",1,0))</f>
        <v>0</v>
      </c>
      <c r="K63" s="242">
        <f>IF(LEFT('Indicator Data Imputation'!K64,3)="Nat",2,IF(LEFT('Indicator Data Imputation'!K64,3)="Val",1,0))</f>
        <v>1</v>
      </c>
      <c r="L63" s="242">
        <f>IF(LEFT('Indicator Data Imputation'!L64,3)="Nat",2,IF(LEFT('Indicator Data Imputation'!L64,3)="Val",1,0))</f>
        <v>0</v>
      </c>
      <c r="M63" s="242">
        <f>IF(LEFT('Indicator Data Imputation'!M64,3)="Nat",2,IF(LEFT('Indicator Data Imputation'!M64,3)="Val",1,0))</f>
        <v>0</v>
      </c>
      <c r="N63" s="242">
        <f>IF(LEFT('Indicator Data Imputation'!N64,3)="Nat",2,IF(LEFT('Indicator Data Imputation'!N64,3)="Val",1,0))</f>
        <v>0</v>
      </c>
      <c r="O63" s="242">
        <f>IF(LEFT('Indicator Data Imputation'!O64,3)="Nat",2,IF(LEFT('Indicator Data Imputation'!O64,3)="Val",1,0))</f>
        <v>0</v>
      </c>
      <c r="P63" s="242">
        <f>IF(LEFT('Indicator Data Imputation'!P64,3)="Nat",2,IF(LEFT('Indicator Data Imputation'!P64,3)="Val",1,0))</f>
        <v>0</v>
      </c>
      <c r="Q63" s="242">
        <f>IF(LEFT('Indicator Data Imputation'!Q64,3)="Nat",2,IF(LEFT('Indicator Data Imputation'!Q64,3)="Val",1,0))</f>
        <v>1</v>
      </c>
      <c r="R63" s="242">
        <f>IF(LEFT('Indicator Data Imputation'!R64,3)="Nat",2,IF(LEFT('Indicator Data Imputation'!R64,3)="Val",1,0))</f>
        <v>1</v>
      </c>
      <c r="S63" s="242">
        <f>IF(LEFT('Indicator Data Imputation'!S64,3)="Nat",2,IF(LEFT('Indicator Data Imputation'!S64,3)="Val",1,0))</f>
        <v>1</v>
      </c>
      <c r="T63" s="242">
        <f>IF(LEFT('Indicator Data Imputation'!T64,3)="Nat",2,IF(LEFT('Indicator Data Imputation'!T64,3)="Val",1,0))</f>
        <v>1</v>
      </c>
      <c r="U63" s="242">
        <f>IF(LEFT('Indicator Data Imputation'!U64,3)="Nat",2,IF(LEFT('Indicator Data Imputation'!U64,3)="Val",1,0))</f>
        <v>1</v>
      </c>
      <c r="V63" s="242">
        <f>IF(LEFT('Indicator Data Imputation'!V64,3)="Nat",2,IF(LEFT('Indicator Data Imputation'!V64,3)="Val",1,0))</f>
        <v>1</v>
      </c>
      <c r="W63" s="242">
        <f>IF(LEFT('Indicator Data Imputation'!W64,3)="Nat",2,IF(LEFT('Indicator Data Imputation'!W64,3)="Val",1,0))</f>
        <v>1</v>
      </c>
      <c r="X63" s="242">
        <f>IF(LEFT('Indicator Data Imputation'!X64,3)="Nat",2,IF(LEFT('Indicator Data Imputation'!X64,3)="Val",1,0))</f>
        <v>1</v>
      </c>
      <c r="Y63" s="242">
        <f>IF(LEFT('Indicator Data Imputation'!Y64,3)="Nat",2,IF(LEFT('Indicator Data Imputation'!Y64,3)="Val",1,0))</f>
        <v>1</v>
      </c>
      <c r="Z63" s="242">
        <f>IF(LEFT('Indicator Data Imputation'!Z64,3)="Nat",2,IF(LEFT('Indicator Data Imputation'!Z64,3)="Val",1,0))</f>
        <v>1</v>
      </c>
      <c r="AA63" s="242">
        <f>IF(LEFT('Indicator Data Imputation'!AA64,3)="Nat",2,IF(LEFT('Indicator Data Imputation'!AA64,3)="Val",1,0))</f>
        <v>1</v>
      </c>
      <c r="AB63" s="242">
        <f>IF(LEFT('Indicator Data Imputation'!AB64,3)="Nat",2,IF(LEFT('Indicator Data Imputation'!AB64,3)="Val",1,0))</f>
        <v>0</v>
      </c>
      <c r="AC63" s="242">
        <f>IF(LEFT('Indicator Data Imputation'!AC64,3)="Nat",2,IF(LEFT('Indicator Data Imputation'!AC64,3)="Val",1,0))</f>
        <v>0</v>
      </c>
      <c r="AD63" s="242">
        <f>IF(LEFT('Indicator Data Imputation'!AD64,3)="Nat",2,IF(LEFT('Indicator Data Imputation'!AD64,3)="Val",1,0))</f>
        <v>0</v>
      </c>
      <c r="AE63" s="242">
        <f>IF(LEFT('Indicator Data Imputation'!AE64,3)="Nat",2,IF(LEFT('Indicator Data Imputation'!AE64,3)="Val",1,0))</f>
        <v>0</v>
      </c>
      <c r="AF63" s="242">
        <f>IF(LEFT('Indicator Data Imputation'!AF64,3)="Nat",2,IF(LEFT('Indicator Data Imputation'!AF64,3)="Val",1,0))</f>
        <v>0</v>
      </c>
      <c r="AG63" s="242">
        <f>IF(LEFT('Indicator Data Imputation'!AG64,3)="Nat",2,IF(LEFT('Indicator Data Imputation'!AG64,3)="Val",1,0))</f>
        <v>0</v>
      </c>
      <c r="AH63" s="242">
        <f>IF(LEFT('Indicator Data Imputation'!AH64,3)="Nat",2,IF(LEFT('Indicator Data Imputation'!AH64,3)="Val",1,0))</f>
        <v>0</v>
      </c>
      <c r="AI63" s="242">
        <f>IF(LEFT('Indicator Data Imputation'!AI64,3)="Nat",2,IF(LEFT('Indicator Data Imputation'!AI64,3)="Val",1,0))</f>
        <v>0</v>
      </c>
      <c r="AJ63" s="242">
        <f>IF(LEFT('Indicator Data Imputation'!AJ64,3)="Nat",2,IF(LEFT('Indicator Data Imputation'!AJ64,3)="Val",1,0))</f>
        <v>0</v>
      </c>
      <c r="AK63" s="242">
        <f>IF(LEFT('Indicator Data Imputation'!AK64,3)="Nat",2,IF(LEFT('Indicator Data Imputation'!AK64,3)="Val",1,0))</f>
        <v>0</v>
      </c>
      <c r="AL63" s="242">
        <f>IF(LEFT('Indicator Data Imputation'!AL64,3)="Nat",2,IF(LEFT('Indicator Data Imputation'!AL64,3)="Val",1,0))</f>
        <v>0</v>
      </c>
      <c r="AM63" s="242">
        <f>IF(LEFT('Indicator Data Imputation'!AM64,3)="Nat",2,IF(LEFT('Indicator Data Imputation'!AM64,3)="Val",1,0))</f>
        <v>0</v>
      </c>
      <c r="AN63" s="242">
        <f>IF(LEFT('Indicator Data Imputation'!AN64,3)="Nat",2,IF(LEFT('Indicator Data Imputation'!AN64,3)="Val",1,0))</f>
        <v>1</v>
      </c>
      <c r="AO63" s="242">
        <f>IF(LEFT('Indicator Data Imputation'!AO64,3)="Nat",2,IF(LEFT('Indicator Data Imputation'!AO64,3)="Val",1,0))</f>
        <v>1</v>
      </c>
      <c r="AP63" s="242">
        <f>IF(LEFT('Indicator Data Imputation'!AP64,3)="Nat",2,IF(LEFT('Indicator Data Imputation'!AP64,3)="Val",1,0))</f>
        <v>2</v>
      </c>
      <c r="AQ63" s="242">
        <f>IF(LEFT('Indicator Data Imputation'!AQ64,3)="Nat",2,IF(LEFT('Indicator Data Imputation'!AQ64,3)="Val",1,0))</f>
        <v>2</v>
      </c>
      <c r="AR63" s="242">
        <f>IF(LEFT('Indicator Data Imputation'!AR64,3)="Nat",2,IF(LEFT('Indicator Data Imputation'!AR64,3)="Val",1,0))</f>
        <v>2</v>
      </c>
      <c r="AS63" s="242">
        <f>IF(LEFT('Indicator Data Imputation'!AS64,3)="Nat",2,IF(LEFT('Indicator Data Imputation'!AS64,3)="Val",1,0))</f>
        <v>2</v>
      </c>
      <c r="AT63" s="242">
        <f>IF(LEFT('Indicator Data Imputation'!AT64,3)="Nat",2,IF(LEFT('Indicator Data Imputation'!AT64,3)="Val",1,0))</f>
        <v>2</v>
      </c>
      <c r="AU63" s="242">
        <f>IF(LEFT('Indicator Data Imputation'!AU64,3)="Nat",2,IF(LEFT('Indicator Data Imputation'!AU64,3)="Val",1,0))</f>
        <v>1</v>
      </c>
      <c r="AV63" s="242">
        <f>IF(LEFT('Indicator Data Imputation'!AV64,3)="Nat",2,IF(LEFT('Indicator Data Imputation'!AV64,3)="Val",1,0))</f>
        <v>1</v>
      </c>
      <c r="AW63" s="242">
        <f>IF(LEFT('Indicator Data Imputation'!AW64,3)="Nat",2,IF(LEFT('Indicator Data Imputation'!AW64,3)="Val",1,0))</f>
        <v>0</v>
      </c>
      <c r="AX63" s="242">
        <f>IF(LEFT('Indicator Data Imputation'!AX64,3)="Nat",2,IF(LEFT('Indicator Data Imputation'!AX64,3)="Val",1,0))</f>
        <v>0</v>
      </c>
      <c r="AY63" s="246">
        <f t="shared" si="0"/>
        <v>17</v>
      </c>
      <c r="AZ63" s="247">
        <f t="shared" si="1"/>
        <v>0.36956521739130432</v>
      </c>
      <c r="BA63" s="246">
        <f t="shared" si="2"/>
        <v>5</v>
      </c>
      <c r="BB63" s="247">
        <f t="shared" si="3"/>
        <v>0.10869565217391304</v>
      </c>
    </row>
    <row r="64" spans="1:54" s="166" customFormat="1" x14ac:dyDescent="0.25">
      <c r="A64" s="165" t="s">
        <v>188</v>
      </c>
      <c r="B64" s="165" t="s">
        <v>458</v>
      </c>
      <c r="C64" s="165" t="s">
        <v>446</v>
      </c>
      <c r="D64" s="195" t="s">
        <v>466</v>
      </c>
      <c r="E64" s="242">
        <f>IF(LEFT('Indicator Data Imputation'!E65,3)="Nat",2,IF(LEFT('Indicator Data Imputation'!E65,3)="Val",1,0))</f>
        <v>0</v>
      </c>
      <c r="F64" s="242">
        <f>IF(LEFT('Indicator Data Imputation'!F65,3)="Nat",2,IF(LEFT('Indicator Data Imputation'!F65,3)="Val",1,0))</f>
        <v>0</v>
      </c>
      <c r="G64" s="242">
        <f>IF(LEFT('Indicator Data Imputation'!G65,3)="Nat",2,IF(LEFT('Indicator Data Imputation'!G65,3)="Val",1,0))</f>
        <v>0</v>
      </c>
      <c r="H64" s="242">
        <f>IF(LEFT('Indicator Data Imputation'!H65,3)="Nat",2,IF(LEFT('Indicator Data Imputation'!H65,3)="Val",1,0))</f>
        <v>0</v>
      </c>
      <c r="I64" s="242">
        <f>IF(LEFT('Indicator Data Imputation'!I65,3)="Nat",2,IF(LEFT('Indicator Data Imputation'!I65,3)="Val",1,0))</f>
        <v>1</v>
      </c>
      <c r="J64" s="242">
        <f>IF(LEFT('Indicator Data Imputation'!J65,3)="Nat",2,IF(LEFT('Indicator Data Imputation'!J65,3)="Val",1,0))</f>
        <v>0</v>
      </c>
      <c r="K64" s="242">
        <f>IF(LEFT('Indicator Data Imputation'!K65,3)="Nat",2,IF(LEFT('Indicator Data Imputation'!K65,3)="Val",1,0))</f>
        <v>1</v>
      </c>
      <c r="L64" s="242">
        <f>IF(LEFT('Indicator Data Imputation'!L65,3)="Nat",2,IF(LEFT('Indicator Data Imputation'!L65,3)="Val",1,0))</f>
        <v>0</v>
      </c>
      <c r="M64" s="242">
        <f>IF(LEFT('Indicator Data Imputation'!M65,3)="Nat",2,IF(LEFT('Indicator Data Imputation'!M65,3)="Val",1,0))</f>
        <v>0</v>
      </c>
      <c r="N64" s="242">
        <f>IF(LEFT('Indicator Data Imputation'!N65,3)="Nat",2,IF(LEFT('Indicator Data Imputation'!N65,3)="Val",1,0))</f>
        <v>0</v>
      </c>
      <c r="O64" s="242">
        <f>IF(LEFT('Indicator Data Imputation'!O65,3)="Nat",2,IF(LEFT('Indicator Data Imputation'!O65,3)="Val",1,0))</f>
        <v>0</v>
      </c>
      <c r="P64" s="242">
        <f>IF(LEFT('Indicator Data Imputation'!P65,3)="Nat",2,IF(LEFT('Indicator Data Imputation'!P65,3)="Val",1,0))</f>
        <v>0</v>
      </c>
      <c r="Q64" s="242">
        <f>IF(LEFT('Indicator Data Imputation'!Q65,3)="Nat",2,IF(LEFT('Indicator Data Imputation'!Q65,3)="Val",1,0))</f>
        <v>1</v>
      </c>
      <c r="R64" s="242">
        <f>IF(LEFT('Indicator Data Imputation'!R65,3)="Nat",2,IF(LEFT('Indicator Data Imputation'!R65,3)="Val",1,0))</f>
        <v>1</v>
      </c>
      <c r="S64" s="242">
        <f>IF(LEFT('Indicator Data Imputation'!S65,3)="Nat",2,IF(LEFT('Indicator Data Imputation'!S65,3)="Val",1,0))</f>
        <v>1</v>
      </c>
      <c r="T64" s="242">
        <f>IF(LEFT('Indicator Data Imputation'!T65,3)="Nat",2,IF(LEFT('Indicator Data Imputation'!T65,3)="Val",1,0))</f>
        <v>1</v>
      </c>
      <c r="U64" s="242">
        <f>IF(LEFT('Indicator Data Imputation'!U65,3)="Nat",2,IF(LEFT('Indicator Data Imputation'!U65,3)="Val",1,0))</f>
        <v>1</v>
      </c>
      <c r="V64" s="242">
        <f>IF(LEFT('Indicator Data Imputation'!V65,3)="Nat",2,IF(LEFT('Indicator Data Imputation'!V65,3)="Val",1,0))</f>
        <v>1</v>
      </c>
      <c r="W64" s="242">
        <f>IF(LEFT('Indicator Data Imputation'!W65,3)="Nat",2,IF(LEFT('Indicator Data Imputation'!W65,3)="Val",1,0))</f>
        <v>1</v>
      </c>
      <c r="X64" s="242">
        <f>IF(LEFT('Indicator Data Imputation'!X65,3)="Nat",2,IF(LEFT('Indicator Data Imputation'!X65,3)="Val",1,0))</f>
        <v>1</v>
      </c>
      <c r="Y64" s="242">
        <f>IF(LEFT('Indicator Data Imputation'!Y65,3)="Nat",2,IF(LEFT('Indicator Data Imputation'!Y65,3)="Val",1,0))</f>
        <v>1</v>
      </c>
      <c r="Z64" s="242">
        <f>IF(LEFT('Indicator Data Imputation'!Z65,3)="Nat",2,IF(LEFT('Indicator Data Imputation'!Z65,3)="Val",1,0))</f>
        <v>1</v>
      </c>
      <c r="AA64" s="242">
        <f>IF(LEFT('Indicator Data Imputation'!AA65,3)="Nat",2,IF(LEFT('Indicator Data Imputation'!AA65,3)="Val",1,0))</f>
        <v>1</v>
      </c>
      <c r="AB64" s="242">
        <f>IF(LEFT('Indicator Data Imputation'!AB65,3)="Nat",2,IF(LEFT('Indicator Data Imputation'!AB65,3)="Val",1,0))</f>
        <v>0</v>
      </c>
      <c r="AC64" s="242">
        <f>IF(LEFT('Indicator Data Imputation'!AC65,3)="Nat",2,IF(LEFT('Indicator Data Imputation'!AC65,3)="Val",1,0))</f>
        <v>0</v>
      </c>
      <c r="AD64" s="242">
        <f>IF(LEFT('Indicator Data Imputation'!AD65,3)="Nat",2,IF(LEFT('Indicator Data Imputation'!AD65,3)="Val",1,0))</f>
        <v>0</v>
      </c>
      <c r="AE64" s="242">
        <f>IF(LEFT('Indicator Data Imputation'!AE65,3)="Nat",2,IF(LEFT('Indicator Data Imputation'!AE65,3)="Val",1,0))</f>
        <v>0</v>
      </c>
      <c r="AF64" s="242">
        <f>IF(LEFT('Indicator Data Imputation'!AF65,3)="Nat",2,IF(LEFT('Indicator Data Imputation'!AF65,3)="Val",1,0))</f>
        <v>0</v>
      </c>
      <c r="AG64" s="242">
        <f>IF(LEFT('Indicator Data Imputation'!AG65,3)="Nat",2,IF(LEFT('Indicator Data Imputation'!AG65,3)="Val",1,0))</f>
        <v>0</v>
      </c>
      <c r="AH64" s="242">
        <f>IF(LEFT('Indicator Data Imputation'!AH65,3)="Nat",2,IF(LEFT('Indicator Data Imputation'!AH65,3)="Val",1,0))</f>
        <v>0</v>
      </c>
      <c r="AI64" s="242">
        <f>IF(LEFT('Indicator Data Imputation'!AI65,3)="Nat",2,IF(LEFT('Indicator Data Imputation'!AI65,3)="Val",1,0))</f>
        <v>0</v>
      </c>
      <c r="AJ64" s="242">
        <f>IF(LEFT('Indicator Data Imputation'!AJ65,3)="Nat",2,IF(LEFT('Indicator Data Imputation'!AJ65,3)="Val",1,0))</f>
        <v>0</v>
      </c>
      <c r="AK64" s="242">
        <f>IF(LEFT('Indicator Data Imputation'!AK65,3)="Nat",2,IF(LEFT('Indicator Data Imputation'!AK65,3)="Val",1,0))</f>
        <v>0</v>
      </c>
      <c r="AL64" s="242">
        <f>IF(LEFT('Indicator Data Imputation'!AL65,3)="Nat",2,IF(LEFT('Indicator Data Imputation'!AL65,3)="Val",1,0))</f>
        <v>0</v>
      </c>
      <c r="AM64" s="242">
        <f>IF(LEFT('Indicator Data Imputation'!AM65,3)="Nat",2,IF(LEFT('Indicator Data Imputation'!AM65,3)="Val",1,0))</f>
        <v>0</v>
      </c>
      <c r="AN64" s="242">
        <f>IF(LEFT('Indicator Data Imputation'!AN65,3)="Nat",2,IF(LEFT('Indicator Data Imputation'!AN65,3)="Val",1,0))</f>
        <v>1</v>
      </c>
      <c r="AO64" s="242">
        <f>IF(LEFT('Indicator Data Imputation'!AO65,3)="Nat",2,IF(LEFT('Indicator Data Imputation'!AO65,3)="Val",1,0))</f>
        <v>1</v>
      </c>
      <c r="AP64" s="242">
        <f>IF(LEFT('Indicator Data Imputation'!AP65,3)="Nat",2,IF(LEFT('Indicator Data Imputation'!AP65,3)="Val",1,0))</f>
        <v>2</v>
      </c>
      <c r="AQ64" s="242">
        <f>IF(LEFT('Indicator Data Imputation'!AQ65,3)="Nat",2,IF(LEFT('Indicator Data Imputation'!AQ65,3)="Val",1,0))</f>
        <v>2</v>
      </c>
      <c r="AR64" s="242">
        <f>IF(LEFT('Indicator Data Imputation'!AR65,3)="Nat",2,IF(LEFT('Indicator Data Imputation'!AR65,3)="Val",1,0))</f>
        <v>2</v>
      </c>
      <c r="AS64" s="242">
        <f>IF(LEFT('Indicator Data Imputation'!AS65,3)="Nat",2,IF(LEFT('Indicator Data Imputation'!AS65,3)="Val",1,0))</f>
        <v>2</v>
      </c>
      <c r="AT64" s="242">
        <f>IF(LEFT('Indicator Data Imputation'!AT65,3)="Nat",2,IF(LEFT('Indicator Data Imputation'!AT65,3)="Val",1,0))</f>
        <v>2</v>
      </c>
      <c r="AU64" s="242">
        <f>IF(LEFT('Indicator Data Imputation'!AU65,3)="Nat",2,IF(LEFT('Indicator Data Imputation'!AU65,3)="Val",1,0))</f>
        <v>1</v>
      </c>
      <c r="AV64" s="242">
        <f>IF(LEFT('Indicator Data Imputation'!AV65,3)="Nat",2,IF(LEFT('Indicator Data Imputation'!AV65,3)="Val",1,0))</f>
        <v>1</v>
      </c>
      <c r="AW64" s="242">
        <f>IF(LEFT('Indicator Data Imputation'!AW65,3)="Nat",2,IF(LEFT('Indicator Data Imputation'!AW65,3)="Val",1,0))</f>
        <v>0</v>
      </c>
      <c r="AX64" s="242">
        <f>IF(LEFT('Indicator Data Imputation'!AX65,3)="Nat",2,IF(LEFT('Indicator Data Imputation'!AX65,3)="Val",1,0))</f>
        <v>0</v>
      </c>
      <c r="AY64" s="246">
        <f t="shared" si="0"/>
        <v>17</v>
      </c>
      <c r="AZ64" s="247">
        <f t="shared" si="1"/>
        <v>0.36956521739130432</v>
      </c>
      <c r="BA64" s="246">
        <f t="shared" si="2"/>
        <v>5</v>
      </c>
      <c r="BB64" s="247">
        <f t="shared" si="3"/>
        <v>0.10869565217391304</v>
      </c>
    </row>
    <row r="65" spans="1:54" s="166" customFormat="1" x14ac:dyDescent="0.25">
      <c r="A65" s="165" t="s">
        <v>188</v>
      </c>
      <c r="B65" s="165" t="s">
        <v>464</v>
      </c>
      <c r="C65" s="165" t="s">
        <v>446</v>
      </c>
      <c r="D65" s="195" t="s">
        <v>469</v>
      </c>
      <c r="E65" s="242">
        <f>IF(LEFT('Indicator Data Imputation'!E66,3)="Nat",2,IF(LEFT('Indicator Data Imputation'!E66,3)="Val",1,0))</f>
        <v>0</v>
      </c>
      <c r="F65" s="242">
        <f>IF(LEFT('Indicator Data Imputation'!F66,3)="Nat",2,IF(LEFT('Indicator Data Imputation'!F66,3)="Val",1,0))</f>
        <v>0</v>
      </c>
      <c r="G65" s="242">
        <f>IF(LEFT('Indicator Data Imputation'!G66,3)="Nat",2,IF(LEFT('Indicator Data Imputation'!G66,3)="Val",1,0))</f>
        <v>0</v>
      </c>
      <c r="H65" s="242">
        <f>IF(LEFT('Indicator Data Imputation'!H66,3)="Nat",2,IF(LEFT('Indicator Data Imputation'!H66,3)="Val",1,0))</f>
        <v>0</v>
      </c>
      <c r="I65" s="242">
        <f>IF(LEFT('Indicator Data Imputation'!I66,3)="Nat",2,IF(LEFT('Indicator Data Imputation'!I66,3)="Val",1,0))</f>
        <v>1</v>
      </c>
      <c r="J65" s="242">
        <f>IF(LEFT('Indicator Data Imputation'!J66,3)="Nat",2,IF(LEFT('Indicator Data Imputation'!J66,3)="Val",1,0))</f>
        <v>0</v>
      </c>
      <c r="K65" s="242">
        <f>IF(LEFT('Indicator Data Imputation'!K66,3)="Nat",2,IF(LEFT('Indicator Data Imputation'!K66,3)="Val",1,0))</f>
        <v>1</v>
      </c>
      <c r="L65" s="242">
        <f>IF(LEFT('Indicator Data Imputation'!L66,3)="Nat",2,IF(LEFT('Indicator Data Imputation'!L66,3)="Val",1,0))</f>
        <v>0</v>
      </c>
      <c r="M65" s="242">
        <f>IF(LEFT('Indicator Data Imputation'!M66,3)="Nat",2,IF(LEFT('Indicator Data Imputation'!M66,3)="Val",1,0))</f>
        <v>0</v>
      </c>
      <c r="N65" s="242">
        <f>IF(LEFT('Indicator Data Imputation'!N66,3)="Nat",2,IF(LEFT('Indicator Data Imputation'!N66,3)="Val",1,0))</f>
        <v>0</v>
      </c>
      <c r="O65" s="242">
        <f>IF(LEFT('Indicator Data Imputation'!O66,3)="Nat",2,IF(LEFT('Indicator Data Imputation'!O66,3)="Val",1,0))</f>
        <v>0</v>
      </c>
      <c r="P65" s="242">
        <f>IF(LEFT('Indicator Data Imputation'!P66,3)="Nat",2,IF(LEFT('Indicator Data Imputation'!P66,3)="Val",1,0))</f>
        <v>0</v>
      </c>
      <c r="Q65" s="242">
        <f>IF(LEFT('Indicator Data Imputation'!Q66,3)="Nat",2,IF(LEFT('Indicator Data Imputation'!Q66,3)="Val",1,0))</f>
        <v>1</v>
      </c>
      <c r="R65" s="242">
        <f>IF(LEFT('Indicator Data Imputation'!R66,3)="Nat",2,IF(LEFT('Indicator Data Imputation'!R66,3)="Val",1,0))</f>
        <v>1</v>
      </c>
      <c r="S65" s="242">
        <f>IF(LEFT('Indicator Data Imputation'!S66,3)="Nat",2,IF(LEFT('Indicator Data Imputation'!S66,3)="Val",1,0))</f>
        <v>1</v>
      </c>
      <c r="T65" s="242">
        <f>IF(LEFT('Indicator Data Imputation'!T66,3)="Nat",2,IF(LEFT('Indicator Data Imputation'!T66,3)="Val",1,0))</f>
        <v>1</v>
      </c>
      <c r="U65" s="242">
        <f>IF(LEFT('Indicator Data Imputation'!U66,3)="Nat",2,IF(LEFT('Indicator Data Imputation'!U66,3)="Val",1,0))</f>
        <v>1</v>
      </c>
      <c r="V65" s="242">
        <f>IF(LEFT('Indicator Data Imputation'!V66,3)="Nat",2,IF(LEFT('Indicator Data Imputation'!V66,3)="Val",1,0))</f>
        <v>1</v>
      </c>
      <c r="W65" s="242">
        <f>IF(LEFT('Indicator Data Imputation'!W66,3)="Nat",2,IF(LEFT('Indicator Data Imputation'!W66,3)="Val",1,0))</f>
        <v>1</v>
      </c>
      <c r="X65" s="242">
        <f>IF(LEFT('Indicator Data Imputation'!X66,3)="Nat",2,IF(LEFT('Indicator Data Imputation'!X66,3)="Val",1,0))</f>
        <v>1</v>
      </c>
      <c r="Y65" s="242">
        <f>IF(LEFT('Indicator Data Imputation'!Y66,3)="Nat",2,IF(LEFT('Indicator Data Imputation'!Y66,3)="Val",1,0))</f>
        <v>1</v>
      </c>
      <c r="Z65" s="242">
        <f>IF(LEFT('Indicator Data Imputation'!Z66,3)="Nat",2,IF(LEFT('Indicator Data Imputation'!Z66,3)="Val",1,0))</f>
        <v>1</v>
      </c>
      <c r="AA65" s="242">
        <f>IF(LEFT('Indicator Data Imputation'!AA66,3)="Nat",2,IF(LEFT('Indicator Data Imputation'!AA66,3)="Val",1,0))</f>
        <v>1</v>
      </c>
      <c r="AB65" s="242">
        <f>IF(LEFT('Indicator Data Imputation'!AB66,3)="Nat",2,IF(LEFT('Indicator Data Imputation'!AB66,3)="Val",1,0))</f>
        <v>0</v>
      </c>
      <c r="AC65" s="242">
        <f>IF(LEFT('Indicator Data Imputation'!AC66,3)="Nat",2,IF(LEFT('Indicator Data Imputation'!AC66,3)="Val",1,0))</f>
        <v>0</v>
      </c>
      <c r="AD65" s="242">
        <f>IF(LEFT('Indicator Data Imputation'!AD66,3)="Nat",2,IF(LEFT('Indicator Data Imputation'!AD66,3)="Val",1,0))</f>
        <v>0</v>
      </c>
      <c r="AE65" s="242">
        <f>IF(LEFT('Indicator Data Imputation'!AE66,3)="Nat",2,IF(LEFT('Indicator Data Imputation'!AE66,3)="Val",1,0))</f>
        <v>0</v>
      </c>
      <c r="AF65" s="242">
        <f>IF(LEFT('Indicator Data Imputation'!AF66,3)="Nat",2,IF(LEFT('Indicator Data Imputation'!AF66,3)="Val",1,0))</f>
        <v>0</v>
      </c>
      <c r="AG65" s="242">
        <f>IF(LEFT('Indicator Data Imputation'!AG66,3)="Nat",2,IF(LEFT('Indicator Data Imputation'!AG66,3)="Val",1,0))</f>
        <v>0</v>
      </c>
      <c r="AH65" s="242">
        <f>IF(LEFT('Indicator Data Imputation'!AH66,3)="Nat",2,IF(LEFT('Indicator Data Imputation'!AH66,3)="Val",1,0))</f>
        <v>0</v>
      </c>
      <c r="AI65" s="242">
        <f>IF(LEFT('Indicator Data Imputation'!AI66,3)="Nat",2,IF(LEFT('Indicator Data Imputation'!AI66,3)="Val",1,0))</f>
        <v>0</v>
      </c>
      <c r="AJ65" s="242">
        <f>IF(LEFT('Indicator Data Imputation'!AJ66,3)="Nat",2,IF(LEFT('Indicator Data Imputation'!AJ66,3)="Val",1,0))</f>
        <v>0</v>
      </c>
      <c r="AK65" s="242">
        <f>IF(LEFT('Indicator Data Imputation'!AK66,3)="Nat",2,IF(LEFT('Indicator Data Imputation'!AK66,3)="Val",1,0))</f>
        <v>0</v>
      </c>
      <c r="AL65" s="242">
        <f>IF(LEFT('Indicator Data Imputation'!AL66,3)="Nat",2,IF(LEFT('Indicator Data Imputation'!AL66,3)="Val",1,0))</f>
        <v>0</v>
      </c>
      <c r="AM65" s="242">
        <f>IF(LEFT('Indicator Data Imputation'!AM66,3)="Nat",2,IF(LEFT('Indicator Data Imputation'!AM66,3)="Val",1,0))</f>
        <v>0</v>
      </c>
      <c r="AN65" s="242">
        <f>IF(LEFT('Indicator Data Imputation'!AN66,3)="Nat",2,IF(LEFT('Indicator Data Imputation'!AN66,3)="Val",1,0))</f>
        <v>1</v>
      </c>
      <c r="AO65" s="242">
        <f>IF(LEFT('Indicator Data Imputation'!AO66,3)="Nat",2,IF(LEFT('Indicator Data Imputation'!AO66,3)="Val",1,0))</f>
        <v>1</v>
      </c>
      <c r="AP65" s="242">
        <f>IF(LEFT('Indicator Data Imputation'!AP66,3)="Nat",2,IF(LEFT('Indicator Data Imputation'!AP66,3)="Val",1,0))</f>
        <v>2</v>
      </c>
      <c r="AQ65" s="242">
        <f>IF(LEFT('Indicator Data Imputation'!AQ66,3)="Nat",2,IF(LEFT('Indicator Data Imputation'!AQ66,3)="Val",1,0))</f>
        <v>2</v>
      </c>
      <c r="AR65" s="242">
        <f>IF(LEFT('Indicator Data Imputation'!AR66,3)="Nat",2,IF(LEFT('Indicator Data Imputation'!AR66,3)="Val",1,0))</f>
        <v>2</v>
      </c>
      <c r="AS65" s="242">
        <f>IF(LEFT('Indicator Data Imputation'!AS66,3)="Nat",2,IF(LEFT('Indicator Data Imputation'!AS66,3)="Val",1,0))</f>
        <v>2</v>
      </c>
      <c r="AT65" s="242">
        <f>IF(LEFT('Indicator Data Imputation'!AT66,3)="Nat",2,IF(LEFT('Indicator Data Imputation'!AT66,3)="Val",1,0))</f>
        <v>2</v>
      </c>
      <c r="AU65" s="242">
        <f>IF(LEFT('Indicator Data Imputation'!AU66,3)="Nat",2,IF(LEFT('Indicator Data Imputation'!AU66,3)="Val",1,0))</f>
        <v>1</v>
      </c>
      <c r="AV65" s="242">
        <f>IF(LEFT('Indicator Data Imputation'!AV66,3)="Nat",2,IF(LEFT('Indicator Data Imputation'!AV66,3)="Val",1,0))</f>
        <v>1</v>
      </c>
      <c r="AW65" s="242">
        <f>IF(LEFT('Indicator Data Imputation'!AW66,3)="Nat",2,IF(LEFT('Indicator Data Imputation'!AW66,3)="Val",1,0))</f>
        <v>0</v>
      </c>
      <c r="AX65" s="242">
        <f>IF(LEFT('Indicator Data Imputation'!AX66,3)="Nat",2,IF(LEFT('Indicator Data Imputation'!AX66,3)="Val",1,0))</f>
        <v>0</v>
      </c>
      <c r="AY65" s="246">
        <f t="shared" si="0"/>
        <v>17</v>
      </c>
      <c r="AZ65" s="247">
        <f t="shared" si="1"/>
        <v>0.36956521739130432</v>
      </c>
      <c r="BA65" s="246">
        <f t="shared" si="2"/>
        <v>5</v>
      </c>
      <c r="BB65" s="247">
        <f t="shared" si="3"/>
        <v>0.10869565217391304</v>
      </c>
    </row>
    <row r="66" spans="1:54" s="166" customFormat="1" x14ac:dyDescent="0.25">
      <c r="A66" s="165" t="s">
        <v>188</v>
      </c>
      <c r="B66" s="165" t="s">
        <v>601</v>
      </c>
      <c r="C66" s="165" t="s">
        <v>446</v>
      </c>
      <c r="D66" s="195" t="s">
        <v>472</v>
      </c>
      <c r="E66" s="242">
        <f>IF(LEFT('Indicator Data Imputation'!E67,3)="Nat",2,IF(LEFT('Indicator Data Imputation'!E67,3)="Val",1,0))</f>
        <v>0</v>
      </c>
      <c r="F66" s="242">
        <f>IF(LEFT('Indicator Data Imputation'!F67,3)="Nat",2,IF(LEFT('Indicator Data Imputation'!F67,3)="Val",1,0))</f>
        <v>0</v>
      </c>
      <c r="G66" s="242">
        <f>IF(LEFT('Indicator Data Imputation'!G67,3)="Nat",2,IF(LEFT('Indicator Data Imputation'!G67,3)="Val",1,0))</f>
        <v>0</v>
      </c>
      <c r="H66" s="242">
        <f>IF(LEFT('Indicator Data Imputation'!H67,3)="Nat",2,IF(LEFT('Indicator Data Imputation'!H67,3)="Val",1,0))</f>
        <v>0</v>
      </c>
      <c r="I66" s="242">
        <f>IF(LEFT('Indicator Data Imputation'!I67,3)="Nat",2,IF(LEFT('Indicator Data Imputation'!I67,3)="Val",1,0))</f>
        <v>1</v>
      </c>
      <c r="J66" s="242">
        <f>IF(LEFT('Indicator Data Imputation'!J67,3)="Nat",2,IF(LEFT('Indicator Data Imputation'!J67,3)="Val",1,0))</f>
        <v>0</v>
      </c>
      <c r="K66" s="242">
        <f>IF(LEFT('Indicator Data Imputation'!K67,3)="Nat",2,IF(LEFT('Indicator Data Imputation'!K67,3)="Val",1,0))</f>
        <v>1</v>
      </c>
      <c r="L66" s="242">
        <f>IF(LEFT('Indicator Data Imputation'!L67,3)="Nat",2,IF(LEFT('Indicator Data Imputation'!L67,3)="Val",1,0))</f>
        <v>0</v>
      </c>
      <c r="M66" s="242">
        <f>IF(LEFT('Indicator Data Imputation'!M67,3)="Nat",2,IF(LEFT('Indicator Data Imputation'!M67,3)="Val",1,0))</f>
        <v>0</v>
      </c>
      <c r="N66" s="242">
        <f>IF(LEFT('Indicator Data Imputation'!N67,3)="Nat",2,IF(LEFT('Indicator Data Imputation'!N67,3)="Val",1,0))</f>
        <v>0</v>
      </c>
      <c r="O66" s="242">
        <f>IF(LEFT('Indicator Data Imputation'!O67,3)="Nat",2,IF(LEFT('Indicator Data Imputation'!O67,3)="Val",1,0))</f>
        <v>0</v>
      </c>
      <c r="P66" s="242">
        <f>IF(LEFT('Indicator Data Imputation'!P67,3)="Nat",2,IF(LEFT('Indicator Data Imputation'!P67,3)="Val",1,0))</f>
        <v>0</v>
      </c>
      <c r="Q66" s="242">
        <f>IF(LEFT('Indicator Data Imputation'!Q67,3)="Nat",2,IF(LEFT('Indicator Data Imputation'!Q67,3)="Val",1,0))</f>
        <v>1</v>
      </c>
      <c r="R66" s="242">
        <f>IF(LEFT('Indicator Data Imputation'!R67,3)="Nat",2,IF(LEFT('Indicator Data Imputation'!R67,3)="Val",1,0))</f>
        <v>1</v>
      </c>
      <c r="S66" s="242">
        <f>IF(LEFT('Indicator Data Imputation'!S67,3)="Nat",2,IF(LEFT('Indicator Data Imputation'!S67,3)="Val",1,0))</f>
        <v>1</v>
      </c>
      <c r="T66" s="242">
        <f>IF(LEFT('Indicator Data Imputation'!T67,3)="Nat",2,IF(LEFT('Indicator Data Imputation'!T67,3)="Val",1,0))</f>
        <v>1</v>
      </c>
      <c r="U66" s="242">
        <f>IF(LEFT('Indicator Data Imputation'!U67,3)="Nat",2,IF(LEFT('Indicator Data Imputation'!U67,3)="Val",1,0))</f>
        <v>1</v>
      </c>
      <c r="V66" s="242">
        <f>IF(LEFT('Indicator Data Imputation'!V67,3)="Nat",2,IF(LEFT('Indicator Data Imputation'!V67,3)="Val",1,0))</f>
        <v>1</v>
      </c>
      <c r="W66" s="242">
        <f>IF(LEFT('Indicator Data Imputation'!W67,3)="Nat",2,IF(LEFT('Indicator Data Imputation'!W67,3)="Val",1,0))</f>
        <v>1</v>
      </c>
      <c r="X66" s="242">
        <f>IF(LEFT('Indicator Data Imputation'!X67,3)="Nat",2,IF(LEFT('Indicator Data Imputation'!X67,3)="Val",1,0))</f>
        <v>1</v>
      </c>
      <c r="Y66" s="242">
        <f>IF(LEFT('Indicator Data Imputation'!Y67,3)="Nat",2,IF(LEFT('Indicator Data Imputation'!Y67,3)="Val",1,0))</f>
        <v>1</v>
      </c>
      <c r="Z66" s="242">
        <f>IF(LEFT('Indicator Data Imputation'!Z67,3)="Nat",2,IF(LEFT('Indicator Data Imputation'!Z67,3)="Val",1,0))</f>
        <v>1</v>
      </c>
      <c r="AA66" s="242">
        <f>IF(LEFT('Indicator Data Imputation'!AA67,3)="Nat",2,IF(LEFT('Indicator Data Imputation'!AA67,3)="Val",1,0))</f>
        <v>1</v>
      </c>
      <c r="AB66" s="242">
        <f>IF(LEFT('Indicator Data Imputation'!AB67,3)="Nat",2,IF(LEFT('Indicator Data Imputation'!AB67,3)="Val",1,0))</f>
        <v>0</v>
      </c>
      <c r="AC66" s="242">
        <f>IF(LEFT('Indicator Data Imputation'!AC67,3)="Nat",2,IF(LEFT('Indicator Data Imputation'!AC67,3)="Val",1,0))</f>
        <v>0</v>
      </c>
      <c r="AD66" s="242">
        <f>IF(LEFT('Indicator Data Imputation'!AD67,3)="Nat",2,IF(LEFT('Indicator Data Imputation'!AD67,3)="Val",1,0))</f>
        <v>0</v>
      </c>
      <c r="AE66" s="242">
        <f>IF(LEFT('Indicator Data Imputation'!AE67,3)="Nat",2,IF(LEFT('Indicator Data Imputation'!AE67,3)="Val",1,0))</f>
        <v>0</v>
      </c>
      <c r="AF66" s="242">
        <f>IF(LEFT('Indicator Data Imputation'!AF67,3)="Nat",2,IF(LEFT('Indicator Data Imputation'!AF67,3)="Val",1,0))</f>
        <v>0</v>
      </c>
      <c r="AG66" s="242">
        <f>IF(LEFT('Indicator Data Imputation'!AG67,3)="Nat",2,IF(LEFT('Indicator Data Imputation'!AG67,3)="Val",1,0))</f>
        <v>0</v>
      </c>
      <c r="AH66" s="242">
        <f>IF(LEFT('Indicator Data Imputation'!AH67,3)="Nat",2,IF(LEFT('Indicator Data Imputation'!AH67,3)="Val",1,0))</f>
        <v>0</v>
      </c>
      <c r="AI66" s="242">
        <f>IF(LEFT('Indicator Data Imputation'!AI67,3)="Nat",2,IF(LEFT('Indicator Data Imputation'!AI67,3)="Val",1,0))</f>
        <v>0</v>
      </c>
      <c r="AJ66" s="242">
        <f>IF(LEFT('Indicator Data Imputation'!AJ67,3)="Nat",2,IF(LEFT('Indicator Data Imputation'!AJ67,3)="Val",1,0))</f>
        <v>0</v>
      </c>
      <c r="AK66" s="242">
        <f>IF(LEFT('Indicator Data Imputation'!AK67,3)="Nat",2,IF(LEFT('Indicator Data Imputation'!AK67,3)="Val",1,0))</f>
        <v>0</v>
      </c>
      <c r="AL66" s="242">
        <f>IF(LEFT('Indicator Data Imputation'!AL67,3)="Nat",2,IF(LEFT('Indicator Data Imputation'!AL67,3)="Val",1,0))</f>
        <v>0</v>
      </c>
      <c r="AM66" s="242">
        <f>IF(LEFT('Indicator Data Imputation'!AM67,3)="Nat",2,IF(LEFT('Indicator Data Imputation'!AM67,3)="Val",1,0))</f>
        <v>0</v>
      </c>
      <c r="AN66" s="242">
        <f>IF(LEFT('Indicator Data Imputation'!AN67,3)="Nat",2,IF(LEFT('Indicator Data Imputation'!AN67,3)="Val",1,0))</f>
        <v>1</v>
      </c>
      <c r="AO66" s="242">
        <f>IF(LEFT('Indicator Data Imputation'!AO67,3)="Nat",2,IF(LEFT('Indicator Data Imputation'!AO67,3)="Val",1,0))</f>
        <v>1</v>
      </c>
      <c r="AP66" s="242">
        <f>IF(LEFT('Indicator Data Imputation'!AP67,3)="Nat",2,IF(LEFT('Indicator Data Imputation'!AP67,3)="Val",1,0))</f>
        <v>2</v>
      </c>
      <c r="AQ66" s="242">
        <f>IF(LEFT('Indicator Data Imputation'!AQ67,3)="Nat",2,IF(LEFT('Indicator Data Imputation'!AQ67,3)="Val",1,0))</f>
        <v>2</v>
      </c>
      <c r="AR66" s="242">
        <f>IF(LEFT('Indicator Data Imputation'!AR67,3)="Nat",2,IF(LEFT('Indicator Data Imputation'!AR67,3)="Val",1,0))</f>
        <v>2</v>
      </c>
      <c r="AS66" s="242">
        <f>IF(LEFT('Indicator Data Imputation'!AS67,3)="Nat",2,IF(LEFT('Indicator Data Imputation'!AS67,3)="Val",1,0))</f>
        <v>2</v>
      </c>
      <c r="AT66" s="242">
        <f>IF(LEFT('Indicator Data Imputation'!AT67,3)="Nat",2,IF(LEFT('Indicator Data Imputation'!AT67,3)="Val",1,0))</f>
        <v>2</v>
      </c>
      <c r="AU66" s="242">
        <f>IF(LEFT('Indicator Data Imputation'!AU67,3)="Nat",2,IF(LEFT('Indicator Data Imputation'!AU67,3)="Val",1,0))</f>
        <v>1</v>
      </c>
      <c r="AV66" s="242">
        <f>IF(LEFT('Indicator Data Imputation'!AV67,3)="Nat",2,IF(LEFT('Indicator Data Imputation'!AV67,3)="Val",1,0))</f>
        <v>1</v>
      </c>
      <c r="AW66" s="242">
        <f>IF(LEFT('Indicator Data Imputation'!AW67,3)="Nat",2,IF(LEFT('Indicator Data Imputation'!AW67,3)="Val",1,0))</f>
        <v>0</v>
      </c>
      <c r="AX66" s="242">
        <f>IF(LEFT('Indicator Data Imputation'!AX67,3)="Nat",2,IF(LEFT('Indicator Data Imputation'!AX67,3)="Val",1,0))</f>
        <v>0</v>
      </c>
      <c r="AY66" s="246">
        <f t="shared" si="0"/>
        <v>17</v>
      </c>
      <c r="AZ66" s="247">
        <f t="shared" si="1"/>
        <v>0.36956521739130432</v>
      </c>
      <c r="BA66" s="246">
        <f t="shared" si="2"/>
        <v>5</v>
      </c>
      <c r="BB66" s="247">
        <f t="shared" si="3"/>
        <v>0.10869565217391304</v>
      </c>
    </row>
    <row r="67" spans="1:54" s="166" customFormat="1" x14ac:dyDescent="0.25">
      <c r="A67" s="165" t="s">
        <v>188</v>
      </c>
      <c r="B67" s="165" t="s">
        <v>470</v>
      </c>
      <c r="C67" s="165" t="s">
        <v>446</v>
      </c>
      <c r="D67" s="195" t="s">
        <v>447</v>
      </c>
      <c r="E67" s="242">
        <f>IF(LEFT('Indicator Data Imputation'!E68,3)="Nat",2,IF(LEFT('Indicator Data Imputation'!E68,3)="Val",1,0))</f>
        <v>0</v>
      </c>
      <c r="F67" s="242">
        <f>IF(LEFT('Indicator Data Imputation'!F68,3)="Nat",2,IF(LEFT('Indicator Data Imputation'!F68,3)="Val",1,0))</f>
        <v>0</v>
      </c>
      <c r="G67" s="242">
        <f>IF(LEFT('Indicator Data Imputation'!G68,3)="Nat",2,IF(LEFT('Indicator Data Imputation'!G68,3)="Val",1,0))</f>
        <v>0</v>
      </c>
      <c r="H67" s="242">
        <f>IF(LEFT('Indicator Data Imputation'!H68,3)="Nat",2,IF(LEFT('Indicator Data Imputation'!H68,3)="Val",1,0))</f>
        <v>0</v>
      </c>
      <c r="I67" s="242">
        <f>IF(LEFT('Indicator Data Imputation'!I68,3)="Nat",2,IF(LEFT('Indicator Data Imputation'!I68,3)="Val",1,0))</f>
        <v>1</v>
      </c>
      <c r="J67" s="242">
        <f>IF(LEFT('Indicator Data Imputation'!J68,3)="Nat",2,IF(LEFT('Indicator Data Imputation'!J68,3)="Val",1,0))</f>
        <v>0</v>
      </c>
      <c r="K67" s="242">
        <f>IF(LEFT('Indicator Data Imputation'!K68,3)="Nat",2,IF(LEFT('Indicator Data Imputation'!K68,3)="Val",1,0))</f>
        <v>1</v>
      </c>
      <c r="L67" s="242">
        <f>IF(LEFT('Indicator Data Imputation'!L68,3)="Nat",2,IF(LEFT('Indicator Data Imputation'!L68,3)="Val",1,0))</f>
        <v>0</v>
      </c>
      <c r="M67" s="242">
        <f>IF(LEFT('Indicator Data Imputation'!M68,3)="Nat",2,IF(LEFT('Indicator Data Imputation'!M68,3)="Val",1,0))</f>
        <v>0</v>
      </c>
      <c r="N67" s="242">
        <f>IF(LEFT('Indicator Data Imputation'!N68,3)="Nat",2,IF(LEFT('Indicator Data Imputation'!N68,3)="Val",1,0))</f>
        <v>0</v>
      </c>
      <c r="O67" s="242">
        <f>IF(LEFT('Indicator Data Imputation'!O68,3)="Nat",2,IF(LEFT('Indicator Data Imputation'!O68,3)="Val",1,0))</f>
        <v>0</v>
      </c>
      <c r="P67" s="242">
        <f>IF(LEFT('Indicator Data Imputation'!P68,3)="Nat",2,IF(LEFT('Indicator Data Imputation'!P68,3)="Val",1,0))</f>
        <v>0</v>
      </c>
      <c r="Q67" s="242">
        <f>IF(LEFT('Indicator Data Imputation'!Q68,3)="Nat",2,IF(LEFT('Indicator Data Imputation'!Q68,3)="Val",1,0))</f>
        <v>1</v>
      </c>
      <c r="R67" s="242">
        <f>IF(LEFT('Indicator Data Imputation'!R68,3)="Nat",2,IF(LEFT('Indicator Data Imputation'!R68,3)="Val",1,0))</f>
        <v>1</v>
      </c>
      <c r="S67" s="242">
        <f>IF(LEFT('Indicator Data Imputation'!S68,3)="Nat",2,IF(LEFT('Indicator Data Imputation'!S68,3)="Val",1,0))</f>
        <v>1</v>
      </c>
      <c r="T67" s="242">
        <f>IF(LEFT('Indicator Data Imputation'!T68,3)="Nat",2,IF(LEFT('Indicator Data Imputation'!T68,3)="Val",1,0))</f>
        <v>1</v>
      </c>
      <c r="U67" s="242">
        <f>IF(LEFT('Indicator Data Imputation'!U68,3)="Nat",2,IF(LEFT('Indicator Data Imputation'!U68,3)="Val",1,0))</f>
        <v>1</v>
      </c>
      <c r="V67" s="242">
        <f>IF(LEFT('Indicator Data Imputation'!V68,3)="Nat",2,IF(LEFT('Indicator Data Imputation'!V68,3)="Val",1,0))</f>
        <v>1</v>
      </c>
      <c r="W67" s="242">
        <f>IF(LEFT('Indicator Data Imputation'!W68,3)="Nat",2,IF(LEFT('Indicator Data Imputation'!W68,3)="Val",1,0))</f>
        <v>1</v>
      </c>
      <c r="X67" s="242">
        <f>IF(LEFT('Indicator Data Imputation'!X68,3)="Nat",2,IF(LEFT('Indicator Data Imputation'!X68,3)="Val",1,0))</f>
        <v>1</v>
      </c>
      <c r="Y67" s="242">
        <f>IF(LEFT('Indicator Data Imputation'!Y68,3)="Nat",2,IF(LEFT('Indicator Data Imputation'!Y68,3)="Val",1,0))</f>
        <v>1</v>
      </c>
      <c r="Z67" s="242">
        <f>IF(LEFT('Indicator Data Imputation'!Z68,3)="Nat",2,IF(LEFT('Indicator Data Imputation'!Z68,3)="Val",1,0))</f>
        <v>1</v>
      </c>
      <c r="AA67" s="242">
        <f>IF(LEFT('Indicator Data Imputation'!AA68,3)="Nat",2,IF(LEFT('Indicator Data Imputation'!AA68,3)="Val",1,0))</f>
        <v>1</v>
      </c>
      <c r="AB67" s="242">
        <f>IF(LEFT('Indicator Data Imputation'!AB68,3)="Nat",2,IF(LEFT('Indicator Data Imputation'!AB68,3)="Val",1,0))</f>
        <v>0</v>
      </c>
      <c r="AC67" s="242">
        <f>IF(LEFT('Indicator Data Imputation'!AC68,3)="Nat",2,IF(LEFT('Indicator Data Imputation'!AC68,3)="Val",1,0))</f>
        <v>0</v>
      </c>
      <c r="AD67" s="242">
        <f>IF(LEFT('Indicator Data Imputation'!AD68,3)="Nat",2,IF(LEFT('Indicator Data Imputation'!AD68,3)="Val",1,0))</f>
        <v>0</v>
      </c>
      <c r="AE67" s="242">
        <f>IF(LEFT('Indicator Data Imputation'!AE68,3)="Nat",2,IF(LEFT('Indicator Data Imputation'!AE68,3)="Val",1,0))</f>
        <v>0</v>
      </c>
      <c r="AF67" s="242">
        <f>IF(LEFT('Indicator Data Imputation'!AF68,3)="Nat",2,IF(LEFT('Indicator Data Imputation'!AF68,3)="Val",1,0))</f>
        <v>0</v>
      </c>
      <c r="AG67" s="242">
        <f>IF(LEFT('Indicator Data Imputation'!AG68,3)="Nat",2,IF(LEFT('Indicator Data Imputation'!AG68,3)="Val",1,0))</f>
        <v>0</v>
      </c>
      <c r="AH67" s="242">
        <f>IF(LEFT('Indicator Data Imputation'!AH68,3)="Nat",2,IF(LEFT('Indicator Data Imputation'!AH68,3)="Val",1,0))</f>
        <v>0</v>
      </c>
      <c r="AI67" s="242">
        <f>IF(LEFT('Indicator Data Imputation'!AI68,3)="Nat",2,IF(LEFT('Indicator Data Imputation'!AI68,3)="Val",1,0))</f>
        <v>0</v>
      </c>
      <c r="AJ67" s="242">
        <f>IF(LEFT('Indicator Data Imputation'!AJ68,3)="Nat",2,IF(LEFT('Indicator Data Imputation'!AJ68,3)="Val",1,0))</f>
        <v>0</v>
      </c>
      <c r="AK67" s="242">
        <f>IF(LEFT('Indicator Data Imputation'!AK68,3)="Nat",2,IF(LEFT('Indicator Data Imputation'!AK68,3)="Val",1,0))</f>
        <v>0</v>
      </c>
      <c r="AL67" s="242">
        <f>IF(LEFT('Indicator Data Imputation'!AL68,3)="Nat",2,IF(LEFT('Indicator Data Imputation'!AL68,3)="Val",1,0))</f>
        <v>0</v>
      </c>
      <c r="AM67" s="242">
        <f>IF(LEFT('Indicator Data Imputation'!AM68,3)="Nat",2,IF(LEFT('Indicator Data Imputation'!AM68,3)="Val",1,0))</f>
        <v>0</v>
      </c>
      <c r="AN67" s="242">
        <f>IF(LEFT('Indicator Data Imputation'!AN68,3)="Nat",2,IF(LEFT('Indicator Data Imputation'!AN68,3)="Val",1,0))</f>
        <v>1</v>
      </c>
      <c r="AO67" s="242">
        <f>IF(LEFT('Indicator Data Imputation'!AO68,3)="Nat",2,IF(LEFT('Indicator Data Imputation'!AO68,3)="Val",1,0))</f>
        <v>1</v>
      </c>
      <c r="AP67" s="242">
        <f>IF(LEFT('Indicator Data Imputation'!AP68,3)="Nat",2,IF(LEFT('Indicator Data Imputation'!AP68,3)="Val",1,0))</f>
        <v>2</v>
      </c>
      <c r="AQ67" s="242">
        <f>IF(LEFT('Indicator Data Imputation'!AQ68,3)="Nat",2,IF(LEFT('Indicator Data Imputation'!AQ68,3)="Val",1,0))</f>
        <v>2</v>
      </c>
      <c r="AR67" s="242">
        <f>IF(LEFT('Indicator Data Imputation'!AR68,3)="Nat",2,IF(LEFT('Indicator Data Imputation'!AR68,3)="Val",1,0))</f>
        <v>2</v>
      </c>
      <c r="AS67" s="242">
        <f>IF(LEFT('Indicator Data Imputation'!AS68,3)="Nat",2,IF(LEFT('Indicator Data Imputation'!AS68,3)="Val",1,0))</f>
        <v>2</v>
      </c>
      <c r="AT67" s="242">
        <f>IF(LEFT('Indicator Data Imputation'!AT68,3)="Nat",2,IF(LEFT('Indicator Data Imputation'!AT68,3)="Val",1,0))</f>
        <v>2</v>
      </c>
      <c r="AU67" s="242">
        <f>IF(LEFT('Indicator Data Imputation'!AU68,3)="Nat",2,IF(LEFT('Indicator Data Imputation'!AU68,3)="Val",1,0))</f>
        <v>1</v>
      </c>
      <c r="AV67" s="242">
        <f>IF(LEFT('Indicator Data Imputation'!AV68,3)="Nat",2,IF(LEFT('Indicator Data Imputation'!AV68,3)="Val",1,0))</f>
        <v>1</v>
      </c>
      <c r="AW67" s="242">
        <f>IF(LEFT('Indicator Data Imputation'!AW68,3)="Nat",2,IF(LEFT('Indicator Data Imputation'!AW68,3)="Val",1,0))</f>
        <v>0</v>
      </c>
      <c r="AX67" s="242">
        <f>IF(LEFT('Indicator Data Imputation'!AX68,3)="Nat",2,IF(LEFT('Indicator Data Imputation'!AX68,3)="Val",1,0))</f>
        <v>0</v>
      </c>
      <c r="AY67" s="246">
        <f t="shared" si="0"/>
        <v>17</v>
      </c>
      <c r="AZ67" s="247">
        <f t="shared" si="1"/>
        <v>0.36956521739130432</v>
      </c>
      <c r="BA67" s="246">
        <f t="shared" si="2"/>
        <v>5</v>
      </c>
      <c r="BB67" s="247">
        <f t="shared" si="3"/>
        <v>0.10869565217391304</v>
      </c>
    </row>
    <row r="68" spans="1:54" s="166" customFormat="1" x14ac:dyDescent="0.25">
      <c r="A68" s="165" t="s">
        <v>188</v>
      </c>
      <c r="B68" s="165" t="s">
        <v>604</v>
      </c>
      <c r="C68" s="165" t="s">
        <v>446</v>
      </c>
      <c r="D68" s="195" t="s">
        <v>475</v>
      </c>
      <c r="E68" s="242">
        <f>IF(LEFT('Indicator Data Imputation'!E69,3)="Nat",2,IF(LEFT('Indicator Data Imputation'!E69,3)="Val",1,0))</f>
        <v>0</v>
      </c>
      <c r="F68" s="242">
        <f>IF(LEFT('Indicator Data Imputation'!F69,3)="Nat",2,IF(LEFT('Indicator Data Imputation'!F69,3)="Val",1,0))</f>
        <v>0</v>
      </c>
      <c r="G68" s="242">
        <f>IF(LEFT('Indicator Data Imputation'!G69,3)="Nat",2,IF(LEFT('Indicator Data Imputation'!G69,3)="Val",1,0))</f>
        <v>0</v>
      </c>
      <c r="H68" s="242">
        <f>IF(LEFT('Indicator Data Imputation'!H69,3)="Nat",2,IF(LEFT('Indicator Data Imputation'!H69,3)="Val",1,0))</f>
        <v>0</v>
      </c>
      <c r="I68" s="242">
        <f>IF(LEFT('Indicator Data Imputation'!I69,3)="Nat",2,IF(LEFT('Indicator Data Imputation'!I69,3)="Val",1,0))</f>
        <v>1</v>
      </c>
      <c r="J68" s="242">
        <f>IF(LEFT('Indicator Data Imputation'!J69,3)="Nat",2,IF(LEFT('Indicator Data Imputation'!J69,3)="Val",1,0))</f>
        <v>0</v>
      </c>
      <c r="K68" s="242">
        <f>IF(LEFT('Indicator Data Imputation'!K69,3)="Nat",2,IF(LEFT('Indicator Data Imputation'!K69,3)="Val",1,0))</f>
        <v>1</v>
      </c>
      <c r="L68" s="242">
        <f>IF(LEFT('Indicator Data Imputation'!L69,3)="Nat",2,IF(LEFT('Indicator Data Imputation'!L69,3)="Val",1,0))</f>
        <v>0</v>
      </c>
      <c r="M68" s="242">
        <f>IF(LEFT('Indicator Data Imputation'!M69,3)="Nat",2,IF(LEFT('Indicator Data Imputation'!M69,3)="Val",1,0))</f>
        <v>0</v>
      </c>
      <c r="N68" s="242">
        <f>IF(LEFT('Indicator Data Imputation'!N69,3)="Nat",2,IF(LEFT('Indicator Data Imputation'!N69,3)="Val",1,0))</f>
        <v>0</v>
      </c>
      <c r="O68" s="242">
        <f>IF(LEFT('Indicator Data Imputation'!O69,3)="Nat",2,IF(LEFT('Indicator Data Imputation'!O69,3)="Val",1,0))</f>
        <v>0</v>
      </c>
      <c r="P68" s="242">
        <f>IF(LEFT('Indicator Data Imputation'!P69,3)="Nat",2,IF(LEFT('Indicator Data Imputation'!P69,3)="Val",1,0))</f>
        <v>0</v>
      </c>
      <c r="Q68" s="242">
        <f>IF(LEFT('Indicator Data Imputation'!Q69,3)="Nat",2,IF(LEFT('Indicator Data Imputation'!Q69,3)="Val",1,0))</f>
        <v>1</v>
      </c>
      <c r="R68" s="242">
        <f>IF(LEFT('Indicator Data Imputation'!R69,3)="Nat",2,IF(LEFT('Indicator Data Imputation'!R69,3)="Val",1,0))</f>
        <v>1</v>
      </c>
      <c r="S68" s="242">
        <f>IF(LEFT('Indicator Data Imputation'!S69,3)="Nat",2,IF(LEFT('Indicator Data Imputation'!S69,3)="Val",1,0))</f>
        <v>1</v>
      </c>
      <c r="T68" s="242">
        <f>IF(LEFT('Indicator Data Imputation'!T69,3)="Nat",2,IF(LEFT('Indicator Data Imputation'!T69,3)="Val",1,0))</f>
        <v>1</v>
      </c>
      <c r="U68" s="242">
        <f>IF(LEFT('Indicator Data Imputation'!U69,3)="Nat",2,IF(LEFT('Indicator Data Imputation'!U69,3)="Val",1,0))</f>
        <v>1</v>
      </c>
      <c r="V68" s="242">
        <f>IF(LEFT('Indicator Data Imputation'!V69,3)="Nat",2,IF(LEFT('Indicator Data Imputation'!V69,3)="Val",1,0))</f>
        <v>1</v>
      </c>
      <c r="W68" s="242">
        <f>IF(LEFT('Indicator Data Imputation'!W69,3)="Nat",2,IF(LEFT('Indicator Data Imputation'!W69,3)="Val",1,0))</f>
        <v>1</v>
      </c>
      <c r="X68" s="242">
        <f>IF(LEFT('Indicator Data Imputation'!X69,3)="Nat",2,IF(LEFT('Indicator Data Imputation'!X69,3)="Val",1,0))</f>
        <v>1</v>
      </c>
      <c r="Y68" s="242">
        <f>IF(LEFT('Indicator Data Imputation'!Y69,3)="Nat",2,IF(LEFT('Indicator Data Imputation'!Y69,3)="Val",1,0))</f>
        <v>1</v>
      </c>
      <c r="Z68" s="242">
        <f>IF(LEFT('Indicator Data Imputation'!Z69,3)="Nat",2,IF(LEFT('Indicator Data Imputation'!Z69,3)="Val",1,0))</f>
        <v>1</v>
      </c>
      <c r="AA68" s="242">
        <f>IF(LEFT('Indicator Data Imputation'!AA69,3)="Nat",2,IF(LEFT('Indicator Data Imputation'!AA69,3)="Val",1,0))</f>
        <v>1</v>
      </c>
      <c r="AB68" s="242">
        <f>IF(LEFT('Indicator Data Imputation'!AB69,3)="Nat",2,IF(LEFT('Indicator Data Imputation'!AB69,3)="Val",1,0))</f>
        <v>0</v>
      </c>
      <c r="AC68" s="242">
        <f>IF(LEFT('Indicator Data Imputation'!AC69,3)="Nat",2,IF(LEFT('Indicator Data Imputation'!AC69,3)="Val",1,0))</f>
        <v>0</v>
      </c>
      <c r="AD68" s="242">
        <f>IF(LEFT('Indicator Data Imputation'!AD69,3)="Nat",2,IF(LEFT('Indicator Data Imputation'!AD69,3)="Val",1,0))</f>
        <v>0</v>
      </c>
      <c r="AE68" s="242">
        <f>IF(LEFT('Indicator Data Imputation'!AE69,3)="Nat",2,IF(LEFT('Indicator Data Imputation'!AE69,3)="Val",1,0))</f>
        <v>0</v>
      </c>
      <c r="AF68" s="242">
        <f>IF(LEFT('Indicator Data Imputation'!AF69,3)="Nat",2,IF(LEFT('Indicator Data Imputation'!AF69,3)="Val",1,0))</f>
        <v>0</v>
      </c>
      <c r="AG68" s="242">
        <f>IF(LEFT('Indicator Data Imputation'!AG69,3)="Nat",2,IF(LEFT('Indicator Data Imputation'!AG69,3)="Val",1,0))</f>
        <v>0</v>
      </c>
      <c r="AH68" s="242">
        <f>IF(LEFT('Indicator Data Imputation'!AH69,3)="Nat",2,IF(LEFT('Indicator Data Imputation'!AH69,3)="Val",1,0))</f>
        <v>0</v>
      </c>
      <c r="AI68" s="242">
        <f>IF(LEFT('Indicator Data Imputation'!AI69,3)="Nat",2,IF(LEFT('Indicator Data Imputation'!AI69,3)="Val",1,0))</f>
        <v>0</v>
      </c>
      <c r="AJ68" s="242">
        <f>IF(LEFT('Indicator Data Imputation'!AJ69,3)="Nat",2,IF(LEFT('Indicator Data Imputation'!AJ69,3)="Val",1,0))</f>
        <v>0</v>
      </c>
      <c r="AK68" s="242">
        <f>IF(LEFT('Indicator Data Imputation'!AK69,3)="Nat",2,IF(LEFT('Indicator Data Imputation'!AK69,3)="Val",1,0))</f>
        <v>0</v>
      </c>
      <c r="AL68" s="242">
        <f>IF(LEFT('Indicator Data Imputation'!AL69,3)="Nat",2,IF(LEFT('Indicator Data Imputation'!AL69,3)="Val",1,0))</f>
        <v>0</v>
      </c>
      <c r="AM68" s="242">
        <f>IF(LEFT('Indicator Data Imputation'!AM69,3)="Nat",2,IF(LEFT('Indicator Data Imputation'!AM69,3)="Val",1,0))</f>
        <v>0</v>
      </c>
      <c r="AN68" s="242">
        <f>IF(LEFT('Indicator Data Imputation'!AN69,3)="Nat",2,IF(LEFT('Indicator Data Imputation'!AN69,3)="Val",1,0))</f>
        <v>1</v>
      </c>
      <c r="AO68" s="242">
        <f>IF(LEFT('Indicator Data Imputation'!AO69,3)="Nat",2,IF(LEFT('Indicator Data Imputation'!AO69,3)="Val",1,0))</f>
        <v>1</v>
      </c>
      <c r="AP68" s="242">
        <f>IF(LEFT('Indicator Data Imputation'!AP69,3)="Nat",2,IF(LEFT('Indicator Data Imputation'!AP69,3)="Val",1,0))</f>
        <v>2</v>
      </c>
      <c r="AQ68" s="242">
        <f>IF(LEFT('Indicator Data Imputation'!AQ69,3)="Nat",2,IF(LEFT('Indicator Data Imputation'!AQ69,3)="Val",1,0))</f>
        <v>2</v>
      </c>
      <c r="AR68" s="242">
        <f>IF(LEFT('Indicator Data Imputation'!AR69,3)="Nat",2,IF(LEFT('Indicator Data Imputation'!AR69,3)="Val",1,0))</f>
        <v>2</v>
      </c>
      <c r="AS68" s="242">
        <f>IF(LEFT('Indicator Data Imputation'!AS69,3)="Nat",2,IF(LEFT('Indicator Data Imputation'!AS69,3)="Val",1,0))</f>
        <v>2</v>
      </c>
      <c r="AT68" s="242">
        <f>IF(LEFT('Indicator Data Imputation'!AT69,3)="Nat",2,IF(LEFT('Indicator Data Imputation'!AT69,3)="Val",1,0))</f>
        <v>2</v>
      </c>
      <c r="AU68" s="242">
        <f>IF(LEFT('Indicator Data Imputation'!AU69,3)="Nat",2,IF(LEFT('Indicator Data Imputation'!AU69,3)="Val",1,0))</f>
        <v>1</v>
      </c>
      <c r="AV68" s="242">
        <f>IF(LEFT('Indicator Data Imputation'!AV69,3)="Nat",2,IF(LEFT('Indicator Data Imputation'!AV69,3)="Val",1,0))</f>
        <v>1</v>
      </c>
      <c r="AW68" s="242">
        <f>IF(LEFT('Indicator Data Imputation'!AW69,3)="Nat",2,IF(LEFT('Indicator Data Imputation'!AW69,3)="Val",1,0))</f>
        <v>0</v>
      </c>
      <c r="AX68" s="242">
        <f>IF(LEFT('Indicator Data Imputation'!AX69,3)="Nat",2,IF(LEFT('Indicator Data Imputation'!AX69,3)="Val",1,0))</f>
        <v>0</v>
      </c>
      <c r="AY68" s="246">
        <f t="shared" si="0"/>
        <v>17</v>
      </c>
      <c r="AZ68" s="247">
        <f t="shared" si="1"/>
        <v>0.36956521739130432</v>
      </c>
      <c r="BA68" s="246">
        <f t="shared" si="2"/>
        <v>5</v>
      </c>
      <c r="BB68" s="247">
        <f t="shared" si="3"/>
        <v>0.10869565217391304</v>
      </c>
    </row>
    <row r="69" spans="1:54" x14ac:dyDescent="0.25">
      <c r="A69" s="165" t="s">
        <v>188</v>
      </c>
      <c r="B69" s="165" t="s">
        <v>606</v>
      </c>
      <c r="C69" s="165" t="s">
        <v>446</v>
      </c>
      <c r="D69" s="195" t="s">
        <v>520</v>
      </c>
      <c r="E69" s="242">
        <f>IF(LEFT('Indicator Data Imputation'!E70,3)="Nat",2,IF(LEFT('Indicator Data Imputation'!E70,3)="Val",1,0))</f>
        <v>0</v>
      </c>
      <c r="F69" s="242">
        <f>IF(LEFT('Indicator Data Imputation'!F70,3)="Nat",2,IF(LEFT('Indicator Data Imputation'!F70,3)="Val",1,0))</f>
        <v>0</v>
      </c>
      <c r="G69" s="242">
        <f>IF(LEFT('Indicator Data Imputation'!G70,3)="Nat",2,IF(LEFT('Indicator Data Imputation'!G70,3)="Val",1,0))</f>
        <v>0</v>
      </c>
      <c r="H69" s="242">
        <f>IF(LEFT('Indicator Data Imputation'!H70,3)="Nat",2,IF(LEFT('Indicator Data Imputation'!H70,3)="Val",1,0))</f>
        <v>0</v>
      </c>
      <c r="I69" s="242">
        <f>IF(LEFT('Indicator Data Imputation'!I70,3)="Nat",2,IF(LEFT('Indicator Data Imputation'!I70,3)="Val",1,0))</f>
        <v>1</v>
      </c>
      <c r="J69" s="242">
        <f>IF(LEFT('Indicator Data Imputation'!J70,3)="Nat",2,IF(LEFT('Indicator Data Imputation'!J70,3)="Val",1,0))</f>
        <v>0</v>
      </c>
      <c r="K69" s="242">
        <f>IF(LEFT('Indicator Data Imputation'!K70,3)="Nat",2,IF(LEFT('Indicator Data Imputation'!K70,3)="Val",1,0))</f>
        <v>1</v>
      </c>
      <c r="L69" s="242">
        <f>IF(LEFT('Indicator Data Imputation'!L70,3)="Nat",2,IF(LEFT('Indicator Data Imputation'!L70,3)="Val",1,0))</f>
        <v>0</v>
      </c>
      <c r="M69" s="242">
        <f>IF(LEFT('Indicator Data Imputation'!M70,3)="Nat",2,IF(LEFT('Indicator Data Imputation'!M70,3)="Val",1,0))</f>
        <v>0</v>
      </c>
      <c r="N69" s="242">
        <f>IF(LEFT('Indicator Data Imputation'!N70,3)="Nat",2,IF(LEFT('Indicator Data Imputation'!N70,3)="Val",1,0))</f>
        <v>0</v>
      </c>
      <c r="O69" s="242">
        <f>IF(LEFT('Indicator Data Imputation'!O70,3)="Nat",2,IF(LEFT('Indicator Data Imputation'!O70,3)="Val",1,0))</f>
        <v>0</v>
      </c>
      <c r="P69" s="242">
        <f>IF(LEFT('Indicator Data Imputation'!P70,3)="Nat",2,IF(LEFT('Indicator Data Imputation'!P70,3)="Val",1,0))</f>
        <v>0</v>
      </c>
      <c r="Q69" s="242">
        <f>IF(LEFT('Indicator Data Imputation'!Q70,3)="Nat",2,IF(LEFT('Indicator Data Imputation'!Q70,3)="Val",1,0))</f>
        <v>1</v>
      </c>
      <c r="R69" s="242">
        <f>IF(LEFT('Indicator Data Imputation'!R70,3)="Nat",2,IF(LEFT('Indicator Data Imputation'!R70,3)="Val",1,0))</f>
        <v>1</v>
      </c>
      <c r="S69" s="242">
        <f>IF(LEFT('Indicator Data Imputation'!S70,3)="Nat",2,IF(LEFT('Indicator Data Imputation'!S70,3)="Val",1,0))</f>
        <v>1</v>
      </c>
      <c r="T69" s="242">
        <f>IF(LEFT('Indicator Data Imputation'!T70,3)="Nat",2,IF(LEFT('Indicator Data Imputation'!T70,3)="Val",1,0))</f>
        <v>1</v>
      </c>
      <c r="U69" s="242">
        <f>IF(LEFT('Indicator Data Imputation'!U70,3)="Nat",2,IF(LEFT('Indicator Data Imputation'!U70,3)="Val",1,0))</f>
        <v>1</v>
      </c>
      <c r="V69" s="242">
        <f>IF(LEFT('Indicator Data Imputation'!V70,3)="Nat",2,IF(LEFT('Indicator Data Imputation'!V70,3)="Val",1,0))</f>
        <v>1</v>
      </c>
      <c r="W69" s="242">
        <f>IF(LEFT('Indicator Data Imputation'!W70,3)="Nat",2,IF(LEFT('Indicator Data Imputation'!W70,3)="Val",1,0))</f>
        <v>1</v>
      </c>
      <c r="X69" s="242">
        <f>IF(LEFT('Indicator Data Imputation'!X70,3)="Nat",2,IF(LEFT('Indicator Data Imputation'!X70,3)="Val",1,0))</f>
        <v>1</v>
      </c>
      <c r="Y69" s="242">
        <f>IF(LEFT('Indicator Data Imputation'!Y70,3)="Nat",2,IF(LEFT('Indicator Data Imputation'!Y70,3)="Val",1,0))</f>
        <v>1</v>
      </c>
      <c r="Z69" s="242">
        <f>IF(LEFT('Indicator Data Imputation'!Z70,3)="Nat",2,IF(LEFT('Indicator Data Imputation'!Z70,3)="Val",1,0))</f>
        <v>1</v>
      </c>
      <c r="AA69" s="242">
        <f>IF(LEFT('Indicator Data Imputation'!AA70,3)="Nat",2,IF(LEFT('Indicator Data Imputation'!AA70,3)="Val",1,0))</f>
        <v>1</v>
      </c>
      <c r="AB69" s="242">
        <f>IF(LEFT('Indicator Data Imputation'!AB70,3)="Nat",2,IF(LEFT('Indicator Data Imputation'!AB70,3)="Val",1,0))</f>
        <v>0</v>
      </c>
      <c r="AC69" s="242">
        <f>IF(LEFT('Indicator Data Imputation'!AC70,3)="Nat",2,IF(LEFT('Indicator Data Imputation'!AC70,3)="Val",1,0))</f>
        <v>0</v>
      </c>
      <c r="AD69" s="242">
        <f>IF(LEFT('Indicator Data Imputation'!AD70,3)="Nat",2,IF(LEFT('Indicator Data Imputation'!AD70,3)="Val",1,0))</f>
        <v>0</v>
      </c>
      <c r="AE69" s="242">
        <f>IF(LEFT('Indicator Data Imputation'!AE70,3)="Nat",2,IF(LEFT('Indicator Data Imputation'!AE70,3)="Val",1,0))</f>
        <v>0</v>
      </c>
      <c r="AF69" s="242">
        <f>IF(LEFT('Indicator Data Imputation'!AF70,3)="Nat",2,IF(LEFT('Indicator Data Imputation'!AF70,3)="Val",1,0))</f>
        <v>0</v>
      </c>
      <c r="AG69" s="242">
        <f>IF(LEFT('Indicator Data Imputation'!AG70,3)="Nat",2,IF(LEFT('Indicator Data Imputation'!AG70,3)="Val",1,0))</f>
        <v>0</v>
      </c>
      <c r="AH69" s="242">
        <f>IF(LEFT('Indicator Data Imputation'!AH70,3)="Nat",2,IF(LEFT('Indicator Data Imputation'!AH70,3)="Val",1,0))</f>
        <v>0</v>
      </c>
      <c r="AI69" s="242">
        <f>IF(LEFT('Indicator Data Imputation'!AI70,3)="Nat",2,IF(LEFT('Indicator Data Imputation'!AI70,3)="Val",1,0))</f>
        <v>0</v>
      </c>
      <c r="AJ69" s="242">
        <f>IF(LEFT('Indicator Data Imputation'!AJ70,3)="Nat",2,IF(LEFT('Indicator Data Imputation'!AJ70,3)="Val",1,0))</f>
        <v>0</v>
      </c>
      <c r="AK69" s="242">
        <f>IF(LEFT('Indicator Data Imputation'!AK70,3)="Nat",2,IF(LEFT('Indicator Data Imputation'!AK70,3)="Val",1,0))</f>
        <v>0</v>
      </c>
      <c r="AL69" s="242">
        <f>IF(LEFT('Indicator Data Imputation'!AL70,3)="Nat",2,IF(LEFT('Indicator Data Imputation'!AL70,3)="Val",1,0))</f>
        <v>0</v>
      </c>
      <c r="AM69" s="242">
        <f>IF(LEFT('Indicator Data Imputation'!AM70,3)="Nat",2,IF(LEFT('Indicator Data Imputation'!AM70,3)="Val",1,0))</f>
        <v>0</v>
      </c>
      <c r="AN69" s="242">
        <f>IF(LEFT('Indicator Data Imputation'!AN70,3)="Nat",2,IF(LEFT('Indicator Data Imputation'!AN70,3)="Val",1,0))</f>
        <v>1</v>
      </c>
      <c r="AO69" s="242">
        <f>IF(LEFT('Indicator Data Imputation'!AO70,3)="Nat",2,IF(LEFT('Indicator Data Imputation'!AO70,3)="Val",1,0))</f>
        <v>1</v>
      </c>
      <c r="AP69" s="242">
        <f>IF(LEFT('Indicator Data Imputation'!AP70,3)="Nat",2,IF(LEFT('Indicator Data Imputation'!AP70,3)="Val",1,0))</f>
        <v>2</v>
      </c>
      <c r="AQ69" s="242">
        <f>IF(LEFT('Indicator Data Imputation'!AQ70,3)="Nat",2,IF(LEFT('Indicator Data Imputation'!AQ70,3)="Val",1,0))</f>
        <v>2</v>
      </c>
      <c r="AR69" s="242">
        <f>IF(LEFT('Indicator Data Imputation'!AR70,3)="Nat",2,IF(LEFT('Indicator Data Imputation'!AR70,3)="Val",1,0))</f>
        <v>2</v>
      </c>
      <c r="AS69" s="242">
        <f>IF(LEFT('Indicator Data Imputation'!AS70,3)="Nat",2,IF(LEFT('Indicator Data Imputation'!AS70,3)="Val",1,0))</f>
        <v>2</v>
      </c>
      <c r="AT69" s="242">
        <f>IF(LEFT('Indicator Data Imputation'!AT70,3)="Nat",2,IF(LEFT('Indicator Data Imputation'!AT70,3)="Val",1,0))</f>
        <v>2</v>
      </c>
      <c r="AU69" s="242">
        <f>IF(LEFT('Indicator Data Imputation'!AU70,3)="Nat",2,IF(LEFT('Indicator Data Imputation'!AU70,3)="Val",1,0))</f>
        <v>1</v>
      </c>
      <c r="AV69" s="242">
        <f>IF(LEFT('Indicator Data Imputation'!AV70,3)="Nat",2,IF(LEFT('Indicator Data Imputation'!AV70,3)="Val",1,0))</f>
        <v>1</v>
      </c>
      <c r="AW69" s="242">
        <f>IF(LEFT('Indicator Data Imputation'!AW70,3)="Nat",2,IF(LEFT('Indicator Data Imputation'!AW70,3)="Val",1,0))</f>
        <v>0</v>
      </c>
      <c r="AX69" s="242">
        <f>IF(LEFT('Indicator Data Imputation'!AX70,3)="Nat",2,IF(LEFT('Indicator Data Imputation'!AX70,3)="Val",1,0))</f>
        <v>0</v>
      </c>
      <c r="AY69" s="246">
        <f t="shared" ref="AY69:AY70" si="4">SUMIF(E69:AX69,"1")</f>
        <v>17</v>
      </c>
      <c r="AZ69" s="247">
        <f t="shared" ref="AZ69:AZ70" si="5">AY69/46</f>
        <v>0.36956521739130432</v>
      </c>
      <c r="BA69" s="246">
        <f t="shared" ref="BA69:BA70" si="6">COUNTIF(E69:AX69,"2")</f>
        <v>5</v>
      </c>
      <c r="BB69" s="247">
        <f t="shared" ref="BB69:BB70" si="7">BA69/46</f>
        <v>0.10869565217391304</v>
      </c>
    </row>
    <row r="70" spans="1:54" x14ac:dyDescent="0.25">
      <c r="A70" s="165" t="s">
        <v>189</v>
      </c>
      <c r="B70" s="165" t="s">
        <v>608</v>
      </c>
      <c r="C70" s="165" t="s">
        <v>477</v>
      </c>
      <c r="D70" s="195" t="s">
        <v>478</v>
      </c>
      <c r="E70" s="242">
        <f>IF(LEFT('Indicator Data Imputation'!E71,3)="Nat",2,IF(LEFT('Indicator Data Imputation'!E71,3)="Val",1,0))</f>
        <v>0</v>
      </c>
      <c r="F70" s="242">
        <f>IF(LEFT('Indicator Data Imputation'!F71,3)="Nat",2,IF(LEFT('Indicator Data Imputation'!F71,3)="Val",1,0))</f>
        <v>0</v>
      </c>
      <c r="G70" s="242">
        <f>IF(LEFT('Indicator Data Imputation'!G71,3)="Nat",2,IF(LEFT('Indicator Data Imputation'!G71,3)="Val",1,0))</f>
        <v>0</v>
      </c>
      <c r="H70" s="242">
        <f>IF(LEFT('Indicator Data Imputation'!H71,3)="Nat",2,IF(LEFT('Indicator Data Imputation'!H71,3)="Val",1,0))</f>
        <v>0</v>
      </c>
      <c r="I70" s="242">
        <f>IF(LEFT('Indicator Data Imputation'!I71,3)="Nat",2,IF(LEFT('Indicator Data Imputation'!I71,3)="Val",1,0))</f>
        <v>1</v>
      </c>
      <c r="J70" s="242">
        <f>IF(LEFT('Indicator Data Imputation'!J71,3)="Nat",2,IF(LEFT('Indicator Data Imputation'!J71,3)="Val",1,0))</f>
        <v>0</v>
      </c>
      <c r="K70" s="242">
        <f>IF(LEFT('Indicator Data Imputation'!K71,3)="Nat",2,IF(LEFT('Indicator Data Imputation'!K71,3)="Val",1,0))</f>
        <v>1</v>
      </c>
      <c r="L70" s="242">
        <f>IF(LEFT('Indicator Data Imputation'!L71,3)="Nat",2,IF(LEFT('Indicator Data Imputation'!L71,3)="Val",1,0))</f>
        <v>0</v>
      </c>
      <c r="M70" s="242">
        <f>IF(LEFT('Indicator Data Imputation'!M71,3)="Nat",2,IF(LEFT('Indicator Data Imputation'!M71,3)="Val",1,0))</f>
        <v>0</v>
      </c>
      <c r="N70" s="242">
        <f>IF(LEFT('Indicator Data Imputation'!N71,3)="Nat",2,IF(LEFT('Indicator Data Imputation'!N71,3)="Val",1,0))</f>
        <v>0</v>
      </c>
      <c r="O70" s="242">
        <f>IF(LEFT('Indicator Data Imputation'!O71,3)="Nat",2,IF(LEFT('Indicator Data Imputation'!O71,3)="Val",1,0))</f>
        <v>0</v>
      </c>
      <c r="P70" s="242">
        <f>IF(LEFT('Indicator Data Imputation'!P71,3)="Nat",2,IF(LEFT('Indicator Data Imputation'!P71,3)="Val",1,0))</f>
        <v>0</v>
      </c>
      <c r="Q70" s="242">
        <f>IF(LEFT('Indicator Data Imputation'!Q71,3)="Nat",2,IF(LEFT('Indicator Data Imputation'!Q71,3)="Val",1,0))</f>
        <v>1</v>
      </c>
      <c r="R70" s="242">
        <f>IF(LEFT('Indicator Data Imputation'!R71,3)="Nat",2,IF(LEFT('Indicator Data Imputation'!R71,3)="Val",1,0))</f>
        <v>1</v>
      </c>
      <c r="S70" s="242">
        <f>IF(LEFT('Indicator Data Imputation'!S71,3)="Nat",2,IF(LEFT('Indicator Data Imputation'!S71,3)="Val",1,0))</f>
        <v>1</v>
      </c>
      <c r="T70" s="242">
        <f>IF(LEFT('Indicator Data Imputation'!T71,3)="Nat",2,IF(LEFT('Indicator Data Imputation'!T71,3)="Val",1,0))</f>
        <v>1</v>
      </c>
      <c r="U70" s="242">
        <f>IF(LEFT('Indicator Data Imputation'!U71,3)="Nat",2,IF(LEFT('Indicator Data Imputation'!U71,3)="Val",1,0))</f>
        <v>1</v>
      </c>
      <c r="V70" s="242">
        <f>IF(LEFT('Indicator Data Imputation'!V71,3)="Nat",2,IF(LEFT('Indicator Data Imputation'!V71,3)="Val",1,0))</f>
        <v>1</v>
      </c>
      <c r="W70" s="242">
        <f>IF(LEFT('Indicator Data Imputation'!W71,3)="Nat",2,IF(LEFT('Indicator Data Imputation'!W71,3)="Val",1,0))</f>
        <v>1</v>
      </c>
      <c r="X70" s="242">
        <f>IF(LEFT('Indicator Data Imputation'!X71,3)="Nat",2,IF(LEFT('Indicator Data Imputation'!X71,3)="Val",1,0))</f>
        <v>1</v>
      </c>
      <c r="Y70" s="242">
        <f>IF(LEFT('Indicator Data Imputation'!Y71,3)="Nat",2,IF(LEFT('Indicator Data Imputation'!Y71,3)="Val",1,0))</f>
        <v>1</v>
      </c>
      <c r="Z70" s="242">
        <f>IF(LEFT('Indicator Data Imputation'!Z71,3)="Nat",2,IF(LEFT('Indicator Data Imputation'!Z71,3)="Val",1,0))</f>
        <v>1</v>
      </c>
      <c r="AA70" s="242">
        <f>IF(LEFT('Indicator Data Imputation'!AA71,3)="Nat",2,IF(LEFT('Indicator Data Imputation'!AA71,3)="Val",1,0))</f>
        <v>1</v>
      </c>
      <c r="AB70" s="242">
        <f>IF(LEFT('Indicator Data Imputation'!AB71,3)="Nat",2,IF(LEFT('Indicator Data Imputation'!AB71,3)="Val",1,0))</f>
        <v>0</v>
      </c>
      <c r="AC70" s="242">
        <f>IF(LEFT('Indicator Data Imputation'!AC71,3)="Nat",2,IF(LEFT('Indicator Data Imputation'!AC71,3)="Val",1,0))</f>
        <v>0</v>
      </c>
      <c r="AD70" s="242">
        <f>IF(LEFT('Indicator Data Imputation'!AD71,3)="Nat",2,IF(LEFT('Indicator Data Imputation'!AD71,3)="Val",1,0))</f>
        <v>0</v>
      </c>
      <c r="AE70" s="242">
        <f>IF(LEFT('Indicator Data Imputation'!AE71,3)="Nat",2,IF(LEFT('Indicator Data Imputation'!AE71,3)="Val",1,0))</f>
        <v>0</v>
      </c>
      <c r="AF70" s="242">
        <f>IF(LEFT('Indicator Data Imputation'!AF71,3)="Nat",2,IF(LEFT('Indicator Data Imputation'!AF71,3)="Val",1,0))</f>
        <v>0</v>
      </c>
      <c r="AG70" s="242">
        <f>IF(LEFT('Indicator Data Imputation'!AG71,3)="Nat",2,IF(LEFT('Indicator Data Imputation'!AG71,3)="Val",1,0))</f>
        <v>0</v>
      </c>
      <c r="AH70" s="242">
        <f>IF(LEFT('Indicator Data Imputation'!AH71,3)="Nat",2,IF(LEFT('Indicator Data Imputation'!AH71,3)="Val",1,0))</f>
        <v>0</v>
      </c>
      <c r="AI70" s="242">
        <f>IF(LEFT('Indicator Data Imputation'!AI71,3)="Nat",2,IF(LEFT('Indicator Data Imputation'!AI71,3)="Val",1,0))</f>
        <v>0</v>
      </c>
      <c r="AJ70" s="242">
        <f>IF(LEFT('Indicator Data Imputation'!AJ71,3)="Nat",2,IF(LEFT('Indicator Data Imputation'!AJ71,3)="Val",1,0))</f>
        <v>0</v>
      </c>
      <c r="AK70" s="242">
        <f>IF(LEFT('Indicator Data Imputation'!AK71,3)="Nat",2,IF(LEFT('Indicator Data Imputation'!AK71,3)="Val",1,0))</f>
        <v>0</v>
      </c>
      <c r="AL70" s="242">
        <f>IF(LEFT('Indicator Data Imputation'!AL71,3)="Nat",2,IF(LEFT('Indicator Data Imputation'!AL71,3)="Val",1,0))</f>
        <v>0</v>
      </c>
      <c r="AM70" s="242">
        <f>IF(LEFT('Indicator Data Imputation'!AM71,3)="Nat",2,IF(LEFT('Indicator Data Imputation'!AM71,3)="Val",1,0))</f>
        <v>0</v>
      </c>
      <c r="AN70" s="242">
        <f>IF(LEFT('Indicator Data Imputation'!AN71,3)="Nat",2,IF(LEFT('Indicator Data Imputation'!AN71,3)="Val",1,0))</f>
        <v>1</v>
      </c>
      <c r="AO70" s="242">
        <f>IF(LEFT('Indicator Data Imputation'!AO71,3)="Nat",2,IF(LEFT('Indicator Data Imputation'!AO71,3)="Val",1,0))</f>
        <v>1</v>
      </c>
      <c r="AP70" s="242">
        <f>IF(LEFT('Indicator Data Imputation'!AP71,3)="Nat",2,IF(LEFT('Indicator Data Imputation'!AP71,3)="Val",1,0))</f>
        <v>2</v>
      </c>
      <c r="AQ70" s="242">
        <f>IF(LEFT('Indicator Data Imputation'!AQ71,3)="Nat",2,IF(LEFT('Indicator Data Imputation'!AQ71,3)="Val",1,0))</f>
        <v>2</v>
      </c>
      <c r="AR70" s="242">
        <f>IF(LEFT('Indicator Data Imputation'!AR71,3)="Nat",2,IF(LEFT('Indicator Data Imputation'!AR71,3)="Val",1,0))</f>
        <v>2</v>
      </c>
      <c r="AS70" s="242">
        <f>IF(LEFT('Indicator Data Imputation'!AS71,3)="Nat",2,IF(LEFT('Indicator Data Imputation'!AS71,3)="Val",1,0))</f>
        <v>2</v>
      </c>
      <c r="AT70" s="242">
        <f>IF(LEFT('Indicator Data Imputation'!AT71,3)="Nat",2,IF(LEFT('Indicator Data Imputation'!AT71,3)="Val",1,0))</f>
        <v>2</v>
      </c>
      <c r="AU70" s="242">
        <f>IF(LEFT('Indicator Data Imputation'!AU71,3)="Nat",2,IF(LEFT('Indicator Data Imputation'!AU71,3)="Val",1,0))</f>
        <v>1</v>
      </c>
      <c r="AV70" s="242">
        <f>IF(LEFT('Indicator Data Imputation'!AV71,3)="Nat",2,IF(LEFT('Indicator Data Imputation'!AV71,3)="Val",1,0))</f>
        <v>1</v>
      </c>
      <c r="AW70" s="242">
        <f>IF(LEFT('Indicator Data Imputation'!AW71,3)="Nat",2,IF(LEFT('Indicator Data Imputation'!AW71,3)="Val",1,0))</f>
        <v>0</v>
      </c>
      <c r="AX70" s="242">
        <f>IF(LEFT('Indicator Data Imputation'!AX71,3)="Nat",2,IF(LEFT('Indicator Data Imputation'!AX71,3)="Val",1,0))</f>
        <v>0</v>
      </c>
      <c r="AY70" s="246">
        <f t="shared" si="4"/>
        <v>17</v>
      </c>
      <c r="AZ70" s="247">
        <f t="shared" si="5"/>
        <v>0.36956521739130432</v>
      </c>
      <c r="BA70" s="246">
        <f t="shared" si="6"/>
        <v>5</v>
      </c>
      <c r="BB70" s="247">
        <f t="shared" si="7"/>
        <v>0.10869565217391304</v>
      </c>
    </row>
    <row r="71" spans="1:54" x14ac:dyDescent="0.25">
      <c r="A71" s="165"/>
      <c r="B71" s="165"/>
      <c r="C71" s="165"/>
      <c r="D71" s="195"/>
      <c r="E71" s="180"/>
      <c r="F71" s="180"/>
      <c r="G71" s="180"/>
      <c r="H71" s="180"/>
      <c r="I71" s="180"/>
      <c r="J71" s="180"/>
      <c r="K71" s="180"/>
      <c r="L71" s="180"/>
      <c r="M71" s="180"/>
      <c r="N71" s="180"/>
      <c r="O71" s="180"/>
      <c r="P71" s="180"/>
      <c r="Q71" s="179"/>
      <c r="R71" s="137"/>
      <c r="S71" s="137"/>
      <c r="T71" s="118"/>
      <c r="U71" s="119"/>
      <c r="V71" s="118"/>
      <c r="W71" s="118"/>
      <c r="X71" s="118"/>
      <c r="Y71" s="119"/>
      <c r="Z71" s="119"/>
      <c r="AA71" s="119"/>
      <c r="AB71" s="119"/>
      <c r="AC71" s="119"/>
      <c r="AD71" s="119"/>
      <c r="AE71" s="119"/>
      <c r="AF71" s="119"/>
      <c r="AG71" s="119"/>
      <c r="AH71" s="119"/>
      <c r="AI71" s="119"/>
      <c r="AJ71" s="119"/>
      <c r="AK71" s="119"/>
      <c r="AL71" s="119"/>
      <c r="AM71" s="119"/>
      <c r="AN71" s="134"/>
      <c r="AO71" s="136"/>
      <c r="AP71" s="136"/>
      <c r="AQ71" s="118"/>
      <c r="AR71" s="185"/>
      <c r="AS71" s="185"/>
      <c r="AT71" s="185"/>
      <c r="AU71" s="118"/>
      <c r="AV71" s="118"/>
      <c r="AW71" s="119"/>
      <c r="AX71" s="119"/>
    </row>
    <row r="72" spans="1:54" x14ac:dyDescent="0.25">
      <c r="B72" s="165"/>
      <c r="C72" s="165"/>
      <c r="D72" s="165"/>
      <c r="E72" s="180"/>
      <c r="F72" s="180"/>
      <c r="G72" s="180"/>
      <c r="H72" s="180"/>
      <c r="I72" s="180"/>
      <c r="J72" s="180"/>
      <c r="K72" s="180"/>
      <c r="L72" s="180"/>
      <c r="M72" s="180"/>
      <c r="N72" s="180"/>
      <c r="O72" s="180"/>
      <c r="P72" s="180"/>
      <c r="Q72" s="179"/>
      <c r="R72" s="137"/>
      <c r="S72" s="137"/>
      <c r="T72" s="118"/>
      <c r="U72" s="119"/>
      <c r="V72" s="118"/>
      <c r="W72" s="118"/>
      <c r="X72" s="118"/>
      <c r="Y72" s="119"/>
      <c r="Z72" s="119"/>
      <c r="AA72" s="119"/>
      <c r="AB72" s="119"/>
      <c r="AC72" s="119"/>
      <c r="AD72" s="119"/>
      <c r="AE72" s="119"/>
      <c r="AF72" s="119"/>
      <c r="AG72" s="119"/>
      <c r="AH72" s="119"/>
      <c r="AI72" s="119"/>
      <c r="AJ72" s="119"/>
      <c r="AK72" s="119"/>
      <c r="AL72" s="119"/>
      <c r="AM72" s="119"/>
      <c r="AN72" s="134"/>
      <c r="AO72" s="136"/>
      <c r="AP72" s="136"/>
      <c r="AQ72" s="118"/>
      <c r="AR72" s="185"/>
      <c r="AS72" s="185"/>
      <c r="AT72" s="185"/>
      <c r="AU72" s="118"/>
      <c r="AV72" s="118"/>
      <c r="AW72" s="119"/>
      <c r="AX72" s="119"/>
    </row>
    <row r="73" spans="1:54" x14ac:dyDescent="0.25">
      <c r="B73" s="165"/>
      <c r="C73" s="165"/>
      <c r="D73" s="165"/>
      <c r="E73" s="180"/>
      <c r="F73" s="180"/>
      <c r="G73" s="180"/>
      <c r="H73" s="180"/>
      <c r="I73" s="180"/>
      <c r="J73" s="180"/>
      <c r="K73" s="180"/>
      <c r="L73" s="180"/>
      <c r="M73" s="180"/>
      <c r="N73" s="180"/>
      <c r="O73" s="180"/>
      <c r="P73" s="180"/>
      <c r="Q73" s="179"/>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85"/>
      <c r="AS73" s="185"/>
      <c r="AT73" s="185"/>
      <c r="AU73" s="118"/>
      <c r="AV73" s="118"/>
      <c r="AW73" s="119"/>
      <c r="AX73" s="119"/>
    </row>
    <row r="74" spans="1:54" x14ac:dyDescent="0.25">
      <c r="B74" s="165"/>
      <c r="C74" s="165"/>
      <c r="D74" s="165"/>
      <c r="E74" s="180"/>
      <c r="F74" s="180"/>
      <c r="G74" s="180"/>
      <c r="H74" s="180"/>
      <c r="I74" s="180"/>
      <c r="J74" s="180"/>
      <c r="K74" s="180"/>
      <c r="L74" s="180"/>
      <c r="M74" s="180"/>
      <c r="N74" s="180"/>
      <c r="O74" s="180"/>
      <c r="P74" s="180"/>
      <c r="Q74" s="179"/>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85"/>
      <c r="AS74" s="185"/>
      <c r="AT74" s="185"/>
      <c r="AU74" s="118"/>
      <c r="AV74" s="118"/>
      <c r="AW74" s="119"/>
      <c r="AX74" s="119"/>
    </row>
    <row r="75" spans="1:54" x14ac:dyDescent="0.25">
      <c r="B75" s="165"/>
      <c r="C75" s="165"/>
      <c r="D75" s="165"/>
      <c r="E75" s="180"/>
      <c r="F75" s="180"/>
      <c r="G75" s="180"/>
      <c r="H75" s="180"/>
      <c r="I75" s="180"/>
      <c r="J75" s="180"/>
      <c r="K75" s="180"/>
      <c r="L75" s="180"/>
      <c r="M75" s="180"/>
      <c r="N75" s="180"/>
      <c r="O75" s="180"/>
      <c r="P75" s="180"/>
      <c r="Q75" s="179"/>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85"/>
      <c r="AS75" s="185"/>
      <c r="AT75" s="185"/>
      <c r="AU75" s="118"/>
      <c r="AV75" s="118"/>
      <c r="AW75" s="119"/>
      <c r="AX75" s="119"/>
    </row>
    <row r="76" spans="1:54" x14ac:dyDescent="0.25">
      <c r="B76" s="165"/>
      <c r="C76" s="165"/>
      <c r="D76" s="165"/>
      <c r="E76" s="180"/>
      <c r="F76" s="180"/>
      <c r="G76" s="180"/>
      <c r="H76" s="180"/>
      <c r="I76" s="180"/>
      <c r="J76" s="180"/>
      <c r="K76" s="180"/>
      <c r="L76" s="180"/>
      <c r="M76" s="180"/>
      <c r="N76" s="180"/>
      <c r="O76" s="180"/>
      <c r="P76" s="180"/>
      <c r="Q76" s="179"/>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85"/>
      <c r="AS76" s="185"/>
      <c r="AT76" s="185"/>
      <c r="AU76" s="118"/>
      <c r="AV76" s="118"/>
      <c r="AW76" s="119"/>
      <c r="AX76" s="119"/>
    </row>
    <row r="77" spans="1:54" x14ac:dyDescent="0.25">
      <c r="B77" s="165"/>
      <c r="C77" s="165"/>
      <c r="D77" s="165"/>
      <c r="E77" s="180"/>
      <c r="F77" s="180"/>
      <c r="G77" s="180"/>
      <c r="H77" s="180"/>
      <c r="I77" s="180"/>
      <c r="J77" s="180"/>
      <c r="K77" s="180"/>
      <c r="L77" s="180"/>
      <c r="M77" s="180"/>
      <c r="N77" s="180"/>
      <c r="O77" s="180"/>
      <c r="P77" s="180"/>
      <c r="Q77" s="179"/>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85"/>
      <c r="AS77" s="185"/>
      <c r="AT77" s="185"/>
      <c r="AU77" s="118"/>
      <c r="AV77" s="118"/>
      <c r="AW77" s="119"/>
      <c r="AX77" s="119"/>
    </row>
    <row r="78" spans="1:54" x14ac:dyDescent="0.25">
      <c r="B78" s="165"/>
      <c r="C78" s="165"/>
      <c r="D78" s="165"/>
      <c r="E78" s="180"/>
      <c r="F78" s="180"/>
      <c r="G78" s="180"/>
      <c r="H78" s="180"/>
      <c r="I78" s="180"/>
      <c r="J78" s="180"/>
      <c r="K78" s="180"/>
      <c r="L78" s="180"/>
      <c r="M78" s="180"/>
      <c r="N78" s="180"/>
      <c r="O78" s="180"/>
      <c r="P78" s="180"/>
      <c r="Q78" s="179"/>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85"/>
      <c r="AS78" s="185"/>
      <c r="AT78" s="185"/>
      <c r="AU78" s="118"/>
      <c r="AV78" s="118"/>
      <c r="AW78" s="119"/>
      <c r="AX78" s="119"/>
    </row>
    <row r="79" spans="1:54" x14ac:dyDescent="0.25">
      <c r="B79" s="165"/>
      <c r="C79" s="165"/>
      <c r="D79" s="165"/>
      <c r="E79" s="180"/>
      <c r="F79" s="180"/>
      <c r="G79" s="180"/>
      <c r="H79" s="180"/>
      <c r="I79" s="180"/>
      <c r="J79" s="180"/>
      <c r="K79" s="180"/>
      <c r="L79" s="180"/>
      <c r="M79" s="180"/>
      <c r="N79" s="180"/>
      <c r="O79" s="180"/>
      <c r="P79" s="180"/>
      <c r="Q79" s="179"/>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85"/>
      <c r="AS79" s="185"/>
      <c r="AT79" s="185"/>
      <c r="AU79" s="118"/>
      <c r="AV79" s="118"/>
      <c r="AW79" s="119"/>
      <c r="AX79" s="119"/>
    </row>
    <row r="80" spans="1:54" x14ac:dyDescent="0.25">
      <c r="B80" s="165"/>
      <c r="C80" s="165"/>
      <c r="D80" s="165"/>
      <c r="E80" s="180"/>
      <c r="F80" s="180"/>
      <c r="G80" s="180"/>
      <c r="H80" s="180"/>
      <c r="I80" s="180"/>
      <c r="J80" s="180"/>
      <c r="K80" s="180"/>
      <c r="L80" s="180"/>
      <c r="M80" s="180"/>
      <c r="N80" s="180"/>
      <c r="O80" s="180"/>
      <c r="P80" s="180"/>
      <c r="Q80" s="179"/>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85"/>
      <c r="AS80" s="185"/>
      <c r="AT80" s="185"/>
      <c r="AU80" s="118"/>
      <c r="AV80" s="118"/>
      <c r="AW80" s="119"/>
      <c r="AX80" s="119"/>
    </row>
    <row r="81" spans="2:50" x14ac:dyDescent="0.25">
      <c r="B81" s="165"/>
      <c r="C81" s="165"/>
      <c r="D81" s="165"/>
      <c r="E81" s="180"/>
      <c r="F81" s="180"/>
      <c r="G81" s="180"/>
      <c r="H81" s="180"/>
      <c r="I81" s="180"/>
      <c r="J81" s="180"/>
      <c r="K81" s="180"/>
      <c r="L81" s="180"/>
      <c r="M81" s="180"/>
      <c r="N81" s="180"/>
      <c r="O81" s="180"/>
      <c r="P81" s="180"/>
      <c r="Q81" s="179"/>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85"/>
      <c r="AS81" s="185"/>
      <c r="AT81" s="185"/>
      <c r="AU81" s="118"/>
      <c r="AV81" s="118"/>
      <c r="AW81" s="119"/>
      <c r="AX81" s="119"/>
    </row>
    <row r="82" spans="2:50" x14ac:dyDescent="0.25">
      <c r="B82" s="165"/>
      <c r="C82" s="165"/>
      <c r="D82" s="165"/>
      <c r="E82" s="180"/>
      <c r="F82" s="180"/>
      <c r="G82" s="180"/>
      <c r="H82" s="180"/>
      <c r="I82" s="180"/>
      <c r="J82" s="180"/>
      <c r="K82" s="180"/>
      <c r="L82" s="180"/>
      <c r="M82" s="180"/>
      <c r="N82" s="180"/>
      <c r="O82" s="180"/>
      <c r="P82" s="180"/>
      <c r="Q82" s="179"/>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85"/>
      <c r="AS82" s="185"/>
      <c r="AT82" s="185"/>
      <c r="AU82" s="118"/>
      <c r="AV82" s="118"/>
      <c r="AW82" s="119"/>
      <c r="AX82" s="119"/>
    </row>
    <row r="83" spans="2:50" x14ac:dyDescent="0.25">
      <c r="B83" s="165"/>
      <c r="C83" s="165"/>
      <c r="D83" s="165"/>
      <c r="E83" s="180"/>
      <c r="F83" s="180"/>
      <c r="G83" s="180"/>
      <c r="H83" s="180"/>
      <c r="I83" s="180"/>
      <c r="J83" s="180"/>
      <c r="K83" s="180"/>
      <c r="L83" s="180"/>
      <c r="M83" s="180"/>
      <c r="N83" s="180"/>
      <c r="O83" s="180"/>
      <c r="P83" s="180"/>
      <c r="Q83" s="179"/>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85"/>
      <c r="AS83" s="185"/>
      <c r="AT83" s="185"/>
      <c r="AU83" s="118"/>
      <c r="AV83" s="118"/>
      <c r="AW83" s="119"/>
      <c r="AX83" s="119"/>
    </row>
    <row r="84" spans="2:50" x14ac:dyDescent="0.25">
      <c r="B84" s="165"/>
      <c r="C84" s="165"/>
      <c r="D84" s="165"/>
      <c r="E84" s="180"/>
      <c r="F84" s="180"/>
      <c r="G84" s="180"/>
      <c r="H84" s="180"/>
      <c r="I84" s="180"/>
      <c r="J84" s="180"/>
      <c r="K84" s="180"/>
      <c r="L84" s="180"/>
      <c r="M84" s="180"/>
      <c r="N84" s="180"/>
      <c r="O84" s="180"/>
      <c r="P84" s="180"/>
      <c r="Q84" s="179"/>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85"/>
      <c r="AS84" s="185"/>
      <c r="AT84" s="185"/>
      <c r="AU84" s="118"/>
      <c r="AV84" s="118"/>
      <c r="AW84" s="119"/>
      <c r="AX84" s="119"/>
    </row>
    <row r="85" spans="2:50" x14ac:dyDescent="0.25">
      <c r="B85" s="165"/>
      <c r="C85" s="165"/>
      <c r="D85" s="165"/>
      <c r="E85" s="180"/>
      <c r="F85" s="180"/>
      <c r="G85" s="180"/>
      <c r="H85" s="180"/>
      <c r="I85" s="180"/>
      <c r="J85" s="180"/>
      <c r="K85" s="180"/>
      <c r="L85" s="180"/>
      <c r="M85" s="180"/>
      <c r="N85" s="180"/>
      <c r="O85" s="180"/>
      <c r="P85" s="180"/>
      <c r="Q85" s="179"/>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85"/>
      <c r="AS85" s="185"/>
      <c r="AT85" s="185"/>
      <c r="AU85" s="118"/>
      <c r="AV85" s="118"/>
      <c r="AW85" s="119"/>
      <c r="AX85" s="119"/>
    </row>
    <row r="86" spans="2:50" x14ac:dyDescent="0.25">
      <c r="B86" s="165"/>
      <c r="C86" s="165"/>
      <c r="D86" s="165"/>
      <c r="E86" s="180"/>
      <c r="F86" s="180"/>
      <c r="G86" s="180"/>
      <c r="H86" s="180"/>
      <c r="I86" s="180"/>
      <c r="J86" s="180"/>
      <c r="K86" s="180"/>
      <c r="L86" s="180"/>
      <c r="M86" s="180"/>
      <c r="N86" s="180"/>
      <c r="O86" s="180"/>
      <c r="P86" s="180"/>
      <c r="Q86" s="179"/>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85"/>
      <c r="AS86" s="185"/>
      <c r="AT86" s="185"/>
      <c r="AU86" s="118"/>
      <c r="AV86" s="118"/>
      <c r="AW86" s="119"/>
      <c r="AX86" s="119"/>
    </row>
    <row r="87" spans="2:50" x14ac:dyDescent="0.25">
      <c r="B87" s="165"/>
      <c r="C87" s="165"/>
      <c r="D87" s="165"/>
      <c r="E87" s="180"/>
      <c r="F87" s="180"/>
      <c r="G87" s="180"/>
      <c r="H87" s="180"/>
      <c r="I87" s="180"/>
      <c r="J87" s="180"/>
      <c r="K87" s="180"/>
      <c r="L87" s="180"/>
      <c r="M87" s="180"/>
      <c r="N87" s="180"/>
      <c r="O87" s="180"/>
      <c r="P87" s="180"/>
      <c r="Q87" s="179"/>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85"/>
      <c r="AS87" s="185"/>
      <c r="AT87" s="185"/>
      <c r="AU87" s="118"/>
      <c r="AV87" s="118"/>
      <c r="AW87" s="119"/>
      <c r="AX87" s="119"/>
    </row>
    <row r="88" spans="2:50" x14ac:dyDescent="0.25">
      <c r="B88" s="165"/>
      <c r="C88" s="165"/>
      <c r="D88" s="165"/>
      <c r="E88" s="180"/>
      <c r="F88" s="180"/>
      <c r="G88" s="180"/>
      <c r="H88" s="180"/>
      <c r="I88" s="180"/>
      <c r="J88" s="180"/>
      <c r="K88" s="180"/>
      <c r="L88" s="180"/>
      <c r="M88" s="180"/>
      <c r="N88" s="180"/>
      <c r="O88" s="180"/>
      <c r="P88" s="180"/>
      <c r="Q88" s="179"/>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85"/>
      <c r="AS88" s="185"/>
      <c r="AT88" s="185"/>
      <c r="AU88" s="118"/>
      <c r="AV88" s="118"/>
      <c r="AW88" s="119"/>
      <c r="AX88" s="119"/>
    </row>
    <row r="89" spans="2:50" x14ac:dyDescent="0.25">
      <c r="B89" s="165"/>
      <c r="C89" s="165"/>
      <c r="D89" s="165"/>
      <c r="E89" s="180"/>
      <c r="F89" s="180"/>
      <c r="G89" s="180"/>
      <c r="H89" s="180"/>
      <c r="I89" s="180"/>
      <c r="J89" s="180"/>
      <c r="K89" s="180"/>
      <c r="L89" s="180"/>
      <c r="M89" s="180"/>
      <c r="N89" s="180"/>
      <c r="O89" s="180"/>
      <c r="P89" s="180"/>
      <c r="Q89" s="179"/>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85"/>
      <c r="AS89" s="185"/>
      <c r="AT89" s="185"/>
      <c r="AU89" s="118"/>
      <c r="AV89" s="118"/>
      <c r="AW89" s="119"/>
      <c r="AX89" s="119"/>
    </row>
    <row r="90" spans="2:50" x14ac:dyDescent="0.25">
      <c r="B90" s="165"/>
      <c r="C90" s="165"/>
      <c r="D90" s="165"/>
      <c r="E90" s="180"/>
      <c r="F90" s="180"/>
      <c r="G90" s="180"/>
      <c r="H90" s="180"/>
      <c r="I90" s="180"/>
      <c r="J90" s="180"/>
      <c r="K90" s="180"/>
      <c r="L90" s="180"/>
      <c r="M90" s="180"/>
      <c r="N90" s="180"/>
      <c r="O90" s="180"/>
      <c r="P90" s="180"/>
      <c r="Q90" s="179"/>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85"/>
      <c r="AS90" s="185"/>
      <c r="AT90" s="185"/>
      <c r="AU90" s="118"/>
      <c r="AV90" s="118"/>
      <c r="AW90" s="119"/>
      <c r="AX90" s="119"/>
    </row>
    <row r="91" spans="2:50" x14ac:dyDescent="0.25">
      <c r="B91" s="165"/>
      <c r="C91" s="165"/>
      <c r="D91" s="165"/>
      <c r="E91" s="180"/>
      <c r="F91" s="180"/>
      <c r="G91" s="180"/>
      <c r="H91" s="180"/>
      <c r="I91" s="180"/>
      <c r="J91" s="180"/>
      <c r="K91" s="180"/>
      <c r="L91" s="180"/>
      <c r="M91" s="180"/>
      <c r="N91" s="180"/>
      <c r="O91" s="180"/>
      <c r="P91" s="180"/>
      <c r="Q91" s="179"/>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85"/>
      <c r="AS91" s="185"/>
      <c r="AT91" s="185"/>
      <c r="AU91" s="118"/>
      <c r="AV91" s="118"/>
      <c r="AW91" s="119"/>
      <c r="AX91" s="119"/>
    </row>
    <row r="92" spans="2:50" x14ac:dyDescent="0.25">
      <c r="B92" s="165"/>
      <c r="C92" s="165"/>
      <c r="D92" s="165"/>
      <c r="E92" s="180"/>
      <c r="F92" s="180"/>
      <c r="G92" s="180"/>
      <c r="H92" s="180"/>
      <c r="I92" s="180"/>
      <c r="J92" s="180"/>
      <c r="K92" s="180"/>
      <c r="L92" s="180"/>
      <c r="M92" s="180"/>
      <c r="N92" s="180"/>
      <c r="O92" s="180"/>
      <c r="P92" s="180"/>
      <c r="Q92" s="179"/>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85"/>
      <c r="AS92" s="185"/>
      <c r="AT92" s="185"/>
      <c r="AU92" s="118"/>
      <c r="AV92" s="118"/>
      <c r="AW92" s="119"/>
      <c r="AX92" s="119"/>
    </row>
    <row r="93" spans="2:50" x14ac:dyDescent="0.25">
      <c r="B93" s="165"/>
      <c r="C93" s="165"/>
      <c r="D93" s="165"/>
      <c r="E93" s="180"/>
      <c r="F93" s="180"/>
      <c r="G93" s="180"/>
      <c r="H93" s="180"/>
      <c r="I93" s="180"/>
      <c r="J93" s="180"/>
      <c r="K93" s="180"/>
      <c r="L93" s="180"/>
      <c r="M93" s="180"/>
      <c r="N93" s="180"/>
      <c r="O93" s="180"/>
      <c r="P93" s="180"/>
      <c r="Q93" s="179"/>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85"/>
      <c r="AS93" s="185"/>
      <c r="AT93" s="185"/>
      <c r="AU93" s="118"/>
      <c r="AV93" s="118"/>
      <c r="AW93" s="119"/>
      <c r="AX93" s="119"/>
    </row>
    <row r="94" spans="2:50" x14ac:dyDescent="0.25">
      <c r="B94" s="165"/>
      <c r="C94" s="165"/>
      <c r="D94" s="165"/>
      <c r="E94" s="180"/>
      <c r="F94" s="180"/>
      <c r="G94" s="180"/>
      <c r="H94" s="180"/>
      <c r="I94" s="180"/>
      <c r="J94" s="180"/>
      <c r="K94" s="180"/>
      <c r="L94" s="180"/>
      <c r="M94" s="180"/>
      <c r="N94" s="180"/>
      <c r="O94" s="180"/>
      <c r="P94" s="180"/>
      <c r="Q94" s="179"/>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85"/>
      <c r="AS94" s="185"/>
      <c r="AT94" s="185"/>
      <c r="AU94" s="118"/>
      <c r="AV94" s="118"/>
      <c r="AW94" s="119"/>
      <c r="AX94" s="119"/>
    </row>
    <row r="95" spans="2:50" x14ac:dyDescent="0.25">
      <c r="B95" s="165"/>
      <c r="C95" s="165"/>
      <c r="D95" s="165"/>
      <c r="E95" s="180"/>
      <c r="F95" s="180"/>
      <c r="G95" s="180"/>
      <c r="H95" s="180"/>
      <c r="I95" s="180"/>
      <c r="J95" s="180"/>
      <c r="K95" s="180"/>
      <c r="L95" s="180"/>
      <c r="M95" s="180"/>
      <c r="N95" s="180"/>
      <c r="O95" s="180"/>
      <c r="P95" s="180"/>
      <c r="Q95" s="179"/>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85"/>
      <c r="AS95" s="185"/>
      <c r="AT95" s="185"/>
      <c r="AU95" s="118"/>
      <c r="AV95" s="118"/>
      <c r="AW95" s="119"/>
      <c r="AX95" s="119"/>
    </row>
    <row r="96" spans="2:50" x14ac:dyDescent="0.25">
      <c r="B96" s="165"/>
      <c r="C96" s="165"/>
      <c r="D96" s="165"/>
      <c r="E96" s="180"/>
      <c r="F96" s="180"/>
      <c r="G96" s="180"/>
      <c r="H96" s="180"/>
      <c r="I96" s="180"/>
      <c r="J96" s="180"/>
      <c r="K96" s="180"/>
      <c r="L96" s="180"/>
      <c r="M96" s="180"/>
      <c r="N96" s="180"/>
      <c r="O96" s="180"/>
      <c r="P96" s="180"/>
      <c r="Q96" s="179"/>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85"/>
      <c r="AS96" s="185"/>
      <c r="AT96" s="185"/>
      <c r="AU96" s="118"/>
      <c r="AV96" s="118"/>
      <c r="AW96" s="119"/>
      <c r="AX96" s="119"/>
    </row>
    <row r="97" spans="2:50" x14ac:dyDescent="0.25">
      <c r="B97" s="165"/>
      <c r="C97" s="165"/>
      <c r="D97" s="165"/>
      <c r="E97" s="180"/>
      <c r="F97" s="180"/>
      <c r="G97" s="180"/>
      <c r="H97" s="180"/>
      <c r="I97" s="180"/>
      <c r="J97" s="180"/>
      <c r="K97" s="180"/>
      <c r="L97" s="180"/>
      <c r="M97" s="180"/>
      <c r="N97" s="180"/>
      <c r="O97" s="180"/>
      <c r="P97" s="180"/>
      <c r="Q97" s="179"/>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85"/>
      <c r="AS97" s="185"/>
      <c r="AT97" s="185"/>
      <c r="AU97" s="118"/>
      <c r="AV97" s="118"/>
      <c r="AW97" s="119"/>
      <c r="AX97" s="119"/>
    </row>
    <row r="98" spans="2:50" x14ac:dyDescent="0.25">
      <c r="B98" s="165"/>
      <c r="C98" s="165"/>
      <c r="D98" s="165"/>
      <c r="E98" s="180"/>
      <c r="F98" s="180"/>
      <c r="G98" s="180"/>
      <c r="H98" s="180"/>
      <c r="I98" s="180"/>
      <c r="J98" s="180"/>
      <c r="K98" s="180"/>
      <c r="L98" s="180"/>
      <c r="M98" s="180"/>
      <c r="N98" s="180"/>
      <c r="O98" s="180"/>
      <c r="P98" s="180"/>
      <c r="Q98" s="179"/>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85"/>
      <c r="AS98" s="185"/>
      <c r="AT98" s="185"/>
      <c r="AU98" s="118"/>
      <c r="AV98" s="118"/>
      <c r="AW98" s="119"/>
      <c r="AX98" s="119"/>
    </row>
    <row r="99" spans="2:50" x14ac:dyDescent="0.25">
      <c r="B99" s="165"/>
      <c r="C99" s="165"/>
      <c r="D99" s="165"/>
      <c r="E99" s="180"/>
      <c r="F99" s="180"/>
      <c r="G99" s="180"/>
      <c r="H99" s="180"/>
      <c r="I99" s="180"/>
      <c r="J99" s="180"/>
      <c r="K99" s="180"/>
      <c r="L99" s="180"/>
      <c r="M99" s="180"/>
      <c r="N99" s="180"/>
      <c r="O99" s="180"/>
      <c r="P99" s="180"/>
      <c r="Q99" s="179"/>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85"/>
      <c r="AS99" s="185"/>
      <c r="AT99" s="185"/>
      <c r="AU99" s="118"/>
      <c r="AV99" s="118"/>
      <c r="AW99" s="119"/>
      <c r="AX99" s="119"/>
    </row>
    <row r="100" spans="2:50" x14ac:dyDescent="0.25">
      <c r="B100" s="165"/>
      <c r="C100" s="165"/>
      <c r="D100" s="165"/>
      <c r="E100" s="180"/>
      <c r="F100" s="180"/>
      <c r="G100" s="180"/>
      <c r="H100" s="180"/>
      <c r="I100" s="180"/>
      <c r="J100" s="180"/>
      <c r="K100" s="180"/>
      <c r="L100" s="180"/>
      <c r="M100" s="180"/>
      <c r="N100" s="180"/>
      <c r="O100" s="180"/>
      <c r="P100" s="180"/>
      <c r="Q100" s="179"/>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85"/>
      <c r="AS100" s="185"/>
      <c r="AT100" s="185"/>
      <c r="AU100" s="118"/>
      <c r="AV100" s="118"/>
      <c r="AW100" s="119"/>
      <c r="AX100" s="119"/>
    </row>
    <row r="101" spans="2:50" x14ac:dyDescent="0.25">
      <c r="B101" s="165"/>
      <c r="C101" s="165"/>
      <c r="D101" s="165"/>
      <c r="E101" s="180"/>
      <c r="F101" s="180"/>
      <c r="G101" s="180"/>
      <c r="H101" s="180"/>
      <c r="I101" s="180"/>
      <c r="J101" s="180"/>
      <c r="K101" s="180"/>
      <c r="L101" s="180"/>
      <c r="M101" s="180"/>
      <c r="N101" s="180"/>
      <c r="O101" s="180"/>
      <c r="P101" s="180"/>
      <c r="Q101" s="179"/>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85"/>
      <c r="AS101" s="185"/>
      <c r="AT101" s="185"/>
      <c r="AU101" s="118"/>
      <c r="AV101" s="118"/>
      <c r="AW101" s="119"/>
      <c r="AX101" s="119"/>
    </row>
    <row r="102" spans="2:50" x14ac:dyDescent="0.25">
      <c r="B102" s="165"/>
      <c r="C102" s="165"/>
      <c r="D102" s="165"/>
      <c r="E102" s="180"/>
      <c r="F102" s="180"/>
      <c r="G102" s="180"/>
      <c r="H102" s="180"/>
      <c r="I102" s="180"/>
      <c r="J102" s="180"/>
      <c r="K102" s="180"/>
      <c r="L102" s="180"/>
      <c r="M102" s="180"/>
      <c r="N102" s="180"/>
      <c r="O102" s="180"/>
      <c r="P102" s="180"/>
      <c r="Q102" s="179"/>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85"/>
      <c r="AS102" s="185"/>
      <c r="AT102" s="185"/>
      <c r="AU102" s="118"/>
      <c r="AV102" s="118"/>
      <c r="AW102" s="119"/>
      <c r="AX102" s="119"/>
    </row>
    <row r="103" spans="2:50" x14ac:dyDescent="0.25">
      <c r="B103" s="165"/>
      <c r="C103" s="165"/>
      <c r="D103" s="165"/>
      <c r="E103" s="180"/>
      <c r="F103" s="180"/>
      <c r="G103" s="180"/>
      <c r="H103" s="180"/>
      <c r="I103" s="180"/>
      <c r="J103" s="180"/>
      <c r="K103" s="180"/>
      <c r="L103" s="180"/>
      <c r="M103" s="180"/>
      <c r="N103" s="180"/>
      <c r="O103" s="180"/>
      <c r="P103" s="180"/>
      <c r="Q103" s="179"/>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85"/>
      <c r="AS103" s="185"/>
      <c r="AT103" s="185"/>
      <c r="AU103" s="118"/>
      <c r="AV103" s="118"/>
      <c r="AW103" s="119"/>
      <c r="AX103" s="119"/>
    </row>
    <row r="104" spans="2:50" x14ac:dyDescent="0.25">
      <c r="B104" s="165"/>
      <c r="C104" s="165"/>
      <c r="D104" s="165"/>
      <c r="E104" s="180"/>
      <c r="F104" s="180"/>
      <c r="G104" s="180"/>
      <c r="H104" s="180"/>
      <c r="I104" s="180"/>
      <c r="J104" s="180"/>
      <c r="K104" s="180"/>
      <c r="L104" s="180"/>
      <c r="M104" s="180"/>
      <c r="N104" s="180"/>
      <c r="O104" s="180"/>
      <c r="P104" s="180"/>
      <c r="Q104" s="179"/>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85"/>
      <c r="AS104" s="185"/>
      <c r="AT104" s="185"/>
      <c r="AU104" s="118"/>
      <c r="AV104" s="118"/>
      <c r="AW104" s="119"/>
      <c r="AX104" s="119"/>
    </row>
    <row r="105" spans="2:50" x14ac:dyDescent="0.25">
      <c r="B105" s="165"/>
      <c r="C105" s="165"/>
      <c r="D105" s="165"/>
      <c r="E105" s="180"/>
      <c r="F105" s="180"/>
      <c r="G105" s="180"/>
      <c r="H105" s="180"/>
      <c r="I105" s="180"/>
      <c r="J105" s="180"/>
      <c r="K105" s="180"/>
      <c r="L105" s="180"/>
      <c r="M105" s="180"/>
      <c r="N105" s="180"/>
      <c r="O105" s="180"/>
      <c r="P105" s="180"/>
      <c r="Q105" s="179"/>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85"/>
      <c r="AS105" s="185"/>
      <c r="AT105" s="185"/>
      <c r="AU105" s="118"/>
      <c r="AV105" s="118"/>
      <c r="AW105" s="119"/>
      <c r="AX105" s="119"/>
    </row>
    <row r="106" spans="2:50" x14ac:dyDescent="0.25">
      <c r="B106" s="165"/>
      <c r="C106" s="165"/>
      <c r="D106" s="165"/>
      <c r="E106" s="180"/>
      <c r="F106" s="180"/>
      <c r="G106" s="180"/>
      <c r="H106" s="180"/>
      <c r="I106" s="180"/>
      <c r="J106" s="180"/>
      <c r="K106" s="180"/>
      <c r="L106" s="180"/>
      <c r="M106" s="180"/>
      <c r="N106" s="180"/>
      <c r="O106" s="180"/>
      <c r="P106" s="180"/>
      <c r="Q106" s="179"/>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85"/>
      <c r="AS106" s="185"/>
      <c r="AT106" s="185"/>
      <c r="AU106" s="118"/>
      <c r="AV106" s="118"/>
      <c r="AW106" s="119"/>
      <c r="AX106" s="119"/>
    </row>
    <row r="107" spans="2:50" x14ac:dyDescent="0.25">
      <c r="B107" s="165"/>
      <c r="C107" s="165"/>
      <c r="D107" s="165"/>
      <c r="E107" s="180"/>
      <c r="F107" s="180"/>
      <c r="G107" s="180"/>
      <c r="H107" s="180"/>
      <c r="I107" s="180"/>
      <c r="J107" s="180"/>
      <c r="K107" s="180"/>
      <c r="L107" s="180"/>
      <c r="M107" s="180"/>
      <c r="N107" s="180"/>
      <c r="O107" s="180"/>
      <c r="P107" s="180"/>
      <c r="Q107" s="179"/>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85"/>
      <c r="AS107" s="185"/>
      <c r="AT107" s="185"/>
      <c r="AU107" s="118"/>
      <c r="AV107" s="118"/>
      <c r="AW107" s="119"/>
      <c r="AX107" s="119"/>
    </row>
    <row r="108" spans="2:50" x14ac:dyDescent="0.25">
      <c r="B108" s="165"/>
      <c r="C108" s="165"/>
      <c r="D108" s="165"/>
      <c r="E108" s="180"/>
      <c r="F108" s="180"/>
      <c r="G108" s="180"/>
      <c r="H108" s="180"/>
      <c r="I108" s="180"/>
      <c r="J108" s="180"/>
      <c r="K108" s="180"/>
      <c r="L108" s="180"/>
      <c r="M108" s="180"/>
      <c r="N108" s="180"/>
      <c r="O108" s="180"/>
      <c r="P108" s="180"/>
      <c r="Q108" s="179"/>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85"/>
      <c r="AS108" s="185"/>
      <c r="AT108" s="185"/>
      <c r="AU108" s="118"/>
      <c r="AV108" s="118"/>
      <c r="AW108" s="119"/>
      <c r="AX108" s="119"/>
    </row>
    <row r="109" spans="2:50" x14ac:dyDescent="0.25">
      <c r="B109" s="165"/>
      <c r="C109" s="165"/>
      <c r="D109" s="165"/>
      <c r="E109" s="180"/>
      <c r="F109" s="180"/>
      <c r="G109" s="180"/>
      <c r="H109" s="180"/>
      <c r="I109" s="180"/>
      <c r="J109" s="180"/>
      <c r="K109" s="180"/>
      <c r="L109" s="180"/>
      <c r="M109" s="180"/>
      <c r="N109" s="180"/>
      <c r="O109" s="180"/>
      <c r="P109" s="180"/>
      <c r="Q109" s="179"/>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85"/>
      <c r="AS109" s="185"/>
      <c r="AT109" s="185"/>
      <c r="AU109" s="118"/>
      <c r="AV109" s="118"/>
      <c r="AW109" s="119"/>
      <c r="AX109" s="119"/>
    </row>
    <row r="110" spans="2:50" x14ac:dyDescent="0.25">
      <c r="B110" s="165"/>
      <c r="C110" s="165"/>
      <c r="D110" s="165"/>
      <c r="E110" s="180"/>
      <c r="F110" s="180"/>
      <c r="G110" s="180"/>
      <c r="H110" s="180"/>
      <c r="I110" s="180"/>
      <c r="J110" s="180"/>
      <c r="K110" s="180"/>
      <c r="L110" s="180"/>
      <c r="M110" s="180"/>
      <c r="N110" s="180"/>
      <c r="O110" s="180"/>
      <c r="P110" s="180"/>
      <c r="Q110" s="179"/>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85"/>
      <c r="AS110" s="185"/>
      <c r="AT110" s="185"/>
      <c r="AU110" s="118"/>
      <c r="AV110" s="118"/>
      <c r="AW110" s="119"/>
      <c r="AX110" s="119"/>
    </row>
    <row r="111" spans="2:50" x14ac:dyDescent="0.25">
      <c r="B111" s="165"/>
      <c r="C111" s="165"/>
      <c r="D111" s="165"/>
      <c r="E111" s="180"/>
      <c r="F111" s="180"/>
      <c r="G111" s="180"/>
      <c r="H111" s="180"/>
      <c r="I111" s="180"/>
      <c r="J111" s="180"/>
      <c r="K111" s="180"/>
      <c r="L111" s="180"/>
      <c r="M111" s="180"/>
      <c r="N111" s="180"/>
      <c r="O111" s="180"/>
      <c r="P111" s="180"/>
      <c r="Q111" s="179"/>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85"/>
      <c r="AS111" s="185"/>
      <c r="AT111" s="185"/>
      <c r="AU111" s="118"/>
      <c r="AV111" s="118"/>
      <c r="AW111" s="119"/>
      <c r="AX111" s="119"/>
    </row>
    <row r="112" spans="2:50" x14ac:dyDescent="0.25">
      <c r="B112" s="165"/>
      <c r="C112" s="165"/>
      <c r="D112" s="165"/>
      <c r="E112" s="180"/>
      <c r="F112" s="180"/>
      <c r="G112" s="180"/>
      <c r="H112" s="180"/>
      <c r="I112" s="180"/>
      <c r="J112" s="180"/>
      <c r="K112" s="180"/>
      <c r="L112" s="180"/>
      <c r="M112" s="180"/>
      <c r="N112" s="180"/>
      <c r="O112" s="180"/>
      <c r="P112" s="180"/>
      <c r="Q112" s="179"/>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85"/>
      <c r="AS112" s="185"/>
      <c r="AT112" s="185"/>
      <c r="AU112" s="118"/>
      <c r="AV112" s="118"/>
      <c r="AW112" s="119"/>
      <c r="AX112" s="119"/>
    </row>
    <row r="113" spans="2:50" x14ac:dyDescent="0.25">
      <c r="B113" s="165"/>
      <c r="C113" s="165"/>
      <c r="D113" s="165"/>
      <c r="E113" s="180"/>
      <c r="F113" s="180"/>
      <c r="G113" s="180"/>
      <c r="H113" s="180"/>
      <c r="I113" s="180"/>
      <c r="J113" s="180"/>
      <c r="K113" s="180"/>
      <c r="L113" s="180"/>
      <c r="M113" s="180"/>
      <c r="N113" s="180"/>
      <c r="O113" s="180"/>
      <c r="P113" s="180"/>
      <c r="Q113" s="179"/>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85"/>
      <c r="AS113" s="185"/>
      <c r="AT113" s="185"/>
      <c r="AU113" s="118"/>
      <c r="AV113" s="118"/>
      <c r="AW113" s="119"/>
      <c r="AX113" s="119"/>
    </row>
    <row r="114" spans="2:50" x14ac:dyDescent="0.25">
      <c r="B114" s="165"/>
      <c r="C114" s="165"/>
      <c r="D114" s="165"/>
      <c r="E114" s="180"/>
      <c r="F114" s="180"/>
      <c r="G114" s="180"/>
      <c r="H114" s="180"/>
      <c r="I114" s="180"/>
      <c r="J114" s="180"/>
      <c r="K114" s="180"/>
      <c r="L114" s="180"/>
      <c r="M114" s="180"/>
      <c r="N114" s="180"/>
      <c r="O114" s="180"/>
      <c r="P114" s="180"/>
      <c r="Q114" s="179"/>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85"/>
      <c r="AS114" s="185"/>
      <c r="AT114" s="185"/>
      <c r="AU114" s="118"/>
      <c r="AV114" s="118"/>
      <c r="AW114" s="119"/>
      <c r="AX114" s="119"/>
    </row>
    <row r="115" spans="2:50" x14ac:dyDescent="0.25">
      <c r="B115" s="165"/>
      <c r="C115" s="165"/>
      <c r="D115" s="165"/>
      <c r="E115" s="180"/>
      <c r="F115" s="180"/>
      <c r="G115" s="180"/>
      <c r="H115" s="180"/>
      <c r="I115" s="180"/>
      <c r="J115" s="180"/>
      <c r="K115" s="180"/>
      <c r="L115" s="180"/>
      <c r="M115" s="180"/>
      <c r="N115" s="180"/>
      <c r="O115" s="180"/>
      <c r="P115" s="180"/>
      <c r="Q115" s="179"/>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85"/>
      <c r="AS115" s="185"/>
      <c r="AT115" s="185"/>
      <c r="AU115" s="118"/>
      <c r="AV115" s="118"/>
      <c r="AW115" s="119"/>
      <c r="AX115" s="119"/>
    </row>
    <row r="116" spans="2:50" x14ac:dyDescent="0.25">
      <c r="B116" s="165"/>
      <c r="C116" s="165"/>
      <c r="D116" s="165"/>
      <c r="E116" s="180"/>
      <c r="F116" s="180"/>
      <c r="G116" s="180"/>
      <c r="H116" s="180"/>
      <c r="I116" s="180"/>
      <c r="J116" s="180"/>
      <c r="K116" s="180"/>
      <c r="L116" s="180"/>
      <c r="M116" s="180"/>
      <c r="N116" s="180"/>
      <c r="O116" s="180"/>
      <c r="P116" s="180"/>
      <c r="Q116" s="179"/>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85"/>
      <c r="AS116" s="185"/>
      <c r="AT116" s="185"/>
      <c r="AU116" s="118"/>
      <c r="AV116" s="118"/>
      <c r="AW116" s="119"/>
      <c r="AX116" s="119"/>
    </row>
    <row r="117" spans="2:50" x14ac:dyDescent="0.25">
      <c r="B117" s="165"/>
      <c r="C117" s="165"/>
      <c r="D117" s="165"/>
      <c r="E117" s="180"/>
      <c r="F117" s="180"/>
      <c r="G117" s="180"/>
      <c r="H117" s="180"/>
      <c r="I117" s="180"/>
      <c r="J117" s="180"/>
      <c r="K117" s="180"/>
      <c r="L117" s="180"/>
      <c r="M117" s="180"/>
      <c r="N117" s="180"/>
      <c r="O117" s="180"/>
      <c r="P117" s="180"/>
      <c r="Q117" s="179"/>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85"/>
      <c r="AS117" s="185"/>
      <c r="AT117" s="185"/>
      <c r="AU117" s="118"/>
      <c r="AV117" s="118"/>
      <c r="AW117" s="119"/>
      <c r="AX117" s="119"/>
    </row>
    <row r="118" spans="2:50" x14ac:dyDescent="0.25">
      <c r="B118" s="165"/>
      <c r="C118" s="165"/>
      <c r="D118" s="165"/>
      <c r="E118" s="180"/>
      <c r="F118" s="180"/>
      <c r="G118" s="180"/>
      <c r="H118" s="180"/>
      <c r="I118" s="180"/>
      <c r="J118" s="180"/>
      <c r="K118" s="180"/>
      <c r="L118" s="180"/>
      <c r="M118" s="180"/>
      <c r="N118" s="180"/>
      <c r="O118" s="180"/>
      <c r="P118" s="180"/>
      <c r="Q118" s="179"/>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85"/>
      <c r="AS118" s="185"/>
      <c r="AT118" s="185"/>
      <c r="AU118" s="118"/>
      <c r="AV118" s="118"/>
      <c r="AW118" s="119"/>
      <c r="AX118" s="119"/>
    </row>
    <row r="119" spans="2:50" x14ac:dyDescent="0.25">
      <c r="B119" s="165"/>
      <c r="C119" s="165"/>
      <c r="D119" s="165"/>
      <c r="E119" s="180"/>
      <c r="F119" s="180"/>
      <c r="G119" s="180"/>
      <c r="H119" s="180"/>
      <c r="I119" s="180"/>
      <c r="J119" s="180"/>
      <c r="K119" s="180"/>
      <c r="L119" s="180"/>
      <c r="M119" s="180"/>
      <c r="N119" s="180"/>
      <c r="O119" s="180"/>
      <c r="P119" s="180"/>
      <c r="Q119" s="179"/>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85"/>
      <c r="AS119" s="185"/>
      <c r="AT119" s="185"/>
      <c r="AU119" s="118"/>
      <c r="AV119" s="118"/>
      <c r="AW119" s="119"/>
      <c r="AX119" s="119"/>
    </row>
    <row r="120" spans="2:50" x14ac:dyDescent="0.25">
      <c r="B120" s="165"/>
      <c r="C120" s="165"/>
      <c r="D120" s="165"/>
      <c r="E120" s="180"/>
      <c r="F120" s="180"/>
      <c r="G120" s="180"/>
      <c r="H120" s="180"/>
      <c r="I120" s="180"/>
      <c r="J120" s="180"/>
      <c r="K120" s="180"/>
      <c r="L120" s="180"/>
      <c r="M120" s="180"/>
      <c r="N120" s="180"/>
      <c r="O120" s="180"/>
      <c r="P120" s="180"/>
      <c r="Q120" s="179"/>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85"/>
      <c r="AS120" s="185"/>
      <c r="AT120" s="185"/>
      <c r="AU120" s="118"/>
      <c r="AV120" s="118"/>
      <c r="AW120" s="119"/>
      <c r="AX120" s="119"/>
    </row>
    <row r="121" spans="2:50" x14ac:dyDescent="0.25">
      <c r="B121" s="165"/>
      <c r="C121" s="165"/>
      <c r="D121" s="165"/>
      <c r="E121" s="180"/>
      <c r="F121" s="180"/>
      <c r="G121" s="180"/>
      <c r="H121" s="180"/>
      <c r="I121" s="180"/>
      <c r="J121" s="180"/>
      <c r="K121" s="180"/>
      <c r="L121" s="180"/>
      <c r="M121" s="180"/>
      <c r="N121" s="180"/>
      <c r="O121" s="180"/>
      <c r="P121" s="180"/>
      <c r="Q121" s="179"/>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85"/>
      <c r="AS121" s="185"/>
      <c r="AT121" s="185"/>
      <c r="AU121" s="118"/>
      <c r="AV121" s="118"/>
      <c r="AW121" s="119"/>
      <c r="AX121" s="119"/>
    </row>
    <row r="122" spans="2:50" x14ac:dyDescent="0.25">
      <c r="B122" s="165"/>
      <c r="C122" s="165"/>
      <c r="D122" s="165"/>
      <c r="E122" s="180"/>
      <c r="F122" s="180"/>
      <c r="G122" s="180"/>
      <c r="H122" s="180"/>
      <c r="I122" s="180"/>
      <c r="J122" s="180"/>
      <c r="K122" s="180"/>
      <c r="L122" s="180"/>
      <c r="M122" s="180"/>
      <c r="N122" s="180"/>
      <c r="O122" s="180"/>
      <c r="P122" s="180"/>
      <c r="Q122" s="179"/>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85"/>
      <c r="AS122" s="185"/>
      <c r="AT122" s="185"/>
      <c r="AU122" s="118"/>
      <c r="AV122" s="118"/>
      <c r="AW122" s="119"/>
      <c r="AX122" s="119"/>
    </row>
    <row r="123" spans="2:50" x14ac:dyDescent="0.25">
      <c r="B123" s="165"/>
      <c r="C123" s="165"/>
      <c r="D123" s="165"/>
      <c r="E123" s="180"/>
      <c r="F123" s="180"/>
      <c r="G123" s="180"/>
      <c r="H123" s="180"/>
      <c r="I123" s="180"/>
      <c r="J123" s="180"/>
      <c r="K123" s="180"/>
      <c r="L123" s="180"/>
      <c r="M123" s="180"/>
      <c r="N123" s="180"/>
      <c r="O123" s="180"/>
      <c r="P123" s="180"/>
      <c r="Q123" s="179"/>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85"/>
      <c r="AS123" s="185"/>
      <c r="AT123" s="185"/>
      <c r="AU123" s="118"/>
      <c r="AV123" s="118"/>
      <c r="AW123" s="119"/>
      <c r="AX123" s="119"/>
    </row>
    <row r="124" spans="2:50" x14ac:dyDescent="0.25">
      <c r="B124" s="165"/>
      <c r="C124" s="165"/>
      <c r="D124" s="165"/>
      <c r="E124" s="180"/>
      <c r="F124" s="180"/>
      <c r="G124" s="180"/>
      <c r="H124" s="180"/>
      <c r="I124" s="180"/>
      <c r="J124" s="180"/>
      <c r="K124" s="180"/>
      <c r="L124" s="180"/>
      <c r="M124" s="180"/>
      <c r="N124" s="180"/>
      <c r="O124" s="180"/>
      <c r="P124" s="180"/>
      <c r="Q124" s="179"/>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85"/>
      <c r="AS124" s="185"/>
      <c r="AT124" s="185"/>
      <c r="AU124" s="118"/>
      <c r="AV124" s="118"/>
      <c r="AW124" s="119"/>
      <c r="AX124" s="119"/>
    </row>
    <row r="125" spans="2:50" x14ac:dyDescent="0.25">
      <c r="B125" s="165"/>
      <c r="C125" s="165"/>
      <c r="D125" s="165"/>
      <c r="E125" s="180"/>
      <c r="F125" s="180"/>
      <c r="G125" s="180"/>
      <c r="H125" s="180"/>
      <c r="I125" s="180"/>
      <c r="J125" s="180"/>
      <c r="K125" s="180"/>
      <c r="L125" s="180"/>
      <c r="M125" s="180"/>
      <c r="N125" s="180"/>
      <c r="O125" s="180"/>
      <c r="P125" s="180"/>
      <c r="Q125" s="179"/>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85"/>
      <c r="AS125" s="185"/>
      <c r="AT125" s="185"/>
      <c r="AU125" s="118"/>
      <c r="AV125" s="118"/>
      <c r="AW125" s="119"/>
      <c r="AX125" s="11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B6" sqref="B6"/>
    </sheetView>
  </sheetViews>
  <sheetFormatPr defaultColWidth="9.140625" defaultRowHeight="15" x14ac:dyDescent="0.25"/>
  <cols>
    <col min="1" max="1" width="70.42578125" bestFit="1" customWidth="1"/>
    <col min="2" max="2" width="21.85546875" bestFit="1" customWidth="1"/>
  </cols>
  <sheetData>
    <row r="1" spans="1:2" ht="23.25" x14ac:dyDescent="0.25">
      <c r="A1" s="88" t="s">
        <v>54</v>
      </c>
      <c r="B1" s="281" t="s">
        <v>38</v>
      </c>
    </row>
    <row r="2" spans="1:2" s="13" customFormat="1" ht="12" customHeight="1" x14ac:dyDescent="0.25">
      <c r="A2" s="89"/>
      <c r="B2" s="281"/>
    </row>
    <row r="3" spans="1:2" s="13" customFormat="1" ht="14.25" customHeight="1" x14ac:dyDescent="0.25">
      <c r="A3" s="72"/>
      <c r="B3" s="73"/>
    </row>
    <row r="4" spans="1:2" x14ac:dyDescent="0.25">
      <c r="A4" s="14" t="s">
        <v>37</v>
      </c>
      <c r="B4" s="13"/>
    </row>
    <row r="5" spans="1:2" ht="18.75" customHeight="1" x14ac:dyDescent="0.25">
      <c r="A5" t="s">
        <v>510</v>
      </c>
      <c r="B5" s="158" t="s">
        <v>749</v>
      </c>
    </row>
    <row r="6" spans="1:2" ht="18.75" customHeight="1" x14ac:dyDescent="0.25">
      <c r="A6" t="s">
        <v>56</v>
      </c>
      <c r="B6" s="158" t="s">
        <v>55</v>
      </c>
    </row>
    <row r="7" spans="1:2" ht="18.75" customHeight="1" x14ac:dyDescent="0.25">
      <c r="A7" s="13" t="s">
        <v>39</v>
      </c>
      <c r="B7" s="158" t="s">
        <v>14</v>
      </c>
    </row>
    <row r="8" spans="1:2" ht="18.75" customHeight="1" x14ac:dyDescent="0.25">
      <c r="A8" s="13" t="s">
        <v>40</v>
      </c>
      <c r="B8" s="158" t="s">
        <v>57</v>
      </c>
    </row>
    <row r="9" spans="1:2" s="13" customFormat="1" ht="18.75" customHeight="1" x14ac:dyDescent="0.25">
      <c r="A9" s="13" t="s">
        <v>681</v>
      </c>
      <c r="B9" s="157" t="s">
        <v>178</v>
      </c>
    </row>
    <row r="10" spans="1:2" s="165" customFormat="1" ht="18.75" customHeight="1" x14ac:dyDescent="0.25">
      <c r="A10" s="165" t="s">
        <v>680</v>
      </c>
      <c r="B10" s="158" t="s">
        <v>509</v>
      </c>
    </row>
    <row r="11" spans="1:2" s="165" customFormat="1" ht="18.75" customHeight="1" x14ac:dyDescent="0.25">
      <c r="A11" t="s">
        <v>682</v>
      </c>
      <c r="B11" s="158" t="s">
        <v>678</v>
      </c>
    </row>
    <row r="12" spans="1:2" x14ac:dyDescent="0.25">
      <c r="A12" t="s">
        <v>679</v>
      </c>
      <c r="B12" s="158" t="s">
        <v>683</v>
      </c>
    </row>
    <row r="13" spans="1:2" x14ac:dyDescent="0.25">
      <c r="A13" s="165" t="s">
        <v>729</v>
      </c>
      <c r="B13" s="158" t="s">
        <v>730</v>
      </c>
    </row>
    <row r="14" spans="1:2" ht="18.75" customHeight="1" x14ac:dyDescent="0.25">
      <c r="A14" t="s">
        <v>179</v>
      </c>
      <c r="B14" s="158" t="s">
        <v>179</v>
      </c>
    </row>
    <row r="15" spans="1:2" ht="18.75" customHeight="1" x14ac:dyDescent="0.25">
      <c r="A15" t="s">
        <v>274</v>
      </c>
      <c r="B15" s="158" t="s">
        <v>508</v>
      </c>
    </row>
  </sheetData>
  <mergeCells count="1">
    <mergeCell ref="B1:B2"/>
  </mergeCells>
  <hyperlinks>
    <hyperlink ref="A4" location="Home!A1" display="(home)"/>
    <hyperlink ref="B5" location="'INFORM Niger'!A1" display="INFORM Niger"/>
    <hyperlink ref="B6" location="'Hazard &amp; Exposure'!A1" display="Hazard &amp; Exposure"/>
    <hyperlink ref="B7" location="Vulnerability!A1" display="Vulnerability"/>
    <hyperlink ref="B8" location="'Lack of Coping Capacity'!A1" display="Lack of Coping Capacity"/>
    <hyperlink ref="B14" location="'Data Source'!A1" display="Data sources"/>
    <hyperlink ref="B9" location="'Indicator Data'!A1" display="Indicator Data"/>
    <hyperlink ref="B15" location="Departments!A1" display="Departments"/>
    <hyperlink ref="B10" location="'Indicator Data Regions'!A1" display="Indicator Data Regions"/>
    <hyperlink ref="B11" location="'Indicator Data Imputation'!A1" display="Indicator Data Imputation"/>
    <hyperlink ref="B12" location="'Indicator Date'!A1" display="Indicator Date"/>
    <hyperlink ref="B13" location="'INFORM Reliability index'!A1" display="INFORM Reliability index"/>
  </hyperlinks>
  <pageMargins left="0.7" right="0.7" top="0.75" bottom="0.75" header="0.3" footer="0.3"/>
  <pageSetup paperSize="9"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76"/>
  <sheetViews>
    <sheetView showGridLines="0" zoomScale="86" zoomScaleNormal="86" zoomScalePageLayoutView="90" workbookViewId="0">
      <pane xSplit="3" ySplit="3" topLeftCell="D4" activePane="bottomRight" state="frozen"/>
      <selection pane="topRight" activeCell="E1" sqref="E1"/>
      <selection pane="bottomLeft" activeCell="A4" sqref="A4"/>
      <selection pane="bottomRight" activeCell="J31" sqref="J31"/>
    </sheetView>
  </sheetViews>
  <sheetFormatPr defaultColWidth="9.140625" defaultRowHeight="15" x14ac:dyDescent="0.25"/>
  <cols>
    <col min="1" max="1" width="14.42578125" style="9" customWidth="1"/>
    <col min="2" max="2" width="21.140625" style="9" customWidth="1"/>
    <col min="3" max="4" width="14.28515625" style="9" customWidth="1"/>
    <col min="5" max="6" width="7.7109375" style="9" customWidth="1"/>
    <col min="7" max="7" width="9" style="9" customWidth="1"/>
    <col min="8" max="8" width="7.7109375" style="9" customWidth="1"/>
    <col min="9" max="10" width="7.7109375" style="166" customWidth="1"/>
    <col min="11" max="21" width="7.7109375" style="9" customWidth="1"/>
    <col min="22" max="22" width="7.7109375" style="166" customWidth="1"/>
    <col min="23" max="25" width="7.7109375" style="9" customWidth="1"/>
    <col min="26" max="26" width="7.7109375" style="166" customWidth="1"/>
    <col min="27" max="33" width="7.7109375" style="9" customWidth="1"/>
    <col min="34" max="34" width="7.7109375" style="166" customWidth="1"/>
    <col min="35" max="35" width="12.85546875" style="9" customWidth="1"/>
    <col min="36" max="36" width="4.85546875" style="9" customWidth="1"/>
    <col min="37" max="38" width="9.140625" style="9"/>
    <col min="39" max="40" width="9.140625" style="166"/>
    <col min="41" max="16384" width="9.140625" style="9"/>
  </cols>
  <sheetData>
    <row r="1" spans="1:41" ht="15.75" customHeight="1" x14ac:dyDescent="0.3">
      <c r="A1" s="282"/>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c r="AK1" s="282"/>
      <c r="AL1" s="282"/>
      <c r="AM1" s="282"/>
      <c r="AN1" s="282"/>
      <c r="AO1" s="282"/>
    </row>
    <row r="2" spans="1:41" s="8" customFormat="1" ht="114" customHeight="1" thickBot="1" x14ac:dyDescent="0.35">
      <c r="A2" s="149" t="s">
        <v>507</v>
      </c>
      <c r="B2" s="149" t="s">
        <v>504</v>
      </c>
      <c r="C2" s="150" t="s">
        <v>505</v>
      </c>
      <c r="D2" s="150" t="s">
        <v>506</v>
      </c>
      <c r="E2" s="90" t="s">
        <v>201</v>
      </c>
      <c r="F2" s="90" t="s">
        <v>48</v>
      </c>
      <c r="G2" s="120" t="s">
        <v>725</v>
      </c>
      <c r="H2" s="124" t="s">
        <v>6</v>
      </c>
      <c r="I2" s="90" t="s">
        <v>703</v>
      </c>
      <c r="J2" s="90" t="s">
        <v>191</v>
      </c>
      <c r="K2" s="90" t="s">
        <v>698</v>
      </c>
      <c r="L2" s="124" t="s">
        <v>7</v>
      </c>
      <c r="M2" s="91" t="s">
        <v>10</v>
      </c>
      <c r="N2" s="104" t="s">
        <v>32</v>
      </c>
      <c r="O2" s="140" t="s">
        <v>68</v>
      </c>
      <c r="P2" s="104" t="s">
        <v>21</v>
      </c>
      <c r="Q2" s="105" t="s">
        <v>53</v>
      </c>
      <c r="R2" s="105" t="s">
        <v>23</v>
      </c>
      <c r="S2" s="105" t="s">
        <v>194</v>
      </c>
      <c r="T2" s="105" t="s">
        <v>24</v>
      </c>
      <c r="U2" s="105" t="s">
        <v>741</v>
      </c>
      <c r="V2" s="105" t="s">
        <v>704</v>
      </c>
      <c r="W2" s="92" t="s">
        <v>30</v>
      </c>
      <c r="X2" s="140" t="s">
        <v>26</v>
      </c>
      <c r="Y2" s="106" t="s">
        <v>11</v>
      </c>
      <c r="Z2" s="107" t="s">
        <v>740</v>
      </c>
      <c r="AA2" s="139" t="s">
        <v>8</v>
      </c>
      <c r="AB2" s="107" t="s">
        <v>12</v>
      </c>
      <c r="AC2" s="107" t="s">
        <v>27</v>
      </c>
      <c r="AD2" s="107" t="s">
        <v>28</v>
      </c>
      <c r="AE2" s="139" t="s">
        <v>9</v>
      </c>
      <c r="AF2" s="93" t="s">
        <v>182</v>
      </c>
      <c r="AG2" s="94" t="s">
        <v>29</v>
      </c>
      <c r="AH2" s="255" t="s">
        <v>684</v>
      </c>
      <c r="AI2" s="252" t="s">
        <v>705</v>
      </c>
      <c r="AJ2" s="252"/>
      <c r="AK2" s="253" t="s">
        <v>686</v>
      </c>
      <c r="AL2" s="253" t="s">
        <v>689</v>
      </c>
      <c r="AM2" s="253" t="s">
        <v>744</v>
      </c>
      <c r="AN2" s="253" t="s">
        <v>745</v>
      </c>
      <c r="AO2" s="253" t="s">
        <v>664</v>
      </c>
    </row>
    <row r="3" spans="1:41" s="97" customFormat="1" ht="15" customHeight="1" thickTop="1" x14ac:dyDescent="0.25">
      <c r="A3" s="95"/>
      <c r="B3" s="95"/>
      <c r="C3" s="95"/>
      <c r="D3" s="95"/>
      <c r="E3" s="96" t="s">
        <v>181</v>
      </c>
      <c r="F3" s="96" t="s">
        <v>181</v>
      </c>
      <c r="G3" s="96" t="s">
        <v>181</v>
      </c>
      <c r="H3" s="96" t="s">
        <v>181</v>
      </c>
      <c r="I3" s="96" t="s">
        <v>181</v>
      </c>
      <c r="J3" s="96" t="s">
        <v>181</v>
      </c>
      <c r="K3" s="96" t="s">
        <v>181</v>
      </c>
      <c r="L3" s="96" t="s">
        <v>181</v>
      </c>
      <c r="M3" s="96" t="s">
        <v>181</v>
      </c>
      <c r="N3" s="96" t="s">
        <v>181</v>
      </c>
      <c r="O3" s="96" t="s">
        <v>181</v>
      </c>
      <c r="P3" s="96" t="s">
        <v>181</v>
      </c>
      <c r="Q3" s="96" t="s">
        <v>181</v>
      </c>
      <c r="R3" s="96" t="s">
        <v>181</v>
      </c>
      <c r="S3" s="96" t="s">
        <v>181</v>
      </c>
      <c r="T3" s="96" t="s">
        <v>181</v>
      </c>
      <c r="U3" s="96" t="s">
        <v>181</v>
      </c>
      <c r="V3" s="96"/>
      <c r="W3" s="96" t="s">
        <v>181</v>
      </c>
      <c r="X3" s="96" t="s">
        <v>181</v>
      </c>
      <c r="Y3" s="96" t="s">
        <v>181</v>
      </c>
      <c r="Z3" s="96" t="s">
        <v>181</v>
      </c>
      <c r="AA3" s="96" t="s">
        <v>181</v>
      </c>
      <c r="AB3" s="96" t="s">
        <v>181</v>
      </c>
      <c r="AC3" s="96" t="s">
        <v>181</v>
      </c>
      <c r="AD3" s="96" t="s">
        <v>181</v>
      </c>
      <c r="AE3" s="96" t="s">
        <v>181</v>
      </c>
      <c r="AF3" s="96" t="s">
        <v>181</v>
      </c>
      <c r="AG3" s="96" t="s">
        <v>181</v>
      </c>
      <c r="AH3" s="96" t="s">
        <v>685</v>
      </c>
      <c r="AI3" s="261" t="s">
        <v>181</v>
      </c>
      <c r="AK3" s="262" t="s">
        <v>688</v>
      </c>
      <c r="AL3" s="262" t="s">
        <v>690</v>
      </c>
      <c r="AM3" s="262" t="s">
        <v>690</v>
      </c>
      <c r="AN3" s="262" t="s">
        <v>690</v>
      </c>
      <c r="AO3" s="262"/>
    </row>
    <row r="4" spans="1:41" x14ac:dyDescent="0.25">
      <c r="A4" s="165" t="s">
        <v>183</v>
      </c>
      <c r="B4" s="165" t="s">
        <v>275</v>
      </c>
      <c r="C4" s="165" t="s">
        <v>277</v>
      </c>
      <c r="D4" s="195" t="s">
        <v>278</v>
      </c>
      <c r="E4" s="121">
        <f>'Hazard &amp; Exposure'!O3</f>
        <v>4.5999999999999996</v>
      </c>
      <c r="F4" s="121">
        <f>'Hazard &amp; Exposure'!P3</f>
        <v>0</v>
      </c>
      <c r="G4" s="125">
        <f>'Hazard &amp; Exposure'!Q3</f>
        <v>0.7</v>
      </c>
      <c r="H4" s="127">
        <f>'Hazard &amp; Exposure'!R3</f>
        <v>2</v>
      </c>
      <c r="I4" s="186">
        <f>'Hazard &amp; Exposure'!S3</f>
        <v>0</v>
      </c>
      <c r="J4" s="186">
        <f>'Hazard &amp; Exposure'!U3</f>
        <v>0</v>
      </c>
      <c r="K4" s="126">
        <f>'Hazard &amp; Exposure'!V3</f>
        <v>8</v>
      </c>
      <c r="L4" s="127">
        <f>'Hazard &amp; Exposure'!W3</f>
        <v>3.8</v>
      </c>
      <c r="M4" s="127">
        <f>ROUND((10-GEOMEAN(((10-H4)/10*9+1),((10-L4)/10*9+1)))/9*10,1)</f>
        <v>2.9</v>
      </c>
      <c r="N4" s="128">
        <f>Vulnerability!F3</f>
        <v>5.5</v>
      </c>
      <c r="O4" s="127">
        <f>Vulnerability!G3</f>
        <v>5.5</v>
      </c>
      <c r="P4" s="128">
        <f>Vulnerability!N3</f>
        <v>1.3</v>
      </c>
      <c r="Q4" s="122">
        <f>Vulnerability!T3</f>
        <v>1.2</v>
      </c>
      <c r="R4" s="122">
        <f>Vulnerability!W3</f>
        <v>6</v>
      </c>
      <c r="S4" s="122">
        <f>Vulnerability!Z3</f>
        <v>6.5</v>
      </c>
      <c r="T4" s="122">
        <f>Vulnerability!AC3</f>
        <v>1.1000000000000001</v>
      </c>
      <c r="U4" s="122">
        <f>Vulnerability!AG3</f>
        <v>2.6</v>
      </c>
      <c r="V4" s="266">
        <f>Vulnerability!AM3</f>
        <v>3.8</v>
      </c>
      <c r="W4" s="129">
        <f>Vulnerability!AN3</f>
        <v>3.9</v>
      </c>
      <c r="X4" s="127">
        <f>Vulnerability!AO3</f>
        <v>2.7</v>
      </c>
      <c r="Y4" s="127">
        <f>ROUND((10-GEOMEAN(((10-O4)/10*9+1),((10-X4)/10*9+1)))/9*10,1)</f>
        <v>4.2</v>
      </c>
      <c r="Z4" s="130">
        <f>'Lack of Coping Capacity'!F3</f>
        <v>5.3</v>
      </c>
      <c r="AA4" s="127">
        <f>'Lack of Coping Capacity'!G3</f>
        <v>5.3</v>
      </c>
      <c r="AB4" s="130">
        <f>'Lack of Coping Capacity'!L3</f>
        <v>9.1</v>
      </c>
      <c r="AC4" s="123">
        <f>'Lack of Coping Capacity'!O3</f>
        <v>5.7</v>
      </c>
      <c r="AD4" s="131">
        <f>'Lack of Coping Capacity'!R3</f>
        <v>6.2</v>
      </c>
      <c r="AE4" s="127">
        <f>'Lack of Coping Capacity'!S3</f>
        <v>7</v>
      </c>
      <c r="AF4" s="127">
        <f>ROUND((10-GEOMEAN(((10-AA4)/10*9+1),((10-AE4)/10*9+1)))/9*10,1)</f>
        <v>6.2</v>
      </c>
      <c r="AG4" s="132">
        <f t="shared" ref="AG4:AG35" si="0">ROUND(M4^(1/3)*Y4^(1/3)*AF4^(1/3),1)</f>
        <v>4.2</v>
      </c>
      <c r="AH4" s="256">
        <f>_xlfn.RANK.EQ(AG4,AG$4:AG$70)</f>
        <v>64</v>
      </c>
      <c r="AI4" s="254">
        <f>'INFORM Lack Reliability index'!I2</f>
        <v>6.987577639751553</v>
      </c>
      <c r="AK4" s="257">
        <f>'Imputed and missing data hidden'!BA4</f>
        <v>25</v>
      </c>
      <c r="AL4" s="258">
        <f>'Imputed and missing data hidden'!BB4</f>
        <v>0.54347826086956519</v>
      </c>
      <c r="AM4" s="258">
        <f>'INFORM Lack Reliability index'!D2</f>
        <v>0.36956521739130432</v>
      </c>
      <c r="AN4" s="258">
        <f>'INFORM Lack Reliability index'!E2</f>
        <v>0.10869565217391304</v>
      </c>
      <c r="AO4" s="259">
        <f>'Indicator Date hidden2'!BB4</f>
        <v>1.1956521739130435</v>
      </c>
    </row>
    <row r="5" spans="1:41" x14ac:dyDescent="0.25">
      <c r="A5" s="165" t="s">
        <v>183</v>
      </c>
      <c r="B5" s="165" t="s">
        <v>279</v>
      </c>
      <c r="C5" s="165" t="s">
        <v>277</v>
      </c>
      <c r="D5" s="195" t="s">
        <v>281</v>
      </c>
      <c r="E5" s="186">
        <f>'Hazard &amp; Exposure'!O4</f>
        <v>4.3</v>
      </c>
      <c r="F5" s="186">
        <f>'Hazard &amp; Exposure'!P4</f>
        <v>0</v>
      </c>
      <c r="G5" s="125">
        <f>'Hazard &amp; Exposure'!Q4</f>
        <v>0</v>
      </c>
      <c r="H5" s="127">
        <f>'Hazard &amp; Exposure'!R4</f>
        <v>1.7</v>
      </c>
      <c r="I5" s="186">
        <f>'Hazard &amp; Exposure'!S4</f>
        <v>0</v>
      </c>
      <c r="J5" s="186">
        <f>'Hazard &amp; Exposure'!U4</f>
        <v>0</v>
      </c>
      <c r="K5" s="187">
        <f>'Hazard &amp; Exposure'!V4</f>
        <v>8</v>
      </c>
      <c r="L5" s="127">
        <f>'Hazard &amp; Exposure'!W4</f>
        <v>3.8</v>
      </c>
      <c r="M5" s="127">
        <f t="shared" ref="M5:M68" si="1">ROUND((10-GEOMEAN(((10-H5)/10*9+1),((10-L5)/10*9+1)))/9*10,1)</f>
        <v>2.8</v>
      </c>
      <c r="N5" s="128">
        <f>Vulnerability!F4</f>
        <v>5.5</v>
      </c>
      <c r="O5" s="127">
        <f>Vulnerability!G4</f>
        <v>5.5</v>
      </c>
      <c r="P5" s="128">
        <f>Vulnerability!N4</f>
        <v>1.2</v>
      </c>
      <c r="Q5" s="122">
        <f>Vulnerability!T4</f>
        <v>1.2</v>
      </c>
      <c r="R5" s="122">
        <f>Vulnerability!W4</f>
        <v>6</v>
      </c>
      <c r="S5" s="122">
        <f>Vulnerability!Z4</f>
        <v>6.5</v>
      </c>
      <c r="T5" s="122">
        <f>Vulnerability!AC4</f>
        <v>1.1000000000000001</v>
      </c>
      <c r="U5" s="122">
        <f>Vulnerability!AG4</f>
        <v>2.9</v>
      </c>
      <c r="V5" s="266">
        <f>Vulnerability!AM4</f>
        <v>4.8</v>
      </c>
      <c r="W5" s="129">
        <f>Vulnerability!AN4</f>
        <v>4.0999999999999996</v>
      </c>
      <c r="X5" s="127">
        <f>Vulnerability!AO4</f>
        <v>2.8</v>
      </c>
      <c r="Y5" s="127">
        <f t="shared" ref="Y5:Y68" si="2">ROUND((10-GEOMEAN(((10-O5)/10*9+1),((10-X5)/10*9+1)))/9*10,1)</f>
        <v>4.3</v>
      </c>
      <c r="Z5" s="130">
        <f>'Lack of Coping Capacity'!F4</f>
        <v>5.3</v>
      </c>
      <c r="AA5" s="127">
        <f>'Lack of Coping Capacity'!G4</f>
        <v>5.3</v>
      </c>
      <c r="AB5" s="130">
        <f>'Lack of Coping Capacity'!L4</f>
        <v>9.1</v>
      </c>
      <c r="AC5" s="123">
        <f>'Lack of Coping Capacity'!O4</f>
        <v>5.7</v>
      </c>
      <c r="AD5" s="131">
        <f>'Lack of Coping Capacity'!R4</f>
        <v>6.2</v>
      </c>
      <c r="AE5" s="127">
        <f>'Lack of Coping Capacity'!S4</f>
        <v>7</v>
      </c>
      <c r="AF5" s="127">
        <f t="shared" ref="AF5:AF68" si="3">ROUND((10-GEOMEAN(((10-AA5)/10*9+1),((10-AE5)/10*9+1)))/9*10,1)</f>
        <v>6.2</v>
      </c>
      <c r="AG5" s="132">
        <f t="shared" si="0"/>
        <v>4.2</v>
      </c>
      <c r="AH5" s="256">
        <f t="shared" ref="AH5:AH68" si="4">_xlfn.RANK.EQ(AG5,AG$4:AG$70)</f>
        <v>64</v>
      </c>
      <c r="AI5" s="254">
        <f>'INFORM Lack Reliability index'!I3</f>
        <v>6.987577639751553</v>
      </c>
      <c r="AK5" s="257">
        <f>'Imputed and missing data hidden'!BA5</f>
        <v>25</v>
      </c>
      <c r="AL5" s="258">
        <f>'Imputed and missing data hidden'!BB5</f>
        <v>0.54347826086956519</v>
      </c>
      <c r="AM5" s="258">
        <f>'INFORM Lack Reliability index'!D3</f>
        <v>0.36956521739130432</v>
      </c>
      <c r="AN5" s="258">
        <f>'INFORM Lack Reliability index'!E3</f>
        <v>0.10869565217391304</v>
      </c>
      <c r="AO5" s="259">
        <f>'Indicator Date hidden2'!BB5</f>
        <v>1.1956521739130435</v>
      </c>
    </row>
    <row r="6" spans="1:41" x14ac:dyDescent="0.25">
      <c r="A6" s="165" t="s">
        <v>183</v>
      </c>
      <c r="B6" s="165" t="s">
        <v>282</v>
      </c>
      <c r="C6" s="165" t="s">
        <v>277</v>
      </c>
      <c r="D6" s="195" t="s">
        <v>284</v>
      </c>
      <c r="E6" s="186">
        <f>'Hazard &amp; Exposure'!O5</f>
        <v>4.3</v>
      </c>
      <c r="F6" s="186" t="str">
        <f>'Hazard &amp; Exposure'!P5</f>
        <v>x</v>
      </c>
      <c r="G6" s="125">
        <f>'Hazard &amp; Exposure'!Q5</f>
        <v>0</v>
      </c>
      <c r="H6" s="127">
        <f>'Hazard &amp; Exposure'!R5</f>
        <v>2.4</v>
      </c>
      <c r="I6" s="186">
        <f>'Hazard &amp; Exposure'!S5</f>
        <v>0</v>
      </c>
      <c r="J6" s="186">
        <f>'Hazard &amp; Exposure'!U5</f>
        <v>4.2</v>
      </c>
      <c r="K6" s="187">
        <f>'Hazard &amp; Exposure'!V5</f>
        <v>8</v>
      </c>
      <c r="L6" s="127">
        <f>'Hazard &amp; Exposure'!W5</f>
        <v>4.9000000000000004</v>
      </c>
      <c r="M6" s="127">
        <f t="shared" si="1"/>
        <v>3.8</v>
      </c>
      <c r="N6" s="128">
        <f>Vulnerability!F5</f>
        <v>5.5</v>
      </c>
      <c r="O6" s="127">
        <f>Vulnerability!G5</f>
        <v>5.5</v>
      </c>
      <c r="P6" s="128">
        <f>Vulnerability!N5</f>
        <v>1.7</v>
      </c>
      <c r="Q6" s="122">
        <f>Vulnerability!T5</f>
        <v>1.2</v>
      </c>
      <c r="R6" s="122">
        <f>Vulnerability!W5</f>
        <v>6</v>
      </c>
      <c r="S6" s="122">
        <f>Vulnerability!Z5</f>
        <v>6.5</v>
      </c>
      <c r="T6" s="122">
        <f>Vulnerability!AC5</f>
        <v>1.1000000000000001</v>
      </c>
      <c r="U6" s="122">
        <f>Vulnerability!AG5</f>
        <v>3.3</v>
      </c>
      <c r="V6" s="266">
        <f>Vulnerability!AM5</f>
        <v>4.5999999999999996</v>
      </c>
      <c r="W6" s="129">
        <f>Vulnerability!AN5</f>
        <v>4.0999999999999996</v>
      </c>
      <c r="X6" s="127">
        <f>Vulnerability!AO5</f>
        <v>3</v>
      </c>
      <c r="Y6" s="127">
        <f t="shared" si="2"/>
        <v>4.4000000000000004</v>
      </c>
      <c r="Z6" s="130">
        <f>'Lack of Coping Capacity'!F5</f>
        <v>5.3</v>
      </c>
      <c r="AA6" s="127">
        <f>'Lack of Coping Capacity'!G5</f>
        <v>5.3</v>
      </c>
      <c r="AB6" s="130">
        <f>'Lack of Coping Capacity'!L5</f>
        <v>9.1</v>
      </c>
      <c r="AC6" s="123">
        <f>'Lack of Coping Capacity'!O5</f>
        <v>5.7</v>
      </c>
      <c r="AD6" s="131">
        <f>'Lack of Coping Capacity'!R5</f>
        <v>6.2</v>
      </c>
      <c r="AE6" s="127">
        <f>'Lack of Coping Capacity'!S5</f>
        <v>7</v>
      </c>
      <c r="AF6" s="127">
        <f t="shared" si="3"/>
        <v>6.2</v>
      </c>
      <c r="AG6" s="132">
        <f t="shared" si="0"/>
        <v>4.7</v>
      </c>
      <c r="AH6" s="256">
        <f t="shared" si="4"/>
        <v>63</v>
      </c>
      <c r="AI6" s="254">
        <f>'INFORM Lack Reliability index'!I4</f>
        <v>6.670807453416149</v>
      </c>
      <c r="AK6" s="257">
        <f>'Imputed and missing data hidden'!BA6</f>
        <v>28</v>
      </c>
      <c r="AL6" s="258">
        <f>'Imputed and missing data hidden'!BB6</f>
        <v>0.60869565217391308</v>
      </c>
      <c r="AM6" s="258">
        <f>'INFORM Lack Reliability index'!D4</f>
        <v>0.36956521739130432</v>
      </c>
      <c r="AN6" s="258">
        <f>'INFORM Lack Reliability index'!E4</f>
        <v>0.10869565217391304</v>
      </c>
      <c r="AO6" s="259">
        <f>'Indicator Date hidden2'!BB6</f>
        <v>0.93478260869565222</v>
      </c>
    </row>
    <row r="7" spans="1:41" x14ac:dyDescent="0.25">
      <c r="A7" s="165" t="s">
        <v>183</v>
      </c>
      <c r="B7" s="165" t="s">
        <v>285</v>
      </c>
      <c r="C7" s="165" t="s">
        <v>277</v>
      </c>
      <c r="D7" s="195" t="s">
        <v>287</v>
      </c>
      <c r="E7" s="186">
        <f>'Hazard &amp; Exposure'!O6</f>
        <v>4.3</v>
      </c>
      <c r="F7" s="186">
        <f>'Hazard &amp; Exposure'!P6</f>
        <v>0</v>
      </c>
      <c r="G7" s="125">
        <f>'Hazard &amp; Exposure'!Q6</f>
        <v>0</v>
      </c>
      <c r="H7" s="127">
        <f>'Hazard &amp; Exposure'!R6</f>
        <v>1.7</v>
      </c>
      <c r="I7" s="186">
        <f>'Hazard &amp; Exposure'!S6</f>
        <v>0</v>
      </c>
      <c r="J7" s="186">
        <f>'Hazard &amp; Exposure'!U6</f>
        <v>0</v>
      </c>
      <c r="K7" s="187">
        <f>'Hazard &amp; Exposure'!V6</f>
        <v>8</v>
      </c>
      <c r="L7" s="127">
        <f>'Hazard &amp; Exposure'!W6</f>
        <v>3.8</v>
      </c>
      <c r="M7" s="127">
        <f t="shared" si="1"/>
        <v>2.8</v>
      </c>
      <c r="N7" s="128">
        <f>Vulnerability!F6</f>
        <v>5.5</v>
      </c>
      <c r="O7" s="127">
        <f>Vulnerability!G6</f>
        <v>5.5</v>
      </c>
      <c r="P7" s="128">
        <f>Vulnerability!N6</f>
        <v>1.3</v>
      </c>
      <c r="Q7" s="122">
        <f>Vulnerability!T6</f>
        <v>1.2</v>
      </c>
      <c r="R7" s="122">
        <f>Vulnerability!W6</f>
        <v>6</v>
      </c>
      <c r="S7" s="122">
        <f>Vulnerability!Z6</f>
        <v>6.5</v>
      </c>
      <c r="T7" s="122">
        <f>Vulnerability!AC6</f>
        <v>1.1000000000000001</v>
      </c>
      <c r="U7" s="122">
        <f>Vulnerability!AG6</f>
        <v>1</v>
      </c>
      <c r="V7" s="266">
        <f>Vulnerability!AM6</f>
        <v>2.8</v>
      </c>
      <c r="W7" s="129">
        <f>Vulnerability!AN6</f>
        <v>3.5</v>
      </c>
      <c r="X7" s="127">
        <f>Vulnerability!AO6</f>
        <v>2.5</v>
      </c>
      <c r="Y7" s="127">
        <f t="shared" si="2"/>
        <v>4.2</v>
      </c>
      <c r="Z7" s="130">
        <f>'Lack of Coping Capacity'!F6</f>
        <v>5.3</v>
      </c>
      <c r="AA7" s="127">
        <f>'Lack of Coping Capacity'!G6</f>
        <v>5.3</v>
      </c>
      <c r="AB7" s="130">
        <f>'Lack of Coping Capacity'!L6</f>
        <v>9.1</v>
      </c>
      <c r="AC7" s="123">
        <f>'Lack of Coping Capacity'!O6</f>
        <v>5.7</v>
      </c>
      <c r="AD7" s="131">
        <f>'Lack of Coping Capacity'!R6</f>
        <v>6.2</v>
      </c>
      <c r="AE7" s="127">
        <f>'Lack of Coping Capacity'!S6</f>
        <v>7</v>
      </c>
      <c r="AF7" s="127">
        <f t="shared" si="3"/>
        <v>6.2</v>
      </c>
      <c r="AG7" s="132">
        <f t="shared" si="0"/>
        <v>4.2</v>
      </c>
      <c r="AH7" s="256">
        <f t="shared" si="4"/>
        <v>64</v>
      </c>
      <c r="AI7" s="254">
        <f>'INFORM Lack Reliability index'!I5</f>
        <v>6.987577639751553</v>
      </c>
      <c r="AK7" s="257">
        <f>'Imputed and missing data hidden'!BA7</f>
        <v>25</v>
      </c>
      <c r="AL7" s="258">
        <f>'Imputed and missing data hidden'!BB7</f>
        <v>0.54347826086956519</v>
      </c>
      <c r="AM7" s="258">
        <f>'INFORM Lack Reliability index'!D5</f>
        <v>0.36956521739130432</v>
      </c>
      <c r="AN7" s="258">
        <f>'INFORM Lack Reliability index'!E5</f>
        <v>0.10869565217391304</v>
      </c>
      <c r="AO7" s="259">
        <f>'Indicator Date hidden2'!BB7</f>
        <v>1.1956521739130435</v>
      </c>
    </row>
    <row r="8" spans="1:41" x14ac:dyDescent="0.25">
      <c r="A8" s="165" t="s">
        <v>183</v>
      </c>
      <c r="B8" s="165" t="s">
        <v>529</v>
      </c>
      <c r="C8" s="165" t="s">
        <v>277</v>
      </c>
      <c r="D8" s="195" t="s">
        <v>290</v>
      </c>
      <c r="E8" s="186">
        <f>'Hazard &amp; Exposure'!O7</f>
        <v>4.5999999999999996</v>
      </c>
      <c r="F8" s="186">
        <f>'Hazard &amp; Exposure'!P7</f>
        <v>0</v>
      </c>
      <c r="G8" s="125">
        <f>'Hazard &amp; Exposure'!Q7</f>
        <v>0</v>
      </c>
      <c r="H8" s="127">
        <f>'Hazard &amp; Exposure'!R7</f>
        <v>1.8</v>
      </c>
      <c r="I8" s="186">
        <f>'Hazard &amp; Exposure'!S7</f>
        <v>0</v>
      </c>
      <c r="J8" s="186">
        <f>'Hazard &amp; Exposure'!U7</f>
        <v>0</v>
      </c>
      <c r="K8" s="187">
        <f>'Hazard &amp; Exposure'!V7</f>
        <v>8</v>
      </c>
      <c r="L8" s="127">
        <f>'Hazard &amp; Exposure'!W7</f>
        <v>3.8</v>
      </c>
      <c r="M8" s="127">
        <f t="shared" si="1"/>
        <v>2.9</v>
      </c>
      <c r="N8" s="128">
        <f>Vulnerability!F7</f>
        <v>5.5</v>
      </c>
      <c r="O8" s="127">
        <f>Vulnerability!G7</f>
        <v>5.5</v>
      </c>
      <c r="P8" s="128">
        <f>Vulnerability!N7</f>
        <v>1</v>
      </c>
      <c r="Q8" s="122">
        <f>Vulnerability!T7</f>
        <v>1.2</v>
      </c>
      <c r="R8" s="122">
        <f>Vulnerability!W7</f>
        <v>6</v>
      </c>
      <c r="S8" s="122">
        <f>Vulnerability!Z7</f>
        <v>6.5</v>
      </c>
      <c r="T8" s="122">
        <f>Vulnerability!AC7</f>
        <v>1.1000000000000001</v>
      </c>
      <c r="U8" s="122">
        <f>Vulnerability!AG7</f>
        <v>1.9</v>
      </c>
      <c r="V8" s="266">
        <f>Vulnerability!AM7</f>
        <v>3.6</v>
      </c>
      <c r="W8" s="129">
        <f>Vulnerability!AN7</f>
        <v>3.7</v>
      </c>
      <c r="X8" s="127">
        <f>Vulnerability!AO7</f>
        <v>2.5</v>
      </c>
      <c r="Y8" s="127">
        <f t="shared" si="2"/>
        <v>4.2</v>
      </c>
      <c r="Z8" s="130">
        <f>'Lack of Coping Capacity'!F7</f>
        <v>5.3</v>
      </c>
      <c r="AA8" s="127">
        <f>'Lack of Coping Capacity'!G7</f>
        <v>5.3</v>
      </c>
      <c r="AB8" s="130">
        <f>'Lack of Coping Capacity'!L7</f>
        <v>9.1</v>
      </c>
      <c r="AC8" s="123">
        <f>'Lack of Coping Capacity'!O7</f>
        <v>5.7</v>
      </c>
      <c r="AD8" s="131">
        <f>'Lack of Coping Capacity'!R7</f>
        <v>6.2</v>
      </c>
      <c r="AE8" s="127">
        <f>'Lack of Coping Capacity'!S7</f>
        <v>7</v>
      </c>
      <c r="AF8" s="127">
        <f t="shared" si="3"/>
        <v>6.2</v>
      </c>
      <c r="AG8" s="132">
        <f t="shared" si="0"/>
        <v>4.2</v>
      </c>
      <c r="AH8" s="256">
        <f t="shared" si="4"/>
        <v>64</v>
      </c>
      <c r="AI8" s="254">
        <f>'INFORM Lack Reliability index'!I6</f>
        <v>6.987577639751553</v>
      </c>
      <c r="AK8" s="257">
        <f>'Imputed and missing data hidden'!BA8</f>
        <v>25</v>
      </c>
      <c r="AL8" s="258">
        <f>'Imputed and missing data hidden'!BB8</f>
        <v>0.54347826086956519</v>
      </c>
      <c r="AM8" s="258">
        <f>'INFORM Lack Reliability index'!D6</f>
        <v>0.36956521739130432</v>
      </c>
      <c r="AN8" s="258">
        <f>'INFORM Lack Reliability index'!E6</f>
        <v>0.10869565217391304</v>
      </c>
      <c r="AO8" s="259">
        <f>'Indicator Date hidden2'!BB8</f>
        <v>1.1956521739130435</v>
      </c>
    </row>
    <row r="9" spans="1:41" x14ac:dyDescent="0.25">
      <c r="A9" s="165" t="s">
        <v>183</v>
      </c>
      <c r="B9" s="165" t="s">
        <v>293</v>
      </c>
      <c r="C9" s="165" t="s">
        <v>277</v>
      </c>
      <c r="D9" s="195" t="s">
        <v>294</v>
      </c>
      <c r="E9" s="186">
        <f>'Hazard &amp; Exposure'!O8</f>
        <v>4.5999999999999996</v>
      </c>
      <c r="F9" s="186">
        <f>'Hazard &amp; Exposure'!P8</f>
        <v>0</v>
      </c>
      <c r="G9" s="125">
        <f>'Hazard &amp; Exposure'!Q8</f>
        <v>0.3</v>
      </c>
      <c r="H9" s="127">
        <f>'Hazard &amp; Exposure'!R8</f>
        <v>1.9</v>
      </c>
      <c r="I9" s="186">
        <f>'Hazard &amp; Exposure'!S8</f>
        <v>0</v>
      </c>
      <c r="J9" s="186">
        <f>'Hazard &amp; Exposure'!U8</f>
        <v>6.2</v>
      </c>
      <c r="K9" s="187">
        <f>'Hazard &amp; Exposure'!V8</f>
        <v>8</v>
      </c>
      <c r="L9" s="127">
        <f>'Hazard &amp; Exposure'!W8</f>
        <v>5.6</v>
      </c>
      <c r="M9" s="127">
        <f t="shared" si="1"/>
        <v>4</v>
      </c>
      <c r="N9" s="128">
        <f>Vulnerability!F8</f>
        <v>5.5</v>
      </c>
      <c r="O9" s="127">
        <f>Vulnerability!G8</f>
        <v>5.5</v>
      </c>
      <c r="P9" s="128">
        <f>Vulnerability!N8</f>
        <v>7</v>
      </c>
      <c r="Q9" s="122">
        <f>Vulnerability!T8</f>
        <v>1.2</v>
      </c>
      <c r="R9" s="122">
        <f>Vulnerability!W8</f>
        <v>6</v>
      </c>
      <c r="S9" s="122">
        <f>Vulnerability!Z8</f>
        <v>6.5</v>
      </c>
      <c r="T9" s="122">
        <f>Vulnerability!AC8</f>
        <v>1.1000000000000001</v>
      </c>
      <c r="U9" s="122">
        <f>Vulnerability!AG8</f>
        <v>2.2000000000000002</v>
      </c>
      <c r="V9" s="266">
        <f>Vulnerability!AM8</f>
        <v>8.1999999999999993</v>
      </c>
      <c r="W9" s="129">
        <f>Vulnerability!AN8</f>
        <v>4.8</v>
      </c>
      <c r="X9" s="127">
        <f>Vulnerability!AO8</f>
        <v>6</v>
      </c>
      <c r="Y9" s="127">
        <f t="shared" si="2"/>
        <v>5.8</v>
      </c>
      <c r="Z9" s="130">
        <f>'Lack of Coping Capacity'!F8</f>
        <v>5.3</v>
      </c>
      <c r="AA9" s="127">
        <f>'Lack of Coping Capacity'!G8</f>
        <v>5.3</v>
      </c>
      <c r="AB9" s="130">
        <f>'Lack of Coping Capacity'!L8</f>
        <v>9.1</v>
      </c>
      <c r="AC9" s="123">
        <f>'Lack of Coping Capacity'!O8</f>
        <v>5.7</v>
      </c>
      <c r="AD9" s="131">
        <f>'Lack of Coping Capacity'!R8</f>
        <v>6.2</v>
      </c>
      <c r="AE9" s="127">
        <f>'Lack of Coping Capacity'!S8</f>
        <v>7</v>
      </c>
      <c r="AF9" s="127">
        <f t="shared" si="3"/>
        <v>6.2</v>
      </c>
      <c r="AG9" s="132">
        <f t="shared" si="0"/>
        <v>5.2</v>
      </c>
      <c r="AH9" s="256">
        <f t="shared" si="4"/>
        <v>61</v>
      </c>
      <c r="AI9" s="254">
        <f>'INFORM Lack Reliability index'!I7</f>
        <v>6.987577639751553</v>
      </c>
      <c r="AK9" s="257">
        <f>'Imputed and missing data hidden'!BA9</f>
        <v>25</v>
      </c>
      <c r="AL9" s="258">
        <f>'Imputed and missing data hidden'!BB9</f>
        <v>0.54347826086956519</v>
      </c>
      <c r="AM9" s="258">
        <f>'INFORM Lack Reliability index'!D7</f>
        <v>0.36956521739130432</v>
      </c>
      <c r="AN9" s="258">
        <f>'INFORM Lack Reliability index'!E7</f>
        <v>0.10869565217391304</v>
      </c>
      <c r="AO9" s="259">
        <f>'Indicator Date hidden2'!BB9</f>
        <v>1.1956521739130435</v>
      </c>
    </row>
    <row r="10" spans="1:41" x14ac:dyDescent="0.25">
      <c r="A10" s="165" t="s">
        <v>184</v>
      </c>
      <c r="B10" s="165" t="s">
        <v>295</v>
      </c>
      <c r="C10" s="165" t="s">
        <v>297</v>
      </c>
      <c r="D10" s="195" t="s">
        <v>298</v>
      </c>
      <c r="E10" s="186">
        <f>'Hazard &amp; Exposure'!O9</f>
        <v>5.7</v>
      </c>
      <c r="F10" s="186">
        <f>'Hazard &amp; Exposure'!P9</f>
        <v>7.6</v>
      </c>
      <c r="G10" s="125">
        <f>'Hazard &amp; Exposure'!Q9</f>
        <v>5.3</v>
      </c>
      <c r="H10" s="127">
        <f>'Hazard &amp; Exposure'!R9</f>
        <v>6.3</v>
      </c>
      <c r="I10" s="186">
        <f>'Hazard &amp; Exposure'!S9</f>
        <v>8</v>
      </c>
      <c r="J10" s="186">
        <f>'Hazard &amp; Exposure'!U9</f>
        <v>7.5</v>
      </c>
      <c r="K10" s="187">
        <f>'Hazard &amp; Exposure'!V9</f>
        <v>8</v>
      </c>
      <c r="L10" s="127">
        <f>'Hazard &amp; Exposure'!W9</f>
        <v>7.8</v>
      </c>
      <c r="M10" s="127">
        <f t="shared" si="1"/>
        <v>7.1</v>
      </c>
      <c r="N10" s="128">
        <f>Vulnerability!F9</f>
        <v>7.8</v>
      </c>
      <c r="O10" s="127">
        <f>Vulnerability!G9</f>
        <v>7.8</v>
      </c>
      <c r="P10" s="128">
        <f>Vulnerability!N9</f>
        <v>9.6999999999999993</v>
      </c>
      <c r="Q10" s="122">
        <f>Vulnerability!T9</f>
        <v>5.8</v>
      </c>
      <c r="R10" s="122">
        <f>Vulnerability!W9</f>
        <v>6.1</v>
      </c>
      <c r="S10" s="122">
        <f>Vulnerability!Z9</f>
        <v>4.7</v>
      </c>
      <c r="T10" s="122">
        <f>Vulnerability!AC9</f>
        <v>0.6</v>
      </c>
      <c r="U10" s="122">
        <f>Vulnerability!AG9</f>
        <v>10</v>
      </c>
      <c r="V10" s="266">
        <f>Vulnerability!AM9</f>
        <v>8.6</v>
      </c>
      <c r="W10" s="129">
        <f>Vulnerability!AN9</f>
        <v>7</v>
      </c>
      <c r="X10" s="127">
        <f>Vulnerability!AO9</f>
        <v>8.6999999999999993</v>
      </c>
      <c r="Y10" s="127">
        <f t="shared" si="2"/>
        <v>8.3000000000000007</v>
      </c>
      <c r="Z10" s="130">
        <f>'Lack of Coping Capacity'!F9</f>
        <v>5.3</v>
      </c>
      <c r="AA10" s="127">
        <f>'Lack of Coping Capacity'!G9</f>
        <v>5.3</v>
      </c>
      <c r="AB10" s="130">
        <f>'Lack of Coping Capacity'!L9</f>
        <v>9.1</v>
      </c>
      <c r="AC10" s="123">
        <f>'Lack of Coping Capacity'!O9</f>
        <v>6.2</v>
      </c>
      <c r="AD10" s="131">
        <f>'Lack of Coping Capacity'!R9</f>
        <v>5.4</v>
      </c>
      <c r="AE10" s="127">
        <f>'Lack of Coping Capacity'!S9</f>
        <v>6.9</v>
      </c>
      <c r="AF10" s="127">
        <f t="shared" si="3"/>
        <v>6.2</v>
      </c>
      <c r="AG10" s="132">
        <f t="shared" si="0"/>
        <v>7.1</v>
      </c>
      <c r="AH10" s="256">
        <f t="shared" si="4"/>
        <v>3</v>
      </c>
      <c r="AI10" s="254">
        <f>'INFORM Lack Reliability index'!I8</f>
        <v>6.683229813664596</v>
      </c>
      <c r="AK10" s="257">
        <f>'Imputed and missing data hidden'!BA10</f>
        <v>22</v>
      </c>
      <c r="AL10" s="258">
        <f>'Imputed and missing data hidden'!BB10</f>
        <v>0.47826086956521741</v>
      </c>
      <c r="AM10" s="258">
        <f>'INFORM Lack Reliability index'!D8</f>
        <v>0.36956521739130432</v>
      </c>
      <c r="AN10" s="258">
        <f>'INFORM Lack Reliability index'!E8</f>
        <v>0.10869565217391304</v>
      </c>
      <c r="AO10" s="259">
        <f>'Indicator Date hidden2'!BB10</f>
        <v>1.2391304347826086</v>
      </c>
    </row>
    <row r="11" spans="1:41" s="166" customFormat="1" x14ac:dyDescent="0.25">
      <c r="A11" s="165" t="s">
        <v>184</v>
      </c>
      <c r="B11" s="165" t="s">
        <v>184</v>
      </c>
      <c r="C11" s="165" t="s">
        <v>297</v>
      </c>
      <c r="D11" s="195" t="s">
        <v>300</v>
      </c>
      <c r="E11" s="186">
        <f>'Hazard &amp; Exposure'!O10</f>
        <v>5.7</v>
      </c>
      <c r="F11" s="186">
        <f>'Hazard &amp; Exposure'!P10</f>
        <v>8.6999999999999993</v>
      </c>
      <c r="G11" s="125">
        <f>'Hazard &amp; Exposure'!Q10</f>
        <v>7.7</v>
      </c>
      <c r="H11" s="127">
        <f>'Hazard &amp; Exposure'!R10</f>
        <v>7.6</v>
      </c>
      <c r="I11" s="186">
        <f>'Hazard &amp; Exposure'!S10</f>
        <v>8</v>
      </c>
      <c r="J11" s="186">
        <f>'Hazard &amp; Exposure'!U10</f>
        <v>10</v>
      </c>
      <c r="K11" s="187">
        <f>'Hazard &amp; Exposure'!V10</f>
        <v>8</v>
      </c>
      <c r="L11" s="127">
        <f>'Hazard &amp; Exposure'!W10</f>
        <v>8.9</v>
      </c>
      <c r="M11" s="127">
        <f t="shared" si="1"/>
        <v>8.3000000000000007</v>
      </c>
      <c r="N11" s="128">
        <f>Vulnerability!F10</f>
        <v>7.8</v>
      </c>
      <c r="O11" s="127">
        <f>Vulnerability!G10</f>
        <v>7.8</v>
      </c>
      <c r="P11" s="128">
        <f>Vulnerability!N10</f>
        <v>10</v>
      </c>
      <c r="Q11" s="122">
        <f>Vulnerability!T10</f>
        <v>5.8</v>
      </c>
      <c r="R11" s="122">
        <f>Vulnerability!W10</f>
        <v>6.1</v>
      </c>
      <c r="S11" s="122">
        <f>Vulnerability!Z10</f>
        <v>4.7</v>
      </c>
      <c r="T11" s="122">
        <f>Vulnerability!AC10</f>
        <v>0.6</v>
      </c>
      <c r="U11" s="122">
        <f>Vulnerability!AG10</f>
        <v>9.6999999999999993</v>
      </c>
      <c r="V11" s="266">
        <f>Vulnerability!AM10</f>
        <v>9.8000000000000007</v>
      </c>
      <c r="W11" s="129">
        <f>Vulnerability!AN10</f>
        <v>7.2</v>
      </c>
      <c r="X11" s="127">
        <f>Vulnerability!AO10</f>
        <v>9</v>
      </c>
      <c r="Y11" s="127">
        <f t="shared" si="2"/>
        <v>8.5</v>
      </c>
      <c r="Z11" s="130">
        <f>'Lack of Coping Capacity'!F10</f>
        <v>5.3</v>
      </c>
      <c r="AA11" s="127">
        <f>'Lack of Coping Capacity'!G10</f>
        <v>5.3</v>
      </c>
      <c r="AB11" s="130">
        <f>'Lack of Coping Capacity'!L10</f>
        <v>9.1</v>
      </c>
      <c r="AC11" s="123">
        <f>'Lack of Coping Capacity'!O10</f>
        <v>6.2</v>
      </c>
      <c r="AD11" s="131">
        <f>'Lack of Coping Capacity'!R10</f>
        <v>5.4</v>
      </c>
      <c r="AE11" s="127">
        <f>'Lack of Coping Capacity'!S10</f>
        <v>6.9</v>
      </c>
      <c r="AF11" s="127">
        <f t="shared" si="3"/>
        <v>6.2</v>
      </c>
      <c r="AG11" s="132">
        <f t="shared" si="0"/>
        <v>7.6</v>
      </c>
      <c r="AH11" s="256">
        <f t="shared" si="4"/>
        <v>1</v>
      </c>
      <c r="AI11" s="254">
        <f>'INFORM Lack Reliability index'!I9</f>
        <v>6.683229813664596</v>
      </c>
      <c r="AK11" s="257">
        <f>'Imputed and missing data hidden'!BA11</f>
        <v>22</v>
      </c>
      <c r="AL11" s="258">
        <f>'Imputed and missing data hidden'!BB11</f>
        <v>0.47826086956521741</v>
      </c>
      <c r="AM11" s="258">
        <f>'INFORM Lack Reliability index'!D9</f>
        <v>0.36956521739130432</v>
      </c>
      <c r="AN11" s="258">
        <f>'INFORM Lack Reliability index'!E9</f>
        <v>0.10869565217391304</v>
      </c>
      <c r="AO11" s="259">
        <f>'Indicator Date hidden2'!BB11</f>
        <v>1.2391304347826086</v>
      </c>
    </row>
    <row r="12" spans="1:41" s="166" customFormat="1" x14ac:dyDescent="0.25">
      <c r="A12" s="165" t="s">
        <v>184</v>
      </c>
      <c r="B12" s="165" t="s">
        <v>301</v>
      </c>
      <c r="C12" s="165" t="s">
        <v>297</v>
      </c>
      <c r="D12" s="195" t="s">
        <v>303</v>
      </c>
      <c r="E12" s="186">
        <f>'Hazard &amp; Exposure'!O11</f>
        <v>6.1</v>
      </c>
      <c r="F12" s="186">
        <f>'Hazard &amp; Exposure'!P11</f>
        <v>7.6</v>
      </c>
      <c r="G12" s="125">
        <f>'Hazard &amp; Exposure'!Q11</f>
        <v>7.4</v>
      </c>
      <c r="H12" s="127">
        <f>'Hazard &amp; Exposure'!R11</f>
        <v>7.1</v>
      </c>
      <c r="I12" s="186">
        <f>'Hazard &amp; Exposure'!S11</f>
        <v>8</v>
      </c>
      <c r="J12" s="186">
        <f>'Hazard &amp; Exposure'!U11</f>
        <v>0</v>
      </c>
      <c r="K12" s="187">
        <f>'Hazard &amp; Exposure'!V11</f>
        <v>8</v>
      </c>
      <c r="L12" s="127">
        <f>'Hazard &amp; Exposure'!W11</f>
        <v>6.4</v>
      </c>
      <c r="M12" s="127">
        <f t="shared" si="1"/>
        <v>6.8</v>
      </c>
      <c r="N12" s="128">
        <f>Vulnerability!F11</f>
        <v>7.8</v>
      </c>
      <c r="O12" s="127">
        <f>Vulnerability!G11</f>
        <v>7.8</v>
      </c>
      <c r="P12" s="128">
        <f>Vulnerability!N11</f>
        <v>6.5</v>
      </c>
      <c r="Q12" s="122">
        <f>Vulnerability!T11</f>
        <v>5.8</v>
      </c>
      <c r="R12" s="122">
        <f>Vulnerability!W11</f>
        <v>6.1</v>
      </c>
      <c r="S12" s="122">
        <f>Vulnerability!Z11</f>
        <v>4.7</v>
      </c>
      <c r="T12" s="122">
        <f>Vulnerability!AC11</f>
        <v>0.6</v>
      </c>
      <c r="U12" s="122">
        <f>Vulnerability!AG11</f>
        <v>10</v>
      </c>
      <c r="V12" s="266">
        <f>Vulnerability!AM11</f>
        <v>4.8</v>
      </c>
      <c r="W12" s="129">
        <f>Vulnerability!AN11</f>
        <v>6.3</v>
      </c>
      <c r="X12" s="127">
        <f>Vulnerability!AO11</f>
        <v>6.4</v>
      </c>
      <c r="Y12" s="127">
        <f t="shared" si="2"/>
        <v>7.2</v>
      </c>
      <c r="Z12" s="130">
        <f>'Lack of Coping Capacity'!F11</f>
        <v>5.3</v>
      </c>
      <c r="AA12" s="127">
        <f>'Lack of Coping Capacity'!G11</f>
        <v>5.3</v>
      </c>
      <c r="AB12" s="130">
        <f>'Lack of Coping Capacity'!L11</f>
        <v>9.1</v>
      </c>
      <c r="AC12" s="123">
        <f>'Lack of Coping Capacity'!O11</f>
        <v>6.2</v>
      </c>
      <c r="AD12" s="131">
        <f>'Lack of Coping Capacity'!R11</f>
        <v>5.4</v>
      </c>
      <c r="AE12" s="127">
        <f>'Lack of Coping Capacity'!S11</f>
        <v>6.9</v>
      </c>
      <c r="AF12" s="127">
        <f t="shared" si="3"/>
        <v>6.2</v>
      </c>
      <c r="AG12" s="132">
        <f t="shared" si="0"/>
        <v>6.7</v>
      </c>
      <c r="AH12" s="256">
        <f t="shared" si="4"/>
        <v>6</v>
      </c>
      <c r="AI12" s="254">
        <f>'INFORM Lack Reliability index'!I10</f>
        <v>6.683229813664596</v>
      </c>
      <c r="AK12" s="257">
        <f>'Imputed and missing data hidden'!BA12</f>
        <v>22</v>
      </c>
      <c r="AL12" s="258">
        <f>'Imputed and missing data hidden'!BB12</f>
        <v>0.47826086956521741</v>
      </c>
      <c r="AM12" s="258">
        <f>'INFORM Lack Reliability index'!D10</f>
        <v>0.36956521739130432</v>
      </c>
      <c r="AN12" s="258">
        <f>'INFORM Lack Reliability index'!E10</f>
        <v>0.10869565217391304</v>
      </c>
      <c r="AO12" s="259">
        <f>'Indicator Date hidden2'!BB12</f>
        <v>1.2391304347826086</v>
      </c>
    </row>
    <row r="13" spans="1:41" s="166" customFormat="1" x14ac:dyDescent="0.25">
      <c r="A13" s="165" t="s">
        <v>184</v>
      </c>
      <c r="B13" s="165" t="s">
        <v>306</v>
      </c>
      <c r="C13" s="165" t="s">
        <v>297</v>
      </c>
      <c r="D13" s="195" t="s">
        <v>307</v>
      </c>
      <c r="E13" s="186">
        <f>'Hazard &amp; Exposure'!O12</f>
        <v>6.1</v>
      </c>
      <c r="F13" s="186">
        <f>'Hazard &amp; Exposure'!P12</f>
        <v>8</v>
      </c>
      <c r="G13" s="125">
        <f>'Hazard &amp; Exposure'!Q12</f>
        <v>7.5</v>
      </c>
      <c r="H13" s="127">
        <f>'Hazard &amp; Exposure'!R12</f>
        <v>7.3</v>
      </c>
      <c r="I13" s="186">
        <f>'Hazard &amp; Exposure'!S12</f>
        <v>8</v>
      </c>
      <c r="J13" s="186">
        <f>'Hazard &amp; Exposure'!U12</f>
        <v>0</v>
      </c>
      <c r="K13" s="187">
        <f>'Hazard &amp; Exposure'!V12</f>
        <v>8</v>
      </c>
      <c r="L13" s="127">
        <f>'Hazard &amp; Exposure'!W12</f>
        <v>6.4</v>
      </c>
      <c r="M13" s="127">
        <f t="shared" si="1"/>
        <v>6.9</v>
      </c>
      <c r="N13" s="128">
        <f>Vulnerability!F12</f>
        <v>7.8</v>
      </c>
      <c r="O13" s="127">
        <f>Vulnerability!G12</f>
        <v>7.8</v>
      </c>
      <c r="P13" s="128">
        <f>Vulnerability!N12</f>
        <v>8.6999999999999993</v>
      </c>
      <c r="Q13" s="122">
        <f>Vulnerability!T12</f>
        <v>5.8</v>
      </c>
      <c r="R13" s="122">
        <f>Vulnerability!W12</f>
        <v>6.1</v>
      </c>
      <c r="S13" s="122">
        <f>Vulnerability!Z12</f>
        <v>4.7</v>
      </c>
      <c r="T13" s="122">
        <f>Vulnerability!AC12</f>
        <v>0.6</v>
      </c>
      <c r="U13" s="122">
        <f>Vulnerability!AG12</f>
        <v>5.9</v>
      </c>
      <c r="V13" s="266">
        <f>Vulnerability!AM12</f>
        <v>8</v>
      </c>
      <c r="W13" s="129">
        <f>Vulnerability!AN12</f>
        <v>5.6</v>
      </c>
      <c r="X13" s="127">
        <f>Vulnerability!AO12</f>
        <v>7.5</v>
      </c>
      <c r="Y13" s="127">
        <f t="shared" si="2"/>
        <v>7.7</v>
      </c>
      <c r="Z13" s="130">
        <f>'Lack of Coping Capacity'!F12</f>
        <v>5.3</v>
      </c>
      <c r="AA13" s="127">
        <f>'Lack of Coping Capacity'!G12</f>
        <v>5.3</v>
      </c>
      <c r="AB13" s="130">
        <f>'Lack of Coping Capacity'!L12</f>
        <v>9.1</v>
      </c>
      <c r="AC13" s="123">
        <f>'Lack of Coping Capacity'!O12</f>
        <v>6.2</v>
      </c>
      <c r="AD13" s="131">
        <f>'Lack of Coping Capacity'!R12</f>
        <v>5.4</v>
      </c>
      <c r="AE13" s="127">
        <f>'Lack of Coping Capacity'!S12</f>
        <v>6.9</v>
      </c>
      <c r="AF13" s="127">
        <f t="shared" si="3"/>
        <v>6.2</v>
      </c>
      <c r="AG13" s="132">
        <f t="shared" si="0"/>
        <v>6.9</v>
      </c>
      <c r="AH13" s="256">
        <f t="shared" si="4"/>
        <v>4</v>
      </c>
      <c r="AI13" s="254">
        <f>'INFORM Lack Reliability index'!I11</f>
        <v>6.683229813664596</v>
      </c>
      <c r="AK13" s="257">
        <f>'Imputed and missing data hidden'!BA13</f>
        <v>22</v>
      </c>
      <c r="AL13" s="258">
        <f>'Imputed and missing data hidden'!BB13</f>
        <v>0.47826086956521741</v>
      </c>
      <c r="AM13" s="258">
        <f>'INFORM Lack Reliability index'!D11</f>
        <v>0.36956521739130432</v>
      </c>
      <c r="AN13" s="258">
        <f>'INFORM Lack Reliability index'!E11</f>
        <v>0.10869565217391304</v>
      </c>
      <c r="AO13" s="259">
        <f>'Indicator Date hidden2'!BB13</f>
        <v>1.2391304347826086</v>
      </c>
    </row>
    <row r="14" spans="1:41" x14ac:dyDescent="0.25">
      <c r="A14" s="165" t="s">
        <v>184</v>
      </c>
      <c r="B14" s="165" t="s">
        <v>308</v>
      </c>
      <c r="C14" s="165" t="s">
        <v>297</v>
      </c>
      <c r="D14" s="195" t="s">
        <v>310</v>
      </c>
      <c r="E14" s="186">
        <f>'Hazard &amp; Exposure'!O13</f>
        <v>6.1</v>
      </c>
      <c r="F14" s="186">
        <f>'Hazard &amp; Exposure'!P13</f>
        <v>5.8</v>
      </c>
      <c r="G14" s="125">
        <f>'Hazard &amp; Exposure'!Q13</f>
        <v>3.7</v>
      </c>
      <c r="H14" s="127">
        <f>'Hazard &amp; Exposure'!R13</f>
        <v>5.3</v>
      </c>
      <c r="I14" s="186">
        <f>'Hazard &amp; Exposure'!S13</f>
        <v>8</v>
      </c>
      <c r="J14" s="186">
        <f>'Hazard &amp; Exposure'!U13</f>
        <v>0</v>
      </c>
      <c r="K14" s="187">
        <f>'Hazard &amp; Exposure'!V13</f>
        <v>8</v>
      </c>
      <c r="L14" s="127">
        <f>'Hazard &amp; Exposure'!W13</f>
        <v>6.4</v>
      </c>
      <c r="M14" s="127">
        <f t="shared" si="1"/>
        <v>5.9</v>
      </c>
      <c r="N14" s="128">
        <f>Vulnerability!F13</f>
        <v>7.8</v>
      </c>
      <c r="O14" s="127">
        <f>Vulnerability!G13</f>
        <v>7.8</v>
      </c>
      <c r="P14" s="128">
        <f>Vulnerability!N13</f>
        <v>4.3</v>
      </c>
      <c r="Q14" s="122">
        <f>Vulnerability!T13</f>
        <v>5.8</v>
      </c>
      <c r="R14" s="122">
        <f>Vulnerability!W13</f>
        <v>6.1</v>
      </c>
      <c r="S14" s="122">
        <f>Vulnerability!Z13</f>
        <v>4.7</v>
      </c>
      <c r="T14" s="122">
        <f>Vulnerability!AC13</f>
        <v>0.6</v>
      </c>
      <c r="U14" s="122">
        <f>Vulnerability!AG13</f>
        <v>3.8</v>
      </c>
      <c r="V14" s="266">
        <f>Vulnerability!AM13</f>
        <v>2.6</v>
      </c>
      <c r="W14" s="129">
        <f>Vulnerability!AN13</f>
        <v>4.2</v>
      </c>
      <c r="X14" s="127">
        <f>Vulnerability!AO13</f>
        <v>4.3</v>
      </c>
      <c r="Y14" s="127">
        <f t="shared" si="2"/>
        <v>6.4</v>
      </c>
      <c r="Z14" s="130">
        <f>'Lack of Coping Capacity'!F13</f>
        <v>5.3</v>
      </c>
      <c r="AA14" s="127">
        <f>'Lack of Coping Capacity'!G13</f>
        <v>5.3</v>
      </c>
      <c r="AB14" s="130">
        <f>'Lack of Coping Capacity'!L13</f>
        <v>9.1</v>
      </c>
      <c r="AC14" s="123">
        <f>'Lack of Coping Capacity'!O13</f>
        <v>6.2</v>
      </c>
      <c r="AD14" s="131">
        <f>'Lack of Coping Capacity'!R13</f>
        <v>5.4</v>
      </c>
      <c r="AE14" s="127">
        <f>'Lack of Coping Capacity'!S13</f>
        <v>6.9</v>
      </c>
      <c r="AF14" s="127">
        <f t="shared" si="3"/>
        <v>6.2</v>
      </c>
      <c r="AG14" s="132">
        <f t="shared" si="0"/>
        <v>6.2</v>
      </c>
      <c r="AH14" s="256">
        <f t="shared" si="4"/>
        <v>17</v>
      </c>
      <c r="AI14" s="254">
        <f>'INFORM Lack Reliability index'!I12</f>
        <v>6.683229813664596</v>
      </c>
      <c r="AK14" s="257">
        <f>'Imputed and missing data hidden'!BA14</f>
        <v>22</v>
      </c>
      <c r="AL14" s="258">
        <f>'Imputed and missing data hidden'!BB14</f>
        <v>0.47826086956521741</v>
      </c>
      <c r="AM14" s="258">
        <f>'INFORM Lack Reliability index'!D12</f>
        <v>0.36956521739130432</v>
      </c>
      <c r="AN14" s="258">
        <f>'INFORM Lack Reliability index'!E12</f>
        <v>0.10869565217391304</v>
      </c>
      <c r="AO14" s="259">
        <f>'Indicator Date hidden2'!BB14</f>
        <v>1.2391304347826086</v>
      </c>
    </row>
    <row r="15" spans="1:41" x14ac:dyDescent="0.25">
      <c r="A15" s="165" t="s">
        <v>184</v>
      </c>
      <c r="B15" s="165" t="s">
        <v>313</v>
      </c>
      <c r="C15" s="165" t="s">
        <v>297</v>
      </c>
      <c r="D15" s="195" t="s">
        <v>314</v>
      </c>
      <c r="E15" s="186">
        <f>'Hazard &amp; Exposure'!O14</f>
        <v>6.1</v>
      </c>
      <c r="F15" s="186">
        <f>'Hazard &amp; Exposure'!P14</f>
        <v>0</v>
      </c>
      <c r="G15" s="125">
        <f>'Hazard &amp; Exposure'!Q14</f>
        <v>4.8</v>
      </c>
      <c r="H15" s="127">
        <f>'Hazard &amp; Exposure'!R14</f>
        <v>4.0999999999999996</v>
      </c>
      <c r="I15" s="186">
        <f>'Hazard &amp; Exposure'!S14</f>
        <v>8</v>
      </c>
      <c r="J15" s="186">
        <f>'Hazard &amp; Exposure'!U14</f>
        <v>10</v>
      </c>
      <c r="K15" s="187">
        <f>'Hazard &amp; Exposure'!V14</f>
        <v>8</v>
      </c>
      <c r="L15" s="127">
        <f>'Hazard &amp; Exposure'!W14</f>
        <v>8.9</v>
      </c>
      <c r="M15" s="127">
        <f t="shared" si="1"/>
        <v>7.2</v>
      </c>
      <c r="N15" s="128">
        <f>Vulnerability!F14</f>
        <v>7.8</v>
      </c>
      <c r="O15" s="127">
        <f>Vulnerability!G14</f>
        <v>7.8</v>
      </c>
      <c r="P15" s="128">
        <f>Vulnerability!N14</f>
        <v>9.6999999999999993</v>
      </c>
      <c r="Q15" s="122">
        <f>Vulnerability!T14</f>
        <v>5.8</v>
      </c>
      <c r="R15" s="122">
        <f>Vulnerability!W14</f>
        <v>6.1</v>
      </c>
      <c r="S15" s="122">
        <f>Vulnerability!Z14</f>
        <v>4.7</v>
      </c>
      <c r="T15" s="122">
        <f>Vulnerability!AC14</f>
        <v>0.6</v>
      </c>
      <c r="U15" s="122">
        <f>Vulnerability!AG14</f>
        <v>7.2</v>
      </c>
      <c r="V15" s="266">
        <f>Vulnerability!AM14</f>
        <v>8.9</v>
      </c>
      <c r="W15" s="129">
        <f>Vulnerability!AN14</f>
        <v>6.1</v>
      </c>
      <c r="X15" s="127">
        <f>Vulnerability!AO14</f>
        <v>8.5</v>
      </c>
      <c r="Y15" s="127">
        <f t="shared" si="2"/>
        <v>8.1999999999999993</v>
      </c>
      <c r="Z15" s="130">
        <f>'Lack of Coping Capacity'!F14</f>
        <v>5.3</v>
      </c>
      <c r="AA15" s="127">
        <f>'Lack of Coping Capacity'!G14</f>
        <v>5.3</v>
      </c>
      <c r="AB15" s="130">
        <f>'Lack of Coping Capacity'!L14</f>
        <v>9.1</v>
      </c>
      <c r="AC15" s="123">
        <f>'Lack of Coping Capacity'!O14</f>
        <v>6.2</v>
      </c>
      <c r="AD15" s="131">
        <f>'Lack of Coping Capacity'!R14</f>
        <v>5.4</v>
      </c>
      <c r="AE15" s="127">
        <f>'Lack of Coping Capacity'!S14</f>
        <v>6.9</v>
      </c>
      <c r="AF15" s="127">
        <f t="shared" si="3"/>
        <v>6.2</v>
      </c>
      <c r="AG15" s="132">
        <f t="shared" si="0"/>
        <v>7.2</v>
      </c>
      <c r="AH15" s="256">
        <f t="shared" si="4"/>
        <v>2</v>
      </c>
      <c r="AI15" s="254">
        <f>'INFORM Lack Reliability index'!I13</f>
        <v>6.683229813664596</v>
      </c>
      <c r="AK15" s="257">
        <f>'Imputed and missing data hidden'!BA15</f>
        <v>22</v>
      </c>
      <c r="AL15" s="258">
        <f>'Imputed and missing data hidden'!BB15</f>
        <v>0.47826086956521741</v>
      </c>
      <c r="AM15" s="258">
        <f>'INFORM Lack Reliability index'!D13</f>
        <v>0.36956521739130432</v>
      </c>
      <c r="AN15" s="258">
        <f>'INFORM Lack Reliability index'!E13</f>
        <v>0.10869565217391304</v>
      </c>
      <c r="AO15" s="259">
        <f>'Indicator Date hidden2'!BB15</f>
        <v>1.2391304347826086</v>
      </c>
    </row>
    <row r="16" spans="1:41" x14ac:dyDescent="0.25">
      <c r="A16" s="165" t="s">
        <v>185</v>
      </c>
      <c r="B16" s="165" t="s">
        <v>315</v>
      </c>
      <c r="C16" s="165" t="s">
        <v>317</v>
      </c>
      <c r="D16" s="195" t="s">
        <v>318</v>
      </c>
      <c r="E16" s="186">
        <f>'Hazard &amp; Exposure'!O15</f>
        <v>3.6</v>
      </c>
      <c r="F16" s="186">
        <f>'Hazard &amp; Exposure'!P15</f>
        <v>8.6</v>
      </c>
      <c r="G16" s="125">
        <f>'Hazard &amp; Exposure'!Q15</f>
        <v>6.2</v>
      </c>
      <c r="H16" s="127">
        <f>'Hazard &amp; Exposure'!R15</f>
        <v>6.6</v>
      </c>
      <c r="I16" s="186">
        <f>'Hazard &amp; Exposure'!S15</f>
        <v>0</v>
      </c>
      <c r="J16" s="186">
        <f>'Hazard &amp; Exposure'!U15</f>
        <v>0</v>
      </c>
      <c r="K16" s="187">
        <f>'Hazard &amp; Exposure'!V15</f>
        <v>7</v>
      </c>
      <c r="L16" s="127">
        <f>'Hazard &amp; Exposure'!W15</f>
        <v>3.1</v>
      </c>
      <c r="M16" s="127">
        <f t="shared" si="1"/>
        <v>5.0999999999999996</v>
      </c>
      <c r="N16" s="128">
        <f>Vulnerability!F15</f>
        <v>8.8000000000000007</v>
      </c>
      <c r="O16" s="127">
        <f>Vulnerability!G15</f>
        <v>8.8000000000000007</v>
      </c>
      <c r="P16" s="128">
        <f>Vulnerability!N15</f>
        <v>0</v>
      </c>
      <c r="Q16" s="122">
        <f>Vulnerability!T15</f>
        <v>5.5</v>
      </c>
      <c r="R16" s="122">
        <f>Vulnerability!W15</f>
        <v>6.5</v>
      </c>
      <c r="S16" s="122">
        <f>Vulnerability!Z15</f>
        <v>3.2</v>
      </c>
      <c r="T16" s="122">
        <f>Vulnerability!AC15</f>
        <v>1</v>
      </c>
      <c r="U16" s="122">
        <f>Vulnerability!AG15</f>
        <v>3.6</v>
      </c>
      <c r="V16" s="266">
        <f>Vulnerability!AM15</f>
        <v>3.8</v>
      </c>
      <c r="W16" s="129">
        <f>Vulnerability!AN15</f>
        <v>4.2</v>
      </c>
      <c r="X16" s="127">
        <f>Vulnerability!AO15</f>
        <v>2.2999999999999998</v>
      </c>
      <c r="Y16" s="127">
        <f t="shared" si="2"/>
        <v>6.6</v>
      </c>
      <c r="Z16" s="130">
        <f>'Lack of Coping Capacity'!F15</f>
        <v>5.3</v>
      </c>
      <c r="AA16" s="127">
        <f>'Lack of Coping Capacity'!G15</f>
        <v>5.3</v>
      </c>
      <c r="AB16" s="130">
        <f>'Lack of Coping Capacity'!L15</f>
        <v>9.1</v>
      </c>
      <c r="AC16" s="123">
        <f>'Lack of Coping Capacity'!O15</f>
        <v>10</v>
      </c>
      <c r="AD16" s="131">
        <f>'Lack of Coping Capacity'!R15</f>
        <v>1</v>
      </c>
      <c r="AE16" s="127">
        <f>'Lack of Coping Capacity'!S15</f>
        <v>6.7</v>
      </c>
      <c r="AF16" s="127">
        <f t="shared" si="3"/>
        <v>6</v>
      </c>
      <c r="AG16" s="132">
        <f t="shared" si="0"/>
        <v>5.9</v>
      </c>
      <c r="AH16" s="256">
        <f t="shared" si="4"/>
        <v>36</v>
      </c>
      <c r="AI16" s="254">
        <f>'INFORM Lack Reliability index'!I14</f>
        <v>7.1118012422360248</v>
      </c>
      <c r="AK16" s="257">
        <f>'Imputed and missing data hidden'!BA16</f>
        <v>25</v>
      </c>
      <c r="AL16" s="258">
        <f>'Imputed and missing data hidden'!BB16</f>
        <v>0.54347826086956519</v>
      </c>
      <c r="AM16" s="258">
        <f>'INFORM Lack Reliability index'!D14</f>
        <v>0.36956521739130432</v>
      </c>
      <c r="AN16" s="258">
        <f>'INFORM Lack Reliability index'!E14</f>
        <v>0.10869565217391304</v>
      </c>
      <c r="AO16" s="259">
        <f>'Indicator Date hidden2'!BB16</f>
        <v>1.2391304347826086</v>
      </c>
    </row>
    <row r="17" spans="1:41" x14ac:dyDescent="0.25">
      <c r="A17" s="165" t="s">
        <v>185</v>
      </c>
      <c r="B17" s="165" t="s">
        <v>540</v>
      </c>
      <c r="C17" s="165" t="s">
        <v>317</v>
      </c>
      <c r="D17" s="195" t="s">
        <v>321</v>
      </c>
      <c r="E17" s="186">
        <f>'Hazard &amp; Exposure'!O16</f>
        <v>3.6</v>
      </c>
      <c r="F17" s="186">
        <f>'Hazard &amp; Exposure'!P16</f>
        <v>6.5</v>
      </c>
      <c r="G17" s="125">
        <f>'Hazard &amp; Exposure'!Q16</f>
        <v>7.1</v>
      </c>
      <c r="H17" s="127">
        <f>'Hazard &amp; Exposure'!R16</f>
        <v>5.9</v>
      </c>
      <c r="I17" s="186">
        <f>'Hazard &amp; Exposure'!S16</f>
        <v>0</v>
      </c>
      <c r="J17" s="186">
        <f>'Hazard &amp; Exposure'!U16</f>
        <v>0</v>
      </c>
      <c r="K17" s="187">
        <f>'Hazard &amp; Exposure'!V16</f>
        <v>7</v>
      </c>
      <c r="L17" s="127">
        <f>'Hazard &amp; Exposure'!W16</f>
        <v>3.1</v>
      </c>
      <c r="M17" s="127">
        <f t="shared" si="1"/>
        <v>4.5999999999999996</v>
      </c>
      <c r="N17" s="128">
        <f>Vulnerability!F16</f>
        <v>8.8000000000000007</v>
      </c>
      <c r="O17" s="127">
        <f>Vulnerability!G16</f>
        <v>8.8000000000000007</v>
      </c>
      <c r="P17" s="128">
        <f>Vulnerability!N16</f>
        <v>3.1</v>
      </c>
      <c r="Q17" s="122">
        <f>Vulnerability!T16</f>
        <v>5.5</v>
      </c>
      <c r="R17" s="122">
        <f>Vulnerability!W16</f>
        <v>6.5</v>
      </c>
      <c r="S17" s="122">
        <f>Vulnerability!Z16</f>
        <v>3.2</v>
      </c>
      <c r="T17" s="122">
        <f>Vulnerability!AC16</f>
        <v>1</v>
      </c>
      <c r="U17" s="122">
        <f>Vulnerability!AG16</f>
        <v>1.5</v>
      </c>
      <c r="V17" s="266">
        <f>Vulnerability!AM16</f>
        <v>4.0999999999999996</v>
      </c>
      <c r="W17" s="129">
        <f>Vulnerability!AN16</f>
        <v>3.9</v>
      </c>
      <c r="X17" s="127">
        <f>Vulnerability!AO16</f>
        <v>3.5</v>
      </c>
      <c r="Y17" s="127">
        <f t="shared" si="2"/>
        <v>6.9</v>
      </c>
      <c r="Z17" s="130">
        <f>'Lack of Coping Capacity'!F16</f>
        <v>5.3</v>
      </c>
      <c r="AA17" s="127">
        <f>'Lack of Coping Capacity'!G16</f>
        <v>5.3</v>
      </c>
      <c r="AB17" s="130">
        <f>'Lack of Coping Capacity'!L16</f>
        <v>9.1</v>
      </c>
      <c r="AC17" s="123">
        <f>'Lack of Coping Capacity'!O16</f>
        <v>10</v>
      </c>
      <c r="AD17" s="131">
        <f>'Lack of Coping Capacity'!R16</f>
        <v>1</v>
      </c>
      <c r="AE17" s="127">
        <f>'Lack of Coping Capacity'!S16</f>
        <v>6.7</v>
      </c>
      <c r="AF17" s="127">
        <f t="shared" si="3"/>
        <v>6</v>
      </c>
      <c r="AG17" s="132">
        <f t="shared" si="0"/>
        <v>5.8</v>
      </c>
      <c r="AH17" s="256">
        <f t="shared" si="4"/>
        <v>40</v>
      </c>
      <c r="AI17" s="254">
        <f>'INFORM Lack Reliability index'!I15</f>
        <v>7.1118012422360248</v>
      </c>
      <c r="AK17" s="257">
        <f>'Imputed and missing data hidden'!BA17</f>
        <v>25</v>
      </c>
      <c r="AL17" s="258">
        <f>'Imputed and missing data hidden'!BB17</f>
        <v>0.54347826086956519</v>
      </c>
      <c r="AM17" s="258">
        <f>'INFORM Lack Reliability index'!D15</f>
        <v>0.36956521739130432</v>
      </c>
      <c r="AN17" s="258">
        <f>'INFORM Lack Reliability index'!E15</f>
        <v>0.10869565217391304</v>
      </c>
      <c r="AO17" s="259">
        <f>'Indicator Date hidden2'!BB17</f>
        <v>1.2391304347826086</v>
      </c>
    </row>
    <row r="18" spans="1:41" x14ac:dyDescent="0.25">
      <c r="A18" s="165" t="s">
        <v>185</v>
      </c>
      <c r="B18" s="165" t="s">
        <v>542</v>
      </c>
      <c r="C18" s="165" t="s">
        <v>317</v>
      </c>
      <c r="D18" s="195" t="s">
        <v>324</v>
      </c>
      <c r="E18" s="186">
        <f>'Hazard &amp; Exposure'!O17</f>
        <v>3.6</v>
      </c>
      <c r="F18" s="186">
        <f>'Hazard &amp; Exposure'!P17</f>
        <v>7.2</v>
      </c>
      <c r="G18" s="125">
        <f>'Hazard &amp; Exposure'!Q17</f>
        <v>4.9000000000000004</v>
      </c>
      <c r="H18" s="127">
        <f>'Hazard &amp; Exposure'!R17</f>
        <v>5.4</v>
      </c>
      <c r="I18" s="186">
        <f>'Hazard &amp; Exposure'!S17</f>
        <v>0</v>
      </c>
      <c r="J18" s="186">
        <f>'Hazard &amp; Exposure'!U17</f>
        <v>0</v>
      </c>
      <c r="K18" s="187">
        <f>'Hazard &amp; Exposure'!V17</f>
        <v>7</v>
      </c>
      <c r="L18" s="127">
        <f>'Hazard &amp; Exposure'!W17</f>
        <v>3.1</v>
      </c>
      <c r="M18" s="127">
        <f t="shared" si="1"/>
        <v>4.3</v>
      </c>
      <c r="N18" s="128">
        <f>Vulnerability!F17</f>
        <v>8.8000000000000007</v>
      </c>
      <c r="O18" s="127">
        <f>Vulnerability!G17</f>
        <v>8.8000000000000007</v>
      </c>
      <c r="P18" s="128">
        <f>Vulnerability!N17</f>
        <v>0.7</v>
      </c>
      <c r="Q18" s="122">
        <f>Vulnerability!T17</f>
        <v>5.5</v>
      </c>
      <c r="R18" s="122">
        <f>Vulnerability!W17</f>
        <v>6.5</v>
      </c>
      <c r="S18" s="122">
        <f>Vulnerability!Z17</f>
        <v>3.2</v>
      </c>
      <c r="T18" s="122">
        <f>Vulnerability!AC17</f>
        <v>1</v>
      </c>
      <c r="U18" s="122">
        <f>Vulnerability!AG17</f>
        <v>5.0999999999999996</v>
      </c>
      <c r="V18" s="266">
        <f>Vulnerability!AM17</f>
        <v>4.9000000000000004</v>
      </c>
      <c r="W18" s="129">
        <f>Vulnerability!AN17</f>
        <v>4.5999999999999996</v>
      </c>
      <c r="X18" s="127">
        <f>Vulnerability!AO17</f>
        <v>2.9</v>
      </c>
      <c r="Y18" s="127">
        <f t="shared" si="2"/>
        <v>6.8</v>
      </c>
      <c r="Z18" s="130">
        <f>'Lack of Coping Capacity'!F17</f>
        <v>5.3</v>
      </c>
      <c r="AA18" s="127">
        <f>'Lack of Coping Capacity'!G17</f>
        <v>5.3</v>
      </c>
      <c r="AB18" s="130">
        <f>'Lack of Coping Capacity'!L17</f>
        <v>9.1</v>
      </c>
      <c r="AC18" s="123">
        <f>'Lack of Coping Capacity'!O17</f>
        <v>10</v>
      </c>
      <c r="AD18" s="131">
        <f>'Lack of Coping Capacity'!R17</f>
        <v>1</v>
      </c>
      <c r="AE18" s="127">
        <f>'Lack of Coping Capacity'!S17</f>
        <v>6.7</v>
      </c>
      <c r="AF18" s="127">
        <f t="shared" si="3"/>
        <v>6</v>
      </c>
      <c r="AG18" s="132">
        <f t="shared" si="0"/>
        <v>5.6</v>
      </c>
      <c r="AH18" s="256">
        <f t="shared" si="4"/>
        <v>49</v>
      </c>
      <c r="AI18" s="254">
        <f>'INFORM Lack Reliability index'!I16</f>
        <v>7.1118012422360248</v>
      </c>
      <c r="AK18" s="257">
        <f>'Imputed and missing data hidden'!BA18</f>
        <v>25</v>
      </c>
      <c r="AL18" s="258">
        <f>'Imputed and missing data hidden'!BB18</f>
        <v>0.54347826086956519</v>
      </c>
      <c r="AM18" s="258">
        <f>'INFORM Lack Reliability index'!D16</f>
        <v>0.36956521739130432</v>
      </c>
      <c r="AN18" s="258">
        <f>'INFORM Lack Reliability index'!E16</f>
        <v>0.10869565217391304</v>
      </c>
      <c r="AO18" s="259">
        <f>'Indicator Date hidden2'!BB18</f>
        <v>1.2391304347826086</v>
      </c>
    </row>
    <row r="19" spans="1:41" x14ac:dyDescent="0.25">
      <c r="A19" s="165" t="s">
        <v>185</v>
      </c>
      <c r="B19" s="165" t="s">
        <v>185</v>
      </c>
      <c r="C19" s="165" t="s">
        <v>317</v>
      </c>
      <c r="D19" s="195" t="s">
        <v>326</v>
      </c>
      <c r="E19" s="186">
        <f>'Hazard &amp; Exposure'!O18</f>
        <v>3.6</v>
      </c>
      <c r="F19" s="186">
        <f>'Hazard &amp; Exposure'!P18</f>
        <v>4.9000000000000004</v>
      </c>
      <c r="G19" s="125">
        <f>'Hazard &amp; Exposure'!Q18</f>
        <v>4.8</v>
      </c>
      <c r="H19" s="127">
        <f>'Hazard &amp; Exposure'!R18</f>
        <v>4.5</v>
      </c>
      <c r="I19" s="186">
        <f>'Hazard &amp; Exposure'!S18</f>
        <v>0</v>
      </c>
      <c r="J19" s="186">
        <f>'Hazard &amp; Exposure'!U18</f>
        <v>3.9</v>
      </c>
      <c r="K19" s="187">
        <f>'Hazard &amp; Exposure'!V18</f>
        <v>7</v>
      </c>
      <c r="L19" s="127">
        <f>'Hazard &amp; Exposure'!W18</f>
        <v>4.2</v>
      </c>
      <c r="M19" s="127">
        <f t="shared" si="1"/>
        <v>4.4000000000000004</v>
      </c>
      <c r="N19" s="128">
        <f>Vulnerability!F18</f>
        <v>8.8000000000000007</v>
      </c>
      <c r="O19" s="127">
        <f>Vulnerability!G18</f>
        <v>8.8000000000000007</v>
      </c>
      <c r="P19" s="128">
        <f>Vulnerability!N18</f>
        <v>4.3</v>
      </c>
      <c r="Q19" s="122">
        <f>Vulnerability!T18</f>
        <v>5.5</v>
      </c>
      <c r="R19" s="122">
        <f>Vulnerability!W18</f>
        <v>6.5</v>
      </c>
      <c r="S19" s="122">
        <f>Vulnerability!Z18</f>
        <v>3.2</v>
      </c>
      <c r="T19" s="122">
        <f>Vulnerability!AC18</f>
        <v>1</v>
      </c>
      <c r="U19" s="122">
        <f>Vulnerability!AG18</f>
        <v>1.6</v>
      </c>
      <c r="V19" s="266">
        <f>Vulnerability!AM18</f>
        <v>6.1</v>
      </c>
      <c r="W19" s="129">
        <f>Vulnerability!AN18</f>
        <v>4.3</v>
      </c>
      <c r="X19" s="127">
        <f>Vulnerability!AO18</f>
        <v>4.3</v>
      </c>
      <c r="Y19" s="127">
        <f t="shared" si="2"/>
        <v>7.1</v>
      </c>
      <c r="Z19" s="130">
        <f>'Lack of Coping Capacity'!F18</f>
        <v>5.3</v>
      </c>
      <c r="AA19" s="127">
        <f>'Lack of Coping Capacity'!G18</f>
        <v>5.3</v>
      </c>
      <c r="AB19" s="130">
        <f>'Lack of Coping Capacity'!L18</f>
        <v>9.1</v>
      </c>
      <c r="AC19" s="123">
        <f>'Lack of Coping Capacity'!O18</f>
        <v>10</v>
      </c>
      <c r="AD19" s="131">
        <f>'Lack of Coping Capacity'!R18</f>
        <v>1</v>
      </c>
      <c r="AE19" s="127">
        <f>'Lack of Coping Capacity'!S18</f>
        <v>6.7</v>
      </c>
      <c r="AF19" s="127">
        <f t="shared" si="3"/>
        <v>6</v>
      </c>
      <c r="AG19" s="132">
        <f t="shared" si="0"/>
        <v>5.7</v>
      </c>
      <c r="AH19" s="256">
        <f t="shared" si="4"/>
        <v>46</v>
      </c>
      <c r="AI19" s="254">
        <f>'INFORM Lack Reliability index'!I17</f>
        <v>7.1118012422360248</v>
      </c>
      <c r="AK19" s="257">
        <f>'Imputed and missing data hidden'!BA19</f>
        <v>25</v>
      </c>
      <c r="AL19" s="258">
        <f>'Imputed and missing data hidden'!BB19</f>
        <v>0.54347826086956519</v>
      </c>
      <c r="AM19" s="258">
        <f>'INFORM Lack Reliability index'!D17</f>
        <v>0.36956521739130432</v>
      </c>
      <c r="AN19" s="258">
        <f>'INFORM Lack Reliability index'!E17</f>
        <v>0.10869565217391304</v>
      </c>
      <c r="AO19" s="259">
        <f>'Indicator Date hidden2'!BB19</f>
        <v>1.2391304347826086</v>
      </c>
    </row>
    <row r="20" spans="1:41" x14ac:dyDescent="0.25">
      <c r="A20" s="165" t="s">
        <v>185</v>
      </c>
      <c r="B20" s="165" t="s">
        <v>327</v>
      </c>
      <c r="C20" s="165" t="s">
        <v>317</v>
      </c>
      <c r="D20" s="195" t="s">
        <v>329</v>
      </c>
      <c r="E20" s="186">
        <f>'Hazard &amp; Exposure'!O19</f>
        <v>3.6</v>
      </c>
      <c r="F20" s="186">
        <f>'Hazard &amp; Exposure'!P19</f>
        <v>6.9</v>
      </c>
      <c r="G20" s="125">
        <f>'Hazard &amp; Exposure'!Q19</f>
        <v>7.2</v>
      </c>
      <c r="H20" s="127">
        <f>'Hazard &amp; Exposure'!R19</f>
        <v>6.1</v>
      </c>
      <c r="I20" s="186">
        <f>'Hazard &amp; Exposure'!S19</f>
        <v>0</v>
      </c>
      <c r="J20" s="186">
        <f>'Hazard &amp; Exposure'!U19</f>
        <v>0</v>
      </c>
      <c r="K20" s="187">
        <f>'Hazard &amp; Exposure'!V19</f>
        <v>7</v>
      </c>
      <c r="L20" s="127">
        <f>'Hazard &amp; Exposure'!W19</f>
        <v>3.1</v>
      </c>
      <c r="M20" s="127">
        <f t="shared" si="1"/>
        <v>4.8</v>
      </c>
      <c r="N20" s="128">
        <f>Vulnerability!F19</f>
        <v>8.8000000000000007</v>
      </c>
      <c r="O20" s="127">
        <f>Vulnerability!G19</f>
        <v>8.8000000000000007</v>
      </c>
      <c r="P20" s="128">
        <f>Vulnerability!N19</f>
        <v>2.7</v>
      </c>
      <c r="Q20" s="122">
        <f>Vulnerability!T19</f>
        <v>5.5</v>
      </c>
      <c r="R20" s="122">
        <f>Vulnerability!W19</f>
        <v>6.5</v>
      </c>
      <c r="S20" s="122">
        <f>Vulnerability!Z19</f>
        <v>3.2</v>
      </c>
      <c r="T20" s="122">
        <f>Vulnerability!AC19</f>
        <v>1</v>
      </c>
      <c r="U20" s="122">
        <f>Vulnerability!AG19</f>
        <v>5.7</v>
      </c>
      <c r="V20" s="266">
        <f>Vulnerability!AM19</f>
        <v>3.9</v>
      </c>
      <c r="W20" s="129">
        <f>Vulnerability!AN19</f>
        <v>4.5</v>
      </c>
      <c r="X20" s="127">
        <f>Vulnerability!AO19</f>
        <v>3.7</v>
      </c>
      <c r="Y20" s="127">
        <f t="shared" si="2"/>
        <v>7</v>
      </c>
      <c r="Z20" s="130">
        <f>'Lack of Coping Capacity'!F19</f>
        <v>5.3</v>
      </c>
      <c r="AA20" s="127">
        <f>'Lack of Coping Capacity'!G19</f>
        <v>5.3</v>
      </c>
      <c r="AB20" s="130">
        <f>'Lack of Coping Capacity'!L19</f>
        <v>9.1</v>
      </c>
      <c r="AC20" s="123">
        <f>'Lack of Coping Capacity'!O19</f>
        <v>10</v>
      </c>
      <c r="AD20" s="131">
        <f>'Lack of Coping Capacity'!R19</f>
        <v>1</v>
      </c>
      <c r="AE20" s="127">
        <f>'Lack of Coping Capacity'!S19</f>
        <v>6.7</v>
      </c>
      <c r="AF20" s="127">
        <f t="shared" si="3"/>
        <v>6</v>
      </c>
      <c r="AG20" s="132">
        <f t="shared" si="0"/>
        <v>5.9</v>
      </c>
      <c r="AH20" s="256">
        <f t="shared" si="4"/>
        <v>36</v>
      </c>
      <c r="AI20" s="254">
        <f>'INFORM Lack Reliability index'!I18</f>
        <v>7.1118012422360248</v>
      </c>
      <c r="AK20" s="257">
        <f>'Imputed and missing data hidden'!BA20</f>
        <v>25</v>
      </c>
      <c r="AL20" s="258">
        <f>'Imputed and missing data hidden'!BB20</f>
        <v>0.54347826086956519</v>
      </c>
      <c r="AM20" s="258">
        <f>'INFORM Lack Reliability index'!D18</f>
        <v>0.36956521739130432</v>
      </c>
      <c r="AN20" s="258">
        <f>'INFORM Lack Reliability index'!E18</f>
        <v>0.10869565217391304</v>
      </c>
      <c r="AO20" s="259">
        <f>'Indicator Date hidden2'!BB20</f>
        <v>1.2391304347826086</v>
      </c>
    </row>
    <row r="21" spans="1:41" x14ac:dyDescent="0.25">
      <c r="A21" s="165" t="s">
        <v>185</v>
      </c>
      <c r="B21" s="165" t="s">
        <v>330</v>
      </c>
      <c r="C21" s="165" t="s">
        <v>317</v>
      </c>
      <c r="D21" s="195" t="s">
        <v>332</v>
      </c>
      <c r="E21" s="186">
        <f>'Hazard &amp; Exposure'!O20</f>
        <v>2.1</v>
      </c>
      <c r="F21" s="186">
        <f>'Hazard &amp; Exposure'!P20</f>
        <v>7.6</v>
      </c>
      <c r="G21" s="125">
        <f>'Hazard &amp; Exposure'!Q20</f>
        <v>5.0999999999999996</v>
      </c>
      <c r="H21" s="127">
        <f>'Hazard &amp; Exposure'!R20</f>
        <v>5.4</v>
      </c>
      <c r="I21" s="186">
        <f>'Hazard &amp; Exposure'!S20</f>
        <v>0</v>
      </c>
      <c r="J21" s="186">
        <f>'Hazard &amp; Exposure'!U20</f>
        <v>0</v>
      </c>
      <c r="K21" s="187">
        <f>'Hazard &amp; Exposure'!V20</f>
        <v>7</v>
      </c>
      <c r="L21" s="127">
        <f>'Hazard &amp; Exposure'!W20</f>
        <v>3.1</v>
      </c>
      <c r="M21" s="127">
        <f t="shared" si="1"/>
        <v>4.3</v>
      </c>
      <c r="N21" s="128">
        <f>Vulnerability!F20</f>
        <v>8.8000000000000007</v>
      </c>
      <c r="O21" s="127">
        <f>Vulnerability!G20</f>
        <v>8.8000000000000007</v>
      </c>
      <c r="P21" s="128">
        <f>Vulnerability!N20</f>
        <v>5.9</v>
      </c>
      <c r="Q21" s="122">
        <f>Vulnerability!T20</f>
        <v>5.5</v>
      </c>
      <c r="R21" s="122">
        <f>Vulnerability!W20</f>
        <v>6.5</v>
      </c>
      <c r="S21" s="122">
        <f>Vulnerability!Z20</f>
        <v>3.2</v>
      </c>
      <c r="T21" s="122">
        <f>Vulnerability!AC20</f>
        <v>1</v>
      </c>
      <c r="U21" s="122">
        <f>Vulnerability!AG20</f>
        <v>3.5</v>
      </c>
      <c r="V21" s="266">
        <f>Vulnerability!AM20</f>
        <v>8.1999999999999993</v>
      </c>
      <c r="W21" s="129">
        <f>Vulnerability!AN20</f>
        <v>5.0999999999999996</v>
      </c>
      <c r="X21" s="127">
        <f>Vulnerability!AO20</f>
        <v>5.5</v>
      </c>
      <c r="Y21" s="127">
        <f t="shared" si="2"/>
        <v>7.5</v>
      </c>
      <c r="Z21" s="130">
        <f>'Lack of Coping Capacity'!F20</f>
        <v>5.3</v>
      </c>
      <c r="AA21" s="127">
        <f>'Lack of Coping Capacity'!G20</f>
        <v>5.3</v>
      </c>
      <c r="AB21" s="130">
        <f>'Lack of Coping Capacity'!L20</f>
        <v>9.1</v>
      </c>
      <c r="AC21" s="123">
        <f>'Lack of Coping Capacity'!O20</f>
        <v>10</v>
      </c>
      <c r="AD21" s="131">
        <f>'Lack of Coping Capacity'!R20</f>
        <v>1</v>
      </c>
      <c r="AE21" s="127">
        <f>'Lack of Coping Capacity'!S20</f>
        <v>6.7</v>
      </c>
      <c r="AF21" s="127">
        <f t="shared" si="3"/>
        <v>6</v>
      </c>
      <c r="AG21" s="132">
        <f t="shared" si="0"/>
        <v>5.8</v>
      </c>
      <c r="AH21" s="256">
        <f t="shared" si="4"/>
        <v>40</v>
      </c>
      <c r="AI21" s="254">
        <f>'INFORM Lack Reliability index'!I19</f>
        <v>7.1118012422360248</v>
      </c>
      <c r="AK21" s="257">
        <f>'Imputed and missing data hidden'!BA21</f>
        <v>25</v>
      </c>
      <c r="AL21" s="258">
        <f>'Imputed and missing data hidden'!BB21</f>
        <v>0.54347826086956519</v>
      </c>
      <c r="AM21" s="258">
        <f>'INFORM Lack Reliability index'!D19</f>
        <v>0.36956521739130432</v>
      </c>
      <c r="AN21" s="258">
        <f>'INFORM Lack Reliability index'!E19</f>
        <v>0.10869565217391304</v>
      </c>
      <c r="AO21" s="259">
        <f>'Indicator Date hidden2'!BB21</f>
        <v>1.2391304347826086</v>
      </c>
    </row>
    <row r="22" spans="1:41" x14ac:dyDescent="0.25">
      <c r="A22" s="165" t="s">
        <v>185</v>
      </c>
      <c r="B22" s="165" t="s">
        <v>333</v>
      </c>
      <c r="C22" s="165" t="s">
        <v>317</v>
      </c>
      <c r="D22" s="195" t="s">
        <v>335</v>
      </c>
      <c r="E22" s="186">
        <f>'Hazard &amp; Exposure'!O21</f>
        <v>3.6</v>
      </c>
      <c r="F22" s="186">
        <f>'Hazard &amp; Exposure'!P21</f>
        <v>5.9</v>
      </c>
      <c r="G22" s="125">
        <f>'Hazard &amp; Exposure'!Q21</f>
        <v>5.2</v>
      </c>
      <c r="H22" s="127">
        <f>'Hazard &amp; Exposure'!R21</f>
        <v>5</v>
      </c>
      <c r="I22" s="186">
        <f>'Hazard &amp; Exposure'!S21</f>
        <v>0</v>
      </c>
      <c r="J22" s="186">
        <f>'Hazard &amp; Exposure'!U21</f>
        <v>0</v>
      </c>
      <c r="K22" s="187">
        <f>'Hazard &amp; Exposure'!V21</f>
        <v>7</v>
      </c>
      <c r="L22" s="127">
        <f>'Hazard &amp; Exposure'!W21</f>
        <v>3.1</v>
      </c>
      <c r="M22" s="127">
        <f t="shared" si="1"/>
        <v>4.0999999999999996</v>
      </c>
      <c r="N22" s="128">
        <f>Vulnerability!F21</f>
        <v>8.8000000000000007</v>
      </c>
      <c r="O22" s="127">
        <f>Vulnerability!G21</f>
        <v>8.8000000000000007</v>
      </c>
      <c r="P22" s="128">
        <f>Vulnerability!N21</f>
        <v>1.3</v>
      </c>
      <c r="Q22" s="122">
        <f>Vulnerability!T21</f>
        <v>5.5</v>
      </c>
      <c r="R22" s="122">
        <f>Vulnerability!W21</f>
        <v>6.5</v>
      </c>
      <c r="S22" s="122">
        <f>Vulnerability!Z21</f>
        <v>3.2</v>
      </c>
      <c r="T22" s="122">
        <f>Vulnerability!AC21</f>
        <v>1</v>
      </c>
      <c r="U22" s="122">
        <f>Vulnerability!AG21</f>
        <v>2.2999999999999998</v>
      </c>
      <c r="V22" s="266">
        <f>Vulnerability!AM21</f>
        <v>4.5999999999999996</v>
      </c>
      <c r="W22" s="129">
        <f>Vulnerability!AN21</f>
        <v>4.0999999999999996</v>
      </c>
      <c r="X22" s="127">
        <f>Vulnerability!AO21</f>
        <v>2.8</v>
      </c>
      <c r="Y22" s="127">
        <f t="shared" si="2"/>
        <v>6.7</v>
      </c>
      <c r="Z22" s="130">
        <f>'Lack of Coping Capacity'!F21</f>
        <v>5.3</v>
      </c>
      <c r="AA22" s="127">
        <f>'Lack of Coping Capacity'!G21</f>
        <v>5.3</v>
      </c>
      <c r="AB22" s="130">
        <f>'Lack of Coping Capacity'!L21</f>
        <v>9.1</v>
      </c>
      <c r="AC22" s="123">
        <f>'Lack of Coping Capacity'!O21</f>
        <v>10</v>
      </c>
      <c r="AD22" s="131">
        <f>'Lack of Coping Capacity'!R21</f>
        <v>1</v>
      </c>
      <c r="AE22" s="127">
        <f>'Lack of Coping Capacity'!S21</f>
        <v>6.7</v>
      </c>
      <c r="AF22" s="127">
        <f t="shared" si="3"/>
        <v>6</v>
      </c>
      <c r="AG22" s="132">
        <f t="shared" si="0"/>
        <v>5.5</v>
      </c>
      <c r="AH22" s="256">
        <f t="shared" si="4"/>
        <v>55</v>
      </c>
      <c r="AI22" s="254">
        <f>'INFORM Lack Reliability index'!I20</f>
        <v>7.1118012422360248</v>
      </c>
      <c r="AK22" s="257">
        <f>'Imputed and missing data hidden'!BA22</f>
        <v>25</v>
      </c>
      <c r="AL22" s="258">
        <f>'Imputed and missing data hidden'!BB22</f>
        <v>0.54347826086956519</v>
      </c>
      <c r="AM22" s="258">
        <f>'INFORM Lack Reliability index'!D20</f>
        <v>0.36956521739130432</v>
      </c>
      <c r="AN22" s="258">
        <f>'INFORM Lack Reliability index'!E20</f>
        <v>0.10869565217391304</v>
      </c>
      <c r="AO22" s="259">
        <f>'Indicator Date hidden2'!BB22</f>
        <v>1.2391304347826086</v>
      </c>
    </row>
    <row r="23" spans="1:41" x14ac:dyDescent="0.25">
      <c r="A23" s="165" t="s">
        <v>185</v>
      </c>
      <c r="B23" s="165" t="s">
        <v>336</v>
      </c>
      <c r="C23" s="165" t="s">
        <v>317</v>
      </c>
      <c r="D23" s="195" t="s">
        <v>338</v>
      </c>
      <c r="E23" s="186">
        <f>'Hazard &amp; Exposure'!O22</f>
        <v>2.5</v>
      </c>
      <c r="F23" s="186">
        <f>'Hazard &amp; Exposure'!P22</f>
        <v>6.9</v>
      </c>
      <c r="G23" s="125">
        <f>'Hazard &amp; Exposure'!Q22</f>
        <v>6.5</v>
      </c>
      <c r="H23" s="127">
        <f>'Hazard &amp; Exposure'!R22</f>
        <v>5.6</v>
      </c>
      <c r="I23" s="186">
        <f>'Hazard &amp; Exposure'!S22</f>
        <v>0</v>
      </c>
      <c r="J23" s="186">
        <f>'Hazard &amp; Exposure'!U22</f>
        <v>0</v>
      </c>
      <c r="K23" s="187">
        <f>'Hazard &amp; Exposure'!V22</f>
        <v>7</v>
      </c>
      <c r="L23" s="127">
        <f>'Hazard &amp; Exposure'!W22</f>
        <v>3.1</v>
      </c>
      <c r="M23" s="127">
        <f t="shared" si="1"/>
        <v>4.5</v>
      </c>
      <c r="N23" s="128">
        <f>Vulnerability!F22</f>
        <v>8.8000000000000007</v>
      </c>
      <c r="O23" s="127">
        <f>Vulnerability!G22</f>
        <v>8.8000000000000007</v>
      </c>
      <c r="P23" s="128">
        <f>Vulnerability!N22</f>
        <v>0</v>
      </c>
      <c r="Q23" s="122">
        <f>Vulnerability!T22</f>
        <v>5.5</v>
      </c>
      <c r="R23" s="122">
        <f>Vulnerability!W22</f>
        <v>6.5</v>
      </c>
      <c r="S23" s="122">
        <f>Vulnerability!Z22</f>
        <v>3.2</v>
      </c>
      <c r="T23" s="122">
        <f>Vulnerability!AC22</f>
        <v>1</v>
      </c>
      <c r="U23" s="122">
        <f>Vulnerability!AG22</f>
        <v>2</v>
      </c>
      <c r="V23" s="266">
        <f>Vulnerability!AM22</f>
        <v>3.8</v>
      </c>
      <c r="W23" s="129">
        <f>Vulnerability!AN22</f>
        <v>3.9</v>
      </c>
      <c r="X23" s="127">
        <f>Vulnerability!AO22</f>
        <v>2.2000000000000002</v>
      </c>
      <c r="Y23" s="127">
        <f t="shared" si="2"/>
        <v>6.6</v>
      </c>
      <c r="Z23" s="130">
        <f>'Lack of Coping Capacity'!F22</f>
        <v>5.3</v>
      </c>
      <c r="AA23" s="127">
        <f>'Lack of Coping Capacity'!G22</f>
        <v>5.3</v>
      </c>
      <c r="AB23" s="130">
        <f>'Lack of Coping Capacity'!L22</f>
        <v>9.1</v>
      </c>
      <c r="AC23" s="123">
        <f>'Lack of Coping Capacity'!O22</f>
        <v>10</v>
      </c>
      <c r="AD23" s="131">
        <f>'Lack of Coping Capacity'!R22</f>
        <v>1</v>
      </c>
      <c r="AE23" s="127">
        <f>'Lack of Coping Capacity'!S22</f>
        <v>6.7</v>
      </c>
      <c r="AF23" s="127">
        <f t="shared" si="3"/>
        <v>6</v>
      </c>
      <c r="AG23" s="132">
        <f t="shared" si="0"/>
        <v>5.6</v>
      </c>
      <c r="AH23" s="256">
        <f t="shared" si="4"/>
        <v>49</v>
      </c>
      <c r="AI23" s="254">
        <f>'INFORM Lack Reliability index'!I21</f>
        <v>7.1118012422360248</v>
      </c>
      <c r="AK23" s="257">
        <f>'Imputed and missing data hidden'!BA23</f>
        <v>25</v>
      </c>
      <c r="AL23" s="258">
        <f>'Imputed and missing data hidden'!BB23</f>
        <v>0.54347826086956519</v>
      </c>
      <c r="AM23" s="258">
        <f>'INFORM Lack Reliability index'!D21</f>
        <v>0.36956521739130432</v>
      </c>
      <c r="AN23" s="258">
        <f>'INFORM Lack Reliability index'!E21</f>
        <v>0.10869565217391304</v>
      </c>
      <c r="AO23" s="259">
        <f>'Indicator Date hidden2'!BB23</f>
        <v>1.2391304347826086</v>
      </c>
    </row>
    <row r="24" spans="1:41" x14ac:dyDescent="0.25">
      <c r="A24" s="165" t="s">
        <v>186</v>
      </c>
      <c r="B24" s="165" t="s">
        <v>341</v>
      </c>
      <c r="C24" s="165" t="s">
        <v>342</v>
      </c>
      <c r="D24" s="195" t="s">
        <v>343</v>
      </c>
      <c r="E24" s="186">
        <f>'Hazard &amp; Exposure'!O23</f>
        <v>4.3</v>
      </c>
      <c r="F24" s="186">
        <f>'Hazard &amp; Exposure'!P23</f>
        <v>2.1</v>
      </c>
      <c r="G24" s="125">
        <f>'Hazard &amp; Exposure'!Q23</f>
        <v>6.9</v>
      </c>
      <c r="H24" s="127">
        <f>'Hazard &amp; Exposure'!R23</f>
        <v>4.7</v>
      </c>
      <c r="I24" s="186">
        <f>'Hazard &amp; Exposure'!S23</f>
        <v>0</v>
      </c>
      <c r="J24" s="186">
        <f>'Hazard &amp; Exposure'!U23</f>
        <v>0</v>
      </c>
      <c r="K24" s="187">
        <f>'Hazard &amp; Exposure'!V23</f>
        <v>7</v>
      </c>
      <c r="L24" s="127">
        <f>'Hazard &amp; Exposure'!W23</f>
        <v>3.1</v>
      </c>
      <c r="M24" s="127">
        <f t="shared" si="1"/>
        <v>3.9</v>
      </c>
      <c r="N24" s="128">
        <f>Vulnerability!F23</f>
        <v>9.4</v>
      </c>
      <c r="O24" s="127">
        <f>Vulnerability!G23</f>
        <v>9.4</v>
      </c>
      <c r="P24" s="128">
        <f>Vulnerability!N23</f>
        <v>1</v>
      </c>
      <c r="Q24" s="122">
        <f>Vulnerability!T23</f>
        <v>3</v>
      </c>
      <c r="R24" s="122">
        <f>Vulnerability!W23</f>
        <v>6.3</v>
      </c>
      <c r="S24" s="122">
        <f>Vulnerability!Z23</f>
        <v>7.2</v>
      </c>
      <c r="T24" s="122">
        <f>Vulnerability!AC23</f>
        <v>8.6999999999999993</v>
      </c>
      <c r="U24" s="122">
        <f>Vulnerability!AG23</f>
        <v>1.1000000000000001</v>
      </c>
      <c r="V24" s="266">
        <f>Vulnerability!AM23</f>
        <v>5.0999999999999996</v>
      </c>
      <c r="W24" s="129">
        <f>Vulnerability!AN23</f>
        <v>5.8</v>
      </c>
      <c r="X24" s="127">
        <f>Vulnerability!AO23</f>
        <v>3.8</v>
      </c>
      <c r="Y24" s="127">
        <f t="shared" si="2"/>
        <v>7.6</v>
      </c>
      <c r="Z24" s="130">
        <f>'Lack of Coping Capacity'!F23</f>
        <v>5.3</v>
      </c>
      <c r="AA24" s="127">
        <f>'Lack of Coping Capacity'!G23</f>
        <v>5.3</v>
      </c>
      <c r="AB24" s="130">
        <f>'Lack of Coping Capacity'!L23</f>
        <v>9.1</v>
      </c>
      <c r="AC24" s="123">
        <f>'Lack of Coping Capacity'!O23</f>
        <v>7.2</v>
      </c>
      <c r="AD24" s="131">
        <f>'Lack of Coping Capacity'!R23</f>
        <v>6.5</v>
      </c>
      <c r="AE24" s="127">
        <f>'Lack of Coping Capacity'!S23</f>
        <v>7.6</v>
      </c>
      <c r="AF24" s="127">
        <f t="shared" si="3"/>
        <v>6.6</v>
      </c>
      <c r="AG24" s="132">
        <f t="shared" si="0"/>
        <v>5.8</v>
      </c>
      <c r="AH24" s="256">
        <f t="shared" si="4"/>
        <v>40</v>
      </c>
      <c r="AI24" s="254">
        <f>'INFORM Lack Reliability index'!I22</f>
        <v>7.1118012422360248</v>
      </c>
      <c r="AK24" s="257">
        <f>'Imputed and missing data hidden'!BA24</f>
        <v>25</v>
      </c>
      <c r="AL24" s="258">
        <f>'Imputed and missing data hidden'!BB24</f>
        <v>0.54347826086956519</v>
      </c>
      <c r="AM24" s="258">
        <f>'INFORM Lack Reliability index'!D22</f>
        <v>0.36956521739130432</v>
      </c>
      <c r="AN24" s="258">
        <f>'INFORM Lack Reliability index'!E22</f>
        <v>0.10869565217391304</v>
      </c>
      <c r="AO24" s="259">
        <f>'Indicator Date hidden2'!BB24</f>
        <v>1.2391304347826086</v>
      </c>
    </row>
    <row r="25" spans="1:41" x14ac:dyDescent="0.25">
      <c r="A25" s="165" t="s">
        <v>186</v>
      </c>
      <c r="B25" s="165" t="s">
        <v>344</v>
      </c>
      <c r="C25" s="165" t="s">
        <v>342</v>
      </c>
      <c r="D25" s="195" t="s">
        <v>346</v>
      </c>
      <c r="E25" s="186">
        <f>'Hazard &amp; Exposure'!O24</f>
        <v>4.3</v>
      </c>
      <c r="F25" s="186">
        <f>'Hazard &amp; Exposure'!P24</f>
        <v>4.9000000000000004</v>
      </c>
      <c r="G25" s="125">
        <f>'Hazard &amp; Exposure'!Q24</f>
        <v>6</v>
      </c>
      <c r="H25" s="127">
        <f>'Hazard &amp; Exposure'!R24</f>
        <v>5.0999999999999996</v>
      </c>
      <c r="I25" s="186">
        <f>'Hazard &amp; Exposure'!S24</f>
        <v>0</v>
      </c>
      <c r="J25" s="186">
        <f>'Hazard &amp; Exposure'!U24</f>
        <v>0</v>
      </c>
      <c r="K25" s="187">
        <f>'Hazard &amp; Exposure'!V24</f>
        <v>7</v>
      </c>
      <c r="L25" s="127">
        <f>'Hazard &amp; Exposure'!W24</f>
        <v>3.1</v>
      </c>
      <c r="M25" s="127">
        <f t="shared" si="1"/>
        <v>4.2</v>
      </c>
      <c r="N25" s="128">
        <f>Vulnerability!F24</f>
        <v>9.4</v>
      </c>
      <c r="O25" s="127">
        <f>Vulnerability!G24</f>
        <v>9.4</v>
      </c>
      <c r="P25" s="128">
        <f>Vulnerability!N24</f>
        <v>0.2</v>
      </c>
      <c r="Q25" s="122">
        <f>Vulnerability!T24</f>
        <v>3</v>
      </c>
      <c r="R25" s="122">
        <f>Vulnerability!W24</f>
        <v>6.3</v>
      </c>
      <c r="S25" s="122">
        <f>Vulnerability!Z24</f>
        <v>7.2</v>
      </c>
      <c r="T25" s="122">
        <f>Vulnerability!AC24</f>
        <v>8.6999999999999993</v>
      </c>
      <c r="U25" s="122">
        <f>Vulnerability!AG24</f>
        <v>1.6</v>
      </c>
      <c r="V25" s="266">
        <f>Vulnerability!AM24</f>
        <v>1.2</v>
      </c>
      <c r="W25" s="129">
        <f>Vulnerability!AN24</f>
        <v>5.4</v>
      </c>
      <c r="X25" s="127">
        <f>Vulnerability!AO24</f>
        <v>3.2</v>
      </c>
      <c r="Y25" s="127">
        <f t="shared" si="2"/>
        <v>7.4</v>
      </c>
      <c r="Z25" s="130">
        <f>'Lack of Coping Capacity'!F24</f>
        <v>5.3</v>
      </c>
      <c r="AA25" s="127">
        <f>'Lack of Coping Capacity'!G24</f>
        <v>5.3</v>
      </c>
      <c r="AB25" s="130">
        <f>'Lack of Coping Capacity'!L24</f>
        <v>9.1</v>
      </c>
      <c r="AC25" s="123">
        <f>'Lack of Coping Capacity'!O24</f>
        <v>7.2</v>
      </c>
      <c r="AD25" s="131">
        <f>'Lack of Coping Capacity'!R24</f>
        <v>6.5</v>
      </c>
      <c r="AE25" s="127">
        <f>'Lack of Coping Capacity'!S24</f>
        <v>7.6</v>
      </c>
      <c r="AF25" s="127">
        <f t="shared" si="3"/>
        <v>6.6</v>
      </c>
      <c r="AG25" s="132">
        <f t="shared" si="0"/>
        <v>5.9</v>
      </c>
      <c r="AH25" s="256">
        <f t="shared" si="4"/>
        <v>36</v>
      </c>
      <c r="AI25" s="254">
        <f>'INFORM Lack Reliability index'!I23</f>
        <v>7.1118012422360248</v>
      </c>
      <c r="AK25" s="257">
        <f>'Imputed and missing data hidden'!BA25</f>
        <v>25</v>
      </c>
      <c r="AL25" s="258">
        <f>'Imputed and missing data hidden'!BB25</f>
        <v>0.54347826086956519</v>
      </c>
      <c r="AM25" s="258">
        <f>'INFORM Lack Reliability index'!D23</f>
        <v>0.36956521739130432</v>
      </c>
      <c r="AN25" s="258">
        <f>'INFORM Lack Reliability index'!E23</f>
        <v>0.10869565217391304</v>
      </c>
      <c r="AO25" s="259">
        <f>'Indicator Date hidden2'!BB25</f>
        <v>1.2391304347826086</v>
      </c>
    </row>
    <row r="26" spans="1:41" x14ac:dyDescent="0.25">
      <c r="A26" s="165" t="s">
        <v>186</v>
      </c>
      <c r="B26" s="165" t="s">
        <v>347</v>
      </c>
      <c r="C26" s="165" t="s">
        <v>342</v>
      </c>
      <c r="D26" s="195" t="s">
        <v>349</v>
      </c>
      <c r="E26" s="186">
        <f>'Hazard &amp; Exposure'!O25</f>
        <v>3.9</v>
      </c>
      <c r="F26" s="186">
        <f>'Hazard &amp; Exposure'!P25</f>
        <v>5.5</v>
      </c>
      <c r="G26" s="125">
        <f>'Hazard &amp; Exposure'!Q25</f>
        <v>5.6</v>
      </c>
      <c r="H26" s="127">
        <f>'Hazard &amp; Exposure'!R25</f>
        <v>5</v>
      </c>
      <c r="I26" s="186">
        <f>'Hazard &amp; Exposure'!S25</f>
        <v>0</v>
      </c>
      <c r="J26" s="186">
        <f>'Hazard &amp; Exposure'!U25</f>
        <v>0</v>
      </c>
      <c r="K26" s="187">
        <f>'Hazard &amp; Exposure'!V25</f>
        <v>7</v>
      </c>
      <c r="L26" s="127">
        <f>'Hazard &amp; Exposure'!W25</f>
        <v>3.1</v>
      </c>
      <c r="M26" s="127">
        <f t="shared" si="1"/>
        <v>4.0999999999999996</v>
      </c>
      <c r="N26" s="128">
        <f>Vulnerability!F25</f>
        <v>9.4</v>
      </c>
      <c r="O26" s="127">
        <f>Vulnerability!G25</f>
        <v>9.4</v>
      </c>
      <c r="P26" s="128">
        <f>Vulnerability!N25</f>
        <v>1.9</v>
      </c>
      <c r="Q26" s="122">
        <f>Vulnerability!T25</f>
        <v>3</v>
      </c>
      <c r="R26" s="122">
        <f>Vulnerability!W25</f>
        <v>6.3</v>
      </c>
      <c r="S26" s="122">
        <f>Vulnerability!Z25</f>
        <v>7.2</v>
      </c>
      <c r="T26" s="122">
        <f>Vulnerability!AC25</f>
        <v>8.6999999999999993</v>
      </c>
      <c r="U26" s="122">
        <f>Vulnerability!AG25</f>
        <v>2.5</v>
      </c>
      <c r="V26" s="266">
        <f>Vulnerability!AM25</f>
        <v>6.4</v>
      </c>
      <c r="W26" s="129">
        <f>Vulnerability!AN25</f>
        <v>6.1</v>
      </c>
      <c r="X26" s="127">
        <f>Vulnerability!AO25</f>
        <v>4.3</v>
      </c>
      <c r="Y26" s="127">
        <f t="shared" si="2"/>
        <v>7.7</v>
      </c>
      <c r="Z26" s="130">
        <f>'Lack of Coping Capacity'!F25</f>
        <v>5.3</v>
      </c>
      <c r="AA26" s="127">
        <f>'Lack of Coping Capacity'!G25</f>
        <v>5.3</v>
      </c>
      <c r="AB26" s="130">
        <f>'Lack of Coping Capacity'!L25</f>
        <v>9.1</v>
      </c>
      <c r="AC26" s="123">
        <f>'Lack of Coping Capacity'!O25</f>
        <v>7.2</v>
      </c>
      <c r="AD26" s="131">
        <f>'Lack of Coping Capacity'!R25</f>
        <v>6.5</v>
      </c>
      <c r="AE26" s="127">
        <f>'Lack of Coping Capacity'!S25</f>
        <v>7.6</v>
      </c>
      <c r="AF26" s="127">
        <f t="shared" si="3"/>
        <v>6.6</v>
      </c>
      <c r="AG26" s="132">
        <f t="shared" si="0"/>
        <v>5.9</v>
      </c>
      <c r="AH26" s="256">
        <f t="shared" si="4"/>
        <v>36</v>
      </c>
      <c r="AI26" s="254">
        <f>'INFORM Lack Reliability index'!I24</f>
        <v>7.1118012422360248</v>
      </c>
      <c r="AK26" s="257">
        <f>'Imputed and missing data hidden'!BA26</f>
        <v>25</v>
      </c>
      <c r="AL26" s="258">
        <f>'Imputed and missing data hidden'!BB26</f>
        <v>0.54347826086956519</v>
      </c>
      <c r="AM26" s="258">
        <f>'INFORM Lack Reliability index'!D24</f>
        <v>0.36956521739130432</v>
      </c>
      <c r="AN26" s="258">
        <f>'INFORM Lack Reliability index'!E24</f>
        <v>0.10869565217391304</v>
      </c>
      <c r="AO26" s="259">
        <f>'Indicator Date hidden2'!BB26</f>
        <v>1.2391304347826086</v>
      </c>
    </row>
    <row r="27" spans="1:41" x14ac:dyDescent="0.25">
      <c r="A27" s="165" t="s">
        <v>186</v>
      </c>
      <c r="B27" s="165" t="s">
        <v>350</v>
      </c>
      <c r="C27" s="165" t="s">
        <v>342</v>
      </c>
      <c r="D27" s="195" t="s">
        <v>352</v>
      </c>
      <c r="E27" s="186">
        <f>'Hazard &amp; Exposure'!O26</f>
        <v>4.3</v>
      </c>
      <c r="F27" s="186">
        <f>'Hazard &amp; Exposure'!P26</f>
        <v>8.1999999999999993</v>
      </c>
      <c r="G27" s="125">
        <f>'Hazard &amp; Exposure'!Q26</f>
        <v>6</v>
      </c>
      <c r="H27" s="127">
        <f>'Hazard &amp; Exposure'!R26</f>
        <v>6.4</v>
      </c>
      <c r="I27" s="186">
        <f>'Hazard &amp; Exposure'!S26</f>
        <v>0</v>
      </c>
      <c r="J27" s="186">
        <f>'Hazard &amp; Exposure'!U26</f>
        <v>0</v>
      </c>
      <c r="K27" s="187">
        <f>'Hazard &amp; Exposure'!V26</f>
        <v>7</v>
      </c>
      <c r="L27" s="127">
        <f>'Hazard &amp; Exposure'!W26</f>
        <v>3.1</v>
      </c>
      <c r="M27" s="127">
        <f t="shared" si="1"/>
        <v>5</v>
      </c>
      <c r="N27" s="128">
        <f>Vulnerability!F26</f>
        <v>9.4</v>
      </c>
      <c r="O27" s="127">
        <f>Vulnerability!G26</f>
        <v>9.4</v>
      </c>
      <c r="P27" s="128">
        <f>Vulnerability!N26</f>
        <v>2.2000000000000002</v>
      </c>
      <c r="Q27" s="122">
        <f>Vulnerability!T26</f>
        <v>3</v>
      </c>
      <c r="R27" s="122">
        <f>Vulnerability!W26</f>
        <v>6.3</v>
      </c>
      <c r="S27" s="122">
        <f>Vulnerability!Z26</f>
        <v>7.2</v>
      </c>
      <c r="T27" s="122">
        <f>Vulnerability!AC26</f>
        <v>8.6999999999999993</v>
      </c>
      <c r="U27" s="122">
        <f>Vulnerability!AG26</f>
        <v>2.6</v>
      </c>
      <c r="V27" s="266">
        <f>Vulnerability!AM26</f>
        <v>4.5999999999999996</v>
      </c>
      <c r="W27" s="129">
        <f>Vulnerability!AN26</f>
        <v>5.9</v>
      </c>
      <c r="X27" s="127">
        <f>Vulnerability!AO26</f>
        <v>4.3</v>
      </c>
      <c r="Y27" s="127">
        <f t="shared" si="2"/>
        <v>7.7</v>
      </c>
      <c r="Z27" s="130">
        <f>'Lack of Coping Capacity'!F26</f>
        <v>5.3</v>
      </c>
      <c r="AA27" s="127">
        <f>'Lack of Coping Capacity'!G26</f>
        <v>5.3</v>
      </c>
      <c r="AB27" s="130">
        <f>'Lack of Coping Capacity'!L26</f>
        <v>9.1</v>
      </c>
      <c r="AC27" s="123">
        <f>'Lack of Coping Capacity'!O26</f>
        <v>7.2</v>
      </c>
      <c r="AD27" s="131">
        <f>'Lack of Coping Capacity'!R26</f>
        <v>6.5</v>
      </c>
      <c r="AE27" s="127">
        <f>'Lack of Coping Capacity'!S26</f>
        <v>7.6</v>
      </c>
      <c r="AF27" s="127">
        <f t="shared" si="3"/>
        <v>6.6</v>
      </c>
      <c r="AG27" s="132">
        <f t="shared" si="0"/>
        <v>6.3</v>
      </c>
      <c r="AH27" s="256">
        <f t="shared" si="4"/>
        <v>15</v>
      </c>
      <c r="AI27" s="254">
        <f>'INFORM Lack Reliability index'!I25</f>
        <v>7.1118012422360248</v>
      </c>
      <c r="AK27" s="257">
        <f>'Imputed and missing data hidden'!BA27</f>
        <v>25</v>
      </c>
      <c r="AL27" s="258">
        <f>'Imputed and missing data hidden'!BB27</f>
        <v>0.54347826086956519</v>
      </c>
      <c r="AM27" s="258">
        <f>'INFORM Lack Reliability index'!D25</f>
        <v>0.36956521739130432</v>
      </c>
      <c r="AN27" s="258">
        <f>'INFORM Lack Reliability index'!E25</f>
        <v>0.10869565217391304</v>
      </c>
      <c r="AO27" s="259">
        <f>'Indicator Date hidden2'!BB27</f>
        <v>1.2391304347826086</v>
      </c>
    </row>
    <row r="28" spans="1:41" x14ac:dyDescent="0.25">
      <c r="A28" s="165" t="s">
        <v>186</v>
      </c>
      <c r="B28" s="165" t="s">
        <v>553</v>
      </c>
      <c r="C28" s="165" t="s">
        <v>342</v>
      </c>
      <c r="D28" s="195" t="s">
        <v>355</v>
      </c>
      <c r="E28" s="186">
        <f>'Hazard &amp; Exposure'!O27</f>
        <v>3.6</v>
      </c>
      <c r="F28" s="186">
        <f>'Hazard &amp; Exposure'!P27</f>
        <v>9.3000000000000007</v>
      </c>
      <c r="G28" s="125">
        <f>'Hazard &amp; Exposure'!Q27</f>
        <v>6.9</v>
      </c>
      <c r="H28" s="127">
        <f>'Hazard &amp; Exposure'!R27</f>
        <v>7.3</v>
      </c>
      <c r="I28" s="186">
        <f>'Hazard &amp; Exposure'!S27</f>
        <v>0</v>
      </c>
      <c r="J28" s="186">
        <f>'Hazard &amp; Exposure'!U27</f>
        <v>0</v>
      </c>
      <c r="K28" s="187">
        <f>'Hazard &amp; Exposure'!V27</f>
        <v>7</v>
      </c>
      <c r="L28" s="127">
        <f>'Hazard &amp; Exposure'!W27</f>
        <v>3.1</v>
      </c>
      <c r="M28" s="127">
        <f t="shared" si="1"/>
        <v>5.6</v>
      </c>
      <c r="N28" s="128">
        <f>Vulnerability!F27</f>
        <v>9.4</v>
      </c>
      <c r="O28" s="127">
        <f>Vulnerability!G27</f>
        <v>9.4</v>
      </c>
      <c r="P28" s="128">
        <f>Vulnerability!N27</f>
        <v>4.7</v>
      </c>
      <c r="Q28" s="122">
        <f>Vulnerability!T27</f>
        <v>3</v>
      </c>
      <c r="R28" s="122">
        <f>Vulnerability!W27</f>
        <v>6.3</v>
      </c>
      <c r="S28" s="122">
        <f>Vulnerability!Z27</f>
        <v>7.2</v>
      </c>
      <c r="T28" s="122">
        <f>Vulnerability!AC27</f>
        <v>8.6999999999999993</v>
      </c>
      <c r="U28" s="122">
        <f>Vulnerability!AG27</f>
        <v>7.7</v>
      </c>
      <c r="V28" s="266">
        <f>Vulnerability!AM27</f>
        <v>9.1</v>
      </c>
      <c r="W28" s="129">
        <f>Vulnerability!AN27</f>
        <v>7.4</v>
      </c>
      <c r="X28" s="127">
        <f>Vulnerability!AO27</f>
        <v>6.2</v>
      </c>
      <c r="Y28" s="127">
        <f t="shared" si="2"/>
        <v>8.1999999999999993</v>
      </c>
      <c r="Z28" s="130">
        <f>'Lack of Coping Capacity'!F27</f>
        <v>5.3</v>
      </c>
      <c r="AA28" s="127">
        <f>'Lack of Coping Capacity'!G27</f>
        <v>5.3</v>
      </c>
      <c r="AB28" s="130">
        <f>'Lack of Coping Capacity'!L27</f>
        <v>9.1</v>
      </c>
      <c r="AC28" s="123">
        <f>'Lack of Coping Capacity'!O27</f>
        <v>7.2</v>
      </c>
      <c r="AD28" s="131">
        <f>'Lack of Coping Capacity'!R27</f>
        <v>6.5</v>
      </c>
      <c r="AE28" s="127">
        <f>'Lack of Coping Capacity'!S27</f>
        <v>7.6</v>
      </c>
      <c r="AF28" s="127">
        <f t="shared" si="3"/>
        <v>6.6</v>
      </c>
      <c r="AG28" s="132">
        <f t="shared" si="0"/>
        <v>6.7</v>
      </c>
      <c r="AH28" s="256">
        <f t="shared" si="4"/>
        <v>6</v>
      </c>
      <c r="AI28" s="254">
        <f>'INFORM Lack Reliability index'!I26</f>
        <v>7.1118012422360248</v>
      </c>
      <c r="AK28" s="257">
        <f>'Imputed and missing data hidden'!BA28</f>
        <v>25</v>
      </c>
      <c r="AL28" s="258">
        <f>'Imputed and missing data hidden'!BB28</f>
        <v>0.54347826086956519</v>
      </c>
      <c r="AM28" s="258">
        <f>'INFORM Lack Reliability index'!D26</f>
        <v>0.36956521739130432</v>
      </c>
      <c r="AN28" s="258">
        <f>'INFORM Lack Reliability index'!E26</f>
        <v>0.10869565217391304</v>
      </c>
      <c r="AO28" s="259">
        <f>'Indicator Date hidden2'!BB28</f>
        <v>1.2391304347826086</v>
      </c>
    </row>
    <row r="29" spans="1:41" x14ac:dyDescent="0.25">
      <c r="A29" s="165" t="s">
        <v>186</v>
      </c>
      <c r="B29" s="165" t="s">
        <v>356</v>
      </c>
      <c r="C29" s="165" t="s">
        <v>342</v>
      </c>
      <c r="D29" s="195" t="s">
        <v>358</v>
      </c>
      <c r="E29" s="186">
        <f>'Hazard &amp; Exposure'!O28</f>
        <v>2.1</v>
      </c>
      <c r="F29" s="186">
        <f>'Hazard &amp; Exposure'!P28</f>
        <v>8.1999999999999993</v>
      </c>
      <c r="G29" s="125">
        <f>'Hazard &amp; Exposure'!Q28</f>
        <v>6.3</v>
      </c>
      <c r="H29" s="127">
        <f>'Hazard &amp; Exposure'!R28</f>
        <v>6.1</v>
      </c>
      <c r="I29" s="186">
        <f>'Hazard &amp; Exposure'!S28</f>
        <v>0</v>
      </c>
      <c r="J29" s="186">
        <f>'Hazard &amp; Exposure'!U28</f>
        <v>2.4</v>
      </c>
      <c r="K29" s="187">
        <f>'Hazard &amp; Exposure'!V28</f>
        <v>7</v>
      </c>
      <c r="L29" s="127">
        <f>'Hazard &amp; Exposure'!W28</f>
        <v>3.8</v>
      </c>
      <c r="M29" s="127">
        <f t="shared" si="1"/>
        <v>5.0999999999999996</v>
      </c>
      <c r="N29" s="128">
        <f>Vulnerability!F28</f>
        <v>9.4</v>
      </c>
      <c r="O29" s="127">
        <f>Vulnerability!G28</f>
        <v>9.4</v>
      </c>
      <c r="P29" s="128">
        <f>Vulnerability!N28</f>
        <v>3</v>
      </c>
      <c r="Q29" s="122">
        <f>Vulnerability!T28</f>
        <v>3</v>
      </c>
      <c r="R29" s="122">
        <f>Vulnerability!W28</f>
        <v>6.3</v>
      </c>
      <c r="S29" s="122">
        <f>Vulnerability!Z28</f>
        <v>7.2</v>
      </c>
      <c r="T29" s="122">
        <f>Vulnerability!AC28</f>
        <v>8.6999999999999993</v>
      </c>
      <c r="U29" s="122">
        <f>Vulnerability!AG28</f>
        <v>1.6</v>
      </c>
      <c r="V29" s="266">
        <f>Vulnerability!AM28</f>
        <v>7.2</v>
      </c>
      <c r="W29" s="129">
        <f>Vulnerability!AN28</f>
        <v>6.2</v>
      </c>
      <c r="X29" s="127">
        <f>Vulnerability!AO28</f>
        <v>4.8</v>
      </c>
      <c r="Y29" s="127">
        <f t="shared" si="2"/>
        <v>7.8</v>
      </c>
      <c r="Z29" s="130">
        <f>'Lack of Coping Capacity'!F28</f>
        <v>5.3</v>
      </c>
      <c r="AA29" s="127">
        <f>'Lack of Coping Capacity'!G28</f>
        <v>5.3</v>
      </c>
      <c r="AB29" s="130">
        <f>'Lack of Coping Capacity'!L28</f>
        <v>9.1</v>
      </c>
      <c r="AC29" s="123">
        <f>'Lack of Coping Capacity'!O28</f>
        <v>7.2</v>
      </c>
      <c r="AD29" s="131">
        <f>'Lack of Coping Capacity'!R28</f>
        <v>6.5</v>
      </c>
      <c r="AE29" s="127">
        <f>'Lack of Coping Capacity'!S28</f>
        <v>7.6</v>
      </c>
      <c r="AF29" s="127">
        <f t="shared" si="3"/>
        <v>6.6</v>
      </c>
      <c r="AG29" s="132">
        <f t="shared" si="0"/>
        <v>6.4</v>
      </c>
      <c r="AH29" s="256">
        <f t="shared" si="4"/>
        <v>12</v>
      </c>
      <c r="AI29" s="254">
        <f>'INFORM Lack Reliability index'!I27</f>
        <v>7.1118012422360248</v>
      </c>
      <c r="AK29" s="257">
        <f>'Imputed and missing data hidden'!BA29</f>
        <v>25</v>
      </c>
      <c r="AL29" s="258">
        <f>'Imputed and missing data hidden'!BB29</f>
        <v>0.54347826086956519</v>
      </c>
      <c r="AM29" s="258">
        <f>'INFORM Lack Reliability index'!D27</f>
        <v>0.36956521739130432</v>
      </c>
      <c r="AN29" s="258">
        <f>'INFORM Lack Reliability index'!E27</f>
        <v>0.10869565217391304</v>
      </c>
      <c r="AO29" s="259">
        <f>'Indicator Date hidden2'!BB29</f>
        <v>1.2391304347826086</v>
      </c>
    </row>
    <row r="30" spans="1:41" x14ac:dyDescent="0.25">
      <c r="A30" s="165" t="s">
        <v>186</v>
      </c>
      <c r="B30" s="165" t="s">
        <v>556</v>
      </c>
      <c r="C30" s="165" t="s">
        <v>342</v>
      </c>
      <c r="D30" s="195" t="s">
        <v>361</v>
      </c>
      <c r="E30" s="186">
        <f>'Hazard &amp; Exposure'!O29</f>
        <v>2.1</v>
      </c>
      <c r="F30" s="186">
        <f>'Hazard &amp; Exposure'!P29</f>
        <v>4</v>
      </c>
      <c r="G30" s="125">
        <f>'Hazard &amp; Exposure'!Q29</f>
        <v>5.2</v>
      </c>
      <c r="H30" s="127">
        <f>'Hazard &amp; Exposure'!R29</f>
        <v>3.9</v>
      </c>
      <c r="I30" s="186">
        <f>'Hazard &amp; Exposure'!S29</f>
        <v>0</v>
      </c>
      <c r="J30" s="186">
        <f>'Hazard &amp; Exposure'!U29</f>
        <v>0</v>
      </c>
      <c r="K30" s="187">
        <f>'Hazard &amp; Exposure'!V29</f>
        <v>7</v>
      </c>
      <c r="L30" s="127">
        <f>'Hazard &amp; Exposure'!W29</f>
        <v>3.1</v>
      </c>
      <c r="M30" s="127">
        <f t="shared" si="1"/>
        <v>3.5</v>
      </c>
      <c r="N30" s="128">
        <f>Vulnerability!F29</f>
        <v>9.4</v>
      </c>
      <c r="O30" s="127">
        <f>Vulnerability!G29</f>
        <v>9.4</v>
      </c>
      <c r="P30" s="128">
        <f>Vulnerability!N29</f>
        <v>0.8</v>
      </c>
      <c r="Q30" s="122">
        <f>Vulnerability!T29</f>
        <v>3</v>
      </c>
      <c r="R30" s="122">
        <f>Vulnerability!W29</f>
        <v>6.3</v>
      </c>
      <c r="S30" s="122">
        <f>Vulnerability!Z29</f>
        <v>7.2</v>
      </c>
      <c r="T30" s="122">
        <f>Vulnerability!AC29</f>
        <v>8.6999999999999993</v>
      </c>
      <c r="U30" s="122" t="str">
        <f>Vulnerability!AG29</f>
        <v>x</v>
      </c>
      <c r="V30" s="266" t="str">
        <f>Vulnerability!AM29</f>
        <v>x</v>
      </c>
      <c r="W30" s="129">
        <f>Vulnerability!AN29</f>
        <v>6.7</v>
      </c>
      <c r="X30" s="127">
        <f>Vulnerability!AO29</f>
        <v>4.4000000000000004</v>
      </c>
      <c r="Y30" s="127">
        <f t="shared" si="2"/>
        <v>7.7</v>
      </c>
      <c r="Z30" s="130">
        <f>'Lack of Coping Capacity'!F29</f>
        <v>5.3</v>
      </c>
      <c r="AA30" s="127">
        <f>'Lack of Coping Capacity'!G29</f>
        <v>5.3</v>
      </c>
      <c r="AB30" s="130">
        <f>'Lack of Coping Capacity'!L29</f>
        <v>9.1</v>
      </c>
      <c r="AC30" s="123">
        <f>'Lack of Coping Capacity'!O29</f>
        <v>7.2</v>
      </c>
      <c r="AD30" s="131">
        <f>'Lack of Coping Capacity'!R29</f>
        <v>6.5</v>
      </c>
      <c r="AE30" s="127">
        <f>'Lack of Coping Capacity'!S29</f>
        <v>7.6</v>
      </c>
      <c r="AF30" s="127">
        <f t="shared" si="3"/>
        <v>6.6</v>
      </c>
      <c r="AG30" s="132">
        <f t="shared" si="0"/>
        <v>5.6</v>
      </c>
      <c r="AH30" s="256">
        <f t="shared" si="4"/>
        <v>49</v>
      </c>
      <c r="AI30" s="254">
        <f>'INFORM Lack Reliability index'!I28</f>
        <v>7.8012422360248443</v>
      </c>
      <c r="AK30" s="257">
        <f>'Imputed and missing data hidden'!BA30</f>
        <v>32</v>
      </c>
      <c r="AL30" s="258">
        <f>'Imputed and missing data hidden'!BB30</f>
        <v>0.69565217391304346</v>
      </c>
      <c r="AM30" s="258">
        <f>'INFORM Lack Reliability index'!D28</f>
        <v>0.36956521739130432</v>
      </c>
      <c r="AN30" s="258">
        <f>'INFORM Lack Reliability index'!E28</f>
        <v>0.10869565217391304</v>
      </c>
      <c r="AO30" s="259">
        <f>'Indicator Date hidden2'!BB30</f>
        <v>1.1304347826086956</v>
      </c>
    </row>
    <row r="31" spans="1:41" x14ac:dyDescent="0.25">
      <c r="A31" s="165" t="s">
        <v>186</v>
      </c>
      <c r="B31" s="165" t="s">
        <v>359</v>
      </c>
      <c r="C31" s="165" t="s">
        <v>342</v>
      </c>
      <c r="D31" s="195" t="s">
        <v>364</v>
      </c>
      <c r="E31" s="186">
        <f>'Hazard &amp; Exposure'!O30</f>
        <v>4.3</v>
      </c>
      <c r="F31" s="186">
        <f>'Hazard &amp; Exposure'!P30</f>
        <v>8.1999999999999993</v>
      </c>
      <c r="G31" s="125">
        <f>'Hazard &amp; Exposure'!Q30</f>
        <v>6</v>
      </c>
      <c r="H31" s="127">
        <f>'Hazard &amp; Exposure'!R30</f>
        <v>6.4</v>
      </c>
      <c r="I31" s="186">
        <f>'Hazard &amp; Exposure'!S30</f>
        <v>0</v>
      </c>
      <c r="J31" s="186">
        <f>'Hazard &amp; Exposure'!U30</f>
        <v>0</v>
      </c>
      <c r="K31" s="187">
        <f>'Hazard &amp; Exposure'!V30</f>
        <v>7</v>
      </c>
      <c r="L31" s="127">
        <f>'Hazard &amp; Exposure'!W30</f>
        <v>3.1</v>
      </c>
      <c r="M31" s="127">
        <f t="shared" si="1"/>
        <v>5</v>
      </c>
      <c r="N31" s="128">
        <f>Vulnerability!F30</f>
        <v>9.4</v>
      </c>
      <c r="O31" s="127">
        <f>Vulnerability!G30</f>
        <v>9.4</v>
      </c>
      <c r="P31" s="128">
        <f>Vulnerability!N30</f>
        <v>1.4</v>
      </c>
      <c r="Q31" s="122">
        <f>Vulnerability!T30</f>
        <v>3</v>
      </c>
      <c r="R31" s="122">
        <f>Vulnerability!W30</f>
        <v>6.3</v>
      </c>
      <c r="S31" s="122">
        <f>Vulnerability!Z30</f>
        <v>7.2</v>
      </c>
      <c r="T31" s="122">
        <f>Vulnerability!AC30</f>
        <v>8.6999999999999993</v>
      </c>
      <c r="U31" s="122">
        <f>Vulnerability!AG30</f>
        <v>6.9</v>
      </c>
      <c r="V31" s="266">
        <f>Vulnerability!AM30</f>
        <v>7.3</v>
      </c>
      <c r="W31" s="129">
        <f>Vulnerability!AN30</f>
        <v>6.9</v>
      </c>
      <c r="X31" s="127">
        <f>Vulnerability!AO30</f>
        <v>4.7</v>
      </c>
      <c r="Y31" s="127">
        <f t="shared" si="2"/>
        <v>7.8</v>
      </c>
      <c r="Z31" s="130">
        <f>'Lack of Coping Capacity'!F30</f>
        <v>5.3</v>
      </c>
      <c r="AA31" s="127">
        <f>'Lack of Coping Capacity'!G30</f>
        <v>5.3</v>
      </c>
      <c r="AB31" s="130">
        <f>'Lack of Coping Capacity'!L30</f>
        <v>9.1</v>
      </c>
      <c r="AC31" s="123">
        <f>'Lack of Coping Capacity'!O30</f>
        <v>7.2</v>
      </c>
      <c r="AD31" s="131">
        <f>'Lack of Coping Capacity'!R30</f>
        <v>6.5</v>
      </c>
      <c r="AE31" s="127">
        <f>'Lack of Coping Capacity'!S30</f>
        <v>7.6</v>
      </c>
      <c r="AF31" s="127">
        <f t="shared" si="3"/>
        <v>6.6</v>
      </c>
      <c r="AG31" s="132">
        <f t="shared" si="0"/>
        <v>6.4</v>
      </c>
      <c r="AH31" s="256">
        <f t="shared" si="4"/>
        <v>12</v>
      </c>
      <c r="AI31" s="254">
        <f>'INFORM Lack Reliability index'!I29</f>
        <v>7.1118012422360248</v>
      </c>
      <c r="AK31" s="257">
        <f>'Imputed and missing data hidden'!BA31</f>
        <v>25</v>
      </c>
      <c r="AL31" s="258">
        <f>'Imputed and missing data hidden'!BB31</f>
        <v>0.54347826086956519</v>
      </c>
      <c r="AM31" s="258">
        <f>'INFORM Lack Reliability index'!D29</f>
        <v>0.36956521739130432</v>
      </c>
      <c r="AN31" s="258">
        <f>'INFORM Lack Reliability index'!E29</f>
        <v>0.10869565217391304</v>
      </c>
      <c r="AO31" s="259">
        <f>'Indicator Date hidden2'!BB31</f>
        <v>1.2391304347826086</v>
      </c>
    </row>
    <row r="32" spans="1:41" x14ac:dyDescent="0.25">
      <c r="A32" s="165" t="s">
        <v>186</v>
      </c>
      <c r="B32" s="165" t="s">
        <v>362</v>
      </c>
      <c r="C32" s="165" t="s">
        <v>342</v>
      </c>
      <c r="D32" s="195" t="s">
        <v>518</v>
      </c>
      <c r="E32" s="186">
        <f>'Hazard &amp; Exposure'!O31</f>
        <v>2.9</v>
      </c>
      <c r="F32" s="186">
        <f>'Hazard &amp; Exposure'!P31</f>
        <v>7.6</v>
      </c>
      <c r="G32" s="125">
        <f>'Hazard &amp; Exposure'!Q31</f>
        <v>7.5</v>
      </c>
      <c r="H32" s="127">
        <f>'Hazard &amp; Exposure'!R31</f>
        <v>6.4</v>
      </c>
      <c r="I32" s="186">
        <f>'Hazard &amp; Exposure'!S31</f>
        <v>0</v>
      </c>
      <c r="J32" s="186">
        <f>'Hazard &amp; Exposure'!U31</f>
        <v>0</v>
      </c>
      <c r="K32" s="187">
        <f>'Hazard &amp; Exposure'!V31</f>
        <v>7</v>
      </c>
      <c r="L32" s="127">
        <f>'Hazard &amp; Exposure'!W31</f>
        <v>3.1</v>
      </c>
      <c r="M32" s="127">
        <f t="shared" si="1"/>
        <v>5</v>
      </c>
      <c r="N32" s="128">
        <f>Vulnerability!F31</f>
        <v>9.4</v>
      </c>
      <c r="O32" s="127">
        <f>Vulnerability!G31</f>
        <v>9.4</v>
      </c>
      <c r="P32" s="128">
        <f>Vulnerability!N31</f>
        <v>2.4</v>
      </c>
      <c r="Q32" s="122">
        <f>Vulnerability!T31</f>
        <v>3</v>
      </c>
      <c r="R32" s="122">
        <f>Vulnerability!W31</f>
        <v>6.3</v>
      </c>
      <c r="S32" s="122">
        <f>Vulnerability!Z31</f>
        <v>7.2</v>
      </c>
      <c r="T32" s="122">
        <f>Vulnerability!AC31</f>
        <v>8.6999999999999993</v>
      </c>
      <c r="U32" s="122">
        <f>Vulnerability!AG31</f>
        <v>1.9</v>
      </c>
      <c r="V32" s="266">
        <f>Vulnerability!AM31</f>
        <v>5.2</v>
      </c>
      <c r="W32" s="129">
        <f>Vulnerability!AN31</f>
        <v>5.9</v>
      </c>
      <c r="X32" s="127">
        <f>Vulnerability!AO31</f>
        <v>4.4000000000000004</v>
      </c>
      <c r="Y32" s="127">
        <f t="shared" si="2"/>
        <v>7.7</v>
      </c>
      <c r="Z32" s="130">
        <f>'Lack of Coping Capacity'!F31</f>
        <v>5.3</v>
      </c>
      <c r="AA32" s="127">
        <f>'Lack of Coping Capacity'!G31</f>
        <v>5.3</v>
      </c>
      <c r="AB32" s="130">
        <f>'Lack of Coping Capacity'!L31</f>
        <v>9.1</v>
      </c>
      <c r="AC32" s="123">
        <f>'Lack of Coping Capacity'!O31</f>
        <v>7.2</v>
      </c>
      <c r="AD32" s="131">
        <f>'Lack of Coping Capacity'!R31</f>
        <v>6.5</v>
      </c>
      <c r="AE32" s="127">
        <f>'Lack of Coping Capacity'!S31</f>
        <v>7.6</v>
      </c>
      <c r="AF32" s="127">
        <f t="shared" si="3"/>
        <v>6.6</v>
      </c>
      <c r="AG32" s="132">
        <f t="shared" si="0"/>
        <v>6.3</v>
      </c>
      <c r="AH32" s="256">
        <f t="shared" si="4"/>
        <v>15</v>
      </c>
      <c r="AI32" s="254">
        <f>'INFORM Lack Reliability index'!I30</f>
        <v>7.1118012422360248</v>
      </c>
      <c r="AK32" s="257">
        <f>'Imputed and missing data hidden'!BA32</f>
        <v>25</v>
      </c>
      <c r="AL32" s="258">
        <f>'Imputed and missing data hidden'!BB32</f>
        <v>0.54347826086956519</v>
      </c>
      <c r="AM32" s="258">
        <f>'INFORM Lack Reliability index'!D30</f>
        <v>0.36956521739130432</v>
      </c>
      <c r="AN32" s="258">
        <f>'INFORM Lack Reliability index'!E30</f>
        <v>0.10869565217391304</v>
      </c>
      <c r="AO32" s="259">
        <f>'Indicator Date hidden2'!BB32</f>
        <v>1.2391304347826086</v>
      </c>
    </row>
    <row r="33" spans="1:41" x14ac:dyDescent="0.25">
      <c r="A33" s="165" t="s">
        <v>187</v>
      </c>
      <c r="B33" s="165" t="s">
        <v>365</v>
      </c>
      <c r="C33" s="165" t="s">
        <v>367</v>
      </c>
      <c r="D33" s="195" t="s">
        <v>368</v>
      </c>
      <c r="E33" s="186">
        <f>'Hazard &amp; Exposure'!O32</f>
        <v>5.4</v>
      </c>
      <c r="F33" s="186">
        <f>'Hazard &amp; Exposure'!P32</f>
        <v>8.8000000000000007</v>
      </c>
      <c r="G33" s="125">
        <f>'Hazard &amp; Exposure'!Q32</f>
        <v>6.9</v>
      </c>
      <c r="H33" s="127">
        <f>'Hazard &amp; Exposure'!R32</f>
        <v>7.3</v>
      </c>
      <c r="I33" s="186">
        <f>'Hazard &amp; Exposure'!S32</f>
        <v>5</v>
      </c>
      <c r="J33" s="186">
        <f>'Hazard &amp; Exposure'!U32</f>
        <v>0</v>
      </c>
      <c r="K33" s="187">
        <f>'Hazard &amp; Exposure'!V32</f>
        <v>8</v>
      </c>
      <c r="L33" s="127">
        <f>'Hazard &amp; Exposure'!W32</f>
        <v>5.2</v>
      </c>
      <c r="M33" s="127">
        <f t="shared" si="1"/>
        <v>6.4</v>
      </c>
      <c r="N33" s="128">
        <f>Vulnerability!F32</f>
        <v>9.1999999999999993</v>
      </c>
      <c r="O33" s="127">
        <f>Vulnerability!G32</f>
        <v>9.1999999999999993</v>
      </c>
      <c r="P33" s="128">
        <f>Vulnerability!N32</f>
        <v>1.5</v>
      </c>
      <c r="Q33" s="122">
        <f>Vulnerability!T32</f>
        <v>2.5</v>
      </c>
      <c r="R33" s="122">
        <f>Vulnerability!W32</f>
        <v>4.9000000000000004</v>
      </c>
      <c r="S33" s="122">
        <f>Vulnerability!Z32</f>
        <v>3.4</v>
      </c>
      <c r="T33" s="122">
        <f>Vulnerability!AC32</f>
        <v>8.6999999999999993</v>
      </c>
      <c r="U33" s="122">
        <f>Vulnerability!AG32</f>
        <v>3.4</v>
      </c>
      <c r="V33" s="266">
        <f>Vulnerability!AM32</f>
        <v>5.6</v>
      </c>
      <c r="W33" s="129">
        <f>Vulnerability!AN32</f>
        <v>5.2</v>
      </c>
      <c r="X33" s="127">
        <f>Vulnerability!AO32</f>
        <v>3.6</v>
      </c>
      <c r="Y33" s="127">
        <f t="shared" si="2"/>
        <v>7.3</v>
      </c>
      <c r="Z33" s="130">
        <f>'Lack of Coping Capacity'!F32</f>
        <v>5.3</v>
      </c>
      <c r="AA33" s="127">
        <f>'Lack of Coping Capacity'!G32</f>
        <v>5.3</v>
      </c>
      <c r="AB33" s="130">
        <f>'Lack of Coping Capacity'!L32</f>
        <v>9.1</v>
      </c>
      <c r="AC33" s="123">
        <f>'Lack of Coping Capacity'!O32</f>
        <v>9.1999999999999993</v>
      </c>
      <c r="AD33" s="131">
        <f>'Lack of Coping Capacity'!R32</f>
        <v>2.5</v>
      </c>
      <c r="AE33" s="127">
        <f>'Lack of Coping Capacity'!S32</f>
        <v>6.9</v>
      </c>
      <c r="AF33" s="127">
        <f t="shared" si="3"/>
        <v>6.2</v>
      </c>
      <c r="AG33" s="132">
        <f t="shared" si="0"/>
        <v>6.6</v>
      </c>
      <c r="AH33" s="256">
        <f t="shared" si="4"/>
        <v>10</v>
      </c>
      <c r="AI33" s="254">
        <f>'INFORM Lack Reliability index'!I31</f>
        <v>7.1118012422360248</v>
      </c>
      <c r="AK33" s="257">
        <f>'Imputed and missing data hidden'!BA33</f>
        <v>25</v>
      </c>
      <c r="AL33" s="258">
        <f>'Imputed and missing data hidden'!BB33</f>
        <v>0.54347826086956519</v>
      </c>
      <c r="AM33" s="258">
        <f>'INFORM Lack Reliability index'!D31</f>
        <v>0.36956521739130432</v>
      </c>
      <c r="AN33" s="258">
        <f>'INFORM Lack Reliability index'!E31</f>
        <v>0.10869565217391304</v>
      </c>
      <c r="AO33" s="259">
        <f>'Indicator Date hidden2'!BB33</f>
        <v>1.2391304347826086</v>
      </c>
    </row>
    <row r="34" spans="1:41" x14ac:dyDescent="0.25">
      <c r="A34" s="165" t="s">
        <v>187</v>
      </c>
      <c r="B34" s="165" t="s">
        <v>369</v>
      </c>
      <c r="C34" s="165" t="s">
        <v>367</v>
      </c>
      <c r="D34" s="195" t="s">
        <v>371</v>
      </c>
      <c r="E34" s="186">
        <f>'Hazard &amp; Exposure'!O33</f>
        <v>4.3</v>
      </c>
      <c r="F34" s="186">
        <f>'Hazard &amp; Exposure'!P33</f>
        <v>6.8</v>
      </c>
      <c r="G34" s="125">
        <f>'Hazard &amp; Exposure'!Q33</f>
        <v>4.5</v>
      </c>
      <c r="H34" s="127">
        <f>'Hazard &amp; Exposure'!R33</f>
        <v>5.3</v>
      </c>
      <c r="I34" s="186">
        <f>'Hazard &amp; Exposure'!S33</f>
        <v>5</v>
      </c>
      <c r="J34" s="186">
        <f>'Hazard &amp; Exposure'!U33</f>
        <v>0</v>
      </c>
      <c r="K34" s="187">
        <f>'Hazard &amp; Exposure'!V33</f>
        <v>7</v>
      </c>
      <c r="L34" s="127">
        <f>'Hazard &amp; Exposure'!W33</f>
        <v>4.5999999999999996</v>
      </c>
      <c r="M34" s="127">
        <f t="shared" si="1"/>
        <v>5</v>
      </c>
      <c r="N34" s="128">
        <f>Vulnerability!F33</f>
        <v>9.1999999999999993</v>
      </c>
      <c r="O34" s="127">
        <f>Vulnerability!G33</f>
        <v>9.1999999999999993</v>
      </c>
      <c r="P34" s="128">
        <f>Vulnerability!N33</f>
        <v>0</v>
      </c>
      <c r="Q34" s="122">
        <f>Vulnerability!T33</f>
        <v>2.5</v>
      </c>
      <c r="R34" s="122">
        <f>Vulnerability!W33</f>
        <v>4.9000000000000004</v>
      </c>
      <c r="S34" s="122">
        <f>Vulnerability!Z33</f>
        <v>3.4</v>
      </c>
      <c r="T34" s="122">
        <f>Vulnerability!AC33</f>
        <v>8.6999999999999993</v>
      </c>
      <c r="U34" s="122">
        <f>Vulnerability!AG33</f>
        <v>7.4</v>
      </c>
      <c r="V34" s="266">
        <f>Vulnerability!AM33</f>
        <v>3.6</v>
      </c>
      <c r="W34" s="129">
        <f>Vulnerability!AN33</f>
        <v>5.6</v>
      </c>
      <c r="X34" s="127">
        <f>Vulnerability!AO33</f>
        <v>3.3</v>
      </c>
      <c r="Y34" s="127">
        <f t="shared" si="2"/>
        <v>7.2</v>
      </c>
      <c r="Z34" s="130">
        <f>'Lack of Coping Capacity'!F33</f>
        <v>5.3</v>
      </c>
      <c r="AA34" s="127">
        <f>'Lack of Coping Capacity'!G33</f>
        <v>5.3</v>
      </c>
      <c r="AB34" s="130">
        <f>'Lack of Coping Capacity'!L33</f>
        <v>9.1</v>
      </c>
      <c r="AC34" s="123">
        <f>'Lack of Coping Capacity'!O33</f>
        <v>9.1999999999999993</v>
      </c>
      <c r="AD34" s="131">
        <f>'Lack of Coping Capacity'!R33</f>
        <v>2.5</v>
      </c>
      <c r="AE34" s="127">
        <f>'Lack of Coping Capacity'!S33</f>
        <v>6.9</v>
      </c>
      <c r="AF34" s="127">
        <f t="shared" si="3"/>
        <v>6.2</v>
      </c>
      <c r="AG34" s="132">
        <f t="shared" si="0"/>
        <v>6.1</v>
      </c>
      <c r="AH34" s="256">
        <f t="shared" si="4"/>
        <v>23</v>
      </c>
      <c r="AI34" s="254">
        <f>'INFORM Lack Reliability index'!I32</f>
        <v>7.1118012422360248</v>
      </c>
      <c r="AK34" s="257">
        <f>'Imputed and missing data hidden'!BA34</f>
        <v>25</v>
      </c>
      <c r="AL34" s="258">
        <f>'Imputed and missing data hidden'!BB34</f>
        <v>0.54347826086956519</v>
      </c>
      <c r="AM34" s="258">
        <f>'INFORM Lack Reliability index'!D32</f>
        <v>0.36956521739130432</v>
      </c>
      <c r="AN34" s="258">
        <f>'INFORM Lack Reliability index'!E32</f>
        <v>0.10869565217391304</v>
      </c>
      <c r="AO34" s="259">
        <f>'Indicator Date hidden2'!BB34</f>
        <v>1.2391304347826086</v>
      </c>
    </row>
    <row r="35" spans="1:41" x14ac:dyDescent="0.25">
      <c r="A35" s="165" t="s">
        <v>187</v>
      </c>
      <c r="B35" s="165" t="s">
        <v>563</v>
      </c>
      <c r="C35" s="165" t="s">
        <v>367</v>
      </c>
      <c r="D35" s="195" t="s">
        <v>374</v>
      </c>
      <c r="E35" s="186">
        <f>'Hazard &amp; Exposure'!O34</f>
        <v>3.6</v>
      </c>
      <c r="F35" s="186">
        <f>'Hazard &amp; Exposure'!P34</f>
        <v>9.1999999999999993</v>
      </c>
      <c r="G35" s="125">
        <f>'Hazard &amp; Exposure'!Q34</f>
        <v>6</v>
      </c>
      <c r="H35" s="127">
        <f>'Hazard &amp; Exposure'!R34</f>
        <v>6.9</v>
      </c>
      <c r="I35" s="186">
        <f>'Hazard &amp; Exposure'!S34</f>
        <v>5</v>
      </c>
      <c r="J35" s="186">
        <f>'Hazard &amp; Exposure'!U34</f>
        <v>0</v>
      </c>
      <c r="K35" s="187">
        <f>'Hazard &amp; Exposure'!V34</f>
        <v>7</v>
      </c>
      <c r="L35" s="127">
        <f>'Hazard &amp; Exposure'!W34</f>
        <v>4.5999999999999996</v>
      </c>
      <c r="M35" s="127">
        <f t="shared" si="1"/>
        <v>5.9</v>
      </c>
      <c r="N35" s="128">
        <f>Vulnerability!F34</f>
        <v>9.1999999999999993</v>
      </c>
      <c r="O35" s="127">
        <f>Vulnerability!G34</f>
        <v>9.1999999999999993</v>
      </c>
      <c r="P35" s="128">
        <f>Vulnerability!N34</f>
        <v>0</v>
      </c>
      <c r="Q35" s="122">
        <f>Vulnerability!T34</f>
        <v>2.5</v>
      </c>
      <c r="R35" s="122">
        <f>Vulnerability!W34</f>
        <v>4.9000000000000004</v>
      </c>
      <c r="S35" s="122">
        <f>Vulnerability!Z34</f>
        <v>3.4</v>
      </c>
      <c r="T35" s="122">
        <f>Vulnerability!AC34</f>
        <v>8.6999999999999993</v>
      </c>
      <c r="U35" s="122">
        <f>Vulnerability!AG34</f>
        <v>3.1</v>
      </c>
      <c r="V35" s="266">
        <f>Vulnerability!AM34</f>
        <v>5.2</v>
      </c>
      <c r="W35" s="129">
        <f>Vulnerability!AN34</f>
        <v>5.0999999999999996</v>
      </c>
      <c r="X35" s="127">
        <f>Vulnerability!AO34</f>
        <v>2.9</v>
      </c>
      <c r="Y35" s="127">
        <f t="shared" si="2"/>
        <v>7.1</v>
      </c>
      <c r="Z35" s="130">
        <f>'Lack of Coping Capacity'!F34</f>
        <v>5.3</v>
      </c>
      <c r="AA35" s="127">
        <f>'Lack of Coping Capacity'!G34</f>
        <v>5.3</v>
      </c>
      <c r="AB35" s="130">
        <f>'Lack of Coping Capacity'!L34</f>
        <v>9.1</v>
      </c>
      <c r="AC35" s="123">
        <f>'Lack of Coping Capacity'!O34</f>
        <v>9.1999999999999993</v>
      </c>
      <c r="AD35" s="131">
        <f>'Lack of Coping Capacity'!R34</f>
        <v>2.5</v>
      </c>
      <c r="AE35" s="127">
        <f>'Lack of Coping Capacity'!S34</f>
        <v>6.9</v>
      </c>
      <c r="AF35" s="127">
        <f t="shared" si="3"/>
        <v>6.2</v>
      </c>
      <c r="AG35" s="132">
        <f t="shared" si="0"/>
        <v>6.4</v>
      </c>
      <c r="AH35" s="256">
        <f t="shared" si="4"/>
        <v>12</v>
      </c>
      <c r="AI35" s="254">
        <f>'INFORM Lack Reliability index'!I33</f>
        <v>7.1118012422360248</v>
      </c>
      <c r="AK35" s="257">
        <f>'Imputed and missing data hidden'!BA35</f>
        <v>25</v>
      </c>
      <c r="AL35" s="258">
        <f>'Imputed and missing data hidden'!BB35</f>
        <v>0.54347826086956519</v>
      </c>
      <c r="AM35" s="258">
        <f>'INFORM Lack Reliability index'!D33</f>
        <v>0.36956521739130432</v>
      </c>
      <c r="AN35" s="258">
        <f>'INFORM Lack Reliability index'!E33</f>
        <v>0.10869565217391304</v>
      </c>
      <c r="AO35" s="259">
        <f>'Indicator Date hidden2'!BB35</f>
        <v>1.2391304347826086</v>
      </c>
    </row>
    <row r="36" spans="1:41" x14ac:dyDescent="0.25">
      <c r="A36" s="165" t="s">
        <v>187</v>
      </c>
      <c r="B36" s="165" t="s">
        <v>375</v>
      </c>
      <c r="C36" s="165" t="s">
        <v>367</v>
      </c>
      <c r="D36" s="195" t="s">
        <v>377</v>
      </c>
      <c r="E36" s="186">
        <f>'Hazard &amp; Exposure'!O35</f>
        <v>3.9</v>
      </c>
      <c r="F36" s="186">
        <f>'Hazard &amp; Exposure'!P35</f>
        <v>0</v>
      </c>
      <c r="G36" s="125">
        <f>'Hazard &amp; Exposure'!Q35</f>
        <v>4.5</v>
      </c>
      <c r="H36" s="127">
        <f>'Hazard &amp; Exposure'!R35</f>
        <v>3</v>
      </c>
      <c r="I36" s="186">
        <f>'Hazard &amp; Exposure'!S35</f>
        <v>5</v>
      </c>
      <c r="J36" s="186">
        <f>'Hazard &amp; Exposure'!U35</f>
        <v>0</v>
      </c>
      <c r="K36" s="187">
        <f>'Hazard &amp; Exposure'!V35</f>
        <v>7</v>
      </c>
      <c r="L36" s="127">
        <f>'Hazard &amp; Exposure'!W35</f>
        <v>4.5999999999999996</v>
      </c>
      <c r="M36" s="127">
        <f t="shared" si="1"/>
        <v>3.8</v>
      </c>
      <c r="N36" s="128">
        <f>Vulnerability!F35</f>
        <v>9.1999999999999993</v>
      </c>
      <c r="O36" s="127">
        <f>Vulnerability!G35</f>
        <v>9.1999999999999993</v>
      </c>
      <c r="P36" s="128">
        <f>Vulnerability!N35</f>
        <v>0</v>
      </c>
      <c r="Q36" s="122">
        <f>Vulnerability!T35</f>
        <v>2.5</v>
      </c>
      <c r="R36" s="122">
        <f>Vulnerability!W35</f>
        <v>4.9000000000000004</v>
      </c>
      <c r="S36" s="122">
        <f>Vulnerability!Z35</f>
        <v>3.4</v>
      </c>
      <c r="T36" s="122">
        <f>Vulnerability!AC35</f>
        <v>8.6999999999999993</v>
      </c>
      <c r="U36" s="122">
        <f>Vulnerability!AG35</f>
        <v>4</v>
      </c>
      <c r="V36" s="266">
        <f>Vulnerability!AM35</f>
        <v>5.8</v>
      </c>
      <c r="W36" s="129">
        <f>Vulnerability!AN35</f>
        <v>5.3</v>
      </c>
      <c r="X36" s="127">
        <f>Vulnerability!AO35</f>
        <v>3.1</v>
      </c>
      <c r="Y36" s="127">
        <f t="shared" si="2"/>
        <v>7.2</v>
      </c>
      <c r="Z36" s="130">
        <f>'Lack of Coping Capacity'!F35</f>
        <v>5.3</v>
      </c>
      <c r="AA36" s="127">
        <f>'Lack of Coping Capacity'!G35</f>
        <v>5.3</v>
      </c>
      <c r="AB36" s="130">
        <f>'Lack of Coping Capacity'!L35</f>
        <v>9.1</v>
      </c>
      <c r="AC36" s="123">
        <f>'Lack of Coping Capacity'!O35</f>
        <v>9.1999999999999993</v>
      </c>
      <c r="AD36" s="131">
        <f>'Lack of Coping Capacity'!R35</f>
        <v>2.5</v>
      </c>
      <c r="AE36" s="127">
        <f>'Lack of Coping Capacity'!S35</f>
        <v>6.9</v>
      </c>
      <c r="AF36" s="127">
        <f t="shared" si="3"/>
        <v>6.2</v>
      </c>
      <c r="AG36" s="132">
        <f t="shared" ref="AG36:AG67" si="5">ROUND(M36^(1/3)*Y36^(1/3)*AF36^(1/3),1)</f>
        <v>5.5</v>
      </c>
      <c r="AH36" s="256">
        <f t="shared" si="4"/>
        <v>55</v>
      </c>
      <c r="AI36" s="254">
        <f>'INFORM Lack Reliability index'!I34</f>
        <v>7.1118012422360248</v>
      </c>
      <c r="AK36" s="257">
        <f>'Imputed and missing data hidden'!BA36</f>
        <v>25</v>
      </c>
      <c r="AL36" s="258">
        <f>'Imputed and missing data hidden'!BB36</f>
        <v>0.54347826086956519</v>
      </c>
      <c r="AM36" s="258">
        <f>'INFORM Lack Reliability index'!D34</f>
        <v>0.36956521739130432</v>
      </c>
      <c r="AN36" s="258">
        <f>'INFORM Lack Reliability index'!E34</f>
        <v>0.10869565217391304</v>
      </c>
      <c r="AO36" s="259">
        <f>'Indicator Date hidden2'!BB36</f>
        <v>1.2391304347826086</v>
      </c>
    </row>
    <row r="37" spans="1:41" x14ac:dyDescent="0.25">
      <c r="A37" s="165" t="s">
        <v>187</v>
      </c>
      <c r="B37" s="165" t="s">
        <v>378</v>
      </c>
      <c r="C37" s="165" t="s">
        <v>367</v>
      </c>
      <c r="D37" s="195" t="s">
        <v>380</v>
      </c>
      <c r="E37" s="186">
        <f>'Hazard &amp; Exposure'!O36</f>
        <v>3.9</v>
      </c>
      <c r="F37" s="186">
        <f>'Hazard &amp; Exposure'!P36</f>
        <v>10</v>
      </c>
      <c r="G37" s="125">
        <f>'Hazard &amp; Exposure'!Q36</f>
        <v>4.5</v>
      </c>
      <c r="H37" s="127">
        <f>'Hazard &amp; Exposure'!R36</f>
        <v>7.4</v>
      </c>
      <c r="I37" s="186">
        <f>'Hazard &amp; Exposure'!S36</f>
        <v>5</v>
      </c>
      <c r="J37" s="186">
        <f>'Hazard &amp; Exposure'!U36</f>
        <v>0</v>
      </c>
      <c r="K37" s="187">
        <f>'Hazard &amp; Exposure'!V36</f>
        <v>7</v>
      </c>
      <c r="L37" s="127">
        <f>'Hazard &amp; Exposure'!W36</f>
        <v>4.5999999999999996</v>
      </c>
      <c r="M37" s="127">
        <f t="shared" si="1"/>
        <v>6.2</v>
      </c>
      <c r="N37" s="128">
        <f>Vulnerability!F36</f>
        <v>9.1999999999999993</v>
      </c>
      <c r="O37" s="127">
        <f>Vulnerability!G36</f>
        <v>9.1999999999999993</v>
      </c>
      <c r="P37" s="128">
        <f>Vulnerability!N36</f>
        <v>0</v>
      </c>
      <c r="Q37" s="122">
        <f>Vulnerability!T36</f>
        <v>2.5</v>
      </c>
      <c r="R37" s="122">
        <f>Vulnerability!W36</f>
        <v>4.9000000000000004</v>
      </c>
      <c r="S37" s="122">
        <f>Vulnerability!Z36</f>
        <v>3.4</v>
      </c>
      <c r="T37" s="122">
        <f>Vulnerability!AC36</f>
        <v>8.6999999999999993</v>
      </c>
      <c r="U37" s="122">
        <f>Vulnerability!AG36</f>
        <v>5.7</v>
      </c>
      <c r="V37" s="266">
        <f>Vulnerability!AM36</f>
        <v>6</v>
      </c>
      <c r="W37" s="129">
        <f>Vulnerability!AN36</f>
        <v>5.6</v>
      </c>
      <c r="X37" s="127">
        <f>Vulnerability!AO36</f>
        <v>3.3</v>
      </c>
      <c r="Y37" s="127">
        <f t="shared" si="2"/>
        <v>7.2</v>
      </c>
      <c r="Z37" s="130">
        <f>'Lack of Coping Capacity'!F36</f>
        <v>5.3</v>
      </c>
      <c r="AA37" s="127">
        <f>'Lack of Coping Capacity'!G36</f>
        <v>5.3</v>
      </c>
      <c r="AB37" s="130">
        <f>'Lack of Coping Capacity'!L36</f>
        <v>9.1</v>
      </c>
      <c r="AC37" s="123">
        <f>'Lack of Coping Capacity'!O36</f>
        <v>9.1999999999999993</v>
      </c>
      <c r="AD37" s="131">
        <f>'Lack of Coping Capacity'!R36</f>
        <v>2.5</v>
      </c>
      <c r="AE37" s="127">
        <f>'Lack of Coping Capacity'!S36</f>
        <v>6.9</v>
      </c>
      <c r="AF37" s="127">
        <f t="shared" si="3"/>
        <v>6.2</v>
      </c>
      <c r="AG37" s="132">
        <f t="shared" si="5"/>
        <v>6.5</v>
      </c>
      <c r="AH37" s="256">
        <f t="shared" si="4"/>
        <v>11</v>
      </c>
      <c r="AI37" s="254">
        <f>'INFORM Lack Reliability index'!I35</f>
        <v>7.1118012422360248</v>
      </c>
      <c r="AK37" s="257">
        <f>'Imputed and missing data hidden'!BA37</f>
        <v>25</v>
      </c>
      <c r="AL37" s="258">
        <f>'Imputed and missing data hidden'!BB37</f>
        <v>0.54347826086956519</v>
      </c>
      <c r="AM37" s="258">
        <f>'INFORM Lack Reliability index'!D35</f>
        <v>0.36956521739130432</v>
      </c>
      <c r="AN37" s="258">
        <f>'INFORM Lack Reliability index'!E35</f>
        <v>0.10869565217391304</v>
      </c>
      <c r="AO37" s="259">
        <f>'Indicator Date hidden2'!BB37</f>
        <v>1.2391304347826086</v>
      </c>
    </row>
    <row r="38" spans="1:41" x14ac:dyDescent="0.25">
      <c r="A38" s="165" t="s">
        <v>187</v>
      </c>
      <c r="B38" s="165" t="s">
        <v>381</v>
      </c>
      <c r="C38" s="165" t="s">
        <v>367</v>
      </c>
      <c r="D38" s="195" t="s">
        <v>383</v>
      </c>
      <c r="E38" s="186">
        <f>'Hazard &amp; Exposure'!O37</f>
        <v>3.9</v>
      </c>
      <c r="F38" s="186">
        <f>'Hazard &amp; Exposure'!P37</f>
        <v>4.5</v>
      </c>
      <c r="G38" s="125">
        <f>'Hazard &amp; Exposure'!Q37</f>
        <v>5.7</v>
      </c>
      <c r="H38" s="127">
        <f>'Hazard &amp; Exposure'!R37</f>
        <v>4.7</v>
      </c>
      <c r="I38" s="186">
        <f>'Hazard &amp; Exposure'!S37</f>
        <v>5</v>
      </c>
      <c r="J38" s="186">
        <f>'Hazard &amp; Exposure'!U37</f>
        <v>0</v>
      </c>
      <c r="K38" s="187">
        <f>'Hazard &amp; Exposure'!V37</f>
        <v>7</v>
      </c>
      <c r="L38" s="127">
        <f>'Hazard &amp; Exposure'!W37</f>
        <v>4.5999999999999996</v>
      </c>
      <c r="M38" s="127">
        <f t="shared" si="1"/>
        <v>4.7</v>
      </c>
      <c r="N38" s="128">
        <f>Vulnerability!F37</f>
        <v>9.1999999999999993</v>
      </c>
      <c r="O38" s="127">
        <f>Vulnerability!G37</f>
        <v>9.1999999999999993</v>
      </c>
      <c r="P38" s="128">
        <f>Vulnerability!N37</f>
        <v>0</v>
      </c>
      <c r="Q38" s="122">
        <f>Vulnerability!T37</f>
        <v>2.5</v>
      </c>
      <c r="R38" s="122">
        <f>Vulnerability!W37</f>
        <v>4.9000000000000004</v>
      </c>
      <c r="S38" s="122">
        <f>Vulnerability!Z37</f>
        <v>3.4</v>
      </c>
      <c r="T38" s="122">
        <f>Vulnerability!AC37</f>
        <v>8.6999999999999993</v>
      </c>
      <c r="U38" s="122">
        <f>Vulnerability!AG37</f>
        <v>7.4</v>
      </c>
      <c r="V38" s="266">
        <f>Vulnerability!AM37</f>
        <v>6.1</v>
      </c>
      <c r="W38" s="129">
        <f>Vulnerability!AN37</f>
        <v>6</v>
      </c>
      <c r="X38" s="127">
        <f>Vulnerability!AO37</f>
        <v>3.6</v>
      </c>
      <c r="Y38" s="127">
        <f t="shared" si="2"/>
        <v>7.3</v>
      </c>
      <c r="Z38" s="130">
        <f>'Lack of Coping Capacity'!F37</f>
        <v>5.3</v>
      </c>
      <c r="AA38" s="127">
        <f>'Lack of Coping Capacity'!G37</f>
        <v>5.3</v>
      </c>
      <c r="AB38" s="130">
        <f>'Lack of Coping Capacity'!L37</f>
        <v>9.1</v>
      </c>
      <c r="AC38" s="123">
        <f>'Lack of Coping Capacity'!O37</f>
        <v>9.1999999999999993</v>
      </c>
      <c r="AD38" s="131">
        <f>'Lack of Coping Capacity'!R37</f>
        <v>2.5</v>
      </c>
      <c r="AE38" s="127">
        <f>'Lack of Coping Capacity'!S37</f>
        <v>6.9</v>
      </c>
      <c r="AF38" s="127">
        <f t="shared" si="3"/>
        <v>6.2</v>
      </c>
      <c r="AG38" s="132">
        <f t="shared" si="5"/>
        <v>6</v>
      </c>
      <c r="AH38" s="256">
        <f t="shared" si="4"/>
        <v>31</v>
      </c>
      <c r="AI38" s="254">
        <f>'INFORM Lack Reliability index'!I36</f>
        <v>7.1118012422360248</v>
      </c>
      <c r="AK38" s="257">
        <f>'Imputed and missing data hidden'!BA38</f>
        <v>25</v>
      </c>
      <c r="AL38" s="258">
        <f>'Imputed and missing data hidden'!BB38</f>
        <v>0.54347826086956519</v>
      </c>
      <c r="AM38" s="258">
        <f>'INFORM Lack Reliability index'!D36</f>
        <v>0.36956521739130432</v>
      </c>
      <c r="AN38" s="258">
        <f>'INFORM Lack Reliability index'!E36</f>
        <v>0.10869565217391304</v>
      </c>
      <c r="AO38" s="259">
        <f>'Indicator Date hidden2'!BB38</f>
        <v>1.2391304347826086</v>
      </c>
    </row>
    <row r="39" spans="1:41" x14ac:dyDescent="0.25">
      <c r="A39" s="165" t="s">
        <v>187</v>
      </c>
      <c r="B39" s="165" t="s">
        <v>384</v>
      </c>
      <c r="C39" s="165" t="s">
        <v>367</v>
      </c>
      <c r="D39" s="195" t="s">
        <v>386</v>
      </c>
      <c r="E39" s="186">
        <f>'Hazard &amp; Exposure'!O38</f>
        <v>3.6</v>
      </c>
      <c r="F39" s="186">
        <f>'Hazard &amp; Exposure'!P38</f>
        <v>9.6999999999999993</v>
      </c>
      <c r="G39" s="125">
        <f>'Hazard &amp; Exposure'!Q38</f>
        <v>4.8</v>
      </c>
      <c r="H39" s="127">
        <f>'Hazard &amp; Exposure'!R38</f>
        <v>7.1</v>
      </c>
      <c r="I39" s="186">
        <f>'Hazard &amp; Exposure'!S38</f>
        <v>5</v>
      </c>
      <c r="J39" s="186">
        <f>'Hazard &amp; Exposure'!U38</f>
        <v>6.5</v>
      </c>
      <c r="K39" s="187">
        <f>'Hazard &amp; Exposure'!V38</f>
        <v>7</v>
      </c>
      <c r="L39" s="127">
        <f>'Hazard &amp; Exposure'!W38</f>
        <v>6.2</v>
      </c>
      <c r="M39" s="127">
        <f t="shared" si="1"/>
        <v>6.7</v>
      </c>
      <c r="N39" s="128">
        <f>Vulnerability!F38</f>
        <v>9.1999999999999993</v>
      </c>
      <c r="O39" s="127">
        <f>Vulnerability!G38</f>
        <v>9.1999999999999993</v>
      </c>
      <c r="P39" s="128">
        <f>Vulnerability!N38</f>
        <v>1.7</v>
      </c>
      <c r="Q39" s="122">
        <f>Vulnerability!T38</f>
        <v>2.5</v>
      </c>
      <c r="R39" s="122">
        <f>Vulnerability!W38</f>
        <v>4.9000000000000004</v>
      </c>
      <c r="S39" s="122">
        <f>Vulnerability!Z38</f>
        <v>3.4</v>
      </c>
      <c r="T39" s="122">
        <f>Vulnerability!AC38</f>
        <v>8.6999999999999993</v>
      </c>
      <c r="U39" s="122">
        <f>Vulnerability!AG38</f>
        <v>2.7</v>
      </c>
      <c r="V39" s="266">
        <f>Vulnerability!AM38</f>
        <v>6.8</v>
      </c>
      <c r="W39" s="129">
        <f>Vulnerability!AN38</f>
        <v>5.4</v>
      </c>
      <c r="X39" s="127">
        <f>Vulnerability!AO38</f>
        <v>3.8</v>
      </c>
      <c r="Y39" s="127">
        <f t="shared" si="2"/>
        <v>7.4</v>
      </c>
      <c r="Z39" s="130">
        <f>'Lack of Coping Capacity'!F38</f>
        <v>5.3</v>
      </c>
      <c r="AA39" s="127">
        <f>'Lack of Coping Capacity'!G38</f>
        <v>5.3</v>
      </c>
      <c r="AB39" s="130">
        <f>'Lack of Coping Capacity'!L38</f>
        <v>9.1</v>
      </c>
      <c r="AC39" s="123">
        <f>'Lack of Coping Capacity'!O38</f>
        <v>9.1999999999999993</v>
      </c>
      <c r="AD39" s="131">
        <f>'Lack of Coping Capacity'!R38</f>
        <v>2.5</v>
      </c>
      <c r="AE39" s="127">
        <f>'Lack of Coping Capacity'!S38</f>
        <v>6.9</v>
      </c>
      <c r="AF39" s="127">
        <f t="shared" si="3"/>
        <v>6.2</v>
      </c>
      <c r="AG39" s="132">
        <f t="shared" si="5"/>
        <v>6.7</v>
      </c>
      <c r="AH39" s="256">
        <f t="shared" si="4"/>
        <v>6</v>
      </c>
      <c r="AI39" s="254">
        <f>'INFORM Lack Reliability index'!I37</f>
        <v>7.1118012422360248</v>
      </c>
      <c r="AK39" s="257">
        <f>'Imputed and missing data hidden'!BA39</f>
        <v>25</v>
      </c>
      <c r="AL39" s="258">
        <f>'Imputed and missing data hidden'!BB39</f>
        <v>0.54347826086956519</v>
      </c>
      <c r="AM39" s="258">
        <f>'INFORM Lack Reliability index'!D37</f>
        <v>0.36956521739130432</v>
      </c>
      <c r="AN39" s="258">
        <f>'INFORM Lack Reliability index'!E37</f>
        <v>0.10869565217391304</v>
      </c>
      <c r="AO39" s="259">
        <f>'Indicator Date hidden2'!BB39</f>
        <v>1.2391304347826086</v>
      </c>
    </row>
    <row r="40" spans="1:41" x14ac:dyDescent="0.25">
      <c r="A40" s="165" t="s">
        <v>187</v>
      </c>
      <c r="B40" s="165" t="s">
        <v>387</v>
      </c>
      <c r="C40" s="165" t="s">
        <v>367</v>
      </c>
      <c r="D40" s="195" t="s">
        <v>389</v>
      </c>
      <c r="E40" s="186">
        <f>'Hazard &amp; Exposure'!O39</f>
        <v>3.6</v>
      </c>
      <c r="F40" s="186">
        <f>'Hazard &amp; Exposure'!P39</f>
        <v>3.5</v>
      </c>
      <c r="G40" s="125">
        <f>'Hazard &amp; Exposure'!Q39</f>
        <v>4.0999999999999996</v>
      </c>
      <c r="H40" s="127">
        <f>'Hazard &amp; Exposure'!R39</f>
        <v>3.7</v>
      </c>
      <c r="I40" s="186">
        <f>'Hazard &amp; Exposure'!S39</f>
        <v>5</v>
      </c>
      <c r="J40" s="186">
        <f>'Hazard &amp; Exposure'!U39</f>
        <v>0</v>
      </c>
      <c r="K40" s="187">
        <f>'Hazard &amp; Exposure'!V39</f>
        <v>7</v>
      </c>
      <c r="L40" s="127">
        <f>'Hazard &amp; Exposure'!W39</f>
        <v>4.5999999999999996</v>
      </c>
      <c r="M40" s="127">
        <f t="shared" si="1"/>
        <v>4.2</v>
      </c>
      <c r="N40" s="128">
        <f>Vulnerability!F39</f>
        <v>9.1999999999999993</v>
      </c>
      <c r="O40" s="127">
        <f>Vulnerability!G39</f>
        <v>9.1999999999999993</v>
      </c>
      <c r="P40" s="128">
        <f>Vulnerability!N39</f>
        <v>0</v>
      </c>
      <c r="Q40" s="122">
        <f>Vulnerability!T39</f>
        <v>2.5</v>
      </c>
      <c r="R40" s="122">
        <f>Vulnerability!W39</f>
        <v>4.9000000000000004</v>
      </c>
      <c r="S40" s="122">
        <f>Vulnerability!Z39</f>
        <v>3.4</v>
      </c>
      <c r="T40" s="122">
        <f>Vulnerability!AC39</f>
        <v>8.6999999999999993</v>
      </c>
      <c r="U40" s="122">
        <f>Vulnerability!AG39</f>
        <v>3.6</v>
      </c>
      <c r="V40" s="266">
        <f>Vulnerability!AM39</f>
        <v>3.3</v>
      </c>
      <c r="W40" s="129">
        <f>Vulnerability!AN39</f>
        <v>4.9000000000000004</v>
      </c>
      <c r="X40" s="127">
        <f>Vulnerability!AO39</f>
        <v>2.8</v>
      </c>
      <c r="Y40" s="127">
        <f t="shared" si="2"/>
        <v>7.1</v>
      </c>
      <c r="Z40" s="130">
        <f>'Lack of Coping Capacity'!F39</f>
        <v>5.3</v>
      </c>
      <c r="AA40" s="127">
        <f>'Lack of Coping Capacity'!G39</f>
        <v>5.3</v>
      </c>
      <c r="AB40" s="130">
        <f>'Lack of Coping Capacity'!L39</f>
        <v>9.1</v>
      </c>
      <c r="AC40" s="123">
        <f>'Lack of Coping Capacity'!O39</f>
        <v>9.1999999999999993</v>
      </c>
      <c r="AD40" s="131">
        <f>'Lack of Coping Capacity'!R39</f>
        <v>2.5</v>
      </c>
      <c r="AE40" s="127">
        <f>'Lack of Coping Capacity'!S39</f>
        <v>6.9</v>
      </c>
      <c r="AF40" s="127">
        <f t="shared" si="3"/>
        <v>6.2</v>
      </c>
      <c r="AG40" s="132">
        <f t="shared" si="5"/>
        <v>5.7</v>
      </c>
      <c r="AH40" s="256">
        <f t="shared" si="4"/>
        <v>46</v>
      </c>
      <c r="AI40" s="254">
        <f>'INFORM Lack Reliability index'!I38</f>
        <v>7.1118012422360248</v>
      </c>
      <c r="AK40" s="257">
        <f>'Imputed and missing data hidden'!BA40</f>
        <v>25</v>
      </c>
      <c r="AL40" s="258">
        <f>'Imputed and missing data hidden'!BB40</f>
        <v>0.54347826086956519</v>
      </c>
      <c r="AM40" s="258">
        <f>'INFORM Lack Reliability index'!D38</f>
        <v>0.36956521739130432</v>
      </c>
      <c r="AN40" s="258">
        <f>'INFORM Lack Reliability index'!E38</f>
        <v>0.10869565217391304</v>
      </c>
      <c r="AO40" s="259">
        <f>'Indicator Date hidden2'!BB40</f>
        <v>1.2391304347826086</v>
      </c>
    </row>
    <row r="41" spans="1:41" x14ac:dyDescent="0.25">
      <c r="A41" s="165" t="s">
        <v>187</v>
      </c>
      <c r="B41" s="165" t="s">
        <v>187</v>
      </c>
      <c r="C41" s="165" t="s">
        <v>367</v>
      </c>
      <c r="D41" s="195" t="s">
        <v>391</v>
      </c>
      <c r="E41" s="186">
        <f>'Hazard &amp; Exposure'!O40</f>
        <v>3.9</v>
      </c>
      <c r="F41" s="186">
        <f>'Hazard &amp; Exposure'!P40</f>
        <v>3.4</v>
      </c>
      <c r="G41" s="125">
        <f>'Hazard &amp; Exposure'!Q40</f>
        <v>5.6</v>
      </c>
      <c r="H41" s="127">
        <f>'Hazard &amp; Exposure'!R40</f>
        <v>4.4000000000000004</v>
      </c>
      <c r="I41" s="186">
        <f>'Hazard &amp; Exposure'!S40</f>
        <v>5</v>
      </c>
      <c r="J41" s="186">
        <f>'Hazard &amp; Exposure'!U40</f>
        <v>2.4</v>
      </c>
      <c r="K41" s="187">
        <f>'Hazard &amp; Exposure'!V40</f>
        <v>7</v>
      </c>
      <c r="L41" s="127">
        <f>'Hazard &amp; Exposure'!W40</f>
        <v>5.0999999999999996</v>
      </c>
      <c r="M41" s="127">
        <f t="shared" si="1"/>
        <v>4.8</v>
      </c>
      <c r="N41" s="128">
        <f>Vulnerability!F40</f>
        <v>9.1999999999999993</v>
      </c>
      <c r="O41" s="127">
        <f>Vulnerability!G40</f>
        <v>9.1999999999999993</v>
      </c>
      <c r="P41" s="128">
        <f>Vulnerability!N40</f>
        <v>1.9</v>
      </c>
      <c r="Q41" s="122">
        <f>Vulnerability!T40</f>
        <v>2.5</v>
      </c>
      <c r="R41" s="122">
        <f>Vulnerability!W40</f>
        <v>4.9000000000000004</v>
      </c>
      <c r="S41" s="122">
        <f>Vulnerability!Z40</f>
        <v>3.4</v>
      </c>
      <c r="T41" s="122">
        <f>Vulnerability!AC40</f>
        <v>8.6999999999999993</v>
      </c>
      <c r="U41" s="122">
        <f>Vulnerability!AG40</f>
        <v>6.7</v>
      </c>
      <c r="V41" s="266">
        <f>Vulnerability!AM40</f>
        <v>7.1</v>
      </c>
      <c r="W41" s="129">
        <f>Vulnerability!AN40</f>
        <v>6</v>
      </c>
      <c r="X41" s="127">
        <f>Vulnerability!AO40</f>
        <v>4.2</v>
      </c>
      <c r="Y41" s="127">
        <f t="shared" si="2"/>
        <v>7.5</v>
      </c>
      <c r="Z41" s="130">
        <f>'Lack of Coping Capacity'!F40</f>
        <v>5.3</v>
      </c>
      <c r="AA41" s="127">
        <f>'Lack of Coping Capacity'!G40</f>
        <v>5.3</v>
      </c>
      <c r="AB41" s="130">
        <f>'Lack of Coping Capacity'!L40</f>
        <v>9.1</v>
      </c>
      <c r="AC41" s="123">
        <f>'Lack of Coping Capacity'!O40</f>
        <v>9.1999999999999993</v>
      </c>
      <c r="AD41" s="131">
        <f>'Lack of Coping Capacity'!R40</f>
        <v>2.5</v>
      </c>
      <c r="AE41" s="127">
        <f>'Lack of Coping Capacity'!S40</f>
        <v>6.9</v>
      </c>
      <c r="AF41" s="127">
        <f t="shared" si="3"/>
        <v>6.2</v>
      </c>
      <c r="AG41" s="132">
        <f t="shared" si="5"/>
        <v>6.1</v>
      </c>
      <c r="AH41" s="256">
        <f t="shared" si="4"/>
        <v>23</v>
      </c>
      <c r="AI41" s="254">
        <f>'INFORM Lack Reliability index'!I39</f>
        <v>7.1118012422360248</v>
      </c>
      <c r="AK41" s="257">
        <f>'Imputed and missing data hidden'!BA41</f>
        <v>25</v>
      </c>
      <c r="AL41" s="258">
        <f>'Imputed and missing data hidden'!BB41</f>
        <v>0.54347826086956519</v>
      </c>
      <c r="AM41" s="258">
        <f>'INFORM Lack Reliability index'!D39</f>
        <v>0.36956521739130432</v>
      </c>
      <c r="AN41" s="258">
        <f>'INFORM Lack Reliability index'!E39</f>
        <v>0.10869565217391304</v>
      </c>
      <c r="AO41" s="259">
        <f>'Indicator Date hidden2'!BB41</f>
        <v>1.2391304347826086</v>
      </c>
    </row>
    <row r="42" spans="1:41" x14ac:dyDescent="0.25">
      <c r="A42" s="165" t="s">
        <v>187</v>
      </c>
      <c r="B42" s="165" t="s">
        <v>392</v>
      </c>
      <c r="C42" s="165" t="s">
        <v>367</v>
      </c>
      <c r="D42" s="195" t="s">
        <v>394</v>
      </c>
      <c r="E42" s="186">
        <f>'Hazard &amp; Exposure'!O41</f>
        <v>4.3</v>
      </c>
      <c r="F42" s="186">
        <f>'Hazard &amp; Exposure'!P41</f>
        <v>0</v>
      </c>
      <c r="G42" s="125">
        <f>'Hazard &amp; Exposure'!Q41</f>
        <v>1.2</v>
      </c>
      <c r="H42" s="127">
        <f>'Hazard &amp; Exposure'!R41</f>
        <v>2</v>
      </c>
      <c r="I42" s="186">
        <f>'Hazard &amp; Exposure'!S41</f>
        <v>5</v>
      </c>
      <c r="J42" s="186">
        <f>'Hazard &amp; Exposure'!U41</f>
        <v>0</v>
      </c>
      <c r="K42" s="187">
        <f>'Hazard &amp; Exposure'!V41</f>
        <v>8</v>
      </c>
      <c r="L42" s="127">
        <f>'Hazard &amp; Exposure'!W41</f>
        <v>5.2</v>
      </c>
      <c r="M42" s="127">
        <f t="shared" si="1"/>
        <v>3.8</v>
      </c>
      <c r="N42" s="128">
        <f>Vulnerability!F41</f>
        <v>9.1999999999999993</v>
      </c>
      <c r="O42" s="127">
        <f>Vulnerability!G41</f>
        <v>9.1999999999999993</v>
      </c>
      <c r="P42" s="128">
        <f>Vulnerability!N41</f>
        <v>2.4</v>
      </c>
      <c r="Q42" s="122">
        <f>Vulnerability!T41</f>
        <v>2.5</v>
      </c>
      <c r="R42" s="122">
        <f>Vulnerability!W41</f>
        <v>4.9000000000000004</v>
      </c>
      <c r="S42" s="122">
        <f>Vulnerability!Z41</f>
        <v>3.4</v>
      </c>
      <c r="T42" s="122">
        <f>Vulnerability!AC41</f>
        <v>8.6999999999999993</v>
      </c>
      <c r="U42" s="122">
        <f>Vulnerability!AG41</f>
        <v>3.4</v>
      </c>
      <c r="V42" s="266">
        <f>Vulnerability!AM41</f>
        <v>1.3</v>
      </c>
      <c r="W42" s="129">
        <f>Vulnerability!AN41</f>
        <v>4.5999999999999996</v>
      </c>
      <c r="X42" s="127">
        <f>Vulnerability!AO41</f>
        <v>3.6</v>
      </c>
      <c r="Y42" s="127">
        <f t="shared" si="2"/>
        <v>7.3</v>
      </c>
      <c r="Z42" s="130">
        <f>'Lack of Coping Capacity'!F41</f>
        <v>5.3</v>
      </c>
      <c r="AA42" s="127">
        <f>'Lack of Coping Capacity'!G41</f>
        <v>5.3</v>
      </c>
      <c r="AB42" s="130">
        <f>'Lack of Coping Capacity'!L41</f>
        <v>9.1</v>
      </c>
      <c r="AC42" s="123">
        <f>'Lack of Coping Capacity'!O41</f>
        <v>9.1999999999999993</v>
      </c>
      <c r="AD42" s="131">
        <f>'Lack of Coping Capacity'!R41</f>
        <v>2.5</v>
      </c>
      <c r="AE42" s="127">
        <f>'Lack of Coping Capacity'!S41</f>
        <v>6.9</v>
      </c>
      <c r="AF42" s="127">
        <f t="shared" si="3"/>
        <v>6.2</v>
      </c>
      <c r="AG42" s="132">
        <f t="shared" si="5"/>
        <v>5.6</v>
      </c>
      <c r="AH42" s="256">
        <f t="shared" si="4"/>
        <v>49</v>
      </c>
      <c r="AI42" s="254">
        <f>'INFORM Lack Reliability index'!I40</f>
        <v>7.1118012422360248</v>
      </c>
      <c r="AK42" s="257">
        <f>'Imputed and missing data hidden'!BA42</f>
        <v>25</v>
      </c>
      <c r="AL42" s="258">
        <f>'Imputed and missing data hidden'!BB42</f>
        <v>0.54347826086956519</v>
      </c>
      <c r="AM42" s="258">
        <f>'INFORM Lack Reliability index'!D40</f>
        <v>0.36956521739130432</v>
      </c>
      <c r="AN42" s="258">
        <f>'INFORM Lack Reliability index'!E40</f>
        <v>0.10869565217391304</v>
      </c>
      <c r="AO42" s="259">
        <f>'Indicator Date hidden2'!BB42</f>
        <v>1.2391304347826086</v>
      </c>
    </row>
    <row r="43" spans="1:41" x14ac:dyDescent="0.25">
      <c r="A43" s="165" t="s">
        <v>187</v>
      </c>
      <c r="B43" s="165" t="s">
        <v>395</v>
      </c>
      <c r="C43" s="165" t="s">
        <v>367</v>
      </c>
      <c r="D43" s="195" t="s">
        <v>397</v>
      </c>
      <c r="E43" s="186">
        <f>'Hazard &amp; Exposure'!O42</f>
        <v>3.9</v>
      </c>
      <c r="F43" s="186">
        <f>'Hazard &amp; Exposure'!P42</f>
        <v>9.4</v>
      </c>
      <c r="G43" s="125">
        <f>'Hazard &amp; Exposure'!Q42</f>
        <v>6.5</v>
      </c>
      <c r="H43" s="127">
        <f>'Hazard &amp; Exposure'!R42</f>
        <v>7.3</v>
      </c>
      <c r="I43" s="186">
        <f>'Hazard &amp; Exposure'!S42</f>
        <v>5</v>
      </c>
      <c r="J43" s="186">
        <f>'Hazard &amp; Exposure'!U42</f>
        <v>7.2</v>
      </c>
      <c r="K43" s="187">
        <f>'Hazard &amp; Exposure'!V42</f>
        <v>8</v>
      </c>
      <c r="L43" s="127">
        <f>'Hazard &amp; Exposure'!W42</f>
        <v>6.9</v>
      </c>
      <c r="M43" s="127">
        <f t="shared" si="1"/>
        <v>7.1</v>
      </c>
      <c r="N43" s="128">
        <f>Vulnerability!F42</f>
        <v>9.1999999999999993</v>
      </c>
      <c r="O43" s="127">
        <f>Vulnerability!G42</f>
        <v>9.1999999999999993</v>
      </c>
      <c r="P43" s="128">
        <f>Vulnerability!N42</f>
        <v>2.4</v>
      </c>
      <c r="Q43" s="122">
        <f>Vulnerability!T42</f>
        <v>2.5</v>
      </c>
      <c r="R43" s="122">
        <f>Vulnerability!W42</f>
        <v>4.9000000000000004</v>
      </c>
      <c r="S43" s="122">
        <f>Vulnerability!Z42</f>
        <v>3.4</v>
      </c>
      <c r="T43" s="122">
        <f>Vulnerability!AC42</f>
        <v>8.6999999999999993</v>
      </c>
      <c r="U43" s="122">
        <f>Vulnerability!AG42</f>
        <v>5.6</v>
      </c>
      <c r="V43" s="266">
        <f>Vulnerability!AM42</f>
        <v>5.2</v>
      </c>
      <c r="W43" s="129">
        <f>Vulnerability!AN42</f>
        <v>5.5</v>
      </c>
      <c r="X43" s="127">
        <f>Vulnerability!AO42</f>
        <v>4.0999999999999996</v>
      </c>
      <c r="Y43" s="127">
        <f t="shared" si="2"/>
        <v>7.5</v>
      </c>
      <c r="Z43" s="130">
        <f>'Lack of Coping Capacity'!F42</f>
        <v>5.3</v>
      </c>
      <c r="AA43" s="127">
        <f>'Lack of Coping Capacity'!G42</f>
        <v>5.3</v>
      </c>
      <c r="AB43" s="130">
        <f>'Lack of Coping Capacity'!L42</f>
        <v>9.1</v>
      </c>
      <c r="AC43" s="123">
        <f>'Lack of Coping Capacity'!O42</f>
        <v>9.1999999999999993</v>
      </c>
      <c r="AD43" s="131">
        <f>'Lack of Coping Capacity'!R42</f>
        <v>2.5</v>
      </c>
      <c r="AE43" s="127">
        <f>'Lack of Coping Capacity'!S42</f>
        <v>6.9</v>
      </c>
      <c r="AF43" s="127">
        <f t="shared" si="3"/>
        <v>6.2</v>
      </c>
      <c r="AG43" s="132">
        <f t="shared" si="5"/>
        <v>6.9</v>
      </c>
      <c r="AH43" s="256">
        <f t="shared" si="4"/>
        <v>4</v>
      </c>
      <c r="AI43" s="254">
        <f>'INFORM Lack Reliability index'!I41</f>
        <v>7.1118012422360248</v>
      </c>
      <c r="AK43" s="257">
        <f>'Imputed and missing data hidden'!BA43</f>
        <v>25</v>
      </c>
      <c r="AL43" s="258">
        <f>'Imputed and missing data hidden'!BB43</f>
        <v>0.54347826086956519</v>
      </c>
      <c r="AM43" s="258">
        <f>'INFORM Lack Reliability index'!D41</f>
        <v>0.36956521739130432</v>
      </c>
      <c r="AN43" s="258">
        <f>'INFORM Lack Reliability index'!E41</f>
        <v>0.10869565217391304</v>
      </c>
      <c r="AO43" s="259">
        <f>'Indicator Date hidden2'!BB43</f>
        <v>1.2391304347826086</v>
      </c>
    </row>
    <row r="44" spans="1:41" x14ac:dyDescent="0.25">
      <c r="A44" s="165" t="s">
        <v>187</v>
      </c>
      <c r="B44" s="165" t="s">
        <v>398</v>
      </c>
      <c r="C44" s="165" t="s">
        <v>367</v>
      </c>
      <c r="D44" s="195" t="s">
        <v>400</v>
      </c>
      <c r="E44" s="186">
        <f>'Hazard &amp; Exposure'!O43</f>
        <v>4.3</v>
      </c>
      <c r="F44" s="186">
        <f>'Hazard &amp; Exposure'!P43</f>
        <v>0</v>
      </c>
      <c r="G44" s="125">
        <f>'Hazard &amp; Exposure'!Q43</f>
        <v>6.2</v>
      </c>
      <c r="H44" s="127">
        <f>'Hazard &amp; Exposure'!R43</f>
        <v>3.9</v>
      </c>
      <c r="I44" s="186">
        <f>'Hazard &amp; Exposure'!S43</f>
        <v>5</v>
      </c>
      <c r="J44" s="186">
        <f>'Hazard &amp; Exposure'!U43</f>
        <v>0</v>
      </c>
      <c r="K44" s="187">
        <f>'Hazard &amp; Exposure'!V43</f>
        <v>8</v>
      </c>
      <c r="L44" s="127">
        <f>'Hazard &amp; Exposure'!W43</f>
        <v>5.2</v>
      </c>
      <c r="M44" s="127">
        <f t="shared" si="1"/>
        <v>4.5999999999999996</v>
      </c>
      <c r="N44" s="128">
        <f>Vulnerability!F43</f>
        <v>9.1999999999999993</v>
      </c>
      <c r="O44" s="127">
        <f>Vulnerability!G43</f>
        <v>9.1999999999999993</v>
      </c>
      <c r="P44" s="128">
        <f>Vulnerability!N43</f>
        <v>8</v>
      </c>
      <c r="Q44" s="122">
        <f>Vulnerability!T43</f>
        <v>2.5</v>
      </c>
      <c r="R44" s="122">
        <f>Vulnerability!W43</f>
        <v>4.9000000000000004</v>
      </c>
      <c r="S44" s="122">
        <f>Vulnerability!Z43</f>
        <v>3.4</v>
      </c>
      <c r="T44" s="122">
        <f>Vulnerability!AC43</f>
        <v>8.6999999999999993</v>
      </c>
      <c r="U44" s="122">
        <f>Vulnerability!AG43</f>
        <v>5.5</v>
      </c>
      <c r="V44" s="266">
        <f>Vulnerability!AM43</f>
        <v>5.3</v>
      </c>
      <c r="W44" s="129">
        <f>Vulnerability!AN43</f>
        <v>5.5</v>
      </c>
      <c r="X44" s="127">
        <f>Vulnerability!AO43</f>
        <v>6.9</v>
      </c>
      <c r="Y44" s="127">
        <f t="shared" si="2"/>
        <v>8.3000000000000007</v>
      </c>
      <c r="Z44" s="130">
        <f>'Lack of Coping Capacity'!F43</f>
        <v>5.3</v>
      </c>
      <c r="AA44" s="127">
        <f>'Lack of Coping Capacity'!G43</f>
        <v>5.3</v>
      </c>
      <c r="AB44" s="130">
        <f>'Lack of Coping Capacity'!L43</f>
        <v>9.1</v>
      </c>
      <c r="AC44" s="123">
        <f>'Lack of Coping Capacity'!O43</f>
        <v>9.1999999999999993</v>
      </c>
      <c r="AD44" s="131">
        <f>'Lack of Coping Capacity'!R43</f>
        <v>2.5</v>
      </c>
      <c r="AE44" s="127">
        <f>'Lack of Coping Capacity'!S43</f>
        <v>6.9</v>
      </c>
      <c r="AF44" s="127">
        <f t="shared" si="3"/>
        <v>6.2</v>
      </c>
      <c r="AG44" s="132">
        <f t="shared" si="5"/>
        <v>6.2</v>
      </c>
      <c r="AH44" s="256">
        <f t="shared" si="4"/>
        <v>17</v>
      </c>
      <c r="AI44" s="254">
        <f>'INFORM Lack Reliability index'!I42</f>
        <v>7.1118012422360248</v>
      </c>
      <c r="AK44" s="257">
        <f>'Imputed and missing data hidden'!BA44</f>
        <v>25</v>
      </c>
      <c r="AL44" s="258">
        <f>'Imputed and missing data hidden'!BB44</f>
        <v>0.54347826086956519</v>
      </c>
      <c r="AM44" s="258">
        <f>'INFORM Lack Reliability index'!D42</f>
        <v>0.36956521739130432</v>
      </c>
      <c r="AN44" s="258">
        <f>'INFORM Lack Reliability index'!E42</f>
        <v>0.10869565217391304</v>
      </c>
      <c r="AO44" s="259">
        <f>'Indicator Date hidden2'!BB44</f>
        <v>1.2391304347826086</v>
      </c>
    </row>
    <row r="45" spans="1:41" x14ac:dyDescent="0.25">
      <c r="A45" s="165" t="s">
        <v>187</v>
      </c>
      <c r="B45" s="165" t="s">
        <v>573</v>
      </c>
      <c r="C45" s="165" t="s">
        <v>367</v>
      </c>
      <c r="D45" s="195" t="s">
        <v>519</v>
      </c>
      <c r="E45" s="186">
        <f>'Hazard &amp; Exposure'!O44</f>
        <v>3.9</v>
      </c>
      <c r="F45" s="186">
        <f>'Hazard &amp; Exposure'!P44</f>
        <v>0</v>
      </c>
      <c r="G45" s="125">
        <f>'Hazard &amp; Exposure'!Q44</f>
        <v>3.5</v>
      </c>
      <c r="H45" s="127">
        <f>'Hazard &amp; Exposure'!R44</f>
        <v>2.6</v>
      </c>
      <c r="I45" s="186">
        <f>'Hazard &amp; Exposure'!S44</f>
        <v>5</v>
      </c>
      <c r="J45" s="186">
        <f>'Hazard &amp; Exposure'!U44</f>
        <v>0</v>
      </c>
      <c r="K45" s="187">
        <f>'Hazard &amp; Exposure'!V44</f>
        <v>7</v>
      </c>
      <c r="L45" s="127">
        <f>'Hazard &amp; Exposure'!W44</f>
        <v>4.5999999999999996</v>
      </c>
      <c r="M45" s="127">
        <f t="shared" si="1"/>
        <v>3.7</v>
      </c>
      <c r="N45" s="128">
        <f>Vulnerability!F44</f>
        <v>9.1999999999999993</v>
      </c>
      <c r="O45" s="127">
        <f>Vulnerability!G44</f>
        <v>9.1999999999999993</v>
      </c>
      <c r="P45" s="128">
        <f>Vulnerability!N44</f>
        <v>0</v>
      </c>
      <c r="Q45" s="122">
        <f>Vulnerability!T44</f>
        <v>2.5</v>
      </c>
      <c r="R45" s="122">
        <f>Vulnerability!W44</f>
        <v>4.9000000000000004</v>
      </c>
      <c r="S45" s="122">
        <f>Vulnerability!Z44</f>
        <v>3.4</v>
      </c>
      <c r="T45" s="122">
        <f>Vulnerability!AC44</f>
        <v>8.6999999999999993</v>
      </c>
      <c r="U45" s="122" t="str">
        <f>Vulnerability!AG44</f>
        <v>x</v>
      </c>
      <c r="V45" s="266" t="str">
        <f>Vulnerability!AM44</f>
        <v>x</v>
      </c>
      <c r="W45" s="129">
        <f>Vulnerability!AN44</f>
        <v>5.5</v>
      </c>
      <c r="X45" s="127">
        <f>Vulnerability!AO44</f>
        <v>3.2</v>
      </c>
      <c r="Y45" s="127">
        <f t="shared" si="2"/>
        <v>7.2</v>
      </c>
      <c r="Z45" s="130">
        <f>'Lack of Coping Capacity'!F44</f>
        <v>5.3</v>
      </c>
      <c r="AA45" s="127">
        <f>'Lack of Coping Capacity'!G44</f>
        <v>5.3</v>
      </c>
      <c r="AB45" s="130">
        <f>'Lack of Coping Capacity'!L44</f>
        <v>9.1</v>
      </c>
      <c r="AC45" s="123">
        <f>'Lack of Coping Capacity'!O44</f>
        <v>9.1999999999999993</v>
      </c>
      <c r="AD45" s="131">
        <f>'Lack of Coping Capacity'!R44</f>
        <v>2.5</v>
      </c>
      <c r="AE45" s="127">
        <f>'Lack of Coping Capacity'!S44</f>
        <v>6.9</v>
      </c>
      <c r="AF45" s="127">
        <f t="shared" si="3"/>
        <v>6.2</v>
      </c>
      <c r="AG45" s="132">
        <f t="shared" si="5"/>
        <v>5.5</v>
      </c>
      <c r="AH45" s="256">
        <f t="shared" si="4"/>
        <v>55</v>
      </c>
      <c r="AI45" s="254">
        <f>'INFORM Lack Reliability index'!I43</f>
        <v>7.8819875776397517</v>
      </c>
      <c r="AK45" s="257">
        <f>'Imputed and missing data hidden'!BA45</f>
        <v>33</v>
      </c>
      <c r="AL45" s="258">
        <f>'Imputed and missing data hidden'!BB45</f>
        <v>0.71739130434782605</v>
      </c>
      <c r="AM45" s="258">
        <f>'INFORM Lack Reliability index'!D43</f>
        <v>0.36956521739130432</v>
      </c>
      <c r="AN45" s="258">
        <f>'INFORM Lack Reliability index'!E43</f>
        <v>0.10869565217391304</v>
      </c>
      <c r="AO45" s="259">
        <f>'Indicator Date hidden2'!BB45</f>
        <v>1.1086956521739131</v>
      </c>
    </row>
    <row r="46" spans="1:41" x14ac:dyDescent="0.25">
      <c r="A46" s="165" t="s">
        <v>439</v>
      </c>
      <c r="B46" s="165" t="s">
        <v>401</v>
      </c>
      <c r="C46" s="165" t="s">
        <v>403</v>
      </c>
      <c r="D46" s="195" t="s">
        <v>404</v>
      </c>
      <c r="E46" s="186">
        <f>'Hazard &amp; Exposure'!O45</f>
        <v>4.3</v>
      </c>
      <c r="F46" s="186">
        <f>'Hazard &amp; Exposure'!P45</f>
        <v>5.6</v>
      </c>
      <c r="G46" s="125">
        <f>'Hazard &amp; Exposure'!Q45</f>
        <v>5.5</v>
      </c>
      <c r="H46" s="127">
        <f>'Hazard &amp; Exposure'!R45</f>
        <v>5.2</v>
      </c>
      <c r="I46" s="186">
        <f>'Hazard &amp; Exposure'!S45</f>
        <v>5</v>
      </c>
      <c r="J46" s="186">
        <f>'Hazard &amp; Exposure'!U45</f>
        <v>0</v>
      </c>
      <c r="K46" s="187">
        <f>'Hazard &amp; Exposure'!V45</f>
        <v>8</v>
      </c>
      <c r="L46" s="127">
        <f>'Hazard &amp; Exposure'!W45</f>
        <v>5.2</v>
      </c>
      <c r="M46" s="127">
        <f t="shared" si="1"/>
        <v>5.2</v>
      </c>
      <c r="N46" s="128">
        <f>Vulnerability!F45</f>
        <v>8.6</v>
      </c>
      <c r="O46" s="127">
        <f>Vulnerability!G45</f>
        <v>8.6</v>
      </c>
      <c r="P46" s="128">
        <f>Vulnerability!N45</f>
        <v>8</v>
      </c>
      <c r="Q46" s="122">
        <f>Vulnerability!T45</f>
        <v>1.8</v>
      </c>
      <c r="R46" s="122">
        <f>Vulnerability!W45</f>
        <v>5.0999999999999996</v>
      </c>
      <c r="S46" s="122">
        <f>Vulnerability!Z45</f>
        <v>4.3</v>
      </c>
      <c r="T46" s="122">
        <f>Vulnerability!AC45</f>
        <v>8.6999999999999993</v>
      </c>
      <c r="U46" s="122">
        <f>Vulnerability!AG45</f>
        <v>6.9</v>
      </c>
      <c r="V46" s="266">
        <f>Vulnerability!AM45</f>
        <v>7.1</v>
      </c>
      <c r="W46" s="129">
        <f>Vulnerability!AN45</f>
        <v>6.1</v>
      </c>
      <c r="X46" s="127">
        <f>Vulnerability!AO45</f>
        <v>7.2</v>
      </c>
      <c r="Y46" s="127">
        <f t="shared" si="2"/>
        <v>8</v>
      </c>
      <c r="Z46" s="130">
        <f>'Lack of Coping Capacity'!F45</f>
        <v>5.3</v>
      </c>
      <c r="AA46" s="127">
        <f>'Lack of Coping Capacity'!G45</f>
        <v>5.3</v>
      </c>
      <c r="AB46" s="130">
        <f>'Lack of Coping Capacity'!L45</f>
        <v>9.1</v>
      </c>
      <c r="AC46" s="123">
        <f>'Lack of Coping Capacity'!O45</f>
        <v>7.1</v>
      </c>
      <c r="AD46" s="131">
        <f>'Lack of Coping Capacity'!R45</f>
        <v>2.5</v>
      </c>
      <c r="AE46" s="127">
        <f>'Lack of Coping Capacity'!S45</f>
        <v>6.2</v>
      </c>
      <c r="AF46" s="127">
        <f t="shared" si="3"/>
        <v>5.8</v>
      </c>
      <c r="AG46" s="132">
        <f t="shared" si="5"/>
        <v>6.2</v>
      </c>
      <c r="AH46" s="256">
        <f t="shared" si="4"/>
        <v>17</v>
      </c>
      <c r="AI46" s="254">
        <f>'INFORM Lack Reliability index'!I44</f>
        <v>7.1118012422360248</v>
      </c>
      <c r="AK46" s="257">
        <f>'Imputed and missing data hidden'!BA46</f>
        <v>25</v>
      </c>
      <c r="AL46" s="258">
        <f>'Imputed and missing data hidden'!BB46</f>
        <v>0.54347826086956519</v>
      </c>
      <c r="AM46" s="258">
        <f>'INFORM Lack Reliability index'!D44</f>
        <v>0.36956521739130432</v>
      </c>
      <c r="AN46" s="258">
        <f>'INFORM Lack Reliability index'!E44</f>
        <v>0.10869565217391304</v>
      </c>
      <c r="AO46" s="259">
        <f>'Indicator Date hidden2'!BB46</f>
        <v>1.2391304347826086</v>
      </c>
    </row>
    <row r="47" spans="1:41" x14ac:dyDescent="0.25">
      <c r="A47" s="165" t="s">
        <v>439</v>
      </c>
      <c r="B47" s="165" t="s">
        <v>405</v>
      </c>
      <c r="C47" s="165" t="s">
        <v>403</v>
      </c>
      <c r="D47" s="195" t="s">
        <v>407</v>
      </c>
      <c r="E47" s="186">
        <f>'Hazard &amp; Exposure'!O46</f>
        <v>4.3</v>
      </c>
      <c r="F47" s="186">
        <f>'Hazard &amp; Exposure'!P46</f>
        <v>4.9000000000000004</v>
      </c>
      <c r="G47" s="125">
        <f>'Hazard &amp; Exposure'!Q46</f>
        <v>4.3</v>
      </c>
      <c r="H47" s="127">
        <f>'Hazard &amp; Exposure'!R46</f>
        <v>4.5</v>
      </c>
      <c r="I47" s="186">
        <f>'Hazard &amp; Exposure'!S46</f>
        <v>5</v>
      </c>
      <c r="J47" s="186">
        <f>'Hazard &amp; Exposure'!U46</f>
        <v>0</v>
      </c>
      <c r="K47" s="187">
        <f>'Hazard &amp; Exposure'!V46</f>
        <v>8</v>
      </c>
      <c r="L47" s="127">
        <f>'Hazard &amp; Exposure'!W46</f>
        <v>5.2</v>
      </c>
      <c r="M47" s="127">
        <f t="shared" si="1"/>
        <v>4.9000000000000004</v>
      </c>
      <c r="N47" s="128">
        <f>Vulnerability!F46</f>
        <v>8.6</v>
      </c>
      <c r="O47" s="127">
        <f>Vulnerability!G46</f>
        <v>8.6</v>
      </c>
      <c r="P47" s="128">
        <f>Vulnerability!N46</f>
        <v>9.3000000000000007</v>
      </c>
      <c r="Q47" s="122">
        <f>Vulnerability!T46</f>
        <v>1.8</v>
      </c>
      <c r="R47" s="122">
        <f>Vulnerability!W46</f>
        <v>5.0999999999999996</v>
      </c>
      <c r="S47" s="122">
        <f>Vulnerability!Z46</f>
        <v>4.3</v>
      </c>
      <c r="T47" s="122">
        <f>Vulnerability!AC46</f>
        <v>8.6999999999999993</v>
      </c>
      <c r="U47" s="122">
        <f>Vulnerability!AG46</f>
        <v>2.7</v>
      </c>
      <c r="V47" s="266">
        <f>Vulnerability!AM46</f>
        <v>6.3</v>
      </c>
      <c r="W47" s="129">
        <f>Vulnerability!AN46</f>
        <v>5.3</v>
      </c>
      <c r="X47" s="127">
        <f>Vulnerability!AO46</f>
        <v>7.9</v>
      </c>
      <c r="Y47" s="127">
        <f t="shared" si="2"/>
        <v>8.3000000000000007</v>
      </c>
      <c r="Z47" s="130">
        <f>'Lack of Coping Capacity'!F46</f>
        <v>5.3</v>
      </c>
      <c r="AA47" s="127">
        <f>'Lack of Coping Capacity'!G46</f>
        <v>5.3</v>
      </c>
      <c r="AB47" s="130">
        <f>'Lack of Coping Capacity'!L46</f>
        <v>9.1</v>
      </c>
      <c r="AC47" s="123">
        <f>'Lack of Coping Capacity'!O46</f>
        <v>7.1</v>
      </c>
      <c r="AD47" s="131">
        <f>'Lack of Coping Capacity'!R46</f>
        <v>2.5</v>
      </c>
      <c r="AE47" s="127">
        <f>'Lack of Coping Capacity'!S46</f>
        <v>6.2</v>
      </c>
      <c r="AF47" s="127">
        <f t="shared" si="3"/>
        <v>5.8</v>
      </c>
      <c r="AG47" s="132">
        <f t="shared" si="5"/>
        <v>6.2</v>
      </c>
      <c r="AH47" s="256">
        <f t="shared" si="4"/>
        <v>17</v>
      </c>
      <c r="AI47" s="254">
        <f>'INFORM Lack Reliability index'!I45</f>
        <v>7.1118012422360248</v>
      </c>
      <c r="AK47" s="257">
        <f>'Imputed and missing data hidden'!BA47</f>
        <v>25</v>
      </c>
      <c r="AL47" s="258">
        <f>'Imputed and missing data hidden'!BB47</f>
        <v>0.54347826086956519</v>
      </c>
      <c r="AM47" s="258">
        <f>'INFORM Lack Reliability index'!D45</f>
        <v>0.36956521739130432</v>
      </c>
      <c r="AN47" s="258">
        <f>'INFORM Lack Reliability index'!E45</f>
        <v>0.10869565217391304</v>
      </c>
      <c r="AO47" s="259">
        <f>'Indicator Date hidden2'!BB47</f>
        <v>1.2391304347826086</v>
      </c>
    </row>
    <row r="48" spans="1:41" x14ac:dyDescent="0.25">
      <c r="A48" s="165" t="s">
        <v>439</v>
      </c>
      <c r="B48" s="165" t="s">
        <v>578</v>
      </c>
      <c r="C48" s="165" t="s">
        <v>403</v>
      </c>
      <c r="D48" s="195" t="s">
        <v>410</v>
      </c>
      <c r="E48" s="186">
        <f>'Hazard &amp; Exposure'!O47</f>
        <v>2.5</v>
      </c>
      <c r="F48" s="186">
        <f>'Hazard &amp; Exposure'!P47</f>
        <v>7.9</v>
      </c>
      <c r="G48" s="125">
        <f>'Hazard &amp; Exposure'!Q47</f>
        <v>7.6</v>
      </c>
      <c r="H48" s="127">
        <f>'Hazard &amp; Exposure'!R47</f>
        <v>6.5</v>
      </c>
      <c r="I48" s="186">
        <f>'Hazard &amp; Exposure'!S47</f>
        <v>5</v>
      </c>
      <c r="J48" s="186">
        <f>'Hazard &amp; Exposure'!U47</f>
        <v>0</v>
      </c>
      <c r="K48" s="187">
        <f>'Hazard &amp; Exposure'!V47</f>
        <v>7</v>
      </c>
      <c r="L48" s="127">
        <f>'Hazard &amp; Exposure'!W47</f>
        <v>4.5999999999999996</v>
      </c>
      <c r="M48" s="127">
        <f t="shared" si="1"/>
        <v>5.6</v>
      </c>
      <c r="N48" s="128">
        <f>Vulnerability!F47</f>
        <v>8.6</v>
      </c>
      <c r="O48" s="127">
        <f>Vulnerability!G47</f>
        <v>8.6</v>
      </c>
      <c r="P48" s="128">
        <f>Vulnerability!N47</f>
        <v>0</v>
      </c>
      <c r="Q48" s="122">
        <f>Vulnerability!T47</f>
        <v>1.8</v>
      </c>
      <c r="R48" s="122">
        <f>Vulnerability!W47</f>
        <v>5.0999999999999996</v>
      </c>
      <c r="S48" s="122">
        <f>Vulnerability!Z47</f>
        <v>4.3</v>
      </c>
      <c r="T48" s="122">
        <f>Vulnerability!AC47</f>
        <v>8.6999999999999993</v>
      </c>
      <c r="U48" s="122">
        <f>Vulnerability!AG47</f>
        <v>5.2</v>
      </c>
      <c r="V48" s="266">
        <f>Vulnerability!AM47</f>
        <v>3.5</v>
      </c>
      <c r="W48" s="129">
        <f>Vulnerability!AN47</f>
        <v>5.2</v>
      </c>
      <c r="X48" s="127">
        <f>Vulnerability!AO47</f>
        <v>3</v>
      </c>
      <c r="Y48" s="127">
        <f t="shared" si="2"/>
        <v>6.6</v>
      </c>
      <c r="Z48" s="130">
        <f>'Lack of Coping Capacity'!F47</f>
        <v>5.3</v>
      </c>
      <c r="AA48" s="127">
        <f>'Lack of Coping Capacity'!G47</f>
        <v>5.3</v>
      </c>
      <c r="AB48" s="130">
        <f>'Lack of Coping Capacity'!L47</f>
        <v>9.1</v>
      </c>
      <c r="AC48" s="123">
        <f>'Lack of Coping Capacity'!O47</f>
        <v>7.1</v>
      </c>
      <c r="AD48" s="131">
        <f>'Lack of Coping Capacity'!R47</f>
        <v>2.5</v>
      </c>
      <c r="AE48" s="127">
        <f>'Lack of Coping Capacity'!S47</f>
        <v>6.2</v>
      </c>
      <c r="AF48" s="127">
        <f t="shared" si="3"/>
        <v>5.8</v>
      </c>
      <c r="AG48" s="132">
        <f t="shared" si="5"/>
        <v>6</v>
      </c>
      <c r="AH48" s="256">
        <f t="shared" si="4"/>
        <v>31</v>
      </c>
      <c r="AI48" s="254">
        <f>'INFORM Lack Reliability index'!I46</f>
        <v>7.1118012422360248</v>
      </c>
      <c r="AK48" s="257">
        <f>'Imputed and missing data hidden'!BA48</f>
        <v>25</v>
      </c>
      <c r="AL48" s="258">
        <f>'Imputed and missing data hidden'!BB48</f>
        <v>0.54347826086956519</v>
      </c>
      <c r="AM48" s="258">
        <f>'INFORM Lack Reliability index'!D46</f>
        <v>0.36956521739130432</v>
      </c>
      <c r="AN48" s="258">
        <f>'INFORM Lack Reliability index'!E46</f>
        <v>0.10869565217391304</v>
      </c>
      <c r="AO48" s="259">
        <f>'Indicator Date hidden2'!BB48</f>
        <v>1.2391304347826086</v>
      </c>
    </row>
    <row r="49" spans="1:41" x14ac:dyDescent="0.25">
      <c r="A49" s="165" t="s">
        <v>439</v>
      </c>
      <c r="B49" s="165" t="s">
        <v>580</v>
      </c>
      <c r="C49" s="165" t="s">
        <v>403</v>
      </c>
      <c r="D49" s="195" t="s">
        <v>413</v>
      </c>
      <c r="E49" s="186">
        <f>'Hazard &amp; Exposure'!O48</f>
        <v>5.7</v>
      </c>
      <c r="F49" s="186">
        <f>'Hazard &amp; Exposure'!P48</f>
        <v>5.5</v>
      </c>
      <c r="G49" s="125">
        <f>'Hazard &amp; Exposure'!Q48</f>
        <v>3</v>
      </c>
      <c r="H49" s="127">
        <f>'Hazard &amp; Exposure'!R48</f>
        <v>4.8</v>
      </c>
      <c r="I49" s="186">
        <f>'Hazard &amp; Exposure'!S48</f>
        <v>5</v>
      </c>
      <c r="J49" s="186">
        <f>'Hazard &amp; Exposure'!U48</f>
        <v>4.2</v>
      </c>
      <c r="K49" s="187">
        <f>'Hazard &amp; Exposure'!V48</f>
        <v>8</v>
      </c>
      <c r="L49" s="127">
        <f>'Hazard &amp; Exposure'!W48</f>
        <v>6</v>
      </c>
      <c r="M49" s="127">
        <f t="shared" si="1"/>
        <v>5.4</v>
      </c>
      <c r="N49" s="128">
        <f>Vulnerability!F48</f>
        <v>8.6</v>
      </c>
      <c r="O49" s="127">
        <f>Vulnerability!G48</f>
        <v>8.6</v>
      </c>
      <c r="P49" s="128">
        <f>Vulnerability!N48</f>
        <v>1.9</v>
      </c>
      <c r="Q49" s="122">
        <f>Vulnerability!T48</f>
        <v>1.8</v>
      </c>
      <c r="R49" s="122">
        <f>Vulnerability!W48</f>
        <v>5.0999999999999996</v>
      </c>
      <c r="S49" s="122">
        <f>Vulnerability!Z48</f>
        <v>4.3</v>
      </c>
      <c r="T49" s="122">
        <f>Vulnerability!AC48</f>
        <v>8.6999999999999993</v>
      </c>
      <c r="U49" s="122">
        <f>Vulnerability!AG48</f>
        <v>8.9</v>
      </c>
      <c r="V49" s="266">
        <f>Vulnerability!AM48</f>
        <v>2.6</v>
      </c>
      <c r="W49" s="129">
        <f>Vulnerability!AN48</f>
        <v>6</v>
      </c>
      <c r="X49" s="127">
        <f>Vulnerability!AO48</f>
        <v>4.2</v>
      </c>
      <c r="Y49" s="127">
        <f t="shared" si="2"/>
        <v>6.9</v>
      </c>
      <c r="Z49" s="130">
        <f>'Lack of Coping Capacity'!F48</f>
        <v>5.3</v>
      </c>
      <c r="AA49" s="127">
        <f>'Lack of Coping Capacity'!G48</f>
        <v>5.3</v>
      </c>
      <c r="AB49" s="130">
        <f>'Lack of Coping Capacity'!L48</f>
        <v>9.1</v>
      </c>
      <c r="AC49" s="123">
        <f>'Lack of Coping Capacity'!O48</f>
        <v>7.1</v>
      </c>
      <c r="AD49" s="131">
        <f>'Lack of Coping Capacity'!R48</f>
        <v>2.5</v>
      </c>
      <c r="AE49" s="127">
        <f>'Lack of Coping Capacity'!S48</f>
        <v>6.2</v>
      </c>
      <c r="AF49" s="127">
        <f t="shared" si="3"/>
        <v>5.8</v>
      </c>
      <c r="AG49" s="132">
        <f t="shared" si="5"/>
        <v>6</v>
      </c>
      <c r="AH49" s="256">
        <f t="shared" si="4"/>
        <v>31</v>
      </c>
      <c r="AI49" s="254">
        <f>'INFORM Lack Reliability index'!I47</f>
        <v>7.1118012422360248</v>
      </c>
      <c r="AK49" s="257">
        <f>'Imputed and missing data hidden'!BA49</f>
        <v>25</v>
      </c>
      <c r="AL49" s="258">
        <f>'Imputed and missing data hidden'!BB49</f>
        <v>0.54347826086956519</v>
      </c>
      <c r="AM49" s="258">
        <f>'INFORM Lack Reliability index'!D47</f>
        <v>0.36956521739130432</v>
      </c>
      <c r="AN49" s="258">
        <f>'INFORM Lack Reliability index'!E47</f>
        <v>0.10869565217391304</v>
      </c>
      <c r="AO49" s="259">
        <f>'Indicator Date hidden2'!BB49</f>
        <v>1.2391304347826086</v>
      </c>
    </row>
    <row r="50" spans="1:41" x14ac:dyDescent="0.25">
      <c r="A50" s="165" t="s">
        <v>439</v>
      </c>
      <c r="B50" s="165" t="s">
        <v>582</v>
      </c>
      <c r="C50" s="165" t="s">
        <v>403</v>
      </c>
      <c r="D50" s="195" t="s">
        <v>417</v>
      </c>
      <c r="E50" s="186">
        <f>'Hazard &amp; Exposure'!O49</f>
        <v>3.9</v>
      </c>
      <c r="F50" s="186">
        <f>'Hazard &amp; Exposure'!P49</f>
        <v>0</v>
      </c>
      <c r="G50" s="125">
        <f>'Hazard &amp; Exposure'!Q49</f>
        <v>5.6</v>
      </c>
      <c r="H50" s="127">
        <f>'Hazard &amp; Exposure'!R49</f>
        <v>3.5</v>
      </c>
      <c r="I50" s="186">
        <f>'Hazard &amp; Exposure'!S49</f>
        <v>5</v>
      </c>
      <c r="J50" s="186">
        <f>'Hazard &amp; Exposure'!U49</f>
        <v>0</v>
      </c>
      <c r="K50" s="187">
        <f>'Hazard &amp; Exposure'!V49</f>
        <v>8</v>
      </c>
      <c r="L50" s="127">
        <f>'Hazard &amp; Exposure'!W49</f>
        <v>5.2</v>
      </c>
      <c r="M50" s="127">
        <f t="shared" si="1"/>
        <v>4.4000000000000004</v>
      </c>
      <c r="N50" s="128">
        <f>Vulnerability!F49</f>
        <v>8.6</v>
      </c>
      <c r="O50" s="127">
        <f>Vulnerability!G49</f>
        <v>8.6</v>
      </c>
      <c r="P50" s="128">
        <f>Vulnerability!N49</f>
        <v>2</v>
      </c>
      <c r="Q50" s="122">
        <f>Vulnerability!T49</f>
        <v>1.8</v>
      </c>
      <c r="R50" s="122">
        <f>Vulnerability!W49</f>
        <v>5.0999999999999996</v>
      </c>
      <c r="S50" s="122">
        <f>Vulnerability!Z49</f>
        <v>4.3</v>
      </c>
      <c r="T50" s="122">
        <f>Vulnerability!AC49</f>
        <v>8.6999999999999993</v>
      </c>
      <c r="U50" s="122">
        <f>Vulnerability!AG49</f>
        <v>1.1000000000000001</v>
      </c>
      <c r="V50" s="266">
        <f>Vulnerability!AM49</f>
        <v>2</v>
      </c>
      <c r="W50" s="129">
        <f>Vulnerability!AN49</f>
        <v>4.5</v>
      </c>
      <c r="X50" s="127">
        <f>Vulnerability!AO49</f>
        <v>3.4</v>
      </c>
      <c r="Y50" s="127">
        <f t="shared" si="2"/>
        <v>6.7</v>
      </c>
      <c r="Z50" s="130">
        <f>'Lack of Coping Capacity'!F49</f>
        <v>5.3</v>
      </c>
      <c r="AA50" s="127">
        <f>'Lack of Coping Capacity'!G49</f>
        <v>5.3</v>
      </c>
      <c r="AB50" s="130">
        <f>'Lack of Coping Capacity'!L49</f>
        <v>9.1</v>
      </c>
      <c r="AC50" s="123">
        <f>'Lack of Coping Capacity'!O49</f>
        <v>7.1</v>
      </c>
      <c r="AD50" s="131">
        <f>'Lack of Coping Capacity'!R49</f>
        <v>2.5</v>
      </c>
      <c r="AE50" s="127">
        <f>'Lack of Coping Capacity'!S49</f>
        <v>6.2</v>
      </c>
      <c r="AF50" s="127">
        <f t="shared" si="3"/>
        <v>5.8</v>
      </c>
      <c r="AG50" s="132">
        <f t="shared" si="5"/>
        <v>5.6</v>
      </c>
      <c r="AH50" s="256">
        <f t="shared" si="4"/>
        <v>49</v>
      </c>
      <c r="AI50" s="254">
        <f>'INFORM Lack Reliability index'!I48</f>
        <v>6.5279503105590067</v>
      </c>
      <c r="AK50" s="257">
        <f>'Imputed and missing data hidden'!BA50</f>
        <v>27</v>
      </c>
      <c r="AL50" s="258">
        <f>'Imputed and missing data hidden'!BB50</f>
        <v>0.58695652173913049</v>
      </c>
      <c r="AM50" s="258">
        <f>'INFORM Lack Reliability index'!D48</f>
        <v>0.36956521739130432</v>
      </c>
      <c r="AN50" s="258">
        <f>'INFORM Lack Reliability index'!E48</f>
        <v>0.10869565217391304</v>
      </c>
      <c r="AO50" s="259">
        <f>'Indicator Date hidden2'!BB50</f>
        <v>0.93478260869565222</v>
      </c>
    </row>
    <row r="51" spans="1:41" x14ac:dyDescent="0.25">
      <c r="A51" s="165" t="s">
        <v>439</v>
      </c>
      <c r="B51" s="165" t="s">
        <v>416</v>
      </c>
      <c r="C51" s="165" t="s">
        <v>403</v>
      </c>
      <c r="D51" s="195" t="s">
        <v>420</v>
      </c>
      <c r="E51" s="186">
        <f>'Hazard &amp; Exposure'!O50</f>
        <v>3.9</v>
      </c>
      <c r="F51" s="186">
        <f>'Hazard &amp; Exposure'!P50</f>
        <v>8.5</v>
      </c>
      <c r="G51" s="125">
        <f>'Hazard &amp; Exposure'!Q50</f>
        <v>6.3</v>
      </c>
      <c r="H51" s="127">
        <f>'Hazard &amp; Exposure'!R50</f>
        <v>6.6</v>
      </c>
      <c r="I51" s="186">
        <f>'Hazard &amp; Exposure'!S50</f>
        <v>5</v>
      </c>
      <c r="J51" s="186">
        <f>'Hazard &amp; Exposure'!U50</f>
        <v>4.5</v>
      </c>
      <c r="K51" s="187">
        <f>'Hazard &amp; Exposure'!V50</f>
        <v>7</v>
      </c>
      <c r="L51" s="127">
        <f>'Hazard &amp; Exposure'!W50</f>
        <v>5.6</v>
      </c>
      <c r="M51" s="127">
        <f t="shared" si="1"/>
        <v>6.1</v>
      </c>
      <c r="N51" s="128">
        <f>Vulnerability!F50</f>
        <v>8.6</v>
      </c>
      <c r="O51" s="127">
        <f>Vulnerability!G50</f>
        <v>8.6</v>
      </c>
      <c r="P51" s="128">
        <f>Vulnerability!N50</f>
        <v>0.8</v>
      </c>
      <c r="Q51" s="122">
        <f>Vulnerability!T50</f>
        <v>1.8</v>
      </c>
      <c r="R51" s="122">
        <f>Vulnerability!W50</f>
        <v>5.0999999999999996</v>
      </c>
      <c r="S51" s="122">
        <f>Vulnerability!Z50</f>
        <v>4.3</v>
      </c>
      <c r="T51" s="122">
        <f>Vulnerability!AC50</f>
        <v>8.6999999999999993</v>
      </c>
      <c r="U51" s="122">
        <f>Vulnerability!AG50</f>
        <v>1.2</v>
      </c>
      <c r="V51" s="266">
        <f>Vulnerability!AM50</f>
        <v>5.4</v>
      </c>
      <c r="W51" s="129">
        <f>Vulnerability!AN50</f>
        <v>5</v>
      </c>
      <c r="X51" s="127">
        <f>Vulnerability!AO50</f>
        <v>3.2</v>
      </c>
      <c r="Y51" s="127">
        <f t="shared" si="2"/>
        <v>6.7</v>
      </c>
      <c r="Z51" s="130">
        <f>'Lack of Coping Capacity'!F50</f>
        <v>5.3</v>
      </c>
      <c r="AA51" s="127">
        <f>'Lack of Coping Capacity'!G50</f>
        <v>5.3</v>
      </c>
      <c r="AB51" s="130">
        <f>'Lack of Coping Capacity'!L50</f>
        <v>9.1</v>
      </c>
      <c r="AC51" s="123">
        <f>'Lack of Coping Capacity'!O50</f>
        <v>7.1</v>
      </c>
      <c r="AD51" s="131">
        <f>'Lack of Coping Capacity'!R50</f>
        <v>2.5</v>
      </c>
      <c r="AE51" s="127">
        <f>'Lack of Coping Capacity'!S50</f>
        <v>6.2</v>
      </c>
      <c r="AF51" s="127">
        <f t="shared" si="3"/>
        <v>5.8</v>
      </c>
      <c r="AG51" s="132">
        <f t="shared" si="5"/>
        <v>6.2</v>
      </c>
      <c r="AH51" s="256">
        <f t="shared" si="4"/>
        <v>17</v>
      </c>
      <c r="AI51" s="254">
        <f>'INFORM Lack Reliability index'!I49</f>
        <v>7.1118012422360248</v>
      </c>
      <c r="AK51" s="257">
        <f>'Imputed and missing data hidden'!BA51</f>
        <v>25</v>
      </c>
      <c r="AL51" s="258">
        <f>'Imputed and missing data hidden'!BB51</f>
        <v>0.54347826086956519</v>
      </c>
      <c r="AM51" s="258">
        <f>'INFORM Lack Reliability index'!D49</f>
        <v>0.36956521739130432</v>
      </c>
      <c r="AN51" s="258">
        <f>'INFORM Lack Reliability index'!E49</f>
        <v>0.10869565217391304</v>
      </c>
      <c r="AO51" s="259">
        <f>'Indicator Date hidden2'!BB51</f>
        <v>1.2391304347826086</v>
      </c>
    </row>
    <row r="52" spans="1:41" x14ac:dyDescent="0.25">
      <c r="A52" s="165" t="s">
        <v>439</v>
      </c>
      <c r="B52" s="165" t="s">
        <v>418</v>
      </c>
      <c r="C52" s="165" t="s">
        <v>403</v>
      </c>
      <c r="D52" s="195" t="s">
        <v>423</v>
      </c>
      <c r="E52" s="186">
        <f>'Hazard &amp; Exposure'!O51</f>
        <v>3.9</v>
      </c>
      <c r="F52" s="186">
        <f>'Hazard &amp; Exposure'!P51</f>
        <v>8.1</v>
      </c>
      <c r="G52" s="125">
        <f>'Hazard &amp; Exposure'!Q51</f>
        <v>6.6</v>
      </c>
      <c r="H52" s="127">
        <f>'Hazard &amp; Exposure'!R51</f>
        <v>6.5</v>
      </c>
      <c r="I52" s="186">
        <f>'Hazard &amp; Exposure'!S51</f>
        <v>5</v>
      </c>
      <c r="J52" s="186">
        <f>'Hazard &amp; Exposure'!U51</f>
        <v>0</v>
      </c>
      <c r="K52" s="187">
        <f>'Hazard &amp; Exposure'!V51</f>
        <v>7</v>
      </c>
      <c r="L52" s="127">
        <f>'Hazard &amp; Exposure'!W51</f>
        <v>4.5999999999999996</v>
      </c>
      <c r="M52" s="127">
        <f t="shared" si="1"/>
        <v>5.6</v>
      </c>
      <c r="N52" s="128">
        <f>Vulnerability!F51</f>
        <v>8.6</v>
      </c>
      <c r="O52" s="127">
        <f>Vulnerability!G51</f>
        <v>8.6</v>
      </c>
      <c r="P52" s="128">
        <f>Vulnerability!N51</f>
        <v>2.1</v>
      </c>
      <c r="Q52" s="122">
        <f>Vulnerability!T51</f>
        <v>1.8</v>
      </c>
      <c r="R52" s="122">
        <f>Vulnerability!W51</f>
        <v>5.0999999999999996</v>
      </c>
      <c r="S52" s="122">
        <f>Vulnerability!Z51</f>
        <v>4.3</v>
      </c>
      <c r="T52" s="122">
        <f>Vulnerability!AC51</f>
        <v>8.6999999999999993</v>
      </c>
      <c r="U52" s="122">
        <f>Vulnerability!AG51</f>
        <v>4.3</v>
      </c>
      <c r="V52" s="266">
        <f>Vulnerability!AM51</f>
        <v>5.6</v>
      </c>
      <c r="W52" s="129">
        <f>Vulnerability!AN51</f>
        <v>5.4</v>
      </c>
      <c r="X52" s="127">
        <f>Vulnerability!AO51</f>
        <v>3.9</v>
      </c>
      <c r="Y52" s="127">
        <f t="shared" si="2"/>
        <v>6.9</v>
      </c>
      <c r="Z52" s="130">
        <f>'Lack of Coping Capacity'!F51</f>
        <v>5.3</v>
      </c>
      <c r="AA52" s="127">
        <f>'Lack of Coping Capacity'!G51</f>
        <v>5.3</v>
      </c>
      <c r="AB52" s="130">
        <f>'Lack of Coping Capacity'!L51</f>
        <v>9.1</v>
      </c>
      <c r="AC52" s="123">
        <f>'Lack of Coping Capacity'!O51</f>
        <v>7.1</v>
      </c>
      <c r="AD52" s="131">
        <f>'Lack of Coping Capacity'!R51</f>
        <v>2.5</v>
      </c>
      <c r="AE52" s="127">
        <f>'Lack of Coping Capacity'!S51</f>
        <v>6.2</v>
      </c>
      <c r="AF52" s="127">
        <f t="shared" si="3"/>
        <v>5.8</v>
      </c>
      <c r="AG52" s="132">
        <f t="shared" si="5"/>
        <v>6.1</v>
      </c>
      <c r="AH52" s="256">
        <f t="shared" si="4"/>
        <v>23</v>
      </c>
      <c r="AI52" s="254">
        <f>'INFORM Lack Reliability index'!I50</f>
        <v>7.1118012422360248</v>
      </c>
      <c r="AK52" s="257">
        <f>'Imputed and missing data hidden'!BA52</f>
        <v>25</v>
      </c>
      <c r="AL52" s="258">
        <f>'Imputed and missing data hidden'!BB52</f>
        <v>0.54347826086956519</v>
      </c>
      <c r="AM52" s="258">
        <f>'INFORM Lack Reliability index'!D50</f>
        <v>0.36956521739130432</v>
      </c>
      <c r="AN52" s="258">
        <f>'INFORM Lack Reliability index'!E50</f>
        <v>0.10869565217391304</v>
      </c>
      <c r="AO52" s="259">
        <f>'Indicator Date hidden2'!BB52</f>
        <v>1.2391304347826086</v>
      </c>
    </row>
    <row r="53" spans="1:41" x14ac:dyDescent="0.25">
      <c r="A53" s="165" t="s">
        <v>439</v>
      </c>
      <c r="B53" s="165" t="s">
        <v>421</v>
      </c>
      <c r="C53" s="165" t="s">
        <v>403</v>
      </c>
      <c r="D53" s="195" t="s">
        <v>426</v>
      </c>
      <c r="E53" s="186">
        <f>'Hazard &amp; Exposure'!O52</f>
        <v>2.1</v>
      </c>
      <c r="F53" s="186">
        <f>'Hazard &amp; Exposure'!P52</f>
        <v>8.6</v>
      </c>
      <c r="G53" s="125">
        <f>'Hazard &amp; Exposure'!Q52</f>
        <v>6.8</v>
      </c>
      <c r="H53" s="127">
        <f>'Hazard &amp; Exposure'!R52</f>
        <v>6.5</v>
      </c>
      <c r="I53" s="186">
        <f>'Hazard &amp; Exposure'!S52</f>
        <v>5</v>
      </c>
      <c r="J53" s="186">
        <f>'Hazard &amp; Exposure'!U52</f>
        <v>0</v>
      </c>
      <c r="K53" s="187">
        <f>'Hazard &amp; Exposure'!V52</f>
        <v>7</v>
      </c>
      <c r="L53" s="127">
        <f>'Hazard &amp; Exposure'!W52</f>
        <v>4.5999999999999996</v>
      </c>
      <c r="M53" s="127">
        <f t="shared" si="1"/>
        <v>5.6</v>
      </c>
      <c r="N53" s="128">
        <f>Vulnerability!F52</f>
        <v>8.6</v>
      </c>
      <c r="O53" s="127">
        <f>Vulnerability!G52</f>
        <v>8.6</v>
      </c>
      <c r="P53" s="128">
        <f>Vulnerability!N52</f>
        <v>2.1</v>
      </c>
      <c r="Q53" s="122">
        <f>Vulnerability!T52</f>
        <v>1.8</v>
      </c>
      <c r="R53" s="122">
        <f>Vulnerability!W52</f>
        <v>5.0999999999999996</v>
      </c>
      <c r="S53" s="122">
        <f>Vulnerability!Z52</f>
        <v>4.3</v>
      </c>
      <c r="T53" s="122">
        <f>Vulnerability!AC52</f>
        <v>8.6999999999999993</v>
      </c>
      <c r="U53" s="122">
        <f>Vulnerability!AG52</f>
        <v>1.7</v>
      </c>
      <c r="V53" s="266">
        <f>Vulnerability!AM52</f>
        <v>5.9</v>
      </c>
      <c r="W53" s="129">
        <f>Vulnerability!AN52</f>
        <v>5.0999999999999996</v>
      </c>
      <c r="X53" s="127">
        <f>Vulnerability!AO52</f>
        <v>3.8</v>
      </c>
      <c r="Y53" s="127">
        <f t="shared" si="2"/>
        <v>6.8</v>
      </c>
      <c r="Z53" s="130">
        <f>'Lack of Coping Capacity'!F52</f>
        <v>5.3</v>
      </c>
      <c r="AA53" s="127">
        <f>'Lack of Coping Capacity'!G52</f>
        <v>5.3</v>
      </c>
      <c r="AB53" s="130">
        <f>'Lack of Coping Capacity'!L52</f>
        <v>9.1</v>
      </c>
      <c r="AC53" s="123">
        <f>'Lack of Coping Capacity'!O52</f>
        <v>7.1</v>
      </c>
      <c r="AD53" s="131">
        <f>'Lack of Coping Capacity'!R52</f>
        <v>2.5</v>
      </c>
      <c r="AE53" s="127">
        <f>'Lack of Coping Capacity'!S52</f>
        <v>6.2</v>
      </c>
      <c r="AF53" s="127">
        <f t="shared" si="3"/>
        <v>5.8</v>
      </c>
      <c r="AG53" s="132">
        <f t="shared" si="5"/>
        <v>6</v>
      </c>
      <c r="AH53" s="256">
        <f t="shared" si="4"/>
        <v>31</v>
      </c>
      <c r="AI53" s="254">
        <f>'INFORM Lack Reliability index'!I51</f>
        <v>7.1118012422360248</v>
      </c>
      <c r="AK53" s="257">
        <f>'Imputed and missing data hidden'!BA53</f>
        <v>25</v>
      </c>
      <c r="AL53" s="258">
        <f>'Imputed and missing data hidden'!BB53</f>
        <v>0.54347826086956519</v>
      </c>
      <c r="AM53" s="258">
        <f>'INFORM Lack Reliability index'!D51</f>
        <v>0.36956521739130432</v>
      </c>
      <c r="AN53" s="258">
        <f>'INFORM Lack Reliability index'!E51</f>
        <v>0.10869565217391304</v>
      </c>
      <c r="AO53" s="259">
        <f>'Indicator Date hidden2'!BB53</f>
        <v>1.2391304347826086</v>
      </c>
    </row>
    <row r="54" spans="1:41" x14ac:dyDescent="0.25">
      <c r="A54" s="165" t="s">
        <v>439</v>
      </c>
      <c r="B54" s="165" t="s">
        <v>424</v>
      </c>
      <c r="C54" s="165" t="s">
        <v>403</v>
      </c>
      <c r="D54" s="195" t="s">
        <v>429</v>
      </c>
      <c r="E54" s="186">
        <f>'Hazard &amp; Exposure'!O53</f>
        <v>5.7</v>
      </c>
      <c r="F54" s="186">
        <f>'Hazard &amp; Exposure'!P53</f>
        <v>7.7</v>
      </c>
      <c r="G54" s="125">
        <f>'Hazard &amp; Exposure'!Q53</f>
        <v>6.1</v>
      </c>
      <c r="H54" s="127">
        <f>'Hazard &amp; Exposure'!R53</f>
        <v>6.6</v>
      </c>
      <c r="I54" s="186">
        <f>'Hazard &amp; Exposure'!S53</f>
        <v>5</v>
      </c>
      <c r="J54" s="186">
        <f>'Hazard &amp; Exposure'!U53</f>
        <v>6.9</v>
      </c>
      <c r="K54" s="187">
        <f>'Hazard &amp; Exposure'!V53</f>
        <v>8</v>
      </c>
      <c r="L54" s="127">
        <f>'Hazard &amp; Exposure'!W53</f>
        <v>6.8</v>
      </c>
      <c r="M54" s="127">
        <f t="shared" si="1"/>
        <v>6.7</v>
      </c>
      <c r="N54" s="128">
        <f>Vulnerability!F53</f>
        <v>8.6</v>
      </c>
      <c r="O54" s="127">
        <f>Vulnerability!G53</f>
        <v>8.6</v>
      </c>
      <c r="P54" s="128">
        <f>Vulnerability!N53</f>
        <v>7.2</v>
      </c>
      <c r="Q54" s="122">
        <f>Vulnerability!T53</f>
        <v>1.8</v>
      </c>
      <c r="R54" s="122">
        <f>Vulnerability!W53</f>
        <v>5.0999999999999996</v>
      </c>
      <c r="S54" s="122">
        <f>Vulnerability!Z53</f>
        <v>4.3</v>
      </c>
      <c r="T54" s="122">
        <f>Vulnerability!AC53</f>
        <v>8.6999999999999993</v>
      </c>
      <c r="U54" s="122">
        <f>Vulnerability!AG53</f>
        <v>7.3</v>
      </c>
      <c r="V54" s="266">
        <f>Vulnerability!AM53</f>
        <v>7.4</v>
      </c>
      <c r="W54" s="129">
        <f>Vulnerability!AN53</f>
        <v>6.3</v>
      </c>
      <c r="X54" s="127">
        <f>Vulnerability!AO53</f>
        <v>6.8</v>
      </c>
      <c r="Y54" s="127">
        <f t="shared" si="2"/>
        <v>7.8</v>
      </c>
      <c r="Z54" s="130">
        <f>'Lack of Coping Capacity'!F53</f>
        <v>5.3</v>
      </c>
      <c r="AA54" s="127">
        <f>'Lack of Coping Capacity'!G53</f>
        <v>5.3</v>
      </c>
      <c r="AB54" s="130">
        <f>'Lack of Coping Capacity'!L53</f>
        <v>9.1</v>
      </c>
      <c r="AC54" s="123">
        <f>'Lack of Coping Capacity'!O53</f>
        <v>7.1</v>
      </c>
      <c r="AD54" s="131">
        <f>'Lack of Coping Capacity'!R53</f>
        <v>2.5</v>
      </c>
      <c r="AE54" s="127">
        <f>'Lack of Coping Capacity'!S53</f>
        <v>6.2</v>
      </c>
      <c r="AF54" s="127">
        <f t="shared" si="3"/>
        <v>5.8</v>
      </c>
      <c r="AG54" s="132">
        <f t="shared" si="5"/>
        <v>6.7</v>
      </c>
      <c r="AH54" s="256">
        <f t="shared" si="4"/>
        <v>6</v>
      </c>
      <c r="AI54" s="254">
        <f>'INFORM Lack Reliability index'!I52</f>
        <v>7.1118012422360248</v>
      </c>
      <c r="AK54" s="257">
        <f>'Imputed and missing data hidden'!BA54</f>
        <v>25</v>
      </c>
      <c r="AL54" s="258">
        <f>'Imputed and missing data hidden'!BB54</f>
        <v>0.54347826086956519</v>
      </c>
      <c r="AM54" s="258">
        <f>'INFORM Lack Reliability index'!D52</f>
        <v>0.36956521739130432</v>
      </c>
      <c r="AN54" s="258">
        <f>'INFORM Lack Reliability index'!E52</f>
        <v>0.10869565217391304</v>
      </c>
      <c r="AO54" s="259">
        <f>'Indicator Date hidden2'!BB54</f>
        <v>1.2391304347826086</v>
      </c>
    </row>
    <row r="55" spans="1:41" x14ac:dyDescent="0.25">
      <c r="A55" s="165" t="s">
        <v>439</v>
      </c>
      <c r="B55" s="165" t="s">
        <v>427</v>
      </c>
      <c r="C55" s="165" t="s">
        <v>403</v>
      </c>
      <c r="D55" s="195" t="s">
        <v>432</v>
      </c>
      <c r="E55" s="186">
        <f>'Hazard &amp; Exposure'!O54</f>
        <v>2.1</v>
      </c>
      <c r="F55" s="186">
        <f>'Hazard &amp; Exposure'!P54</f>
        <v>7.3</v>
      </c>
      <c r="G55" s="125">
        <f>'Hazard &amp; Exposure'!Q54</f>
        <v>8</v>
      </c>
      <c r="H55" s="127">
        <f>'Hazard &amp; Exposure'!R54</f>
        <v>6.4</v>
      </c>
      <c r="I55" s="186">
        <f>'Hazard &amp; Exposure'!S54</f>
        <v>5</v>
      </c>
      <c r="J55" s="186">
        <f>'Hazard &amp; Exposure'!U54</f>
        <v>0</v>
      </c>
      <c r="K55" s="187">
        <f>'Hazard &amp; Exposure'!V54</f>
        <v>7</v>
      </c>
      <c r="L55" s="127">
        <f>'Hazard &amp; Exposure'!W54</f>
        <v>4.5999999999999996</v>
      </c>
      <c r="M55" s="127">
        <f t="shared" si="1"/>
        <v>5.6</v>
      </c>
      <c r="N55" s="128">
        <f>Vulnerability!F54</f>
        <v>8.6</v>
      </c>
      <c r="O55" s="127">
        <f>Vulnerability!G54</f>
        <v>8.6</v>
      </c>
      <c r="P55" s="128">
        <f>Vulnerability!N54</f>
        <v>0</v>
      </c>
      <c r="Q55" s="122">
        <f>Vulnerability!T54</f>
        <v>1.8</v>
      </c>
      <c r="R55" s="122">
        <f>Vulnerability!W54</f>
        <v>5.0999999999999996</v>
      </c>
      <c r="S55" s="122">
        <f>Vulnerability!Z54</f>
        <v>4.3</v>
      </c>
      <c r="T55" s="122">
        <f>Vulnerability!AC54</f>
        <v>8.6999999999999993</v>
      </c>
      <c r="U55" s="122">
        <f>Vulnerability!AG54</f>
        <v>1.6</v>
      </c>
      <c r="V55" s="266">
        <f>Vulnerability!AM54</f>
        <v>3.8</v>
      </c>
      <c r="W55" s="129">
        <f>Vulnerability!AN54</f>
        <v>4.8</v>
      </c>
      <c r="X55" s="127">
        <f>Vulnerability!AO54</f>
        <v>2.7</v>
      </c>
      <c r="Y55" s="127">
        <f t="shared" si="2"/>
        <v>6.5</v>
      </c>
      <c r="Z55" s="130">
        <f>'Lack of Coping Capacity'!F54</f>
        <v>5.3</v>
      </c>
      <c r="AA55" s="127">
        <f>'Lack of Coping Capacity'!G54</f>
        <v>5.3</v>
      </c>
      <c r="AB55" s="130">
        <f>'Lack of Coping Capacity'!L54</f>
        <v>9.1</v>
      </c>
      <c r="AC55" s="123">
        <f>'Lack of Coping Capacity'!O54</f>
        <v>7.1</v>
      </c>
      <c r="AD55" s="131">
        <f>'Lack of Coping Capacity'!R54</f>
        <v>2.5</v>
      </c>
      <c r="AE55" s="127">
        <f>'Lack of Coping Capacity'!S54</f>
        <v>6.2</v>
      </c>
      <c r="AF55" s="127">
        <f t="shared" si="3"/>
        <v>5.8</v>
      </c>
      <c r="AG55" s="132">
        <f t="shared" si="5"/>
        <v>6</v>
      </c>
      <c r="AH55" s="256">
        <f t="shared" si="4"/>
        <v>31</v>
      </c>
      <c r="AI55" s="254">
        <f>'INFORM Lack Reliability index'!I53</f>
        <v>7.1118012422360248</v>
      </c>
      <c r="AK55" s="257">
        <f>'Imputed and missing data hidden'!BA55</f>
        <v>25</v>
      </c>
      <c r="AL55" s="258">
        <f>'Imputed and missing data hidden'!BB55</f>
        <v>0.54347826086956519</v>
      </c>
      <c r="AM55" s="258">
        <f>'INFORM Lack Reliability index'!D53</f>
        <v>0.36956521739130432</v>
      </c>
      <c r="AN55" s="258">
        <f>'INFORM Lack Reliability index'!E53</f>
        <v>0.10869565217391304</v>
      </c>
      <c r="AO55" s="259">
        <f>'Indicator Date hidden2'!BB55</f>
        <v>1.2391304347826086</v>
      </c>
    </row>
    <row r="56" spans="1:41" x14ac:dyDescent="0.25">
      <c r="A56" s="165" t="s">
        <v>439</v>
      </c>
      <c r="B56" s="165" t="s">
        <v>435</v>
      </c>
      <c r="C56" s="165" t="s">
        <v>403</v>
      </c>
      <c r="D56" s="195" t="s">
        <v>436</v>
      </c>
      <c r="E56" s="186">
        <f>'Hazard &amp; Exposure'!O55</f>
        <v>3.9</v>
      </c>
      <c r="F56" s="186">
        <f>'Hazard &amp; Exposure'!P55</f>
        <v>5.2</v>
      </c>
      <c r="G56" s="125">
        <f>'Hazard &amp; Exposure'!Q55</f>
        <v>5.7</v>
      </c>
      <c r="H56" s="127">
        <f>'Hazard &amp; Exposure'!R55</f>
        <v>5</v>
      </c>
      <c r="I56" s="186">
        <f>'Hazard &amp; Exposure'!S55</f>
        <v>5</v>
      </c>
      <c r="J56" s="186">
        <f>'Hazard &amp; Exposure'!U55</f>
        <v>5.4</v>
      </c>
      <c r="K56" s="187">
        <f>'Hazard &amp; Exposure'!V55</f>
        <v>8</v>
      </c>
      <c r="L56" s="127">
        <f>'Hazard &amp; Exposure'!W55</f>
        <v>6.3</v>
      </c>
      <c r="M56" s="127">
        <f t="shared" si="1"/>
        <v>5.7</v>
      </c>
      <c r="N56" s="128">
        <f>Vulnerability!F55</f>
        <v>8.6</v>
      </c>
      <c r="O56" s="127">
        <f>Vulnerability!G55</f>
        <v>8.6</v>
      </c>
      <c r="P56" s="128">
        <f>Vulnerability!N55</f>
        <v>0.1</v>
      </c>
      <c r="Q56" s="122">
        <f>Vulnerability!T55</f>
        <v>1.8</v>
      </c>
      <c r="R56" s="122">
        <f>Vulnerability!W55</f>
        <v>5.0999999999999996</v>
      </c>
      <c r="S56" s="122">
        <f>Vulnerability!Z55</f>
        <v>4.3</v>
      </c>
      <c r="T56" s="122">
        <f>Vulnerability!AC55</f>
        <v>8.6999999999999993</v>
      </c>
      <c r="U56" s="122">
        <f>Vulnerability!AG55</f>
        <v>3.2</v>
      </c>
      <c r="V56" s="266">
        <f>Vulnerability!AM55</f>
        <v>7.1</v>
      </c>
      <c r="W56" s="129">
        <f>Vulnerability!AN55</f>
        <v>5.6</v>
      </c>
      <c r="X56" s="127">
        <f>Vulnerability!AO55</f>
        <v>3.3</v>
      </c>
      <c r="Y56" s="127">
        <f t="shared" si="2"/>
        <v>6.7</v>
      </c>
      <c r="Z56" s="130">
        <f>'Lack of Coping Capacity'!F55</f>
        <v>5.3</v>
      </c>
      <c r="AA56" s="127">
        <f>'Lack of Coping Capacity'!G55</f>
        <v>5.3</v>
      </c>
      <c r="AB56" s="130">
        <f>'Lack of Coping Capacity'!L55</f>
        <v>9.1</v>
      </c>
      <c r="AC56" s="123">
        <f>'Lack of Coping Capacity'!O55</f>
        <v>7.1</v>
      </c>
      <c r="AD56" s="131">
        <f>'Lack of Coping Capacity'!R55</f>
        <v>2.5</v>
      </c>
      <c r="AE56" s="127">
        <f>'Lack of Coping Capacity'!S55</f>
        <v>6.2</v>
      </c>
      <c r="AF56" s="127">
        <f t="shared" si="3"/>
        <v>5.8</v>
      </c>
      <c r="AG56" s="132">
        <f t="shared" si="5"/>
        <v>6.1</v>
      </c>
      <c r="AH56" s="256">
        <f t="shared" si="4"/>
        <v>23</v>
      </c>
      <c r="AI56" s="254">
        <f>'INFORM Lack Reliability index'!I54</f>
        <v>7.1118012422360248</v>
      </c>
      <c r="AK56" s="257">
        <f>'Imputed and missing data hidden'!BA56</f>
        <v>25</v>
      </c>
      <c r="AL56" s="258">
        <f>'Imputed and missing data hidden'!BB56</f>
        <v>0.54347826086956519</v>
      </c>
      <c r="AM56" s="258">
        <f>'INFORM Lack Reliability index'!D54</f>
        <v>0.36956521739130432</v>
      </c>
      <c r="AN56" s="258">
        <f>'INFORM Lack Reliability index'!E54</f>
        <v>0.10869565217391304</v>
      </c>
      <c r="AO56" s="259">
        <f>'Indicator Date hidden2'!BB56</f>
        <v>1.2391304347826086</v>
      </c>
    </row>
    <row r="57" spans="1:41" x14ac:dyDescent="0.25">
      <c r="A57" s="165" t="s">
        <v>439</v>
      </c>
      <c r="B57" s="165" t="s">
        <v>439</v>
      </c>
      <c r="C57" s="165" t="s">
        <v>403</v>
      </c>
      <c r="D57" s="195" t="s">
        <v>440</v>
      </c>
      <c r="E57" s="186">
        <f>'Hazard &amp; Exposure'!O56</f>
        <v>4.3</v>
      </c>
      <c r="F57" s="186">
        <f>'Hazard &amp; Exposure'!P56</f>
        <v>7.3</v>
      </c>
      <c r="G57" s="125">
        <f>'Hazard &amp; Exposure'!Q56</f>
        <v>2.7</v>
      </c>
      <c r="H57" s="127">
        <f>'Hazard &amp; Exposure'!R56</f>
        <v>5.0999999999999996</v>
      </c>
      <c r="I57" s="186">
        <f>'Hazard &amp; Exposure'!S56</f>
        <v>5</v>
      </c>
      <c r="J57" s="186">
        <f>'Hazard &amp; Exposure'!U56</f>
        <v>8</v>
      </c>
      <c r="K57" s="187">
        <f>'Hazard &amp; Exposure'!V56</f>
        <v>8</v>
      </c>
      <c r="L57" s="127">
        <f>'Hazard &amp; Exposure'!W56</f>
        <v>7.2</v>
      </c>
      <c r="M57" s="127">
        <f t="shared" si="1"/>
        <v>6.3</v>
      </c>
      <c r="N57" s="128">
        <f>Vulnerability!F56</f>
        <v>8.6</v>
      </c>
      <c r="O57" s="127">
        <f>Vulnerability!G56</f>
        <v>8.6</v>
      </c>
      <c r="P57" s="128">
        <f>Vulnerability!N56</f>
        <v>0</v>
      </c>
      <c r="Q57" s="122">
        <f>Vulnerability!T56</f>
        <v>1.8</v>
      </c>
      <c r="R57" s="122">
        <f>Vulnerability!W56</f>
        <v>5.0999999999999996</v>
      </c>
      <c r="S57" s="122">
        <f>Vulnerability!Z56</f>
        <v>4.3</v>
      </c>
      <c r="T57" s="122">
        <f>Vulnerability!AC56</f>
        <v>8.6999999999999993</v>
      </c>
      <c r="U57" s="122">
        <f>Vulnerability!AG56</f>
        <v>2.9</v>
      </c>
      <c r="V57" s="266">
        <f>Vulnerability!AM56</f>
        <v>4.8</v>
      </c>
      <c r="W57" s="129">
        <f>Vulnerability!AN56</f>
        <v>5.0999999999999996</v>
      </c>
      <c r="X57" s="127">
        <f>Vulnerability!AO56</f>
        <v>2.9</v>
      </c>
      <c r="Y57" s="127">
        <f t="shared" si="2"/>
        <v>6.6</v>
      </c>
      <c r="Z57" s="130">
        <f>'Lack of Coping Capacity'!F56</f>
        <v>5.3</v>
      </c>
      <c r="AA57" s="127">
        <f>'Lack of Coping Capacity'!G56</f>
        <v>5.3</v>
      </c>
      <c r="AB57" s="130">
        <f>'Lack of Coping Capacity'!L56</f>
        <v>9.1</v>
      </c>
      <c r="AC57" s="123">
        <f>'Lack of Coping Capacity'!O56</f>
        <v>7.1</v>
      </c>
      <c r="AD57" s="131">
        <f>'Lack of Coping Capacity'!R56</f>
        <v>2.5</v>
      </c>
      <c r="AE57" s="127">
        <f>'Lack of Coping Capacity'!S56</f>
        <v>6.2</v>
      </c>
      <c r="AF57" s="127">
        <f t="shared" si="3"/>
        <v>5.8</v>
      </c>
      <c r="AG57" s="132">
        <f t="shared" si="5"/>
        <v>6.2</v>
      </c>
      <c r="AH57" s="256">
        <f t="shared" si="4"/>
        <v>17</v>
      </c>
      <c r="AI57" s="254">
        <f>'INFORM Lack Reliability index'!I55</f>
        <v>7.1118012422360248</v>
      </c>
      <c r="AK57" s="257">
        <f>'Imputed and missing data hidden'!BA57</f>
        <v>25</v>
      </c>
      <c r="AL57" s="258">
        <f>'Imputed and missing data hidden'!BB57</f>
        <v>0.54347826086956519</v>
      </c>
      <c r="AM57" s="258">
        <f>'INFORM Lack Reliability index'!D55</f>
        <v>0.36956521739130432</v>
      </c>
      <c r="AN57" s="258">
        <f>'INFORM Lack Reliability index'!E55</f>
        <v>0.10869565217391304</v>
      </c>
      <c r="AO57" s="259">
        <f>'Indicator Date hidden2'!BB57</f>
        <v>1.2391304347826086</v>
      </c>
    </row>
    <row r="58" spans="1:41" x14ac:dyDescent="0.25">
      <c r="A58" s="165" t="s">
        <v>439</v>
      </c>
      <c r="B58" s="165" t="s">
        <v>441</v>
      </c>
      <c r="C58" s="165" t="s">
        <v>403</v>
      </c>
      <c r="D58" s="195" t="s">
        <v>443</v>
      </c>
      <c r="E58" s="186">
        <f>'Hazard &amp; Exposure'!O57</f>
        <v>2.5</v>
      </c>
      <c r="F58" s="186">
        <f>'Hazard &amp; Exposure'!P57</f>
        <v>5.5</v>
      </c>
      <c r="G58" s="125">
        <f>'Hazard &amp; Exposure'!Q57</f>
        <v>6.9</v>
      </c>
      <c r="H58" s="127">
        <f>'Hazard &amp; Exposure'!R57</f>
        <v>5.2</v>
      </c>
      <c r="I58" s="186">
        <f>'Hazard &amp; Exposure'!S57</f>
        <v>5</v>
      </c>
      <c r="J58" s="186">
        <f>'Hazard &amp; Exposure'!U57</f>
        <v>0</v>
      </c>
      <c r="K58" s="187">
        <f>'Hazard &amp; Exposure'!V57</f>
        <v>7</v>
      </c>
      <c r="L58" s="127">
        <f>'Hazard &amp; Exposure'!W57</f>
        <v>4.5999999999999996</v>
      </c>
      <c r="M58" s="127">
        <f t="shared" si="1"/>
        <v>4.9000000000000004</v>
      </c>
      <c r="N58" s="128">
        <f>Vulnerability!F57</f>
        <v>8.6</v>
      </c>
      <c r="O58" s="127">
        <f>Vulnerability!G57</f>
        <v>8.6</v>
      </c>
      <c r="P58" s="128">
        <f>Vulnerability!N57</f>
        <v>1.5</v>
      </c>
      <c r="Q58" s="122">
        <f>Vulnerability!T57</f>
        <v>1.8</v>
      </c>
      <c r="R58" s="122">
        <f>Vulnerability!W57</f>
        <v>5.0999999999999996</v>
      </c>
      <c r="S58" s="122">
        <f>Vulnerability!Z57</f>
        <v>4.3</v>
      </c>
      <c r="T58" s="122">
        <f>Vulnerability!AC57</f>
        <v>8.6999999999999993</v>
      </c>
      <c r="U58" s="122">
        <f>Vulnerability!AG57</f>
        <v>1.5</v>
      </c>
      <c r="V58" s="266">
        <f>Vulnerability!AM57</f>
        <v>4.2</v>
      </c>
      <c r="W58" s="129">
        <f>Vulnerability!AN57</f>
        <v>4.8</v>
      </c>
      <c r="X58" s="127">
        <f>Vulnerability!AO57</f>
        <v>3.3</v>
      </c>
      <c r="Y58" s="127">
        <f t="shared" si="2"/>
        <v>6.7</v>
      </c>
      <c r="Z58" s="130">
        <f>'Lack of Coping Capacity'!F57</f>
        <v>5.3</v>
      </c>
      <c r="AA58" s="127">
        <f>'Lack of Coping Capacity'!G57</f>
        <v>5.3</v>
      </c>
      <c r="AB58" s="130">
        <f>'Lack of Coping Capacity'!L57</f>
        <v>9.1</v>
      </c>
      <c r="AC58" s="123">
        <f>'Lack of Coping Capacity'!O57</f>
        <v>7.1</v>
      </c>
      <c r="AD58" s="131">
        <f>'Lack of Coping Capacity'!R57</f>
        <v>2.5</v>
      </c>
      <c r="AE58" s="127">
        <f>'Lack of Coping Capacity'!S57</f>
        <v>6.2</v>
      </c>
      <c r="AF58" s="127">
        <f t="shared" si="3"/>
        <v>5.8</v>
      </c>
      <c r="AG58" s="132">
        <f t="shared" si="5"/>
        <v>5.8</v>
      </c>
      <c r="AH58" s="256">
        <f t="shared" si="4"/>
        <v>40</v>
      </c>
      <c r="AI58" s="254">
        <f>'INFORM Lack Reliability index'!I56</f>
        <v>7.1118012422360248</v>
      </c>
      <c r="AK58" s="257">
        <f>'Imputed and missing data hidden'!BA58</f>
        <v>25</v>
      </c>
      <c r="AL58" s="258">
        <f>'Imputed and missing data hidden'!BB58</f>
        <v>0.54347826086956519</v>
      </c>
      <c r="AM58" s="258">
        <f>'INFORM Lack Reliability index'!D56</f>
        <v>0.36956521739130432</v>
      </c>
      <c r="AN58" s="258">
        <f>'INFORM Lack Reliability index'!E56</f>
        <v>0.10869565217391304</v>
      </c>
      <c r="AO58" s="259">
        <f>'Indicator Date hidden2'!BB58</f>
        <v>1.2391304347826086</v>
      </c>
    </row>
    <row r="59" spans="1:41" x14ac:dyDescent="0.25">
      <c r="A59" s="165" t="s">
        <v>188</v>
      </c>
      <c r="B59" s="165" t="s">
        <v>591</v>
      </c>
      <c r="C59" s="165" t="s">
        <v>446</v>
      </c>
      <c r="D59" s="195" t="s">
        <v>450</v>
      </c>
      <c r="E59" s="186">
        <f>'Hazard &amp; Exposure'!O58</f>
        <v>4.3</v>
      </c>
      <c r="F59" s="186">
        <f>'Hazard &amp; Exposure'!P58</f>
        <v>2.2000000000000002</v>
      </c>
      <c r="G59" s="125">
        <f>'Hazard &amp; Exposure'!Q58</f>
        <v>5.2</v>
      </c>
      <c r="H59" s="127">
        <f>'Hazard &amp; Exposure'!R58</f>
        <v>4</v>
      </c>
      <c r="I59" s="186">
        <f>'Hazard &amp; Exposure'!S58</f>
        <v>0</v>
      </c>
      <c r="J59" s="186">
        <f>'Hazard &amp; Exposure'!U58</f>
        <v>0</v>
      </c>
      <c r="K59" s="187">
        <f>'Hazard &amp; Exposure'!V58</f>
        <v>7</v>
      </c>
      <c r="L59" s="127">
        <f>'Hazard &amp; Exposure'!W58</f>
        <v>3.1</v>
      </c>
      <c r="M59" s="127">
        <f t="shared" si="1"/>
        <v>3.6</v>
      </c>
      <c r="N59" s="128">
        <f>Vulnerability!F58</f>
        <v>9.1</v>
      </c>
      <c r="O59" s="127">
        <f>Vulnerability!G58</f>
        <v>9.1</v>
      </c>
      <c r="P59" s="128">
        <f>Vulnerability!N58</f>
        <v>0</v>
      </c>
      <c r="Q59" s="122">
        <f>Vulnerability!T58</f>
        <v>2.2000000000000002</v>
      </c>
      <c r="R59" s="122">
        <f>Vulnerability!W58</f>
        <v>6.7</v>
      </c>
      <c r="S59" s="122">
        <f>Vulnerability!Z58</f>
        <v>8</v>
      </c>
      <c r="T59" s="122">
        <f>Vulnerability!AC58</f>
        <v>8.6999999999999993</v>
      </c>
      <c r="U59" s="122">
        <f>Vulnerability!AG58</f>
        <v>2.2000000000000002</v>
      </c>
      <c r="V59" s="266">
        <f>Vulnerability!AM58</f>
        <v>3.6</v>
      </c>
      <c r="W59" s="129">
        <f>Vulnerability!AN58</f>
        <v>5.9</v>
      </c>
      <c r="X59" s="127">
        <f>Vulnerability!AO58</f>
        <v>3.5</v>
      </c>
      <c r="Y59" s="127">
        <f t="shared" si="2"/>
        <v>7.2</v>
      </c>
      <c r="Z59" s="130">
        <f>'Lack of Coping Capacity'!F58</f>
        <v>5.3</v>
      </c>
      <c r="AA59" s="127">
        <f>'Lack of Coping Capacity'!G58</f>
        <v>5.3</v>
      </c>
      <c r="AB59" s="130">
        <f>'Lack of Coping Capacity'!L58</f>
        <v>9.1</v>
      </c>
      <c r="AC59" s="123">
        <f>'Lack of Coping Capacity'!O58</f>
        <v>7.8</v>
      </c>
      <c r="AD59" s="131">
        <f>'Lack of Coping Capacity'!R58</f>
        <v>2</v>
      </c>
      <c r="AE59" s="127">
        <f>'Lack of Coping Capacity'!S58</f>
        <v>6.3</v>
      </c>
      <c r="AF59" s="127">
        <f t="shared" si="3"/>
        <v>5.8</v>
      </c>
      <c r="AG59" s="132">
        <f t="shared" si="5"/>
        <v>5.3</v>
      </c>
      <c r="AH59" s="256">
        <f t="shared" si="4"/>
        <v>60</v>
      </c>
      <c r="AI59" s="254">
        <f>'INFORM Lack Reliability index'!I57</f>
        <v>7.1118012422360248</v>
      </c>
      <c r="AK59" s="257">
        <f>'Imputed and missing data hidden'!BA59</f>
        <v>25</v>
      </c>
      <c r="AL59" s="258">
        <f>'Imputed and missing data hidden'!BB59</f>
        <v>0.54347826086956519</v>
      </c>
      <c r="AM59" s="258">
        <f>'INFORM Lack Reliability index'!D57</f>
        <v>0.36956521739130432</v>
      </c>
      <c r="AN59" s="258">
        <f>'INFORM Lack Reliability index'!E57</f>
        <v>0.10869565217391304</v>
      </c>
      <c r="AO59" s="259">
        <f>'Indicator Date hidden2'!BB59</f>
        <v>1.2391304347826086</v>
      </c>
    </row>
    <row r="60" spans="1:41" x14ac:dyDescent="0.25">
      <c r="A60" s="165" t="s">
        <v>188</v>
      </c>
      <c r="B60" s="165" t="s">
        <v>448</v>
      </c>
      <c r="C60" s="165" t="s">
        <v>446</v>
      </c>
      <c r="D60" s="195" t="s">
        <v>453</v>
      </c>
      <c r="E60" s="186">
        <f>'Hazard &amp; Exposure'!O59</f>
        <v>3.9</v>
      </c>
      <c r="F60" s="186">
        <f>'Hazard &amp; Exposure'!P59</f>
        <v>5.9</v>
      </c>
      <c r="G60" s="125">
        <f>'Hazard &amp; Exposure'!Q59</f>
        <v>6.8</v>
      </c>
      <c r="H60" s="127">
        <f>'Hazard &amp; Exposure'!R59</f>
        <v>5.7</v>
      </c>
      <c r="I60" s="186">
        <f>'Hazard &amp; Exposure'!S59</f>
        <v>0</v>
      </c>
      <c r="J60" s="186">
        <f>'Hazard &amp; Exposure'!U59</f>
        <v>0</v>
      </c>
      <c r="K60" s="187">
        <f>'Hazard &amp; Exposure'!V59</f>
        <v>7</v>
      </c>
      <c r="L60" s="127">
        <f>'Hazard &amp; Exposure'!W59</f>
        <v>3.1</v>
      </c>
      <c r="M60" s="127">
        <f t="shared" si="1"/>
        <v>4.5</v>
      </c>
      <c r="N60" s="128">
        <f>Vulnerability!F59</f>
        <v>9.1</v>
      </c>
      <c r="O60" s="127">
        <f>Vulnerability!G59</f>
        <v>9.1</v>
      </c>
      <c r="P60" s="128">
        <f>Vulnerability!N59</f>
        <v>0</v>
      </c>
      <c r="Q60" s="122">
        <f>Vulnerability!T59</f>
        <v>2.2000000000000002</v>
      </c>
      <c r="R60" s="122">
        <f>Vulnerability!W59</f>
        <v>6.7</v>
      </c>
      <c r="S60" s="122">
        <f>Vulnerability!Z59</f>
        <v>8</v>
      </c>
      <c r="T60" s="122">
        <f>Vulnerability!AC59</f>
        <v>8.6999999999999993</v>
      </c>
      <c r="U60" s="122">
        <f>Vulnerability!AG59</f>
        <v>2.5</v>
      </c>
      <c r="V60" s="266">
        <f>Vulnerability!AM59</f>
        <v>3.8</v>
      </c>
      <c r="W60" s="129">
        <f>Vulnerability!AN59</f>
        <v>6</v>
      </c>
      <c r="X60" s="127">
        <f>Vulnerability!AO59</f>
        <v>3.6</v>
      </c>
      <c r="Y60" s="127">
        <f t="shared" si="2"/>
        <v>7.2</v>
      </c>
      <c r="Z60" s="130">
        <f>'Lack of Coping Capacity'!F59</f>
        <v>5.3</v>
      </c>
      <c r="AA60" s="127">
        <f>'Lack of Coping Capacity'!G59</f>
        <v>5.3</v>
      </c>
      <c r="AB60" s="130">
        <f>'Lack of Coping Capacity'!L59</f>
        <v>9.1</v>
      </c>
      <c r="AC60" s="123">
        <f>'Lack of Coping Capacity'!O59</f>
        <v>7.8</v>
      </c>
      <c r="AD60" s="131">
        <f>'Lack of Coping Capacity'!R59</f>
        <v>2</v>
      </c>
      <c r="AE60" s="127">
        <f>'Lack of Coping Capacity'!S59</f>
        <v>6.3</v>
      </c>
      <c r="AF60" s="127">
        <f t="shared" si="3"/>
        <v>5.8</v>
      </c>
      <c r="AG60" s="132">
        <f t="shared" si="5"/>
        <v>5.7</v>
      </c>
      <c r="AH60" s="256">
        <f t="shared" si="4"/>
        <v>46</v>
      </c>
      <c r="AI60" s="254">
        <f>'INFORM Lack Reliability index'!I58</f>
        <v>7.1118012422360248</v>
      </c>
      <c r="AK60" s="257">
        <f>'Imputed and missing data hidden'!BA60</f>
        <v>25</v>
      </c>
      <c r="AL60" s="258">
        <f>'Imputed and missing data hidden'!BB60</f>
        <v>0.54347826086956519</v>
      </c>
      <c r="AM60" s="258">
        <f>'INFORM Lack Reliability index'!D58</f>
        <v>0.36956521739130432</v>
      </c>
      <c r="AN60" s="258">
        <f>'INFORM Lack Reliability index'!E58</f>
        <v>0.10869565217391304</v>
      </c>
      <c r="AO60" s="259">
        <f>'Indicator Date hidden2'!BB60</f>
        <v>1.2391304347826086</v>
      </c>
    </row>
    <row r="61" spans="1:41" x14ac:dyDescent="0.25">
      <c r="A61" s="165" t="s">
        <v>188</v>
      </c>
      <c r="B61" s="165" t="s">
        <v>451</v>
      </c>
      <c r="C61" s="165" t="s">
        <v>446</v>
      </c>
      <c r="D61" s="195" t="s">
        <v>457</v>
      </c>
      <c r="E61" s="186">
        <f>'Hazard &amp; Exposure'!O60</f>
        <v>5.4</v>
      </c>
      <c r="F61" s="186">
        <f>'Hazard &amp; Exposure'!P60</f>
        <v>6.6</v>
      </c>
      <c r="G61" s="125">
        <f>'Hazard &amp; Exposure'!Q60</f>
        <v>5.2</v>
      </c>
      <c r="H61" s="127">
        <f>'Hazard &amp; Exposure'!R60</f>
        <v>5.8</v>
      </c>
      <c r="I61" s="186">
        <f>'Hazard &amp; Exposure'!S60</f>
        <v>0</v>
      </c>
      <c r="J61" s="186">
        <f>'Hazard &amp; Exposure'!U60</f>
        <v>0</v>
      </c>
      <c r="K61" s="187">
        <f>'Hazard &amp; Exposure'!V60</f>
        <v>7</v>
      </c>
      <c r="L61" s="127">
        <f>'Hazard &amp; Exposure'!W60</f>
        <v>3.1</v>
      </c>
      <c r="M61" s="127">
        <f t="shared" si="1"/>
        <v>4.5999999999999996</v>
      </c>
      <c r="N61" s="128">
        <f>Vulnerability!F60</f>
        <v>9.1</v>
      </c>
      <c r="O61" s="127">
        <f>Vulnerability!G60</f>
        <v>9.1</v>
      </c>
      <c r="P61" s="128">
        <f>Vulnerability!N60</f>
        <v>0</v>
      </c>
      <c r="Q61" s="122">
        <f>Vulnerability!T60</f>
        <v>2.2000000000000002</v>
      </c>
      <c r="R61" s="122">
        <f>Vulnerability!W60</f>
        <v>6.7</v>
      </c>
      <c r="S61" s="122">
        <f>Vulnerability!Z60</f>
        <v>8</v>
      </c>
      <c r="T61" s="122">
        <f>Vulnerability!AC60</f>
        <v>8.6999999999999993</v>
      </c>
      <c r="U61" s="122">
        <f>Vulnerability!AG60</f>
        <v>6.6</v>
      </c>
      <c r="V61" s="266">
        <f>Vulnerability!AM60</f>
        <v>5.6</v>
      </c>
      <c r="W61" s="129">
        <f>Vulnerability!AN60</f>
        <v>6.7</v>
      </c>
      <c r="X61" s="127">
        <f>Vulnerability!AO60</f>
        <v>4.0999999999999996</v>
      </c>
      <c r="Y61" s="127">
        <f t="shared" si="2"/>
        <v>7.4</v>
      </c>
      <c r="Z61" s="130">
        <f>'Lack of Coping Capacity'!F60</f>
        <v>5.3</v>
      </c>
      <c r="AA61" s="127">
        <f>'Lack of Coping Capacity'!G60</f>
        <v>5.3</v>
      </c>
      <c r="AB61" s="130">
        <f>'Lack of Coping Capacity'!L60</f>
        <v>9.1</v>
      </c>
      <c r="AC61" s="123">
        <f>'Lack of Coping Capacity'!O60</f>
        <v>7.8</v>
      </c>
      <c r="AD61" s="131">
        <f>'Lack of Coping Capacity'!R60</f>
        <v>2</v>
      </c>
      <c r="AE61" s="127">
        <f>'Lack of Coping Capacity'!S60</f>
        <v>6.3</v>
      </c>
      <c r="AF61" s="127">
        <f t="shared" si="3"/>
        <v>5.8</v>
      </c>
      <c r="AG61" s="132">
        <f t="shared" si="5"/>
        <v>5.8</v>
      </c>
      <c r="AH61" s="256">
        <f t="shared" si="4"/>
        <v>40</v>
      </c>
      <c r="AI61" s="254">
        <f>'INFORM Lack Reliability index'!I59</f>
        <v>7.1118012422360248</v>
      </c>
      <c r="AK61" s="257">
        <f>'Imputed and missing data hidden'!BA61</f>
        <v>25</v>
      </c>
      <c r="AL61" s="258">
        <f>'Imputed and missing data hidden'!BB61</f>
        <v>0.54347826086956519</v>
      </c>
      <c r="AM61" s="258">
        <f>'INFORM Lack Reliability index'!D59</f>
        <v>0.36956521739130432</v>
      </c>
      <c r="AN61" s="258">
        <f>'INFORM Lack Reliability index'!E59</f>
        <v>0.10869565217391304</v>
      </c>
      <c r="AO61" s="259">
        <f>'Indicator Date hidden2'!BB61</f>
        <v>1.2391304347826086</v>
      </c>
    </row>
    <row r="62" spans="1:41" x14ac:dyDescent="0.25">
      <c r="A62" s="165" t="s">
        <v>188</v>
      </c>
      <c r="B62" s="165" t="s">
        <v>456</v>
      </c>
      <c r="C62" s="165" t="s">
        <v>446</v>
      </c>
      <c r="D62" s="195" t="s">
        <v>460</v>
      </c>
      <c r="E62" s="186">
        <f>'Hazard &amp; Exposure'!O61</f>
        <v>5.7</v>
      </c>
      <c r="F62" s="186">
        <f>'Hazard &amp; Exposure'!P61</f>
        <v>8.3000000000000007</v>
      </c>
      <c r="G62" s="125">
        <f>'Hazard &amp; Exposure'!Q61</f>
        <v>5.6</v>
      </c>
      <c r="H62" s="127">
        <f>'Hazard &amp; Exposure'!R61</f>
        <v>6.7</v>
      </c>
      <c r="I62" s="186">
        <f>'Hazard &amp; Exposure'!S61</f>
        <v>0</v>
      </c>
      <c r="J62" s="186">
        <f>'Hazard &amp; Exposure'!U61</f>
        <v>0</v>
      </c>
      <c r="K62" s="187">
        <f>'Hazard &amp; Exposure'!V61</f>
        <v>7</v>
      </c>
      <c r="L62" s="127">
        <f>'Hazard &amp; Exposure'!W61</f>
        <v>3.1</v>
      </c>
      <c r="M62" s="127">
        <f t="shared" si="1"/>
        <v>5.2</v>
      </c>
      <c r="N62" s="128">
        <f>Vulnerability!F61</f>
        <v>9.1</v>
      </c>
      <c r="O62" s="127">
        <f>Vulnerability!G61</f>
        <v>9.1</v>
      </c>
      <c r="P62" s="128">
        <f>Vulnerability!N61</f>
        <v>1.8</v>
      </c>
      <c r="Q62" s="122">
        <f>Vulnerability!T61</f>
        <v>2.2000000000000002</v>
      </c>
      <c r="R62" s="122">
        <f>Vulnerability!W61</f>
        <v>6.7</v>
      </c>
      <c r="S62" s="122">
        <f>Vulnerability!Z61</f>
        <v>8</v>
      </c>
      <c r="T62" s="122">
        <f>Vulnerability!AC61</f>
        <v>8.6999999999999993</v>
      </c>
      <c r="U62" s="122">
        <f>Vulnerability!AG61</f>
        <v>3.7</v>
      </c>
      <c r="V62" s="266">
        <f>Vulnerability!AM61</f>
        <v>5.9</v>
      </c>
      <c r="W62" s="129">
        <f>Vulnerability!AN61</f>
        <v>6.4</v>
      </c>
      <c r="X62" s="127">
        <f>Vulnerability!AO61</f>
        <v>4.5</v>
      </c>
      <c r="Y62" s="127">
        <f t="shared" si="2"/>
        <v>7.5</v>
      </c>
      <c r="Z62" s="130">
        <f>'Lack of Coping Capacity'!F61</f>
        <v>5.3</v>
      </c>
      <c r="AA62" s="127">
        <f>'Lack of Coping Capacity'!G61</f>
        <v>5.3</v>
      </c>
      <c r="AB62" s="130">
        <f>'Lack of Coping Capacity'!L61</f>
        <v>9.1</v>
      </c>
      <c r="AC62" s="123">
        <f>'Lack of Coping Capacity'!O61</f>
        <v>7.8</v>
      </c>
      <c r="AD62" s="131">
        <f>'Lack of Coping Capacity'!R61</f>
        <v>2</v>
      </c>
      <c r="AE62" s="127">
        <f>'Lack of Coping Capacity'!S61</f>
        <v>6.3</v>
      </c>
      <c r="AF62" s="127">
        <f t="shared" si="3"/>
        <v>5.8</v>
      </c>
      <c r="AG62" s="132">
        <f t="shared" si="5"/>
        <v>6.1</v>
      </c>
      <c r="AH62" s="256">
        <f t="shared" si="4"/>
        <v>23</v>
      </c>
      <c r="AI62" s="254">
        <f>'INFORM Lack Reliability index'!I60</f>
        <v>7.1118012422360248</v>
      </c>
      <c r="AK62" s="257">
        <f>'Imputed and missing data hidden'!BA62</f>
        <v>25</v>
      </c>
      <c r="AL62" s="258">
        <f>'Imputed and missing data hidden'!BB62</f>
        <v>0.54347826086956519</v>
      </c>
      <c r="AM62" s="258">
        <f>'INFORM Lack Reliability index'!D60</f>
        <v>0.36956521739130432</v>
      </c>
      <c r="AN62" s="258">
        <f>'INFORM Lack Reliability index'!E60</f>
        <v>0.10869565217391304</v>
      </c>
      <c r="AO62" s="259">
        <f>'Indicator Date hidden2'!BB62</f>
        <v>1.2391304347826086</v>
      </c>
    </row>
    <row r="63" spans="1:41" x14ac:dyDescent="0.25">
      <c r="A63" s="165" t="s">
        <v>188</v>
      </c>
      <c r="B63" s="165" t="s">
        <v>597</v>
      </c>
      <c r="C63" s="165" t="s">
        <v>446</v>
      </c>
      <c r="D63" s="195" t="s">
        <v>463</v>
      </c>
      <c r="E63" s="186">
        <f>'Hazard &amp; Exposure'!O62</f>
        <v>3.6</v>
      </c>
      <c r="F63" s="186">
        <f>'Hazard &amp; Exposure'!P62</f>
        <v>7.3</v>
      </c>
      <c r="G63" s="125">
        <f>'Hazard &amp; Exposure'!Q62</f>
        <v>7.4</v>
      </c>
      <c r="H63" s="127">
        <f>'Hazard &amp; Exposure'!R62</f>
        <v>6.4</v>
      </c>
      <c r="I63" s="186">
        <f>'Hazard &amp; Exposure'!S62</f>
        <v>0</v>
      </c>
      <c r="J63" s="186">
        <f>'Hazard &amp; Exposure'!U62</f>
        <v>0</v>
      </c>
      <c r="K63" s="187">
        <f>'Hazard &amp; Exposure'!V62</f>
        <v>7</v>
      </c>
      <c r="L63" s="127">
        <f>'Hazard &amp; Exposure'!W62</f>
        <v>3.1</v>
      </c>
      <c r="M63" s="127">
        <f t="shared" si="1"/>
        <v>5</v>
      </c>
      <c r="N63" s="128">
        <f>Vulnerability!F62</f>
        <v>9.1</v>
      </c>
      <c r="O63" s="127">
        <f>Vulnerability!G62</f>
        <v>9.1</v>
      </c>
      <c r="P63" s="128">
        <f>Vulnerability!N62</f>
        <v>4.3</v>
      </c>
      <c r="Q63" s="122">
        <f>Vulnerability!T62</f>
        <v>2.2000000000000002</v>
      </c>
      <c r="R63" s="122">
        <f>Vulnerability!W62</f>
        <v>6.7</v>
      </c>
      <c r="S63" s="122">
        <f>Vulnerability!Z62</f>
        <v>8</v>
      </c>
      <c r="T63" s="122">
        <f>Vulnerability!AC62</f>
        <v>8.6999999999999993</v>
      </c>
      <c r="U63" s="122">
        <f>Vulnerability!AG62</f>
        <v>2.4</v>
      </c>
      <c r="V63" s="266">
        <f>Vulnerability!AM62</f>
        <v>6.3</v>
      </c>
      <c r="W63" s="129">
        <f>Vulnerability!AN62</f>
        <v>6.3</v>
      </c>
      <c r="X63" s="127">
        <f>Vulnerability!AO62</f>
        <v>5.4</v>
      </c>
      <c r="Y63" s="127">
        <f t="shared" si="2"/>
        <v>7.7</v>
      </c>
      <c r="Z63" s="130">
        <f>'Lack of Coping Capacity'!F62</f>
        <v>5.3</v>
      </c>
      <c r="AA63" s="127">
        <f>'Lack of Coping Capacity'!G62</f>
        <v>5.3</v>
      </c>
      <c r="AB63" s="130">
        <f>'Lack of Coping Capacity'!L62</f>
        <v>9.1</v>
      </c>
      <c r="AC63" s="123">
        <f>'Lack of Coping Capacity'!O62</f>
        <v>7.8</v>
      </c>
      <c r="AD63" s="131">
        <f>'Lack of Coping Capacity'!R62</f>
        <v>2</v>
      </c>
      <c r="AE63" s="127">
        <f>'Lack of Coping Capacity'!S62</f>
        <v>6.3</v>
      </c>
      <c r="AF63" s="127">
        <f t="shared" si="3"/>
        <v>5.8</v>
      </c>
      <c r="AG63" s="132">
        <f t="shared" si="5"/>
        <v>6.1</v>
      </c>
      <c r="AH63" s="256">
        <f t="shared" si="4"/>
        <v>23</v>
      </c>
      <c r="AI63" s="254">
        <f>'INFORM Lack Reliability index'!I61</f>
        <v>7.1118012422360248</v>
      </c>
      <c r="AK63" s="257">
        <f>'Imputed and missing data hidden'!BA63</f>
        <v>25</v>
      </c>
      <c r="AL63" s="258">
        <f>'Imputed and missing data hidden'!BB63</f>
        <v>0.54347826086956519</v>
      </c>
      <c r="AM63" s="258">
        <f>'INFORM Lack Reliability index'!D61</f>
        <v>0.36956521739130432</v>
      </c>
      <c r="AN63" s="258">
        <f>'INFORM Lack Reliability index'!E61</f>
        <v>0.10869565217391304</v>
      </c>
      <c r="AO63" s="259">
        <f>'Indicator Date hidden2'!BB63</f>
        <v>1.2391304347826086</v>
      </c>
    </row>
    <row r="64" spans="1:41" x14ac:dyDescent="0.25">
      <c r="A64" s="165" t="s">
        <v>188</v>
      </c>
      <c r="B64" s="165" t="s">
        <v>458</v>
      </c>
      <c r="C64" s="165" t="s">
        <v>446</v>
      </c>
      <c r="D64" s="195" t="s">
        <v>466</v>
      </c>
      <c r="E64" s="186">
        <f>'Hazard &amp; Exposure'!O63</f>
        <v>3.6</v>
      </c>
      <c r="F64" s="186">
        <f>'Hazard &amp; Exposure'!P63</f>
        <v>7</v>
      </c>
      <c r="G64" s="125">
        <f>'Hazard &amp; Exposure'!Q63</f>
        <v>6.6</v>
      </c>
      <c r="H64" s="127">
        <f>'Hazard &amp; Exposure'!R63</f>
        <v>5.9</v>
      </c>
      <c r="I64" s="186">
        <f>'Hazard &amp; Exposure'!S63</f>
        <v>0</v>
      </c>
      <c r="J64" s="186">
        <f>'Hazard &amp; Exposure'!U63</f>
        <v>0</v>
      </c>
      <c r="K64" s="187">
        <f>'Hazard &amp; Exposure'!V63</f>
        <v>7</v>
      </c>
      <c r="L64" s="127">
        <f>'Hazard &amp; Exposure'!W63</f>
        <v>3.1</v>
      </c>
      <c r="M64" s="127">
        <f t="shared" si="1"/>
        <v>4.5999999999999996</v>
      </c>
      <c r="N64" s="128">
        <f>Vulnerability!F63</f>
        <v>9.1</v>
      </c>
      <c r="O64" s="127">
        <f>Vulnerability!G63</f>
        <v>9.1</v>
      </c>
      <c r="P64" s="128">
        <f>Vulnerability!N63</f>
        <v>1.2</v>
      </c>
      <c r="Q64" s="122">
        <f>Vulnerability!T63</f>
        <v>2.2000000000000002</v>
      </c>
      <c r="R64" s="122">
        <f>Vulnerability!W63</f>
        <v>6.7</v>
      </c>
      <c r="S64" s="122">
        <f>Vulnerability!Z63</f>
        <v>8</v>
      </c>
      <c r="T64" s="122">
        <f>Vulnerability!AC63</f>
        <v>8.6999999999999993</v>
      </c>
      <c r="U64" s="122">
        <f>Vulnerability!AG63</f>
        <v>2.8</v>
      </c>
      <c r="V64" s="266">
        <f>Vulnerability!AM63</f>
        <v>7.1</v>
      </c>
      <c r="W64" s="129">
        <f>Vulnerability!AN63</f>
        <v>6.5</v>
      </c>
      <c r="X64" s="127">
        <f>Vulnerability!AO63</f>
        <v>4.4000000000000004</v>
      </c>
      <c r="Y64" s="127">
        <f t="shared" si="2"/>
        <v>7.4</v>
      </c>
      <c r="Z64" s="130">
        <f>'Lack of Coping Capacity'!F63</f>
        <v>5.3</v>
      </c>
      <c r="AA64" s="127">
        <f>'Lack of Coping Capacity'!G63</f>
        <v>5.3</v>
      </c>
      <c r="AB64" s="130">
        <f>'Lack of Coping Capacity'!L63</f>
        <v>9.1</v>
      </c>
      <c r="AC64" s="123">
        <f>'Lack of Coping Capacity'!O63</f>
        <v>7.8</v>
      </c>
      <c r="AD64" s="131">
        <f>'Lack of Coping Capacity'!R63</f>
        <v>2</v>
      </c>
      <c r="AE64" s="127">
        <f>'Lack of Coping Capacity'!S63</f>
        <v>6.3</v>
      </c>
      <c r="AF64" s="127">
        <f t="shared" si="3"/>
        <v>5.8</v>
      </c>
      <c r="AG64" s="132">
        <f t="shared" si="5"/>
        <v>5.8</v>
      </c>
      <c r="AH64" s="256">
        <f t="shared" si="4"/>
        <v>40</v>
      </c>
      <c r="AI64" s="254">
        <f>'INFORM Lack Reliability index'!I62</f>
        <v>7.1118012422360248</v>
      </c>
      <c r="AK64" s="257">
        <f>'Imputed and missing data hidden'!BA64</f>
        <v>25</v>
      </c>
      <c r="AL64" s="258">
        <f>'Imputed and missing data hidden'!BB64</f>
        <v>0.54347826086956519</v>
      </c>
      <c r="AM64" s="258">
        <f>'INFORM Lack Reliability index'!D62</f>
        <v>0.36956521739130432</v>
      </c>
      <c r="AN64" s="258">
        <f>'INFORM Lack Reliability index'!E62</f>
        <v>0.10869565217391304</v>
      </c>
      <c r="AO64" s="259">
        <f>'Indicator Date hidden2'!BB64</f>
        <v>1.2391304347826086</v>
      </c>
    </row>
    <row r="65" spans="1:41" x14ac:dyDescent="0.25">
      <c r="A65" s="165" t="s">
        <v>188</v>
      </c>
      <c r="B65" s="165" t="s">
        <v>464</v>
      </c>
      <c r="C65" s="165" t="s">
        <v>446</v>
      </c>
      <c r="D65" s="195" t="s">
        <v>469</v>
      </c>
      <c r="E65" s="186">
        <f>'Hazard &amp; Exposure'!O64</f>
        <v>3.9</v>
      </c>
      <c r="F65" s="186">
        <f>'Hazard &amp; Exposure'!P64</f>
        <v>7.2</v>
      </c>
      <c r="G65" s="125">
        <f>'Hazard &amp; Exposure'!Q64</f>
        <v>7.4</v>
      </c>
      <c r="H65" s="127">
        <f>'Hazard &amp; Exposure'!R64</f>
        <v>6.4</v>
      </c>
      <c r="I65" s="186">
        <f>'Hazard &amp; Exposure'!S64</f>
        <v>0</v>
      </c>
      <c r="J65" s="186">
        <f>'Hazard &amp; Exposure'!U64</f>
        <v>3</v>
      </c>
      <c r="K65" s="187">
        <f>'Hazard &amp; Exposure'!V64</f>
        <v>7</v>
      </c>
      <c r="L65" s="127">
        <f>'Hazard &amp; Exposure'!W64</f>
        <v>3.9</v>
      </c>
      <c r="M65" s="127">
        <f t="shared" si="1"/>
        <v>5.3</v>
      </c>
      <c r="N65" s="128">
        <f>Vulnerability!F64</f>
        <v>9.1</v>
      </c>
      <c r="O65" s="127">
        <f>Vulnerability!G64</f>
        <v>9.1</v>
      </c>
      <c r="P65" s="128">
        <f>Vulnerability!N64</f>
        <v>0</v>
      </c>
      <c r="Q65" s="122">
        <f>Vulnerability!T64</f>
        <v>2.2000000000000002</v>
      </c>
      <c r="R65" s="122">
        <f>Vulnerability!W64</f>
        <v>6.7</v>
      </c>
      <c r="S65" s="122">
        <f>Vulnerability!Z64</f>
        <v>8</v>
      </c>
      <c r="T65" s="122">
        <f>Vulnerability!AC64</f>
        <v>8.6999999999999993</v>
      </c>
      <c r="U65" s="122">
        <f>Vulnerability!AG64</f>
        <v>1.3</v>
      </c>
      <c r="V65" s="266">
        <f>Vulnerability!AM64</f>
        <v>8.1999999999999993</v>
      </c>
      <c r="W65" s="129">
        <f>Vulnerability!AN64</f>
        <v>6.6</v>
      </c>
      <c r="X65" s="127">
        <f>Vulnerability!AO64</f>
        <v>4</v>
      </c>
      <c r="Y65" s="127">
        <f t="shared" si="2"/>
        <v>7.3</v>
      </c>
      <c r="Z65" s="130">
        <f>'Lack of Coping Capacity'!F64</f>
        <v>5.3</v>
      </c>
      <c r="AA65" s="127">
        <f>'Lack of Coping Capacity'!G64</f>
        <v>5.3</v>
      </c>
      <c r="AB65" s="130">
        <f>'Lack of Coping Capacity'!L64</f>
        <v>9.1</v>
      </c>
      <c r="AC65" s="123">
        <f>'Lack of Coping Capacity'!O64</f>
        <v>7.8</v>
      </c>
      <c r="AD65" s="131">
        <f>'Lack of Coping Capacity'!R64</f>
        <v>2</v>
      </c>
      <c r="AE65" s="127">
        <f>'Lack of Coping Capacity'!S64</f>
        <v>6.3</v>
      </c>
      <c r="AF65" s="127">
        <f t="shared" si="3"/>
        <v>5.8</v>
      </c>
      <c r="AG65" s="132">
        <f t="shared" si="5"/>
        <v>6.1</v>
      </c>
      <c r="AH65" s="256">
        <f t="shared" si="4"/>
        <v>23</v>
      </c>
      <c r="AI65" s="254">
        <f>'INFORM Lack Reliability index'!I63</f>
        <v>7.1925465838509322</v>
      </c>
      <c r="AK65" s="257">
        <f>'Imputed and missing data hidden'!BA65</f>
        <v>26</v>
      </c>
      <c r="AL65" s="258">
        <f>'Imputed and missing data hidden'!BB65</f>
        <v>0.56521739130434778</v>
      </c>
      <c r="AM65" s="258">
        <f>'INFORM Lack Reliability index'!D63</f>
        <v>0.36956521739130432</v>
      </c>
      <c r="AN65" s="258">
        <f>'INFORM Lack Reliability index'!E63</f>
        <v>0.10869565217391304</v>
      </c>
      <c r="AO65" s="259">
        <f>'Indicator Date hidden2'!BB65</f>
        <v>1.2173913043478262</v>
      </c>
    </row>
    <row r="66" spans="1:41" x14ac:dyDescent="0.25">
      <c r="A66" s="165" t="s">
        <v>188</v>
      </c>
      <c r="B66" s="165" t="s">
        <v>601</v>
      </c>
      <c r="C66" s="165" t="s">
        <v>446</v>
      </c>
      <c r="D66" s="195" t="s">
        <v>472</v>
      </c>
      <c r="E66" s="186">
        <f>'Hazard &amp; Exposure'!O65</f>
        <v>3.9</v>
      </c>
      <c r="F66" s="186">
        <f>'Hazard &amp; Exposure'!P65</f>
        <v>3.3</v>
      </c>
      <c r="G66" s="125">
        <f>'Hazard &amp; Exposure'!Q65</f>
        <v>7.5</v>
      </c>
      <c r="H66" s="127">
        <f>'Hazard &amp; Exposure'!R65</f>
        <v>5.2</v>
      </c>
      <c r="I66" s="186">
        <f>'Hazard &amp; Exposure'!S65</f>
        <v>0</v>
      </c>
      <c r="J66" s="186">
        <f>'Hazard &amp; Exposure'!U65</f>
        <v>0</v>
      </c>
      <c r="K66" s="187">
        <f>'Hazard &amp; Exposure'!V65</f>
        <v>7</v>
      </c>
      <c r="L66" s="127">
        <f>'Hazard &amp; Exposure'!W65</f>
        <v>3.1</v>
      </c>
      <c r="M66" s="127">
        <f t="shared" si="1"/>
        <v>4.2</v>
      </c>
      <c r="N66" s="128">
        <f>Vulnerability!F65</f>
        <v>9.1</v>
      </c>
      <c r="O66" s="127">
        <f>Vulnerability!G65</f>
        <v>9.1</v>
      </c>
      <c r="P66" s="128">
        <f>Vulnerability!N65</f>
        <v>1.2</v>
      </c>
      <c r="Q66" s="122">
        <f>Vulnerability!T65</f>
        <v>2.2000000000000002</v>
      </c>
      <c r="R66" s="122">
        <f>Vulnerability!W65</f>
        <v>6.7</v>
      </c>
      <c r="S66" s="122">
        <f>Vulnerability!Z65</f>
        <v>8</v>
      </c>
      <c r="T66" s="122">
        <f>Vulnerability!AC65</f>
        <v>8.6999999999999993</v>
      </c>
      <c r="U66" s="122">
        <f>Vulnerability!AG65</f>
        <v>2.5</v>
      </c>
      <c r="V66" s="266">
        <f>Vulnerability!AM65</f>
        <v>5</v>
      </c>
      <c r="W66" s="129">
        <f>Vulnerability!AN65</f>
        <v>6.1</v>
      </c>
      <c r="X66" s="127">
        <f>Vulnerability!AO65</f>
        <v>4.0999999999999996</v>
      </c>
      <c r="Y66" s="127">
        <f t="shared" si="2"/>
        <v>7.4</v>
      </c>
      <c r="Z66" s="130">
        <f>'Lack of Coping Capacity'!F65</f>
        <v>5.3</v>
      </c>
      <c r="AA66" s="127">
        <f>'Lack of Coping Capacity'!G65</f>
        <v>5.3</v>
      </c>
      <c r="AB66" s="130">
        <f>'Lack of Coping Capacity'!L65</f>
        <v>9.1</v>
      </c>
      <c r="AC66" s="123">
        <f>'Lack of Coping Capacity'!O65</f>
        <v>7.8</v>
      </c>
      <c r="AD66" s="131">
        <f>'Lack of Coping Capacity'!R65</f>
        <v>2</v>
      </c>
      <c r="AE66" s="127">
        <f>'Lack of Coping Capacity'!S65</f>
        <v>6.3</v>
      </c>
      <c r="AF66" s="127">
        <f t="shared" si="3"/>
        <v>5.8</v>
      </c>
      <c r="AG66" s="132">
        <f t="shared" si="5"/>
        <v>5.6</v>
      </c>
      <c r="AH66" s="256">
        <f t="shared" si="4"/>
        <v>49</v>
      </c>
      <c r="AI66" s="254">
        <f>'INFORM Lack Reliability index'!I64</f>
        <v>7.1118012422360248</v>
      </c>
      <c r="AK66" s="257">
        <f>'Imputed and missing data hidden'!BA66</f>
        <v>25</v>
      </c>
      <c r="AL66" s="258">
        <f>'Imputed and missing data hidden'!BB66</f>
        <v>0.54347826086956519</v>
      </c>
      <c r="AM66" s="258">
        <f>'INFORM Lack Reliability index'!D64</f>
        <v>0.36956521739130432</v>
      </c>
      <c r="AN66" s="258">
        <f>'INFORM Lack Reliability index'!E64</f>
        <v>0.10869565217391304</v>
      </c>
      <c r="AO66" s="259">
        <f>'Indicator Date hidden2'!BB66</f>
        <v>1.2391304347826086</v>
      </c>
    </row>
    <row r="67" spans="1:41" x14ac:dyDescent="0.25">
      <c r="A67" s="165" t="s">
        <v>188</v>
      </c>
      <c r="B67" s="165" t="s">
        <v>470</v>
      </c>
      <c r="C67" s="165" t="s">
        <v>446</v>
      </c>
      <c r="D67" s="195" t="s">
        <v>447</v>
      </c>
      <c r="E67" s="186">
        <f>'Hazard &amp; Exposure'!O66</f>
        <v>5.7</v>
      </c>
      <c r="F67" s="186">
        <f>'Hazard &amp; Exposure'!P66</f>
        <v>6.9</v>
      </c>
      <c r="G67" s="125">
        <f>'Hazard &amp; Exposure'!Q66</f>
        <v>6.6</v>
      </c>
      <c r="H67" s="127">
        <f>'Hazard &amp; Exposure'!R66</f>
        <v>6.4</v>
      </c>
      <c r="I67" s="186">
        <f>'Hazard &amp; Exposure'!S66</f>
        <v>0</v>
      </c>
      <c r="J67" s="186">
        <f>'Hazard &amp; Exposure'!U66</f>
        <v>1.5</v>
      </c>
      <c r="K67" s="187">
        <f>'Hazard &amp; Exposure'!V66</f>
        <v>7</v>
      </c>
      <c r="L67" s="127">
        <f>'Hazard &amp; Exposure'!W66</f>
        <v>3.5</v>
      </c>
      <c r="M67" s="127">
        <f t="shared" si="1"/>
        <v>5.0999999999999996</v>
      </c>
      <c r="N67" s="128">
        <f>Vulnerability!F66</f>
        <v>9.1</v>
      </c>
      <c r="O67" s="127">
        <f>Vulnerability!G66</f>
        <v>9.1</v>
      </c>
      <c r="P67" s="128">
        <f>Vulnerability!N66</f>
        <v>0.8</v>
      </c>
      <c r="Q67" s="122">
        <f>Vulnerability!T66</f>
        <v>2.2000000000000002</v>
      </c>
      <c r="R67" s="122">
        <f>Vulnerability!W66</f>
        <v>6.7</v>
      </c>
      <c r="S67" s="122">
        <f>Vulnerability!Z66</f>
        <v>8</v>
      </c>
      <c r="T67" s="122">
        <f>Vulnerability!AC66</f>
        <v>8.6999999999999993</v>
      </c>
      <c r="U67" s="122">
        <f>Vulnerability!AG66</f>
        <v>6</v>
      </c>
      <c r="V67" s="266">
        <f>Vulnerability!AM66</f>
        <v>7.5</v>
      </c>
      <c r="W67" s="129">
        <f>Vulnerability!AN66</f>
        <v>6.9</v>
      </c>
      <c r="X67" s="127">
        <f>Vulnerability!AO66</f>
        <v>4.5</v>
      </c>
      <c r="Y67" s="127">
        <f t="shared" si="2"/>
        <v>7.5</v>
      </c>
      <c r="Z67" s="130">
        <f>'Lack of Coping Capacity'!F66</f>
        <v>5.3</v>
      </c>
      <c r="AA67" s="127">
        <f>'Lack of Coping Capacity'!G66</f>
        <v>5.3</v>
      </c>
      <c r="AB67" s="130">
        <f>'Lack of Coping Capacity'!L66</f>
        <v>9.1</v>
      </c>
      <c r="AC67" s="123">
        <f>'Lack of Coping Capacity'!O66</f>
        <v>7.8</v>
      </c>
      <c r="AD67" s="131">
        <f>'Lack of Coping Capacity'!R66</f>
        <v>2</v>
      </c>
      <c r="AE67" s="127">
        <f>'Lack of Coping Capacity'!S66</f>
        <v>6.3</v>
      </c>
      <c r="AF67" s="127">
        <f t="shared" si="3"/>
        <v>5.8</v>
      </c>
      <c r="AG67" s="132">
        <f t="shared" si="5"/>
        <v>6.1</v>
      </c>
      <c r="AH67" s="256">
        <f t="shared" si="4"/>
        <v>23</v>
      </c>
      <c r="AI67" s="254">
        <f>'INFORM Lack Reliability index'!I65</f>
        <v>7.1118012422360248</v>
      </c>
      <c r="AK67" s="257">
        <f>'Imputed and missing data hidden'!BA67</f>
        <v>25</v>
      </c>
      <c r="AL67" s="258">
        <f>'Imputed and missing data hidden'!BB67</f>
        <v>0.54347826086956519</v>
      </c>
      <c r="AM67" s="258">
        <f>'INFORM Lack Reliability index'!D65</f>
        <v>0.36956521739130432</v>
      </c>
      <c r="AN67" s="258">
        <f>'INFORM Lack Reliability index'!E65</f>
        <v>0.10869565217391304</v>
      </c>
      <c r="AO67" s="259">
        <f>'Indicator Date hidden2'!BB67</f>
        <v>1.2391304347826086</v>
      </c>
    </row>
    <row r="68" spans="1:41" x14ac:dyDescent="0.25">
      <c r="A68" s="165" t="s">
        <v>188</v>
      </c>
      <c r="B68" s="165" t="s">
        <v>604</v>
      </c>
      <c r="C68" s="165" t="s">
        <v>446</v>
      </c>
      <c r="D68" s="195" t="s">
        <v>475</v>
      </c>
      <c r="E68" s="186">
        <f>'Hazard &amp; Exposure'!O67</f>
        <v>4.3</v>
      </c>
      <c r="F68" s="186">
        <f>'Hazard &amp; Exposure'!P67</f>
        <v>5</v>
      </c>
      <c r="G68" s="125">
        <f>'Hazard &amp; Exposure'!Q67</f>
        <v>3.4</v>
      </c>
      <c r="H68" s="127">
        <f>'Hazard &amp; Exposure'!R67</f>
        <v>4.3</v>
      </c>
      <c r="I68" s="186">
        <f>'Hazard &amp; Exposure'!S67</f>
        <v>0</v>
      </c>
      <c r="J68" s="186">
        <f>'Hazard &amp; Exposure'!U67</f>
        <v>0</v>
      </c>
      <c r="K68" s="187">
        <f>'Hazard &amp; Exposure'!V67</f>
        <v>7</v>
      </c>
      <c r="L68" s="127">
        <f>'Hazard &amp; Exposure'!W67</f>
        <v>3.1</v>
      </c>
      <c r="M68" s="127">
        <f t="shared" si="1"/>
        <v>3.7</v>
      </c>
      <c r="N68" s="128">
        <f>Vulnerability!F67</f>
        <v>9.1</v>
      </c>
      <c r="O68" s="127">
        <f>Vulnerability!G67</f>
        <v>9.1</v>
      </c>
      <c r="P68" s="128">
        <f>Vulnerability!N67</f>
        <v>0</v>
      </c>
      <c r="Q68" s="122">
        <f>Vulnerability!T67</f>
        <v>2.2000000000000002</v>
      </c>
      <c r="R68" s="122">
        <f>Vulnerability!W67</f>
        <v>6.7</v>
      </c>
      <c r="S68" s="122">
        <f>Vulnerability!Z67</f>
        <v>8</v>
      </c>
      <c r="T68" s="122">
        <f>Vulnerability!AC67</f>
        <v>8.6999999999999993</v>
      </c>
      <c r="U68" s="122">
        <f>Vulnerability!AG67</f>
        <v>2</v>
      </c>
      <c r="V68" s="266">
        <f>Vulnerability!AM67</f>
        <v>2.5</v>
      </c>
      <c r="W68" s="129">
        <f>Vulnerability!AN67</f>
        <v>5.8</v>
      </c>
      <c r="X68" s="127">
        <f>Vulnerability!AO67</f>
        <v>3.4</v>
      </c>
      <c r="Y68" s="127">
        <f t="shared" si="2"/>
        <v>7.2</v>
      </c>
      <c r="Z68" s="130">
        <f>'Lack of Coping Capacity'!F67</f>
        <v>5.3</v>
      </c>
      <c r="AA68" s="127">
        <f>'Lack of Coping Capacity'!G67</f>
        <v>5.3</v>
      </c>
      <c r="AB68" s="130">
        <f>'Lack of Coping Capacity'!L67</f>
        <v>9.1</v>
      </c>
      <c r="AC68" s="123">
        <f>'Lack of Coping Capacity'!O67</f>
        <v>7.8</v>
      </c>
      <c r="AD68" s="131">
        <f>'Lack of Coping Capacity'!R67</f>
        <v>2</v>
      </c>
      <c r="AE68" s="127">
        <f>'Lack of Coping Capacity'!S67</f>
        <v>6.3</v>
      </c>
      <c r="AF68" s="127">
        <f t="shared" si="3"/>
        <v>5.8</v>
      </c>
      <c r="AG68" s="132">
        <f t="shared" ref="AG68:AG70" si="6">ROUND(M68^(1/3)*Y68^(1/3)*AF68^(1/3),1)</f>
        <v>5.4</v>
      </c>
      <c r="AH68" s="256">
        <f t="shared" si="4"/>
        <v>58</v>
      </c>
      <c r="AI68" s="254">
        <f>'INFORM Lack Reliability index'!I66</f>
        <v>7.1118012422360248</v>
      </c>
      <c r="AK68" s="257">
        <f>'Imputed and missing data hidden'!BA68</f>
        <v>25</v>
      </c>
      <c r="AL68" s="258">
        <f>'Imputed and missing data hidden'!BB68</f>
        <v>0.54347826086956519</v>
      </c>
      <c r="AM68" s="258">
        <f>'INFORM Lack Reliability index'!D66</f>
        <v>0.36956521739130432</v>
      </c>
      <c r="AN68" s="258">
        <f>'INFORM Lack Reliability index'!E66</f>
        <v>0.10869565217391304</v>
      </c>
      <c r="AO68" s="259">
        <f>'Indicator Date hidden2'!BB68</f>
        <v>1.2391304347826086</v>
      </c>
    </row>
    <row r="69" spans="1:41" x14ac:dyDescent="0.25">
      <c r="A69" s="165" t="s">
        <v>188</v>
      </c>
      <c r="B69" s="165" t="s">
        <v>606</v>
      </c>
      <c r="C69" s="165" t="s">
        <v>446</v>
      </c>
      <c r="D69" s="195" t="s">
        <v>520</v>
      </c>
      <c r="E69" s="186">
        <f>'Hazard &amp; Exposure'!O68</f>
        <v>3.9</v>
      </c>
      <c r="F69" s="186">
        <f>'Hazard &amp; Exposure'!P68</f>
        <v>0</v>
      </c>
      <c r="G69" s="125">
        <f>'Hazard &amp; Exposure'!Q68</f>
        <v>4.4000000000000004</v>
      </c>
      <c r="H69" s="127">
        <f>'Hazard &amp; Exposure'!R68</f>
        <v>3</v>
      </c>
      <c r="I69" s="186">
        <f>'Hazard &amp; Exposure'!S68</f>
        <v>0</v>
      </c>
      <c r="J69" s="186">
        <f>'Hazard &amp; Exposure'!U68</f>
        <v>0</v>
      </c>
      <c r="K69" s="187">
        <f>'Hazard &amp; Exposure'!V68</f>
        <v>7</v>
      </c>
      <c r="L69" s="127">
        <f>'Hazard &amp; Exposure'!W68</f>
        <v>3.1</v>
      </c>
      <c r="M69" s="127">
        <f t="shared" ref="M69:M70" si="7">ROUND((10-GEOMEAN(((10-H69)/10*9+1),((10-L69)/10*9+1)))/9*10,1)</f>
        <v>3.1</v>
      </c>
      <c r="N69" s="128">
        <f>Vulnerability!F68</f>
        <v>9.1</v>
      </c>
      <c r="O69" s="127">
        <f>Vulnerability!G68</f>
        <v>9.1</v>
      </c>
      <c r="P69" s="128">
        <f>Vulnerability!N68</f>
        <v>3.8</v>
      </c>
      <c r="Q69" s="122">
        <f>Vulnerability!T68</f>
        <v>2.2000000000000002</v>
      </c>
      <c r="R69" s="122">
        <f>Vulnerability!W68</f>
        <v>6.7</v>
      </c>
      <c r="S69" s="122">
        <f>Vulnerability!Z68</f>
        <v>8</v>
      </c>
      <c r="T69" s="122">
        <f>Vulnerability!AC68</f>
        <v>8.6999999999999993</v>
      </c>
      <c r="U69" s="122" t="str">
        <f>Vulnerability!AG68</f>
        <v>x</v>
      </c>
      <c r="V69" s="266">
        <f>Vulnerability!AM68</f>
        <v>6.4</v>
      </c>
      <c r="W69" s="129">
        <f>Vulnerability!AN68</f>
        <v>6.9</v>
      </c>
      <c r="X69" s="127">
        <f>Vulnerability!AO68</f>
        <v>5.6</v>
      </c>
      <c r="Y69" s="127">
        <f t="shared" ref="Y69:Y70" si="8">ROUND((10-GEOMEAN(((10-O69)/10*9+1),((10-X69)/10*9+1)))/9*10,1)</f>
        <v>7.8</v>
      </c>
      <c r="Z69" s="130">
        <f>'Lack of Coping Capacity'!F68</f>
        <v>5.3</v>
      </c>
      <c r="AA69" s="127">
        <f>'Lack of Coping Capacity'!G68</f>
        <v>5.3</v>
      </c>
      <c r="AB69" s="130">
        <f>'Lack of Coping Capacity'!L68</f>
        <v>9.1</v>
      </c>
      <c r="AC69" s="123">
        <f>'Lack of Coping Capacity'!O68</f>
        <v>7.8</v>
      </c>
      <c r="AD69" s="131">
        <f>'Lack of Coping Capacity'!R68</f>
        <v>2</v>
      </c>
      <c r="AE69" s="127">
        <f>'Lack of Coping Capacity'!S68</f>
        <v>6.3</v>
      </c>
      <c r="AF69" s="127">
        <f t="shared" ref="AF69:AF70" si="9">ROUND((10-GEOMEAN(((10-AA69)/10*9+1),((10-AE69)/10*9+1)))/9*10,1)</f>
        <v>5.8</v>
      </c>
      <c r="AG69" s="132">
        <f t="shared" si="6"/>
        <v>5.2</v>
      </c>
      <c r="AH69" s="256">
        <f t="shared" ref="AH69:AH70" si="10">_xlfn.RANK.EQ(AG69,AG$4:AG$70)</f>
        <v>61</v>
      </c>
      <c r="AI69" s="254">
        <f>'INFORM Lack Reliability index'!I67</f>
        <v>7.7204968944099388</v>
      </c>
      <c r="AK69" s="257">
        <f>'Imputed and missing data hidden'!BA69</f>
        <v>31</v>
      </c>
      <c r="AL69" s="258">
        <f>'Imputed and missing data hidden'!BB69</f>
        <v>0.67391304347826086</v>
      </c>
      <c r="AM69" s="258">
        <f>'INFORM Lack Reliability index'!D67</f>
        <v>0.36956521739130432</v>
      </c>
      <c r="AN69" s="258">
        <f>'INFORM Lack Reliability index'!E67</f>
        <v>0.10869565217391304</v>
      </c>
      <c r="AO69" s="259">
        <f>'Indicator Date hidden2'!BB69</f>
        <v>1.1521739130434783</v>
      </c>
    </row>
    <row r="70" spans="1:41" x14ac:dyDescent="0.25">
      <c r="A70" s="165" t="s">
        <v>189</v>
      </c>
      <c r="B70" s="165" t="s">
        <v>608</v>
      </c>
      <c r="C70" s="165" t="s">
        <v>477</v>
      </c>
      <c r="D70" s="195" t="s">
        <v>478</v>
      </c>
      <c r="E70" s="186">
        <f>'Hazard &amp; Exposure'!O69</f>
        <v>1.7</v>
      </c>
      <c r="F70" s="186">
        <f>'Hazard &amp; Exposure'!P69</f>
        <v>9.4</v>
      </c>
      <c r="G70" s="125">
        <f>'Hazard &amp; Exposure'!Q69</f>
        <v>3.1</v>
      </c>
      <c r="H70" s="127">
        <f>'Hazard &amp; Exposure'!R69</f>
        <v>6.1</v>
      </c>
      <c r="I70" s="186">
        <f>'Hazard &amp; Exposure'!S69</f>
        <v>5</v>
      </c>
      <c r="J70" s="186">
        <f>'Hazard &amp; Exposure'!U69</f>
        <v>4.5</v>
      </c>
      <c r="K70" s="187">
        <f>'Hazard &amp; Exposure'!V69</f>
        <v>7</v>
      </c>
      <c r="L70" s="127">
        <f>'Hazard &amp; Exposure'!W69</f>
        <v>5.6</v>
      </c>
      <c r="M70" s="127">
        <f t="shared" si="7"/>
        <v>5.9</v>
      </c>
      <c r="N70" s="128">
        <f>Vulnerability!F69</f>
        <v>2.4</v>
      </c>
      <c r="O70" s="127">
        <f>Vulnerability!G69</f>
        <v>2.4</v>
      </c>
      <c r="P70" s="128">
        <f>Vulnerability!N69</f>
        <v>7.4</v>
      </c>
      <c r="Q70" s="122">
        <f>Vulnerability!T69</f>
        <v>5.0999999999999996</v>
      </c>
      <c r="R70" s="122">
        <f>Vulnerability!W69</f>
        <v>3.2</v>
      </c>
      <c r="S70" s="122">
        <f>Vulnerability!Z69</f>
        <v>2.8</v>
      </c>
      <c r="T70" s="122">
        <f>Vulnerability!AC69</f>
        <v>8.6999999999999993</v>
      </c>
      <c r="U70" s="122">
        <f>Vulnerability!AG69</f>
        <v>7.1</v>
      </c>
      <c r="V70" s="266">
        <f>Vulnerability!AM69</f>
        <v>8.6</v>
      </c>
      <c r="W70" s="129">
        <f>Vulnerability!AN69</f>
        <v>6.5</v>
      </c>
      <c r="X70" s="127">
        <f>Vulnerability!AO69</f>
        <v>7</v>
      </c>
      <c r="Y70" s="127">
        <f t="shared" si="8"/>
        <v>5.0999999999999996</v>
      </c>
      <c r="Z70" s="130">
        <f>'Lack of Coping Capacity'!F69</f>
        <v>5.3</v>
      </c>
      <c r="AA70" s="127">
        <f>'Lack of Coping Capacity'!G69</f>
        <v>5.3</v>
      </c>
      <c r="AB70" s="130">
        <f>'Lack of Coping Capacity'!L69</f>
        <v>9.1</v>
      </c>
      <c r="AC70" s="123">
        <f>'Lack of Coping Capacity'!O69</f>
        <v>3.5</v>
      </c>
      <c r="AD70" s="131">
        <f>'Lack of Coping Capacity'!R69</f>
        <v>2.7</v>
      </c>
      <c r="AE70" s="127">
        <f>'Lack of Coping Capacity'!S69</f>
        <v>5.0999999999999996</v>
      </c>
      <c r="AF70" s="127">
        <f t="shared" si="9"/>
        <v>5.2</v>
      </c>
      <c r="AG70" s="132">
        <f t="shared" si="6"/>
        <v>5.4</v>
      </c>
      <c r="AH70" s="256">
        <f t="shared" si="10"/>
        <v>58</v>
      </c>
      <c r="AI70" s="254">
        <f>'INFORM Lack Reliability index'!I68</f>
        <v>7.2546583850931672</v>
      </c>
      <c r="AK70" s="257">
        <f>'Imputed and missing data hidden'!BA70</f>
        <v>26</v>
      </c>
      <c r="AL70" s="258">
        <f>'Imputed and missing data hidden'!BB70</f>
        <v>0.56521739130434778</v>
      </c>
      <c r="AM70" s="258">
        <f>'INFORM Lack Reliability index'!D68</f>
        <v>0.36956521739130432</v>
      </c>
      <c r="AN70" s="258">
        <f>'INFORM Lack Reliability index'!E68</f>
        <v>0.10869565217391304</v>
      </c>
      <c r="AO70" s="259">
        <f>'Indicator Date hidden2'!BB70</f>
        <v>1.2391304347826086</v>
      </c>
    </row>
    <row r="72" spans="1:41" x14ac:dyDescent="0.25">
      <c r="A72" s="260" t="s">
        <v>687</v>
      </c>
    </row>
    <row r="74" spans="1:41" x14ac:dyDescent="0.25">
      <c r="B74" s="188"/>
      <c r="C74" s="188"/>
      <c r="D74" s="189" t="s">
        <v>512</v>
      </c>
      <c r="M74" s="193">
        <f>AVERAGE(M4:M70)</f>
        <v>4.9641791044776111</v>
      </c>
      <c r="Y74" s="193">
        <f>AVERAGE(Y4:Y70)</f>
        <v>7.0402985074626852</v>
      </c>
      <c r="Z74" s="193"/>
      <c r="AF74" s="193">
        <f>AVERAGE(AF4:AF70)</f>
        <v>6.0716417910447777</v>
      </c>
      <c r="AG74" s="193">
        <f>AVERAGE(AG4:AG70)</f>
        <v>5.9253731343283595</v>
      </c>
    </row>
    <row r="75" spans="1:41" x14ac:dyDescent="0.25">
      <c r="B75" s="188"/>
      <c r="C75" s="188"/>
      <c r="D75" s="189" t="s">
        <v>513</v>
      </c>
      <c r="M75" s="193">
        <f>SKEW(M4:M70)</f>
        <v>0.38208559779897949</v>
      </c>
      <c r="Y75" s="193">
        <f>SKEW(Y4:Y70)</f>
        <v>-1.6358202115436145</v>
      </c>
      <c r="Z75" s="193"/>
      <c r="AF75" s="193">
        <f>SKEW(AF4:AF70)</f>
        <v>0.15214788540034843</v>
      </c>
      <c r="AG75" s="193">
        <f>SKEW(AG4:AG70)</f>
        <v>-0.57640173247075011</v>
      </c>
    </row>
    <row r="76" spans="1:41" x14ac:dyDescent="0.25">
      <c r="B76" s="188"/>
      <c r="C76" s="188"/>
      <c r="D76" s="189" t="s">
        <v>514</v>
      </c>
      <c r="M76" s="193">
        <f>KURT(M4:M70)</f>
        <v>2.4456657437909701E-2</v>
      </c>
      <c r="Y76" s="193">
        <f>KURT(Y4:Y70)</f>
        <v>2.7744143654597204</v>
      </c>
      <c r="Z76" s="193"/>
      <c r="AF76" s="193">
        <f>KURT(AF4:AF70)</f>
        <v>0.24768089597883014</v>
      </c>
      <c r="AG76" s="193">
        <f>KURT(AG4:AG70)</f>
        <v>1.4507795392810277</v>
      </c>
    </row>
  </sheetData>
  <autoFilter ref="A3:AO3"/>
  <sortState ref="A4:AG70">
    <sortCondition ref="D4:D70"/>
  </sortState>
  <mergeCells count="1">
    <mergeCell ref="A1:AO1"/>
  </mergeCells>
  <conditionalFormatting sqref="H4:H70">
    <cfRule type="cellIs" dxfId="57" priority="19" stopIfTrue="1" operator="between">
      <formula>6.9</formula>
      <formula>10</formula>
    </cfRule>
    <cfRule type="cellIs" dxfId="56" priority="2586" stopIfTrue="1" operator="between">
      <formula>5.8</formula>
      <formula>6.8</formula>
    </cfRule>
    <cfRule type="cellIs" dxfId="55" priority="2587" stopIfTrue="1" operator="between">
      <formula>4.7</formula>
      <formula>5.7</formula>
    </cfRule>
    <cfRule type="cellIs" dxfId="54" priority="2588" stopIfTrue="1" operator="between">
      <formula>3.5</formula>
      <formula>4.6</formula>
    </cfRule>
    <cfRule type="cellIs" dxfId="53" priority="2589" stopIfTrue="1" operator="between">
      <formula>0</formula>
      <formula>3.4</formula>
    </cfRule>
  </conditionalFormatting>
  <conditionalFormatting sqref="L4:L70">
    <cfRule type="cellIs" dxfId="52" priority="18" stopIfTrue="1" operator="between">
      <formula>8.1</formula>
      <formula>10</formula>
    </cfRule>
    <cfRule type="cellIs" dxfId="51" priority="2590" stopIfTrue="1" operator="between">
      <formula>6.8</formula>
      <formula>8</formula>
    </cfRule>
    <cfRule type="cellIs" dxfId="50" priority="2591" stopIfTrue="1" operator="between">
      <formula>5</formula>
      <formula>6.7</formula>
    </cfRule>
    <cfRule type="cellIs" dxfId="49" priority="2592" stopIfTrue="1" operator="between">
      <formula>4</formula>
      <formula>4.9</formula>
    </cfRule>
    <cfRule type="cellIs" dxfId="48" priority="2593" stopIfTrue="1" operator="between">
      <formula>0</formula>
      <formula>3.9</formula>
    </cfRule>
  </conditionalFormatting>
  <conditionalFormatting sqref="M4:M70">
    <cfRule type="cellIs" dxfId="47" priority="22" stopIfTrue="1" operator="between">
      <formula>7.1</formula>
      <formula>10</formula>
    </cfRule>
    <cfRule type="cellIs" dxfId="46" priority="2594" stopIfTrue="1" operator="between">
      <formula>5.9</formula>
      <formula>7</formula>
    </cfRule>
    <cfRule type="cellIs" dxfId="45" priority="2595" stopIfTrue="1" operator="between">
      <formula>4.8</formula>
      <formula>5.8</formula>
    </cfRule>
    <cfRule type="cellIs" dxfId="44" priority="2596" stopIfTrue="1" operator="between">
      <formula>3.9</formula>
      <formula>4.7</formula>
    </cfRule>
    <cfRule type="cellIs" dxfId="43" priority="2597" stopIfTrue="1" operator="between">
      <formula>0</formula>
      <formula>3.8</formula>
    </cfRule>
  </conditionalFormatting>
  <conditionalFormatting sqref="Y4:Y70">
    <cfRule type="cellIs" dxfId="42" priority="21" stopIfTrue="1" operator="between">
      <formula>7.7</formula>
      <formula>10</formula>
    </cfRule>
    <cfRule type="cellIs" dxfId="41" priority="2598" stopIfTrue="1" operator="between">
      <formula>7.1</formula>
      <formula>7.6</formula>
    </cfRule>
    <cfRule type="cellIs" dxfId="40" priority="2599" stopIfTrue="1" operator="between">
      <formula>6.1</formula>
      <formula>7</formula>
    </cfRule>
    <cfRule type="cellIs" dxfId="39" priority="2600" stopIfTrue="1" operator="between">
      <formula>5.1</formula>
      <formula>6</formula>
    </cfRule>
    <cfRule type="cellIs" dxfId="38" priority="2601" stopIfTrue="1" operator="between">
      <formula>0</formula>
      <formula>5</formula>
    </cfRule>
  </conditionalFormatting>
  <conditionalFormatting sqref="AF4:AF70">
    <cfRule type="cellIs" dxfId="37" priority="20" stopIfTrue="1" operator="between">
      <formula>6.6</formula>
      <formula>10</formula>
    </cfRule>
    <cfRule type="cellIs" dxfId="36" priority="2602" stopIfTrue="1" operator="between">
      <formula>6.2</formula>
      <formula>6.5</formula>
    </cfRule>
    <cfRule type="cellIs" dxfId="35" priority="2603" stopIfTrue="1" operator="between">
      <formula>6</formula>
      <formula>6.1</formula>
    </cfRule>
    <cfRule type="cellIs" dxfId="34" priority="2604" stopIfTrue="1" operator="between">
      <formula>5.3</formula>
      <formula>5.9</formula>
    </cfRule>
    <cfRule type="cellIs" dxfId="33" priority="2605" stopIfTrue="1" operator="between">
      <formula>0</formula>
      <formula>5.2</formula>
    </cfRule>
  </conditionalFormatting>
  <conditionalFormatting sqref="O4:O70">
    <cfRule type="cellIs" dxfId="32" priority="17" stopIfTrue="1" operator="between">
      <formula>9</formula>
      <formula>10</formula>
    </cfRule>
    <cfRule type="cellIs" dxfId="31" priority="2614" stopIfTrue="1" operator="between">
      <formula>8.6</formula>
      <formula>8.9</formula>
    </cfRule>
    <cfRule type="cellIs" dxfId="30" priority="2615" stopIfTrue="1" operator="between">
      <formula>7.5</formula>
      <formula>8.5</formula>
    </cfRule>
    <cfRule type="cellIs" dxfId="29" priority="2616" stopIfTrue="1" operator="between">
      <formula>5.5</formula>
      <formula>7.4</formula>
    </cfRule>
    <cfRule type="cellIs" dxfId="28" priority="2617" stopIfTrue="1" operator="between">
      <formula>0</formula>
      <formula>5.4</formula>
    </cfRule>
  </conditionalFormatting>
  <conditionalFormatting sqref="X4:X70">
    <cfRule type="cellIs" dxfId="27" priority="16" stopIfTrue="1" operator="between">
      <formula>7.5</formula>
      <formula>10</formula>
    </cfRule>
    <cfRule type="cellIs" dxfId="26" priority="2618" stopIfTrue="1" operator="between">
      <formula>5.4</formula>
      <formula>7.4</formula>
    </cfRule>
    <cfRule type="cellIs" dxfId="25" priority="2619" stopIfTrue="1" operator="between">
      <formula>4</formula>
      <formula>5.3</formula>
    </cfRule>
    <cfRule type="cellIs" dxfId="24" priority="2620" stopIfTrue="1" operator="between">
      <formula>3.2</formula>
      <formula>3.9</formula>
    </cfRule>
    <cfRule type="cellIs" dxfId="23" priority="2621" stopIfTrue="1" operator="between">
      <formula>0</formula>
      <formula>3.1</formula>
    </cfRule>
  </conditionalFormatting>
  <conditionalFormatting sqref="AE4:AE70">
    <cfRule type="cellIs" dxfId="22" priority="14" stopIfTrue="1" operator="between">
      <formula>7.6</formula>
      <formula>10</formula>
    </cfRule>
    <cfRule type="cellIs" dxfId="21" priority="2630" stopIfTrue="1" operator="between">
      <formula>6.9</formula>
      <formula>7.5</formula>
    </cfRule>
    <cfRule type="cellIs" dxfId="20" priority="2631" stopIfTrue="1" operator="between">
      <formula>6.5</formula>
      <formula>6.8</formula>
    </cfRule>
    <cfRule type="cellIs" dxfId="19" priority="2632" stopIfTrue="1" operator="between">
      <formula>5.5</formula>
      <formula>6.4</formula>
    </cfRule>
    <cfRule type="cellIs" dxfId="18" priority="2633" stopIfTrue="1" operator="between">
      <formula>0</formula>
      <formula>5.4</formula>
    </cfRule>
  </conditionalFormatting>
  <conditionalFormatting sqref="AG4:AG70">
    <cfRule type="cellIs" dxfId="17" priority="23" stopIfTrue="1" operator="between">
      <formula>6.7</formula>
      <formula>10</formula>
    </cfRule>
    <cfRule type="cellIs" dxfId="16" priority="24" stopIfTrue="1" operator="between">
      <formula>6.1</formula>
      <formula>6.6</formula>
    </cfRule>
    <cfRule type="cellIs" dxfId="15" priority="25" stopIfTrue="1" operator="between">
      <formula>5.7</formula>
      <formula>6</formula>
    </cfRule>
    <cfRule type="cellIs" dxfId="14" priority="26" stopIfTrue="1" operator="between">
      <formula>5</formula>
      <formula>5.6</formula>
    </cfRule>
    <cfRule type="cellIs" dxfId="13" priority="27" stopIfTrue="1" operator="between">
      <formula>0</formula>
      <formula>4.9</formula>
    </cfRule>
  </conditionalFormatting>
  <conditionalFormatting sqref="D74:D76">
    <cfRule type="duplicateValues" dxfId="12" priority="13"/>
  </conditionalFormatting>
  <conditionalFormatting sqref="AI4:AI70">
    <cfRule type="dataBar" priority="12">
      <dataBar>
        <cfvo type="min"/>
        <cfvo type="max"/>
        <color rgb="FFD6007B"/>
      </dataBar>
      <extLst>
        <ext xmlns:x14="http://schemas.microsoft.com/office/spreadsheetml/2009/9/main" uri="{B025F937-C7B1-47D3-B67F-A62EFF666E3E}">
          <x14:id>{758EDC44-A6C4-4586-8463-F3FB780FA587}</x14:id>
        </ext>
      </extLst>
    </cfRule>
  </conditionalFormatting>
  <conditionalFormatting sqref="AA4">
    <cfRule type="cellIs" dxfId="11" priority="6" stopIfTrue="1" operator="between">
      <formula>7.6</formula>
      <formula>10</formula>
    </cfRule>
    <cfRule type="cellIs" dxfId="10" priority="7" stopIfTrue="1" operator="between">
      <formula>6.9</formula>
      <formula>7.5</formula>
    </cfRule>
    <cfRule type="cellIs" dxfId="9" priority="8" stopIfTrue="1" operator="between">
      <formula>6.5</formula>
      <formula>6.8</formula>
    </cfRule>
    <cfRule type="cellIs" dxfId="8" priority="9" stopIfTrue="1" operator="between">
      <formula>5.5</formula>
      <formula>6.4</formula>
    </cfRule>
    <cfRule type="cellIs" dxfId="7" priority="10" stopIfTrue="1" operator="between">
      <formula>0</formula>
      <formula>5.4</formula>
    </cfRule>
  </conditionalFormatting>
  <conditionalFormatting sqref="AA5:AA70">
    <cfRule type="cellIs" dxfId="6" priority="1" stopIfTrue="1" operator="between">
      <formula>7.6</formula>
      <formula>10</formula>
    </cfRule>
    <cfRule type="cellIs" dxfId="5" priority="2" stopIfTrue="1" operator="between">
      <formula>6.9</formula>
      <formula>7.5</formula>
    </cfRule>
    <cfRule type="cellIs" dxfId="4" priority="3" stopIfTrue="1" operator="between">
      <formula>6.5</formula>
      <formula>6.8</formula>
    </cfRule>
    <cfRule type="cellIs" dxfId="3" priority="4" stopIfTrue="1" operator="between">
      <formula>5.5</formula>
      <formula>6.4</formula>
    </cfRule>
    <cfRule type="cellIs" dxfId="2" priority="5" stopIfTrue="1" operator="between">
      <formula>0</formula>
      <formula>5.4</formula>
    </cfRule>
  </conditionalFormatting>
  <pageMargins left="0.70866141732283472" right="0.70866141732283472" top="0.74803149606299213" bottom="0.74803149606299213" header="0.31496062992125984" footer="0.31496062992125984"/>
  <pageSetup paperSize="9" scale="52"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758EDC44-A6C4-4586-8463-F3FB780FA587}">
            <x14:dataBar minLength="0" maxLength="100" border="1" negativeBarBorderColorSameAsPositive="0">
              <x14:cfvo type="autoMin"/>
              <x14:cfvo type="autoMax"/>
              <x14:borderColor rgb="FFD6007B"/>
              <x14:negativeFillColor rgb="FFFF0000"/>
              <x14:negativeBorderColor rgb="FFFF0000"/>
              <x14:axisColor rgb="FF000000"/>
            </x14:dataBar>
          </x14:cfRule>
          <xm:sqref>AI4:AI70</xm:sqref>
        </x14:conditionalFormatting>
        <x14:conditionalFormatting xmlns:xm="http://schemas.microsoft.com/office/excel/2006/main">
          <x14:cfRule type="iconSet" priority="11" id="{B2A7373E-DE42-4074-AA9B-C5DB53F331BF}">
            <x14:iconSet iconSet="4RedToBlack" custom="1">
              <x14:cfvo type="percent">
                <xm:f>0</xm:f>
              </x14:cfvo>
              <x14:cfvo type="num">
                <xm:f>1</xm:f>
              </x14:cfvo>
              <x14:cfvo type="num">
                <xm:f>5</xm:f>
              </x14:cfvo>
              <x14:cfvo type="num">
                <xm:f>15</xm:f>
              </x14:cfvo>
              <x14:cfIcon iconSet="3TrafficLights1" iconId="2"/>
              <x14:cfIcon iconSet="3TrafficLights1" iconId="1"/>
              <x14:cfIcon iconSet="3TrafficLights1" iconId="0"/>
              <x14:cfIcon iconSet="4RedToBlack" iconId="3"/>
            </x14:iconSet>
          </x14:cfRule>
          <xm:sqref>AK4:AK70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showGridLines="0" zoomScaleNormal="100" workbookViewId="0">
      <pane xSplit="3" ySplit="2" topLeftCell="G3" activePane="bottomRight" state="frozen"/>
      <selection activeCell="AD123" sqref="AD123"/>
      <selection pane="topRight" activeCell="AD123" sqref="AD123"/>
      <selection pane="bottomLeft" activeCell="AD123" sqref="AD123"/>
      <selection pane="bottomRight" activeCell="V3" sqref="V3"/>
    </sheetView>
  </sheetViews>
  <sheetFormatPr defaultColWidth="9.140625" defaultRowHeight="15" x14ac:dyDescent="0.25"/>
  <cols>
    <col min="1" max="1" width="9.140625" style="7"/>
    <col min="2" max="2" width="49.42578125" style="7" bestFit="1" customWidth="1"/>
    <col min="3" max="3" width="9.140625" style="7"/>
    <col min="4" max="4" width="18.140625" style="7" customWidth="1"/>
    <col min="5" max="10" width="11.7109375" style="22" customWidth="1"/>
    <col min="11" max="11" width="10.140625" style="23" customWidth="1"/>
    <col min="12" max="12" width="10.7109375" style="22" bestFit="1" customWidth="1"/>
    <col min="13" max="13" width="11.7109375" style="22" bestFit="1" customWidth="1"/>
    <col min="14" max="17" width="11.7109375" style="22" customWidth="1"/>
    <col min="18" max="16384" width="9.140625" style="7"/>
  </cols>
  <sheetData>
    <row r="1" spans="1:25" x14ac:dyDescent="0.25">
      <c r="A1" s="215"/>
      <c r="B1" s="215"/>
      <c r="C1" s="215"/>
      <c r="D1" s="215"/>
      <c r="E1" s="215"/>
      <c r="F1" s="215"/>
      <c r="G1" s="215"/>
      <c r="H1" s="215"/>
      <c r="I1" s="215"/>
      <c r="J1" s="215"/>
      <c r="K1" s="215"/>
      <c r="L1" s="215"/>
      <c r="M1" s="215"/>
      <c r="N1" s="215"/>
      <c r="O1" s="215"/>
      <c r="P1" s="215"/>
      <c r="Q1" s="215"/>
      <c r="R1" s="215"/>
      <c r="S1" s="215"/>
      <c r="T1" s="215"/>
      <c r="U1" s="215"/>
      <c r="V1" s="215"/>
      <c r="W1" s="215"/>
    </row>
    <row r="2" spans="1:25" s="9" customFormat="1" ht="125.25" customHeight="1" thickBot="1" x14ac:dyDescent="0.3">
      <c r="A2" s="148" t="s">
        <v>507</v>
      </c>
      <c r="B2" s="148" t="s">
        <v>504</v>
      </c>
      <c r="C2" s="150" t="s">
        <v>505</v>
      </c>
      <c r="D2" s="150" t="s">
        <v>506</v>
      </c>
      <c r="E2" s="26" t="s">
        <v>201</v>
      </c>
      <c r="F2" s="196" t="s">
        <v>611</v>
      </c>
      <c r="G2" s="103" t="s">
        <v>659</v>
      </c>
      <c r="H2" s="103" t="s">
        <v>244</v>
      </c>
      <c r="I2" s="27" t="s">
        <v>237</v>
      </c>
      <c r="J2" s="26" t="s">
        <v>46</v>
      </c>
      <c r="K2" s="49" t="s">
        <v>47</v>
      </c>
      <c r="L2" s="26" t="s">
        <v>47</v>
      </c>
      <c r="M2" s="27" t="s">
        <v>515</v>
      </c>
      <c r="N2" s="27" t="s">
        <v>724</v>
      </c>
      <c r="O2" s="28" t="s">
        <v>201</v>
      </c>
      <c r="P2" s="28" t="s">
        <v>48</v>
      </c>
      <c r="Q2" s="28" t="s">
        <v>725</v>
      </c>
      <c r="R2" s="29" t="s">
        <v>245</v>
      </c>
      <c r="S2" s="133" t="s">
        <v>49</v>
      </c>
      <c r="T2" s="196" t="s">
        <v>641</v>
      </c>
      <c r="U2" s="133" t="s">
        <v>191</v>
      </c>
      <c r="V2" s="28" t="s">
        <v>698</v>
      </c>
      <c r="W2" s="29" t="s">
        <v>246</v>
      </c>
    </row>
    <row r="3" spans="1:25" s="9" customFormat="1" ht="15.75" thickTop="1" x14ac:dyDescent="0.25">
      <c r="A3" s="165" t="s">
        <v>183</v>
      </c>
      <c r="B3" s="165" t="s">
        <v>275</v>
      </c>
      <c r="C3" s="165" t="s">
        <v>277</v>
      </c>
      <c r="D3" s="195" t="s">
        <v>278</v>
      </c>
      <c r="E3" s="3">
        <f>IF('Indicator Data'!E5="No data","x",ROUND(IF(('Indicator Data'!E5)&gt;E$71,10,IF(('Indicator Data'!E5)&lt;E$72,0,10-(E$71-('Indicator Data'!E5))/(E$71-E$72)*10)),1))</f>
        <v>4.5999999999999996</v>
      </c>
      <c r="F3" s="50">
        <f>IF('Indicator Data'!F5="No data","x",'Indicator Data'!F5/'Indicator Data'!$AX5)</f>
        <v>0</v>
      </c>
      <c r="G3" s="50">
        <f>IF('Indicator Data'!G5="No data","x",'Indicator Data'!G5/'Indicator Data'!$AX5)</f>
        <v>0</v>
      </c>
      <c r="H3" s="50">
        <f>IF(F3="x","x",F3*0.5+G3*0.25)</f>
        <v>0</v>
      </c>
      <c r="I3" s="3">
        <f>IF(H3="x","x",ROUND(IF(H3=0,0,IF(H3="x","x",IF(H3&gt;I$71,10,IF(H3&lt;I$72,0,10-(I$71-H3)/(I$71-I$72)*10)))),1))</f>
        <v>0</v>
      </c>
      <c r="J3" s="271">
        <f>IF('Indicator Data'!H5="No data","x",ROUND(IF('Indicator Data'!H5=0,0,IF(LOG('Indicator Data'!H5)&gt;J$71,10,IF(LOG('Indicator Data'!H5)&lt;J$72,0,10-(J$71-LOG('Indicator Data'!H5))/(J$71-J$72)*10))),1))</f>
        <v>0</v>
      </c>
      <c r="K3" s="50">
        <f>IF(OR('Indicator Data'!H5="No data",'Indicator Data'!$AX5="No data"),"x",'Indicator Data'!H5/'Indicator Data'!$AX5)</f>
        <v>0</v>
      </c>
      <c r="L3" s="3">
        <f t="shared" ref="L3:L34" si="0">IF(K3="x","x",ROUND(IF(K3&gt;L$71,10,IF(K3&lt;L$72,0,10-(L$71-K3)/(L$71-L$72)*10)),1))</f>
        <v>0</v>
      </c>
      <c r="M3" s="3">
        <f>IF('Indicator Data'!I5="No data","x",ROUND(IF('Indicator Data'!I5=0,0,IF('Indicator Data'!I5&gt;M$71,10,IF('Indicator Data'!I5&lt;M$72,0,10-(M$71-'Indicator Data'!I5)/(M$71-M$72)*10))),1))</f>
        <v>0</v>
      </c>
      <c r="N3" s="272">
        <f>IF('Indicator Data'!J5="No data","x",ROUND(IF('Indicator Data'!J5&gt;N$71,0,IF('Indicator Data'!J5&lt;N$72,10,(N$71-'Indicator Data'!J5)/(N$71-N$72)*10)),1))</f>
        <v>2.2000000000000002</v>
      </c>
      <c r="O3" s="207">
        <f t="shared" ref="O3:O34" si="1">E3</f>
        <v>4.5999999999999996</v>
      </c>
      <c r="P3" s="207">
        <f>IF(L3="x",J3,IF(J3="x",L3,ROUND((10-GEOMEAN(((10-J3)/10*9+1),((10-J3)/10*9+1)))/9*10,1)))</f>
        <v>0</v>
      </c>
      <c r="Q3" s="5">
        <f t="shared" ref="Q3:Q34" si="2">ROUND(AVERAGE(I3,N3,M3),1)</f>
        <v>0.7</v>
      </c>
      <c r="R3" s="12">
        <f t="shared" ref="R3:R34" si="3">IF(O3="x",ROUND((10-GEOMEAN(((10-P3)/10*9+1),((10-Q3)/10*9+1)))/9*10,1),IF(AND(P3="x"),ROUND((10-GEOMEAN(((10-O3)/10*9+1),((10-Q3)/10*9+1)))/9*10,1),IF(Q3="x",ROUND((10-GEOMEAN(((10-P3)/10*9+1),((10-O3)/10*9+1)))/9*10,1),ROUND((10-GEOMEAN(((10-O3)/10*9+1),((10-P3)/10*9+1),((10-Q3)/10*9+1)))/9*10,1))))</f>
        <v>2</v>
      </c>
      <c r="S3" s="208">
        <f>IF('Indicator Data'!K5=5,10,IF('Indicator Data'!K5=4,8,IF('Indicator Data'!K5=3,5,IF('Indicator Data'!K5=2,2,IF('Indicator Data'!K5=1,1,0)))))</f>
        <v>0</v>
      </c>
      <c r="T3" s="209">
        <f>SUM('Indicator Data'!L5:O5)</f>
        <v>0</v>
      </c>
      <c r="U3" s="208">
        <f>ROUND(IF(T3=0,0,IF(LOG(T3)&gt;$U$71,10,IF(LOG(T3)&lt;U$72,0,10-(U$71-LOG(T3))/(U$71-U$72)*10))),1)</f>
        <v>0</v>
      </c>
      <c r="V3" s="208">
        <f>IF('Indicator Data'!P5=1,2,IF('Indicator Data'!P5=2,4,IF('Indicator Data'!P5=3,7,IF('Indicator Data'!P5=4,8,IF('Indicator Data'!P5=5,9,IF('Indicator Data'!P5=6,10,"x"))))))</f>
        <v>8</v>
      </c>
      <c r="W3" s="6">
        <f>ROUND((10-GEOMEAN(((10-S3)/10*9+1),((10-U3)/10*9+1),((10-V3)/10*9+1)))/9*10,1)</f>
        <v>3.8</v>
      </c>
    </row>
    <row r="4" spans="1:25" s="9" customFormat="1" x14ac:dyDescent="0.25">
      <c r="A4" s="165" t="s">
        <v>183</v>
      </c>
      <c r="B4" s="165" t="s">
        <v>279</v>
      </c>
      <c r="C4" s="165" t="s">
        <v>277</v>
      </c>
      <c r="D4" s="195" t="s">
        <v>281</v>
      </c>
      <c r="E4" s="3">
        <f>IF('Indicator Data'!E6="No data","x",ROUND(IF(('Indicator Data'!E6)&gt;E$71,10,IF(('Indicator Data'!E6)&lt;E$72,0,10-(E$71-('Indicator Data'!E6))/(E$71-E$72)*10)),1))</f>
        <v>4.3</v>
      </c>
      <c r="F4" s="50">
        <f>IF('Indicator Data'!F6="No data","x",'Indicator Data'!F6/'Indicator Data'!$AX6)</f>
        <v>0</v>
      </c>
      <c r="G4" s="50">
        <f>IF('Indicator Data'!G6="No data","x",'Indicator Data'!G6/'Indicator Data'!$AX6)</f>
        <v>0</v>
      </c>
      <c r="H4" s="50">
        <f t="shared" ref="H4:H67" si="4">IF(F4="x","x",F4*0.5+G4*0.25)</f>
        <v>0</v>
      </c>
      <c r="I4" s="3">
        <f t="shared" ref="I4:I67" si="5">IF(H4="x","x",ROUND(IF(H4=0,0,IF(H4="x","x",IF(H4&gt;I$71,10,IF(H4&lt;I$72,0,10-(I$71-H4)/(I$71-I$72)*10)))),1))</f>
        <v>0</v>
      </c>
      <c r="J4" s="271">
        <f>IF('Indicator Data'!H6="No data","x",ROUND(IF('Indicator Data'!H6=0,0,IF(LOG('Indicator Data'!H6)&gt;J$71,10,IF(LOG('Indicator Data'!H6)&lt;J$72,0,10-(J$71-LOG('Indicator Data'!H6))/(J$71-J$72)*10))),1))</f>
        <v>0</v>
      </c>
      <c r="K4" s="50">
        <f>IF(OR('Indicator Data'!H6="No data",'Indicator Data'!$AX6="No data"),"x",'Indicator Data'!H6/'Indicator Data'!$AX6)</f>
        <v>3.4351424300931894E-4</v>
      </c>
      <c r="L4" s="3">
        <f t="shared" si="0"/>
        <v>0.2</v>
      </c>
      <c r="M4" s="3">
        <f>IF('Indicator Data'!I6="No data","x",ROUND(IF('Indicator Data'!I6=0,0,IF('Indicator Data'!I6&gt;M$71,10,IF('Indicator Data'!I6&lt;M$72,0,10-(M$71-'Indicator Data'!I6)/(M$71-M$72)*10))),1))</f>
        <v>0</v>
      </c>
      <c r="N4" s="272">
        <f>IF('Indicator Data'!J6="No data","x",ROUND(IF('Indicator Data'!J6&gt;N$71,0,IF('Indicator Data'!J6&lt;N$72,10,(N$71-'Indicator Data'!J6)/(N$71-N$72)*10)),1))</f>
        <v>0</v>
      </c>
      <c r="O4" s="208">
        <f t="shared" si="1"/>
        <v>4.3</v>
      </c>
      <c r="P4" s="208">
        <f t="shared" ref="P4:P67" si="6">IF(L4="x",J4,IF(J4="x",L4,ROUND((10-GEOMEAN(((10-J4)/10*9+1),((10-J4)/10*9+1)))/9*10,1)))</f>
        <v>0</v>
      </c>
      <c r="Q4" s="5">
        <f t="shared" si="2"/>
        <v>0</v>
      </c>
      <c r="R4" s="12">
        <f t="shared" si="3"/>
        <v>1.7</v>
      </c>
      <c r="S4" s="208">
        <f>IF('Indicator Data'!K6=5,10,IF('Indicator Data'!K6=4,8,IF('Indicator Data'!K6=3,5,IF('Indicator Data'!K6=2,2,IF('Indicator Data'!K6=1,1,0)))))</f>
        <v>0</v>
      </c>
      <c r="T4" s="209">
        <f>SUM('Indicator Data'!L6:O6)</f>
        <v>0</v>
      </c>
      <c r="U4" s="208">
        <f t="shared" ref="U4:U67" si="7">ROUND(IF(T4=0,0,IF(LOG(T4)&gt;$U$71,10,IF(LOG(T4)&lt;U$72,0,10-(U$71-LOG(T4))/(U$71-U$72)*10))),1)</f>
        <v>0</v>
      </c>
      <c r="V4" s="208">
        <f>IF('Indicator Data'!P6=1,2,IF('Indicator Data'!P6=2,4,IF('Indicator Data'!P6=3,7,IF('Indicator Data'!P6=4,8,IF('Indicator Data'!P6=5,9,IF('Indicator Data'!P6=6,10,"x"))))))</f>
        <v>8</v>
      </c>
      <c r="W4" s="6">
        <f t="shared" ref="W4:W67" si="8">ROUND((10-GEOMEAN(((10-S4)/10*9+1),((10-U4)/10*9+1),((10-V4)/10*9+1)))/9*10,1)</f>
        <v>3.8</v>
      </c>
      <c r="Y4" s="166"/>
    </row>
    <row r="5" spans="1:25" s="166" customFormat="1" x14ac:dyDescent="0.25">
      <c r="A5" s="165" t="s">
        <v>183</v>
      </c>
      <c r="B5" s="165" t="s">
        <v>282</v>
      </c>
      <c r="C5" s="165" t="s">
        <v>277</v>
      </c>
      <c r="D5" s="195" t="s">
        <v>284</v>
      </c>
      <c r="E5" s="3">
        <f>IF('Indicator Data'!E7="No data","x",ROUND(IF(('Indicator Data'!E7)&gt;E$71,10,IF(('Indicator Data'!E7)&lt;E$72,0,10-(E$71-('Indicator Data'!E7))/(E$71-E$72)*10)),1))</f>
        <v>4.3</v>
      </c>
      <c r="F5" s="50" t="str">
        <f>IF('Indicator Data'!F7="No data","x",'Indicator Data'!F7/'Indicator Data'!$AX7)</f>
        <v>x</v>
      </c>
      <c r="G5" s="50" t="str">
        <f>IF('Indicator Data'!G7="No data","x",'Indicator Data'!G7/'Indicator Data'!$AX7)</f>
        <v>x</v>
      </c>
      <c r="H5" s="50" t="str">
        <f t="shared" si="4"/>
        <v>x</v>
      </c>
      <c r="I5" s="3" t="str">
        <f t="shared" si="5"/>
        <v>x</v>
      </c>
      <c r="J5" s="271" t="str">
        <f>IF('Indicator Data'!H7="No data","x",ROUND(IF('Indicator Data'!H7=0,0,IF(LOG('Indicator Data'!H7)&gt;J$71,10,IF(LOG('Indicator Data'!H7)&lt;J$72,0,10-(J$71-LOG('Indicator Data'!H7))/(J$71-J$72)*10))),1))</f>
        <v>x</v>
      </c>
      <c r="K5" s="50" t="str">
        <f>IF(OR('Indicator Data'!H7="No data",'Indicator Data'!$AX7="No data"),"x",'Indicator Data'!H7/'Indicator Data'!$AX7)</f>
        <v>x</v>
      </c>
      <c r="L5" s="3" t="str">
        <f t="shared" si="0"/>
        <v>x</v>
      </c>
      <c r="M5" s="3">
        <f>IF('Indicator Data'!I7="No data","x",ROUND(IF('Indicator Data'!I7=0,0,IF('Indicator Data'!I7&gt;M$71,10,IF('Indicator Data'!I7&lt;M$72,0,10-(M$71-'Indicator Data'!I7)/(M$71-M$72)*10))),1))</f>
        <v>0</v>
      </c>
      <c r="N5" s="272">
        <f>IF('Indicator Data'!J7="No data","x",ROUND(IF('Indicator Data'!J7&gt;N$71,0,IF('Indicator Data'!J7&lt;N$72,10,(N$71-'Indicator Data'!J7)/(N$71-N$72)*10)),1))</f>
        <v>0</v>
      </c>
      <c r="O5" s="208">
        <f t="shared" si="1"/>
        <v>4.3</v>
      </c>
      <c r="P5" s="208" t="str">
        <f t="shared" si="6"/>
        <v>x</v>
      </c>
      <c r="Q5" s="5">
        <f t="shared" si="2"/>
        <v>0</v>
      </c>
      <c r="R5" s="12">
        <f t="shared" si="3"/>
        <v>2.4</v>
      </c>
      <c r="S5" s="208">
        <f>IF('Indicator Data'!K7=5,10,IF('Indicator Data'!K7=4,8,IF('Indicator Data'!K7=3,5,IF('Indicator Data'!K7=2,2,IF('Indicator Data'!K7=1,1,0)))))</f>
        <v>0</v>
      </c>
      <c r="T5" s="209">
        <f>SUM('Indicator Data'!L7:O7)</f>
        <v>7</v>
      </c>
      <c r="U5" s="208">
        <f t="shared" si="7"/>
        <v>4.2</v>
      </c>
      <c r="V5" s="208">
        <f>IF('Indicator Data'!P7=1,2,IF('Indicator Data'!P7=2,4,IF('Indicator Data'!P7=3,7,IF('Indicator Data'!P7=4,8,IF('Indicator Data'!P7=5,9,IF('Indicator Data'!P7=6,10,"x"))))))</f>
        <v>8</v>
      </c>
      <c r="W5" s="6">
        <f t="shared" si="8"/>
        <v>4.9000000000000004</v>
      </c>
    </row>
    <row r="6" spans="1:25" s="166" customFormat="1" x14ac:dyDescent="0.25">
      <c r="A6" s="165" t="s">
        <v>183</v>
      </c>
      <c r="B6" s="165" t="s">
        <v>285</v>
      </c>
      <c r="C6" s="165" t="s">
        <v>277</v>
      </c>
      <c r="D6" s="195" t="s">
        <v>287</v>
      </c>
      <c r="E6" s="3">
        <f>IF('Indicator Data'!E8="No data","x",ROUND(IF(('Indicator Data'!E8)&gt;E$71,10,IF(('Indicator Data'!E8)&lt;E$72,0,10-(E$71-('Indicator Data'!E8))/(E$71-E$72)*10)),1))</f>
        <v>4.3</v>
      </c>
      <c r="F6" s="50">
        <f>IF('Indicator Data'!F8="No data","x",'Indicator Data'!F8/'Indicator Data'!$AX8)</f>
        <v>0</v>
      </c>
      <c r="G6" s="50">
        <f>IF('Indicator Data'!G8="No data","x",'Indicator Data'!G8/'Indicator Data'!$AX8)</f>
        <v>0</v>
      </c>
      <c r="H6" s="50">
        <f t="shared" si="4"/>
        <v>0</v>
      </c>
      <c r="I6" s="3">
        <f t="shared" si="5"/>
        <v>0</v>
      </c>
      <c r="J6" s="271">
        <f>IF('Indicator Data'!H8="No data","x",ROUND(IF('Indicator Data'!H8=0,0,IF(LOG('Indicator Data'!H8)&gt;J$71,10,IF(LOG('Indicator Data'!H8)&lt;J$72,0,10-(J$71-LOG('Indicator Data'!H8))/(J$71-J$72)*10))),1))</f>
        <v>0</v>
      </c>
      <c r="K6" s="50">
        <f>IF(OR('Indicator Data'!H8="No data",'Indicator Data'!$AX8="No data"),"x",'Indicator Data'!H8/'Indicator Data'!$AX8)</f>
        <v>6.6912281192398554E-3</v>
      </c>
      <c r="L6" s="3">
        <f t="shared" si="0"/>
        <v>4.5</v>
      </c>
      <c r="M6" s="3">
        <f>IF('Indicator Data'!I8="No data","x",ROUND(IF('Indicator Data'!I8=0,0,IF('Indicator Data'!I8&gt;M$71,10,IF('Indicator Data'!I8&lt;M$72,0,10-(M$71-'Indicator Data'!I8)/(M$71-M$72)*10))),1))</f>
        <v>0</v>
      </c>
      <c r="N6" s="272">
        <f>IF('Indicator Data'!J8="No data","x",ROUND(IF('Indicator Data'!J8&gt;N$71,0,IF('Indicator Data'!J8&lt;N$72,10,(N$71-'Indicator Data'!J8)/(N$71-N$72)*10)),1))</f>
        <v>0</v>
      </c>
      <c r="O6" s="208">
        <f t="shared" si="1"/>
        <v>4.3</v>
      </c>
      <c r="P6" s="208">
        <f t="shared" si="6"/>
        <v>0</v>
      </c>
      <c r="Q6" s="5">
        <f t="shared" si="2"/>
        <v>0</v>
      </c>
      <c r="R6" s="12">
        <f t="shared" si="3"/>
        <v>1.7</v>
      </c>
      <c r="S6" s="208">
        <f>IF('Indicator Data'!K8=5,10,IF('Indicator Data'!K8=4,8,IF('Indicator Data'!K8=3,5,IF('Indicator Data'!K8=2,2,IF('Indicator Data'!K8=1,1,0)))))</f>
        <v>0</v>
      </c>
      <c r="T6" s="209">
        <f>SUM('Indicator Data'!L8:O8)</f>
        <v>0</v>
      </c>
      <c r="U6" s="208">
        <f t="shared" si="7"/>
        <v>0</v>
      </c>
      <c r="V6" s="208">
        <f>IF('Indicator Data'!P8=1,2,IF('Indicator Data'!P8=2,4,IF('Indicator Data'!P8=3,7,IF('Indicator Data'!P8=4,8,IF('Indicator Data'!P8=5,9,IF('Indicator Data'!P8=6,10,"x"))))))</f>
        <v>8</v>
      </c>
      <c r="W6" s="6">
        <f t="shared" si="8"/>
        <v>3.8</v>
      </c>
    </row>
    <row r="7" spans="1:25" s="166" customFormat="1" x14ac:dyDescent="0.25">
      <c r="A7" s="165" t="s">
        <v>183</v>
      </c>
      <c r="B7" s="165" t="s">
        <v>529</v>
      </c>
      <c r="C7" s="165" t="s">
        <v>277</v>
      </c>
      <c r="D7" s="195" t="s">
        <v>290</v>
      </c>
      <c r="E7" s="3">
        <f>IF('Indicator Data'!E9="No data","x",ROUND(IF(('Indicator Data'!E9)&gt;E$71,10,IF(('Indicator Data'!E9)&lt;E$72,0,10-(E$71-('Indicator Data'!E9))/(E$71-E$72)*10)),1))</f>
        <v>4.5999999999999996</v>
      </c>
      <c r="F7" s="50">
        <f>IF('Indicator Data'!F9="No data","x",'Indicator Data'!F9/'Indicator Data'!$AX9)</f>
        <v>0</v>
      </c>
      <c r="G7" s="50">
        <f>IF('Indicator Data'!G9="No data","x",'Indicator Data'!G9/'Indicator Data'!$AX9)</f>
        <v>0</v>
      </c>
      <c r="H7" s="50">
        <f t="shared" si="4"/>
        <v>0</v>
      </c>
      <c r="I7" s="3">
        <f t="shared" si="5"/>
        <v>0</v>
      </c>
      <c r="J7" s="271">
        <f>IF('Indicator Data'!H9="No data","x",ROUND(IF('Indicator Data'!H9=0,0,IF(LOG('Indicator Data'!H9)&gt;J$71,10,IF(LOG('Indicator Data'!H9)&lt;J$72,0,10-(J$71-LOG('Indicator Data'!H9))/(J$71-J$72)*10))),1))</f>
        <v>0</v>
      </c>
      <c r="K7" s="50">
        <f>IF(OR('Indicator Data'!H9="No data",'Indicator Data'!$AX9="No data"),"x",'Indicator Data'!H9/'Indicator Data'!$AX9)</f>
        <v>0</v>
      </c>
      <c r="L7" s="3">
        <f t="shared" si="0"/>
        <v>0</v>
      </c>
      <c r="M7" s="3">
        <f>IF('Indicator Data'!I9="No data","x",ROUND(IF('Indicator Data'!I9=0,0,IF('Indicator Data'!I9&gt;M$71,10,IF('Indicator Data'!I9&lt;M$72,0,10-(M$71-'Indicator Data'!I9)/(M$71-M$72)*10))),1))</f>
        <v>0</v>
      </c>
      <c r="N7" s="272">
        <f>IF('Indicator Data'!J9="No data","x",ROUND(IF('Indicator Data'!J9&gt;N$71,0,IF('Indicator Data'!J9&lt;N$72,10,(N$71-'Indicator Data'!J9)/(N$71-N$72)*10)),1))</f>
        <v>0</v>
      </c>
      <c r="O7" s="208">
        <f t="shared" si="1"/>
        <v>4.5999999999999996</v>
      </c>
      <c r="P7" s="208">
        <f t="shared" si="6"/>
        <v>0</v>
      </c>
      <c r="Q7" s="5">
        <f t="shared" si="2"/>
        <v>0</v>
      </c>
      <c r="R7" s="12">
        <f t="shared" si="3"/>
        <v>1.8</v>
      </c>
      <c r="S7" s="208">
        <f>IF('Indicator Data'!K9=5,10,IF('Indicator Data'!K9=4,8,IF('Indicator Data'!K9=3,5,IF('Indicator Data'!K9=2,2,IF('Indicator Data'!K9=1,1,0)))))</f>
        <v>0</v>
      </c>
      <c r="T7" s="209">
        <f>SUM('Indicator Data'!L9:O9)</f>
        <v>0</v>
      </c>
      <c r="U7" s="208">
        <f t="shared" si="7"/>
        <v>0</v>
      </c>
      <c r="V7" s="208">
        <f>IF('Indicator Data'!P9=1,2,IF('Indicator Data'!P9=2,4,IF('Indicator Data'!P9=3,7,IF('Indicator Data'!P9=4,8,IF('Indicator Data'!P9=5,9,IF('Indicator Data'!P9=6,10,"x"))))))</f>
        <v>8</v>
      </c>
      <c r="W7" s="6">
        <f t="shared" si="8"/>
        <v>3.8</v>
      </c>
    </row>
    <row r="8" spans="1:25" s="9" customFormat="1" x14ac:dyDescent="0.25">
      <c r="A8" s="165" t="s">
        <v>183</v>
      </c>
      <c r="B8" s="165" t="s">
        <v>293</v>
      </c>
      <c r="C8" s="165" t="s">
        <v>277</v>
      </c>
      <c r="D8" s="195" t="s">
        <v>294</v>
      </c>
      <c r="E8" s="3">
        <f>IF('Indicator Data'!E10="No data","x",ROUND(IF(('Indicator Data'!E10)&gt;E$71,10,IF(('Indicator Data'!E10)&lt;E$72,0,10-(E$71-('Indicator Data'!E10))/(E$71-E$72)*10)),1))</f>
        <v>4.5999999999999996</v>
      </c>
      <c r="F8" s="50">
        <f>IF('Indicator Data'!F10="No data","x",'Indicator Data'!F10/'Indicator Data'!$AX10)</f>
        <v>7.0762848149526769E-2</v>
      </c>
      <c r="G8" s="50">
        <f>IF('Indicator Data'!G10="No data","x",'Indicator Data'!G10/'Indicator Data'!$AX10)</f>
        <v>0</v>
      </c>
      <c r="H8" s="50">
        <f t="shared" si="4"/>
        <v>3.5381424074763385E-2</v>
      </c>
      <c r="I8" s="3">
        <f t="shared" si="5"/>
        <v>0.9</v>
      </c>
      <c r="J8" s="271">
        <f>IF('Indicator Data'!H10="No data","x",ROUND(IF('Indicator Data'!H10=0,0,IF(LOG('Indicator Data'!H10)&gt;J$71,10,IF(LOG('Indicator Data'!H10)&lt;J$72,0,10-(J$71-LOG('Indicator Data'!H10))/(J$71-J$72)*10))),1))</f>
        <v>0</v>
      </c>
      <c r="K8" s="50">
        <f>IF(OR('Indicator Data'!H10="No data",'Indicator Data'!$AX10="No data"),"x",'Indicator Data'!H10/'Indicator Data'!$AX10)</f>
        <v>0</v>
      </c>
      <c r="L8" s="3">
        <f t="shared" si="0"/>
        <v>0</v>
      </c>
      <c r="M8" s="3">
        <f>IF('Indicator Data'!I10="No data","x",ROUND(IF('Indicator Data'!I10=0,0,IF('Indicator Data'!I10&gt;M$71,10,IF('Indicator Data'!I10&lt;M$72,0,10-(M$71-'Indicator Data'!I10)/(M$71-M$72)*10))),1))</f>
        <v>0</v>
      </c>
      <c r="N8" s="272">
        <f>IF('Indicator Data'!J10="No data","x",ROUND(IF('Indicator Data'!J10&gt;N$71,0,IF('Indicator Data'!J10&lt;N$72,10,(N$71-'Indicator Data'!J10)/(N$71-N$72)*10)),1))</f>
        <v>0</v>
      </c>
      <c r="O8" s="208">
        <f t="shared" si="1"/>
        <v>4.5999999999999996</v>
      </c>
      <c r="P8" s="208">
        <f t="shared" si="6"/>
        <v>0</v>
      </c>
      <c r="Q8" s="5">
        <f t="shared" si="2"/>
        <v>0.3</v>
      </c>
      <c r="R8" s="12">
        <f t="shared" si="3"/>
        <v>1.9</v>
      </c>
      <c r="S8" s="208">
        <f>IF('Indicator Data'!K10=5,10,IF('Indicator Data'!K10=4,8,IF('Indicator Data'!K10=3,5,IF('Indicator Data'!K10=2,2,IF('Indicator Data'!K10=1,1,0)))))</f>
        <v>0</v>
      </c>
      <c r="T8" s="209">
        <f>SUM('Indicator Data'!L10:O10)</f>
        <v>17</v>
      </c>
      <c r="U8" s="208">
        <f t="shared" si="7"/>
        <v>6.2</v>
      </c>
      <c r="V8" s="208">
        <f>IF('Indicator Data'!P10=1,2,IF('Indicator Data'!P10=2,4,IF('Indicator Data'!P10=3,7,IF('Indicator Data'!P10=4,8,IF('Indicator Data'!P10=5,9,IF('Indicator Data'!P10=6,10,"x"))))))</f>
        <v>8</v>
      </c>
      <c r="W8" s="6">
        <f t="shared" si="8"/>
        <v>5.6</v>
      </c>
      <c r="Y8" s="166"/>
    </row>
    <row r="9" spans="1:25" s="9" customFormat="1" x14ac:dyDescent="0.25">
      <c r="A9" s="165" t="s">
        <v>184</v>
      </c>
      <c r="B9" s="165" t="s">
        <v>295</v>
      </c>
      <c r="C9" s="165" t="s">
        <v>297</v>
      </c>
      <c r="D9" s="195" t="s">
        <v>298</v>
      </c>
      <c r="E9" s="3">
        <f>IF('Indicator Data'!E11="No data","x",ROUND(IF(('Indicator Data'!E11)&gt;E$71,10,IF(('Indicator Data'!E11)&lt;E$72,0,10-(E$71-('Indicator Data'!E11))/(E$71-E$72)*10)),1))</f>
        <v>5.7</v>
      </c>
      <c r="F9" s="50">
        <f>IF('Indicator Data'!F11="No data","x",'Indicator Data'!F11/'Indicator Data'!$AX11)</f>
        <v>0</v>
      </c>
      <c r="G9" s="50">
        <f>IF('Indicator Data'!G11="No data","x",'Indicator Data'!G11/'Indicator Data'!$AX11)</f>
        <v>0.18160686676973931</v>
      </c>
      <c r="H9" s="50">
        <f t="shared" si="4"/>
        <v>4.5401716692434826E-2</v>
      </c>
      <c r="I9" s="3">
        <f t="shared" si="5"/>
        <v>1.1000000000000001</v>
      </c>
      <c r="J9" s="271">
        <f>IF('Indicator Data'!H11="No data","x",ROUND(IF('Indicator Data'!H11=0,0,IF(LOG('Indicator Data'!H11)&gt;J$71,10,IF(LOG('Indicator Data'!H11)&lt;J$72,0,10-(J$71-LOG('Indicator Data'!H11))/(J$71-J$72)*10))),1))</f>
        <v>7.6</v>
      </c>
      <c r="K9" s="50">
        <f>IF(OR('Indicator Data'!H11="No data",'Indicator Data'!$AX11="No data"),"x",'Indicator Data'!H11/'Indicator Data'!$AX11)</f>
        <v>3.5437393093465906E-2</v>
      </c>
      <c r="L9" s="3">
        <f t="shared" si="0"/>
        <v>10</v>
      </c>
      <c r="M9" s="3">
        <f>IF('Indicator Data'!I11="No data","x",ROUND(IF('Indicator Data'!I11=0,0,IF('Indicator Data'!I11&gt;M$71,10,IF('Indicator Data'!I11&lt;M$72,0,10-(M$71-'Indicator Data'!I11)/(M$71-M$72)*10))),1))</f>
        <v>5.3</v>
      </c>
      <c r="N9" s="272">
        <f>IF('Indicator Data'!J11="No data","x",ROUND(IF('Indicator Data'!J11&gt;N$71,0,IF('Indicator Data'!J11&lt;N$72,10,(N$71-'Indicator Data'!J11)/(N$71-N$72)*10)),1))</f>
        <v>9.6</v>
      </c>
      <c r="O9" s="208">
        <f t="shared" si="1"/>
        <v>5.7</v>
      </c>
      <c r="P9" s="208">
        <f t="shared" si="6"/>
        <v>7.6</v>
      </c>
      <c r="Q9" s="5">
        <f t="shared" si="2"/>
        <v>5.3</v>
      </c>
      <c r="R9" s="12">
        <f t="shared" si="3"/>
        <v>6.3</v>
      </c>
      <c r="S9" s="208">
        <f>IF('Indicator Data'!K11=5,10,IF('Indicator Data'!K11=4,8,IF('Indicator Data'!K11=3,5,IF('Indicator Data'!K11=2,2,IF('Indicator Data'!K11=1,1,0)))))</f>
        <v>8</v>
      </c>
      <c r="T9" s="209">
        <f>SUM('Indicator Data'!L11:O11)</f>
        <v>31</v>
      </c>
      <c r="U9" s="208">
        <f t="shared" si="7"/>
        <v>7.5</v>
      </c>
      <c r="V9" s="208">
        <f>IF('Indicator Data'!P11=1,2,IF('Indicator Data'!P11=2,4,IF('Indicator Data'!P11=3,7,IF('Indicator Data'!P11=4,8,IF('Indicator Data'!P11=5,9,IF('Indicator Data'!P11=6,10,"x"))))))</f>
        <v>8</v>
      </c>
      <c r="W9" s="6">
        <f t="shared" si="8"/>
        <v>7.8</v>
      </c>
      <c r="Y9" s="166"/>
    </row>
    <row r="10" spans="1:25" s="9" customFormat="1" x14ac:dyDescent="0.25">
      <c r="A10" s="165" t="s">
        <v>184</v>
      </c>
      <c r="B10" s="165" t="s">
        <v>184</v>
      </c>
      <c r="C10" s="165" t="s">
        <v>297</v>
      </c>
      <c r="D10" s="195" t="s">
        <v>300</v>
      </c>
      <c r="E10" s="3">
        <f>IF('Indicator Data'!E12="No data","x",ROUND(IF(('Indicator Data'!E12)&gt;E$71,10,IF(('Indicator Data'!E12)&lt;E$72,0,10-(E$71-('Indicator Data'!E12))/(E$71-E$72)*10)),1))</f>
        <v>5.7</v>
      </c>
      <c r="F10" s="50">
        <f>IF('Indicator Data'!F12="No data","x",'Indicator Data'!F12/'Indicator Data'!$AX12)</f>
        <v>0.81698095146932137</v>
      </c>
      <c r="G10" s="50">
        <f>IF('Indicator Data'!G12="No data","x",'Indicator Data'!G12/'Indicator Data'!$AX12)</f>
        <v>0</v>
      </c>
      <c r="H10" s="50">
        <f t="shared" si="4"/>
        <v>0.40849047573466069</v>
      </c>
      <c r="I10" s="3">
        <f t="shared" si="5"/>
        <v>10</v>
      </c>
      <c r="J10" s="271">
        <f>IF('Indicator Data'!H12="No data","x",ROUND(IF('Indicator Data'!H12=0,0,IF(LOG('Indicator Data'!H12)&gt;J$71,10,IF(LOG('Indicator Data'!H12)&lt;J$72,0,10-(J$71-LOG('Indicator Data'!H12))/(J$71-J$72)*10))),1))</f>
        <v>8.6999999999999993</v>
      </c>
      <c r="K10" s="50">
        <f>IF(OR('Indicator Data'!H12="No data",'Indicator Data'!$AX12="No data"),"x",'Indicator Data'!H12/'Indicator Data'!$AX12)</f>
        <v>3.1103969802234246E-2</v>
      </c>
      <c r="L10" s="3">
        <f t="shared" si="0"/>
        <v>10</v>
      </c>
      <c r="M10" s="3">
        <f>IF('Indicator Data'!I12="No data","x",ROUND(IF('Indicator Data'!I12=0,0,IF('Indicator Data'!I12&gt;M$71,10,IF('Indicator Data'!I12&lt;M$72,0,10-(M$71-'Indicator Data'!I12)/(M$71-M$72)*10))),1))</f>
        <v>5.3</v>
      </c>
      <c r="N10" s="272">
        <f>IF('Indicator Data'!J12="No data","x",ROUND(IF('Indicator Data'!J12&gt;N$71,0,IF('Indicator Data'!J12&lt;N$72,10,(N$71-'Indicator Data'!J12)/(N$71-N$72)*10)),1))</f>
        <v>7.8</v>
      </c>
      <c r="O10" s="208">
        <f t="shared" si="1"/>
        <v>5.7</v>
      </c>
      <c r="P10" s="208">
        <f t="shared" si="6"/>
        <v>8.6999999999999993</v>
      </c>
      <c r="Q10" s="5">
        <f t="shared" si="2"/>
        <v>7.7</v>
      </c>
      <c r="R10" s="12">
        <f t="shared" si="3"/>
        <v>7.6</v>
      </c>
      <c r="S10" s="208">
        <f>IF('Indicator Data'!K12=5,10,IF('Indicator Data'!K12=4,8,IF('Indicator Data'!K12=3,5,IF('Indicator Data'!K12=2,2,IF('Indicator Data'!K12=1,1,0)))))</f>
        <v>8</v>
      </c>
      <c r="T10" s="209">
        <f>SUM('Indicator Data'!L12:O12)</f>
        <v>1130</v>
      </c>
      <c r="U10" s="208">
        <f t="shared" si="7"/>
        <v>10</v>
      </c>
      <c r="V10" s="208">
        <f>IF('Indicator Data'!P12=1,2,IF('Indicator Data'!P12=2,4,IF('Indicator Data'!P12=3,7,IF('Indicator Data'!P12=4,8,IF('Indicator Data'!P12=5,9,IF('Indicator Data'!P12=6,10,"x"))))))</f>
        <v>8</v>
      </c>
      <c r="W10" s="6">
        <f t="shared" si="8"/>
        <v>8.9</v>
      </c>
      <c r="Y10" s="166"/>
    </row>
    <row r="11" spans="1:25" s="9" customFormat="1" x14ac:dyDescent="0.25">
      <c r="A11" s="165" t="s">
        <v>184</v>
      </c>
      <c r="B11" s="165" t="s">
        <v>301</v>
      </c>
      <c r="C11" s="165" t="s">
        <v>297</v>
      </c>
      <c r="D11" s="195" t="s">
        <v>303</v>
      </c>
      <c r="E11" s="3">
        <f>IF('Indicator Data'!E13="No data","x",ROUND(IF(('Indicator Data'!E13)&gt;E$71,10,IF(('Indicator Data'!E13)&lt;E$72,0,10-(E$71-('Indicator Data'!E13))/(E$71-E$72)*10)),1))</f>
        <v>6.1</v>
      </c>
      <c r="F11" s="50">
        <f>IF('Indicator Data'!F13="No data","x",'Indicator Data'!F13/'Indicator Data'!$AX13)</f>
        <v>0.961109125869961</v>
      </c>
      <c r="G11" s="50">
        <f>IF('Indicator Data'!G13="No data","x",'Indicator Data'!G13/'Indicator Data'!$AX13)</f>
        <v>2.6120101417462183E-2</v>
      </c>
      <c r="H11" s="50">
        <f t="shared" si="4"/>
        <v>0.48708458828934603</v>
      </c>
      <c r="I11" s="3">
        <f t="shared" si="5"/>
        <v>10</v>
      </c>
      <c r="J11" s="271">
        <f>IF('Indicator Data'!H13="No data","x",ROUND(IF('Indicator Data'!H13=0,0,IF(LOG('Indicator Data'!H13)&gt;J$71,10,IF(LOG('Indicator Data'!H13)&lt;J$72,0,10-(J$71-LOG('Indicator Data'!H13))/(J$71-J$72)*10))),1))</f>
        <v>7.6</v>
      </c>
      <c r="K11" s="50">
        <f>IF(OR('Indicator Data'!H13="No data",'Indicator Data'!$AX13="No data"),"x",'Indicator Data'!H13/'Indicator Data'!$AX13)</f>
        <v>2.877556968964555E-2</v>
      </c>
      <c r="L11" s="3">
        <f t="shared" si="0"/>
        <v>10</v>
      </c>
      <c r="M11" s="3">
        <f>IF('Indicator Data'!I13="No data","x",ROUND(IF('Indicator Data'!I13=0,0,IF('Indicator Data'!I13&gt;M$71,10,IF('Indicator Data'!I13&lt;M$72,0,10-(M$71-'Indicator Data'!I13)/(M$71-M$72)*10))),1))</f>
        <v>5.3</v>
      </c>
      <c r="N11" s="272">
        <f>IF('Indicator Data'!J13="No data","x",ROUND(IF('Indicator Data'!J13&gt;N$71,0,IF('Indicator Data'!J13&lt;N$72,10,(N$71-'Indicator Data'!J13)/(N$71-N$72)*10)),1))</f>
        <v>6.9</v>
      </c>
      <c r="O11" s="208">
        <f t="shared" si="1"/>
        <v>6.1</v>
      </c>
      <c r="P11" s="208">
        <f t="shared" si="6"/>
        <v>7.6</v>
      </c>
      <c r="Q11" s="5">
        <f t="shared" si="2"/>
        <v>7.4</v>
      </c>
      <c r="R11" s="12">
        <f t="shared" si="3"/>
        <v>7.1</v>
      </c>
      <c r="S11" s="208">
        <f>IF('Indicator Data'!K13=5,10,IF('Indicator Data'!K13=4,8,IF('Indicator Data'!K13=3,5,IF('Indicator Data'!K13=2,2,IF('Indicator Data'!K13=1,1,0)))))</f>
        <v>8</v>
      </c>
      <c r="T11" s="209">
        <f>SUM('Indicator Data'!L13:O13)</f>
        <v>0</v>
      </c>
      <c r="U11" s="208">
        <f t="shared" si="7"/>
        <v>0</v>
      </c>
      <c r="V11" s="208">
        <f>IF('Indicator Data'!P13=1,2,IF('Indicator Data'!P13=2,4,IF('Indicator Data'!P13=3,7,IF('Indicator Data'!P13=4,8,IF('Indicator Data'!P13=5,9,IF('Indicator Data'!P13=6,10,"x"))))))</f>
        <v>8</v>
      </c>
      <c r="W11" s="6">
        <f t="shared" si="8"/>
        <v>6.4</v>
      </c>
      <c r="Y11" s="166"/>
    </row>
    <row r="12" spans="1:25" s="9" customFormat="1" x14ac:dyDescent="0.25">
      <c r="A12" s="165" t="s">
        <v>184</v>
      </c>
      <c r="B12" s="165" t="s">
        <v>306</v>
      </c>
      <c r="C12" s="165" t="s">
        <v>297</v>
      </c>
      <c r="D12" s="195" t="s">
        <v>307</v>
      </c>
      <c r="E12" s="3">
        <f>IF('Indicator Data'!E14="No data","x",ROUND(IF(('Indicator Data'!E14)&gt;E$71,10,IF(('Indicator Data'!E14)&lt;E$72,0,10-(E$71-('Indicator Data'!E14))/(E$71-E$72)*10)),1))</f>
        <v>6.1</v>
      </c>
      <c r="F12" s="50">
        <f>IF('Indicator Data'!F14="No data","x",'Indicator Data'!F14/'Indicator Data'!$AX14)</f>
        <v>0.8411118155511057</v>
      </c>
      <c r="G12" s="50">
        <f>IF('Indicator Data'!G14="No data","x",'Indicator Data'!G14/'Indicator Data'!$AX14)</f>
        <v>0.15268004544684163</v>
      </c>
      <c r="H12" s="50">
        <f t="shared" si="4"/>
        <v>0.45872591913726324</v>
      </c>
      <c r="I12" s="3">
        <f t="shared" si="5"/>
        <v>10</v>
      </c>
      <c r="J12" s="271">
        <f>IF('Indicator Data'!H14="No data","x",ROUND(IF('Indicator Data'!H14=0,0,IF(LOG('Indicator Data'!H14)&gt;J$71,10,IF(LOG('Indicator Data'!H14)&lt;J$72,0,10-(J$71-LOG('Indicator Data'!H14))/(J$71-J$72)*10))),1))</f>
        <v>8</v>
      </c>
      <c r="K12" s="50">
        <f>IF(OR('Indicator Data'!H14="No data",'Indicator Data'!$AX14="No data"),"x",'Indicator Data'!H14/'Indicator Data'!$AX14)</f>
        <v>2.4749112169311457E-2</v>
      </c>
      <c r="L12" s="3">
        <f t="shared" si="0"/>
        <v>10</v>
      </c>
      <c r="M12" s="3">
        <f>IF('Indicator Data'!I14="No data","x",ROUND(IF('Indicator Data'!I14=0,0,IF('Indicator Data'!I14&gt;M$71,10,IF('Indicator Data'!I14&lt;M$72,0,10-(M$71-'Indicator Data'!I14)/(M$71-M$72)*10))),1))</f>
        <v>5.3</v>
      </c>
      <c r="N12" s="272">
        <f>IF('Indicator Data'!J14="No data","x",ROUND(IF('Indicator Data'!J14&gt;N$71,0,IF('Indicator Data'!J14&lt;N$72,10,(N$71-'Indicator Data'!J14)/(N$71-N$72)*10)),1))</f>
        <v>7.1</v>
      </c>
      <c r="O12" s="208">
        <f t="shared" si="1"/>
        <v>6.1</v>
      </c>
      <c r="P12" s="208">
        <f t="shared" si="6"/>
        <v>8</v>
      </c>
      <c r="Q12" s="5">
        <f t="shared" si="2"/>
        <v>7.5</v>
      </c>
      <c r="R12" s="12">
        <f t="shared" si="3"/>
        <v>7.3</v>
      </c>
      <c r="S12" s="208">
        <f>IF('Indicator Data'!K14=5,10,IF('Indicator Data'!K14=4,8,IF('Indicator Data'!K14=3,5,IF('Indicator Data'!K14=2,2,IF('Indicator Data'!K14=1,1,0)))))</f>
        <v>8</v>
      </c>
      <c r="T12" s="209">
        <f>SUM('Indicator Data'!L14:O14)</f>
        <v>0</v>
      </c>
      <c r="U12" s="208">
        <f t="shared" si="7"/>
        <v>0</v>
      </c>
      <c r="V12" s="208">
        <f>IF('Indicator Data'!P14=1,2,IF('Indicator Data'!P14=2,4,IF('Indicator Data'!P14=3,7,IF('Indicator Data'!P14=4,8,IF('Indicator Data'!P14=5,9,IF('Indicator Data'!P14=6,10,"x"))))))</f>
        <v>8</v>
      </c>
      <c r="W12" s="6">
        <f t="shared" si="8"/>
        <v>6.4</v>
      </c>
      <c r="Y12" s="166"/>
    </row>
    <row r="13" spans="1:25" s="9" customFormat="1" x14ac:dyDescent="0.25">
      <c r="A13" s="165" t="s">
        <v>184</v>
      </c>
      <c r="B13" s="165" t="s">
        <v>308</v>
      </c>
      <c r="C13" s="165" t="s">
        <v>297</v>
      </c>
      <c r="D13" s="195" t="s">
        <v>310</v>
      </c>
      <c r="E13" s="3">
        <f>IF('Indicator Data'!E15="No data","x",ROUND(IF(('Indicator Data'!E15)&gt;E$71,10,IF(('Indicator Data'!E15)&lt;E$72,0,10-(E$71-('Indicator Data'!E15))/(E$71-E$72)*10)),1))</f>
        <v>6.1</v>
      </c>
      <c r="F13" s="50">
        <f>IF('Indicator Data'!F15="No data","x",'Indicator Data'!F15/'Indicator Data'!$AX15)</f>
        <v>0.46600854574922645</v>
      </c>
      <c r="G13" s="50">
        <f>IF('Indicator Data'!G15="No data","x",'Indicator Data'!G15/'Indicator Data'!$AX15)</f>
        <v>0</v>
      </c>
      <c r="H13" s="50">
        <f t="shared" si="4"/>
        <v>0.23300427287461323</v>
      </c>
      <c r="I13" s="3">
        <f t="shared" si="5"/>
        <v>5.8</v>
      </c>
      <c r="J13" s="271">
        <f>IF('Indicator Data'!H15="No data","x",ROUND(IF('Indicator Data'!H15=0,0,IF(LOG('Indicator Data'!H15)&gt;J$71,10,IF(LOG('Indicator Data'!H15)&lt;J$72,0,10-(J$71-LOG('Indicator Data'!H15))/(J$71-J$72)*10))),1))</f>
        <v>5.8</v>
      </c>
      <c r="K13" s="50">
        <f>IF(OR('Indicator Data'!H15="No data",'Indicator Data'!$AX15="No data"),"x",'Indicator Data'!H15/'Indicator Data'!$AX15)</f>
        <v>2.0827040014902019E-2</v>
      </c>
      <c r="L13" s="3">
        <f t="shared" si="0"/>
        <v>10</v>
      </c>
      <c r="M13" s="3">
        <f>IF('Indicator Data'!I15="No data","x",ROUND(IF('Indicator Data'!I15=0,0,IF('Indicator Data'!I15&gt;M$71,10,IF('Indicator Data'!I15&lt;M$72,0,10-(M$71-'Indicator Data'!I15)/(M$71-M$72)*10))),1))</f>
        <v>5.3</v>
      </c>
      <c r="N13" s="272">
        <f>IF('Indicator Data'!J15="No data","x",ROUND(IF('Indicator Data'!J15&gt;N$71,0,IF('Indicator Data'!J15&lt;N$72,10,(N$71-'Indicator Data'!J15)/(N$71-N$72)*10)),1))</f>
        <v>0</v>
      </c>
      <c r="O13" s="208">
        <f t="shared" si="1"/>
        <v>6.1</v>
      </c>
      <c r="P13" s="208">
        <f t="shared" si="6"/>
        <v>5.8</v>
      </c>
      <c r="Q13" s="5">
        <f t="shared" si="2"/>
        <v>3.7</v>
      </c>
      <c r="R13" s="12">
        <f t="shared" si="3"/>
        <v>5.3</v>
      </c>
      <c r="S13" s="208">
        <f>IF('Indicator Data'!K15=5,10,IF('Indicator Data'!K15=4,8,IF('Indicator Data'!K15=3,5,IF('Indicator Data'!K15=2,2,IF('Indicator Data'!K15=1,1,0)))))</f>
        <v>8</v>
      </c>
      <c r="T13" s="209">
        <f>SUM('Indicator Data'!L15:O15)</f>
        <v>0</v>
      </c>
      <c r="U13" s="208">
        <f t="shared" si="7"/>
        <v>0</v>
      </c>
      <c r="V13" s="208">
        <f>IF('Indicator Data'!P15=1,2,IF('Indicator Data'!P15=2,4,IF('Indicator Data'!P15=3,7,IF('Indicator Data'!P15=4,8,IF('Indicator Data'!P15=5,9,IF('Indicator Data'!P15=6,10,"x"))))))</f>
        <v>8</v>
      </c>
      <c r="W13" s="6">
        <f t="shared" si="8"/>
        <v>6.4</v>
      </c>
      <c r="Y13" s="166"/>
    </row>
    <row r="14" spans="1:25" s="9" customFormat="1" x14ac:dyDescent="0.25">
      <c r="A14" s="165" t="s">
        <v>184</v>
      </c>
      <c r="B14" s="165" t="s">
        <v>313</v>
      </c>
      <c r="C14" s="165" t="s">
        <v>297</v>
      </c>
      <c r="D14" s="195" t="s">
        <v>314</v>
      </c>
      <c r="E14" s="3">
        <f>IF('Indicator Data'!E16="No data","x",ROUND(IF(('Indicator Data'!E16)&gt;E$71,10,IF(('Indicator Data'!E16)&lt;E$72,0,10-(E$71-('Indicator Data'!E16))/(E$71-E$72)*10)),1))</f>
        <v>6.1</v>
      </c>
      <c r="F14" s="50">
        <f>IF('Indicator Data'!F16="No data","x",'Indicator Data'!F16/'Indicator Data'!$AX16)</f>
        <v>0</v>
      </c>
      <c r="G14" s="50">
        <f>IF('Indicator Data'!G16="No data","x",'Indicator Data'!G16/'Indicator Data'!$AX16)</f>
        <v>0</v>
      </c>
      <c r="H14" s="50">
        <f t="shared" si="4"/>
        <v>0</v>
      </c>
      <c r="I14" s="3">
        <f t="shared" si="5"/>
        <v>0</v>
      </c>
      <c r="J14" s="271">
        <f>IF('Indicator Data'!H16="No data","x",ROUND(IF('Indicator Data'!H16=0,0,IF(LOG('Indicator Data'!H16)&gt;J$71,10,IF(LOG('Indicator Data'!H16)&lt;J$72,0,10-(J$71-LOG('Indicator Data'!H16))/(J$71-J$72)*10))),1))</f>
        <v>0</v>
      </c>
      <c r="K14" s="50">
        <f>IF(OR('Indicator Data'!H16="No data",'Indicator Data'!$AX16="No data"),"x",'Indicator Data'!H16/'Indicator Data'!$AX16)</f>
        <v>2.7894194462563043E-4</v>
      </c>
      <c r="L14" s="3">
        <f t="shared" si="0"/>
        <v>0.2</v>
      </c>
      <c r="M14" s="3">
        <f>IF('Indicator Data'!I16="No data","x",ROUND(IF('Indicator Data'!I16=0,0,IF('Indicator Data'!I16&gt;M$71,10,IF('Indicator Data'!I16&lt;M$72,0,10-(M$71-'Indicator Data'!I16)/(M$71-M$72)*10))),1))</f>
        <v>5.3</v>
      </c>
      <c r="N14" s="272">
        <f>IF('Indicator Data'!J16="No data","x",ROUND(IF('Indicator Data'!J16&gt;N$71,0,IF('Indicator Data'!J16&lt;N$72,10,(N$71-'Indicator Data'!J16)/(N$71-N$72)*10)),1))</f>
        <v>9.1999999999999993</v>
      </c>
      <c r="O14" s="208">
        <f t="shared" si="1"/>
        <v>6.1</v>
      </c>
      <c r="P14" s="208">
        <f t="shared" si="6"/>
        <v>0</v>
      </c>
      <c r="Q14" s="5">
        <f t="shared" si="2"/>
        <v>4.8</v>
      </c>
      <c r="R14" s="12">
        <f t="shared" si="3"/>
        <v>4.0999999999999996</v>
      </c>
      <c r="S14" s="208">
        <f>IF('Indicator Data'!K16=5,10,IF('Indicator Data'!K16=4,8,IF('Indicator Data'!K16=3,5,IF('Indicator Data'!K16=2,2,IF('Indicator Data'!K16=1,1,0)))))</f>
        <v>8</v>
      </c>
      <c r="T14" s="209">
        <f>SUM('Indicator Data'!L16:O16)</f>
        <v>262</v>
      </c>
      <c r="U14" s="208">
        <f t="shared" si="7"/>
        <v>10</v>
      </c>
      <c r="V14" s="208">
        <f>IF('Indicator Data'!P16=1,2,IF('Indicator Data'!P16=2,4,IF('Indicator Data'!P16=3,7,IF('Indicator Data'!P16=4,8,IF('Indicator Data'!P16=5,9,IF('Indicator Data'!P16=6,10,"x"))))))</f>
        <v>8</v>
      </c>
      <c r="W14" s="6">
        <f t="shared" si="8"/>
        <v>8.9</v>
      </c>
      <c r="Y14" s="166"/>
    </row>
    <row r="15" spans="1:25" s="9" customFormat="1" x14ac:dyDescent="0.25">
      <c r="A15" s="165" t="s">
        <v>185</v>
      </c>
      <c r="B15" s="165" t="s">
        <v>315</v>
      </c>
      <c r="C15" s="165" t="s">
        <v>317</v>
      </c>
      <c r="D15" s="195" t="s">
        <v>318</v>
      </c>
      <c r="E15" s="3">
        <f>IF('Indicator Data'!E17="No data","x",ROUND(IF(('Indicator Data'!E17)&gt;E$71,10,IF(('Indicator Data'!E17)&lt;E$72,0,10-(E$71-('Indicator Data'!E17))/(E$71-E$72)*10)),1))</f>
        <v>3.6</v>
      </c>
      <c r="F15" s="50">
        <f>IF('Indicator Data'!F17="No data","x",'Indicator Data'!F17/'Indicator Data'!$AX17)</f>
        <v>0.45945752693297742</v>
      </c>
      <c r="G15" s="50">
        <f>IF('Indicator Data'!G17="No data","x",'Indicator Data'!G17/'Indicator Data'!$AX17)</f>
        <v>0.31592961333642045</v>
      </c>
      <c r="H15" s="50">
        <f t="shared" si="4"/>
        <v>0.30871116680059385</v>
      </c>
      <c r="I15" s="3">
        <f t="shared" si="5"/>
        <v>7.7</v>
      </c>
      <c r="J15" s="271">
        <f>IF('Indicator Data'!H17="No data","x",ROUND(IF('Indicator Data'!H17=0,0,IF(LOG('Indicator Data'!H17)&gt;J$71,10,IF(LOG('Indicator Data'!H17)&lt;J$72,0,10-(J$71-LOG('Indicator Data'!H17))/(J$71-J$72)*10))),1))</f>
        <v>8.6</v>
      </c>
      <c r="K15" s="50">
        <f>IF(OR('Indicator Data'!H17="No data",'Indicator Data'!$AX17="No data"),"x",'Indicator Data'!H17/'Indicator Data'!$AX17)</f>
        <v>1.7908900212048676E-2</v>
      </c>
      <c r="L15" s="3">
        <f t="shared" si="0"/>
        <v>10</v>
      </c>
      <c r="M15" s="3">
        <f>IF('Indicator Data'!I17="No data","x",ROUND(IF('Indicator Data'!I17=0,0,IF('Indicator Data'!I17&gt;M$71,10,IF('Indicator Data'!I17&lt;M$72,0,10-(M$71-'Indicator Data'!I17)/(M$71-M$72)*10))),1))</f>
        <v>2</v>
      </c>
      <c r="N15" s="272">
        <f>IF('Indicator Data'!J17="No data","x",ROUND(IF('Indicator Data'!J17&gt;N$71,0,IF('Indicator Data'!J17&lt;N$72,10,(N$71-'Indicator Data'!J17)/(N$71-N$72)*10)),1))</f>
        <v>8.9</v>
      </c>
      <c r="O15" s="208">
        <f t="shared" si="1"/>
        <v>3.6</v>
      </c>
      <c r="P15" s="208">
        <f t="shared" si="6"/>
        <v>8.6</v>
      </c>
      <c r="Q15" s="5">
        <f t="shared" si="2"/>
        <v>6.2</v>
      </c>
      <c r="R15" s="12">
        <f t="shared" si="3"/>
        <v>6.6</v>
      </c>
      <c r="S15" s="208">
        <f>IF('Indicator Data'!K17=5,10,IF('Indicator Data'!K17=4,8,IF('Indicator Data'!K17=3,5,IF('Indicator Data'!K17=2,2,IF('Indicator Data'!K17=1,1,0)))))</f>
        <v>0</v>
      </c>
      <c r="T15" s="209">
        <f>SUM('Indicator Data'!L17:O17)</f>
        <v>0</v>
      </c>
      <c r="U15" s="208">
        <f t="shared" si="7"/>
        <v>0</v>
      </c>
      <c r="V15" s="208">
        <f>IF('Indicator Data'!P17=1,2,IF('Indicator Data'!P17=2,4,IF('Indicator Data'!P17=3,7,IF('Indicator Data'!P17=4,8,IF('Indicator Data'!P17=5,9,IF('Indicator Data'!P17=6,10,"x"))))))</f>
        <v>7</v>
      </c>
      <c r="W15" s="6">
        <f t="shared" si="8"/>
        <v>3.1</v>
      </c>
      <c r="Y15" s="166"/>
    </row>
    <row r="16" spans="1:25" s="9" customFormat="1" x14ac:dyDescent="0.25">
      <c r="A16" s="165" t="s">
        <v>185</v>
      </c>
      <c r="B16" s="165" t="s">
        <v>540</v>
      </c>
      <c r="C16" s="165" t="s">
        <v>317</v>
      </c>
      <c r="D16" s="195" t="s">
        <v>321</v>
      </c>
      <c r="E16" s="3">
        <f>IF('Indicator Data'!E18="No data","x",ROUND(IF(('Indicator Data'!E18)&gt;E$71,10,IF(('Indicator Data'!E18)&lt;E$72,0,10-(E$71-('Indicator Data'!E18))/(E$71-E$72)*10)),1))</f>
        <v>3.6</v>
      </c>
      <c r="F16" s="50">
        <f>IF('Indicator Data'!F18="No data","x",'Indicator Data'!F18/'Indicator Data'!$AX18)</f>
        <v>0.65698741165020658</v>
      </c>
      <c r="G16" s="50">
        <f>IF('Indicator Data'!G18="No data","x",'Indicator Data'!G18/'Indicator Data'!$AX18)</f>
        <v>0.24806547856470476</v>
      </c>
      <c r="H16" s="50">
        <f t="shared" si="4"/>
        <v>0.39051007546627947</v>
      </c>
      <c r="I16" s="3">
        <f t="shared" si="5"/>
        <v>9.8000000000000007</v>
      </c>
      <c r="J16" s="271">
        <f>IF('Indicator Data'!H18="No data","x",ROUND(IF('Indicator Data'!H18=0,0,IF(LOG('Indicator Data'!H18)&gt;J$71,10,IF(LOG('Indicator Data'!H18)&lt;J$72,0,10-(J$71-LOG('Indicator Data'!H18))/(J$71-J$72)*10))),1))</f>
        <v>6.5</v>
      </c>
      <c r="K16" s="50">
        <f>IF(OR('Indicator Data'!H18="No data",'Indicator Data'!$AX18="No data"),"x",'Indicator Data'!H18/'Indicator Data'!$AX18)</f>
        <v>1.5866939929744566E-2</v>
      </c>
      <c r="L16" s="3">
        <f t="shared" si="0"/>
        <v>10</v>
      </c>
      <c r="M16" s="3">
        <f>IF('Indicator Data'!I18="No data","x",ROUND(IF('Indicator Data'!I18=0,0,IF('Indicator Data'!I18&gt;M$71,10,IF('Indicator Data'!I18&lt;M$72,0,10-(M$71-'Indicator Data'!I18)/(M$71-M$72)*10))),1))</f>
        <v>2</v>
      </c>
      <c r="N16" s="272">
        <f>IF('Indicator Data'!J18="No data","x",ROUND(IF('Indicator Data'!J18&gt;N$71,0,IF('Indicator Data'!J18&lt;N$72,10,(N$71-'Indicator Data'!J18)/(N$71-N$72)*10)),1))</f>
        <v>9.4</v>
      </c>
      <c r="O16" s="208">
        <f t="shared" si="1"/>
        <v>3.6</v>
      </c>
      <c r="P16" s="208">
        <f t="shared" si="6"/>
        <v>6.5</v>
      </c>
      <c r="Q16" s="5">
        <f t="shared" si="2"/>
        <v>7.1</v>
      </c>
      <c r="R16" s="12">
        <f t="shared" si="3"/>
        <v>5.9</v>
      </c>
      <c r="S16" s="208">
        <f>IF('Indicator Data'!K18=5,10,IF('Indicator Data'!K18=4,8,IF('Indicator Data'!K18=3,5,IF('Indicator Data'!K18=2,2,IF('Indicator Data'!K18=1,1,0)))))</f>
        <v>0</v>
      </c>
      <c r="T16" s="209">
        <f>SUM('Indicator Data'!L18:O18)</f>
        <v>0</v>
      </c>
      <c r="U16" s="208">
        <f t="shared" si="7"/>
        <v>0</v>
      </c>
      <c r="V16" s="208">
        <f>IF('Indicator Data'!P18=1,2,IF('Indicator Data'!P18=2,4,IF('Indicator Data'!P18=3,7,IF('Indicator Data'!P18=4,8,IF('Indicator Data'!P18=5,9,IF('Indicator Data'!P18=6,10,"x"))))))</f>
        <v>7</v>
      </c>
      <c r="W16" s="6">
        <f t="shared" si="8"/>
        <v>3.1</v>
      </c>
      <c r="Y16" s="166"/>
    </row>
    <row r="17" spans="1:25" s="9" customFormat="1" x14ac:dyDescent="0.25">
      <c r="A17" s="165" t="s">
        <v>185</v>
      </c>
      <c r="B17" s="165" t="s">
        <v>542</v>
      </c>
      <c r="C17" s="165" t="s">
        <v>317</v>
      </c>
      <c r="D17" s="195" t="s">
        <v>324</v>
      </c>
      <c r="E17" s="3">
        <f>IF('Indicator Data'!E19="No data","x",ROUND(IF(('Indicator Data'!E19)&gt;E$71,10,IF(('Indicator Data'!E19)&lt;E$72,0,10-(E$71-('Indicator Data'!E19))/(E$71-E$72)*10)),1))</f>
        <v>3.6</v>
      </c>
      <c r="F17" s="50">
        <f>IF('Indicator Data'!F19="No data","x",'Indicator Data'!F19/'Indicator Data'!$AX19)</f>
        <v>0.24156448995747812</v>
      </c>
      <c r="G17" s="50">
        <f>IF('Indicator Data'!G19="No data","x",'Indicator Data'!G19/'Indicator Data'!$AX19)</f>
        <v>0.30078724482828062</v>
      </c>
      <c r="H17" s="50">
        <f t="shared" si="4"/>
        <v>0.19597905618580921</v>
      </c>
      <c r="I17" s="3">
        <f t="shared" si="5"/>
        <v>4.9000000000000004</v>
      </c>
      <c r="J17" s="271">
        <f>IF('Indicator Data'!H19="No data","x",ROUND(IF('Indicator Data'!H19=0,0,IF(LOG('Indicator Data'!H19)&gt;J$71,10,IF(LOG('Indicator Data'!H19)&lt;J$72,0,10-(J$71-LOG('Indicator Data'!H19))/(J$71-J$72)*10))),1))</f>
        <v>7.2</v>
      </c>
      <c r="K17" s="50">
        <f>IF(OR('Indicator Data'!H19="No data",'Indicator Data'!$AX19="No data"),"x",'Indicator Data'!H19/'Indicator Data'!$AX19)</f>
        <v>6.4102641654553228E-3</v>
      </c>
      <c r="L17" s="3">
        <f t="shared" si="0"/>
        <v>4.3</v>
      </c>
      <c r="M17" s="3">
        <f>IF('Indicator Data'!I19="No data","x",ROUND(IF('Indicator Data'!I19=0,0,IF('Indicator Data'!I19&gt;M$71,10,IF('Indicator Data'!I19&lt;M$72,0,10-(M$71-'Indicator Data'!I19)/(M$71-M$72)*10))),1))</f>
        <v>2</v>
      </c>
      <c r="N17" s="272">
        <f>IF('Indicator Data'!J19="No data","x",ROUND(IF('Indicator Data'!J19&gt;N$71,0,IF('Indicator Data'!J19&lt;N$72,10,(N$71-'Indicator Data'!J19)/(N$71-N$72)*10)),1))</f>
        <v>7.8</v>
      </c>
      <c r="O17" s="208">
        <f t="shared" si="1"/>
        <v>3.6</v>
      </c>
      <c r="P17" s="208">
        <f t="shared" si="6"/>
        <v>7.2</v>
      </c>
      <c r="Q17" s="5">
        <f t="shared" si="2"/>
        <v>4.9000000000000004</v>
      </c>
      <c r="R17" s="12">
        <f t="shared" si="3"/>
        <v>5.4</v>
      </c>
      <c r="S17" s="208">
        <f>IF('Indicator Data'!K19=5,10,IF('Indicator Data'!K19=4,8,IF('Indicator Data'!K19=3,5,IF('Indicator Data'!K19=2,2,IF('Indicator Data'!K19=1,1,0)))))</f>
        <v>0</v>
      </c>
      <c r="T17" s="209">
        <f>SUM('Indicator Data'!L19:O19)</f>
        <v>0</v>
      </c>
      <c r="U17" s="208">
        <f t="shared" si="7"/>
        <v>0</v>
      </c>
      <c r="V17" s="208">
        <f>IF('Indicator Data'!P19=1,2,IF('Indicator Data'!P19=2,4,IF('Indicator Data'!P19=3,7,IF('Indicator Data'!P19=4,8,IF('Indicator Data'!P19=5,9,IF('Indicator Data'!P19=6,10,"x"))))))</f>
        <v>7</v>
      </c>
      <c r="W17" s="6">
        <f t="shared" si="8"/>
        <v>3.1</v>
      </c>
      <c r="Y17" s="166"/>
    </row>
    <row r="18" spans="1:25" s="9" customFormat="1" x14ac:dyDescent="0.25">
      <c r="A18" s="165" t="s">
        <v>185</v>
      </c>
      <c r="B18" s="165" t="s">
        <v>185</v>
      </c>
      <c r="C18" s="165" t="s">
        <v>317</v>
      </c>
      <c r="D18" s="195" t="s">
        <v>326</v>
      </c>
      <c r="E18" s="3">
        <f>IF('Indicator Data'!E20="No data","x",ROUND(IF(('Indicator Data'!E20)&gt;E$71,10,IF(('Indicator Data'!E20)&lt;E$72,0,10-(E$71-('Indicator Data'!E20))/(E$71-E$72)*10)),1))</f>
        <v>3.6</v>
      </c>
      <c r="F18" s="50">
        <f>IF('Indicator Data'!F20="No data","x",'Indicator Data'!F20/'Indicator Data'!$AX20)</f>
        <v>0.23398390724028156</v>
      </c>
      <c r="G18" s="50">
        <f>IF('Indicator Data'!G20="No data","x",'Indicator Data'!G20/'Indicator Data'!$AX20)</f>
        <v>8.1440389614182651E-2</v>
      </c>
      <c r="H18" s="50">
        <f t="shared" si="4"/>
        <v>0.13735205102368644</v>
      </c>
      <c r="I18" s="3">
        <f t="shared" si="5"/>
        <v>3.4</v>
      </c>
      <c r="J18" s="271">
        <f>IF('Indicator Data'!H20="No data","x",ROUND(IF('Indicator Data'!H20=0,0,IF(LOG('Indicator Data'!H20)&gt;J$71,10,IF(LOG('Indicator Data'!H20)&lt;J$72,0,10-(J$71-LOG('Indicator Data'!H20))/(J$71-J$72)*10))),1))</f>
        <v>4.9000000000000004</v>
      </c>
      <c r="K18" s="50">
        <f>IF(OR('Indicator Data'!H20="No data",'Indicator Data'!$AX20="No data"),"x",'Indicator Data'!H20/'Indicator Data'!$AX20)</f>
        <v>1.7224620678113773E-3</v>
      </c>
      <c r="L18" s="3">
        <f t="shared" si="0"/>
        <v>1.1000000000000001</v>
      </c>
      <c r="M18" s="3">
        <f>IF('Indicator Data'!I20="No data","x",ROUND(IF('Indicator Data'!I20=0,0,IF('Indicator Data'!I20&gt;M$71,10,IF('Indicator Data'!I20&lt;M$72,0,10-(M$71-'Indicator Data'!I20)/(M$71-M$72)*10))),1))</f>
        <v>2</v>
      </c>
      <c r="N18" s="272">
        <f>IF('Indicator Data'!J20="No data","x",ROUND(IF('Indicator Data'!J20&gt;N$71,0,IF('Indicator Data'!J20&lt;N$72,10,(N$71-'Indicator Data'!J20)/(N$71-N$72)*10)),1))</f>
        <v>9.1</v>
      </c>
      <c r="O18" s="208">
        <f t="shared" si="1"/>
        <v>3.6</v>
      </c>
      <c r="P18" s="208">
        <f t="shared" si="6"/>
        <v>4.9000000000000004</v>
      </c>
      <c r="Q18" s="5">
        <f t="shared" si="2"/>
        <v>4.8</v>
      </c>
      <c r="R18" s="12">
        <f t="shared" si="3"/>
        <v>4.5</v>
      </c>
      <c r="S18" s="208">
        <f>IF('Indicator Data'!K20=5,10,IF('Indicator Data'!K20=4,8,IF('Indicator Data'!K20=3,5,IF('Indicator Data'!K20=2,2,IF('Indicator Data'!K20=1,1,0)))))</f>
        <v>0</v>
      </c>
      <c r="T18" s="209">
        <f>SUM('Indicator Data'!L20:O20)</f>
        <v>6</v>
      </c>
      <c r="U18" s="208">
        <f t="shared" si="7"/>
        <v>3.9</v>
      </c>
      <c r="V18" s="208">
        <f>IF('Indicator Data'!P20=1,2,IF('Indicator Data'!P20=2,4,IF('Indicator Data'!P20=3,7,IF('Indicator Data'!P20=4,8,IF('Indicator Data'!P20=5,9,IF('Indicator Data'!P20=6,10,"x"))))))</f>
        <v>7</v>
      </c>
      <c r="W18" s="6">
        <f t="shared" si="8"/>
        <v>4.2</v>
      </c>
      <c r="Y18" s="166"/>
    </row>
    <row r="19" spans="1:25" s="9" customFormat="1" x14ac:dyDescent="0.25">
      <c r="A19" s="165" t="s">
        <v>185</v>
      </c>
      <c r="B19" s="165" t="s">
        <v>327</v>
      </c>
      <c r="C19" s="165" t="s">
        <v>317</v>
      </c>
      <c r="D19" s="195" t="s">
        <v>329</v>
      </c>
      <c r="E19" s="3">
        <f>IF('Indicator Data'!E21="No data","x",ROUND(IF(('Indicator Data'!E21)&gt;E$71,10,IF(('Indicator Data'!E21)&lt;E$72,0,10-(E$71-('Indicator Data'!E21))/(E$71-E$72)*10)),1))</f>
        <v>3.6</v>
      </c>
      <c r="F19" s="50">
        <f>IF('Indicator Data'!F21="No data","x",'Indicator Data'!F21/'Indicator Data'!$AX21)</f>
        <v>0.9092978867272089</v>
      </c>
      <c r="G19" s="50">
        <f>IF('Indicator Data'!G21="No data","x",'Indicator Data'!G21/'Indicator Data'!$AX21)</f>
        <v>1.1144111680775124E-2</v>
      </c>
      <c r="H19" s="50">
        <f t="shared" si="4"/>
        <v>0.45743497128379823</v>
      </c>
      <c r="I19" s="3">
        <f t="shared" si="5"/>
        <v>10</v>
      </c>
      <c r="J19" s="271">
        <f>IF('Indicator Data'!H21="No data","x",ROUND(IF('Indicator Data'!H21=0,0,IF(LOG('Indicator Data'!H21)&gt;J$71,10,IF(LOG('Indicator Data'!H21)&lt;J$72,0,10-(J$71-LOG('Indicator Data'!H21))/(J$71-J$72)*10))),1))</f>
        <v>6.9</v>
      </c>
      <c r="K19" s="50">
        <f>IF(OR('Indicator Data'!H21="No data",'Indicator Data'!$AX21="No data"),"x",'Indicator Data'!H21/'Indicator Data'!$AX21)</f>
        <v>2.0268892555477477E-2</v>
      </c>
      <c r="L19" s="3">
        <f t="shared" si="0"/>
        <v>10</v>
      </c>
      <c r="M19" s="3">
        <f>IF('Indicator Data'!I21="No data","x",ROUND(IF('Indicator Data'!I21=0,0,IF('Indicator Data'!I21&gt;M$71,10,IF('Indicator Data'!I21&lt;M$72,0,10-(M$71-'Indicator Data'!I21)/(M$71-M$72)*10))),1))</f>
        <v>2</v>
      </c>
      <c r="N19" s="272">
        <f>IF('Indicator Data'!J21="No data","x",ROUND(IF('Indicator Data'!J21&gt;N$71,0,IF('Indicator Data'!J21&lt;N$72,10,(N$71-'Indicator Data'!J21)/(N$71-N$72)*10)),1))</f>
        <v>9.6999999999999993</v>
      </c>
      <c r="O19" s="208">
        <f t="shared" si="1"/>
        <v>3.6</v>
      </c>
      <c r="P19" s="208">
        <f t="shared" si="6"/>
        <v>6.9</v>
      </c>
      <c r="Q19" s="5">
        <f t="shared" si="2"/>
        <v>7.2</v>
      </c>
      <c r="R19" s="12">
        <f t="shared" si="3"/>
        <v>6.1</v>
      </c>
      <c r="S19" s="208">
        <f>IF('Indicator Data'!K21=5,10,IF('Indicator Data'!K21=4,8,IF('Indicator Data'!K21=3,5,IF('Indicator Data'!K21=2,2,IF('Indicator Data'!K21=1,1,0)))))</f>
        <v>0</v>
      </c>
      <c r="T19" s="209">
        <f>SUM('Indicator Data'!L21:O21)</f>
        <v>0</v>
      </c>
      <c r="U19" s="208">
        <f t="shared" si="7"/>
        <v>0</v>
      </c>
      <c r="V19" s="208">
        <f>IF('Indicator Data'!P21=1,2,IF('Indicator Data'!P21=2,4,IF('Indicator Data'!P21=3,7,IF('Indicator Data'!P21=4,8,IF('Indicator Data'!P21=5,9,IF('Indicator Data'!P21=6,10,"x"))))))</f>
        <v>7</v>
      </c>
      <c r="W19" s="6">
        <f t="shared" si="8"/>
        <v>3.1</v>
      </c>
      <c r="Y19" s="166"/>
    </row>
    <row r="20" spans="1:25" s="9" customFormat="1" x14ac:dyDescent="0.25">
      <c r="A20" s="165" t="s">
        <v>185</v>
      </c>
      <c r="B20" s="165" t="s">
        <v>330</v>
      </c>
      <c r="C20" s="165" t="s">
        <v>317</v>
      </c>
      <c r="D20" s="195" t="s">
        <v>332</v>
      </c>
      <c r="E20" s="3">
        <f>IF('Indicator Data'!E22="No data","x",ROUND(IF(('Indicator Data'!E22)&gt;E$71,10,IF(('Indicator Data'!E22)&lt;E$72,0,10-(E$71-('Indicator Data'!E22))/(E$71-E$72)*10)),1))</f>
        <v>2.1</v>
      </c>
      <c r="F20" s="50">
        <f>IF('Indicator Data'!F22="No data","x",'Indicator Data'!F22/'Indicator Data'!$AX22)</f>
        <v>0.31340631434684901</v>
      </c>
      <c r="G20" s="50">
        <f>IF('Indicator Data'!G22="No data","x",'Indicator Data'!G22/'Indicator Data'!$AX22)</f>
        <v>2.2875147378427492E-3</v>
      </c>
      <c r="H20" s="50">
        <f t="shared" si="4"/>
        <v>0.15727503585788519</v>
      </c>
      <c r="I20" s="3">
        <f t="shared" si="5"/>
        <v>3.9</v>
      </c>
      <c r="J20" s="271">
        <f>IF('Indicator Data'!H22="No data","x",ROUND(IF('Indicator Data'!H22=0,0,IF(LOG('Indicator Data'!H22)&gt;J$71,10,IF(LOG('Indicator Data'!H22)&lt;J$72,0,10-(J$71-LOG('Indicator Data'!H22))/(J$71-J$72)*10))),1))</f>
        <v>7.6</v>
      </c>
      <c r="K20" s="50">
        <f>IF(OR('Indicator Data'!H22="No data",'Indicator Data'!$AX22="No data"),"x",'Indicator Data'!H22/'Indicator Data'!$AX22)</f>
        <v>1.1292090140550146E-2</v>
      </c>
      <c r="L20" s="3">
        <f t="shared" si="0"/>
        <v>7.5</v>
      </c>
      <c r="M20" s="3">
        <f>IF('Indicator Data'!I22="No data","x",ROUND(IF('Indicator Data'!I22=0,0,IF('Indicator Data'!I22&gt;M$71,10,IF('Indicator Data'!I22&lt;M$72,0,10-(M$71-'Indicator Data'!I22)/(M$71-M$72)*10))),1))</f>
        <v>2</v>
      </c>
      <c r="N20" s="272">
        <f>IF('Indicator Data'!J22="No data","x",ROUND(IF('Indicator Data'!J22&gt;N$71,0,IF('Indicator Data'!J22&lt;N$72,10,(N$71-'Indicator Data'!J22)/(N$71-N$72)*10)),1))</f>
        <v>9.4</v>
      </c>
      <c r="O20" s="208">
        <f t="shared" si="1"/>
        <v>2.1</v>
      </c>
      <c r="P20" s="208">
        <f t="shared" si="6"/>
        <v>7.6</v>
      </c>
      <c r="Q20" s="5">
        <f t="shared" si="2"/>
        <v>5.0999999999999996</v>
      </c>
      <c r="R20" s="12">
        <f t="shared" si="3"/>
        <v>5.4</v>
      </c>
      <c r="S20" s="208">
        <f>IF('Indicator Data'!K22=5,10,IF('Indicator Data'!K22=4,8,IF('Indicator Data'!K22=3,5,IF('Indicator Data'!K22=2,2,IF('Indicator Data'!K22=1,1,0)))))</f>
        <v>0</v>
      </c>
      <c r="T20" s="209">
        <f>SUM('Indicator Data'!L22:O22)</f>
        <v>0</v>
      </c>
      <c r="U20" s="208">
        <f t="shared" si="7"/>
        <v>0</v>
      </c>
      <c r="V20" s="208">
        <f>IF('Indicator Data'!P22=1,2,IF('Indicator Data'!P22=2,4,IF('Indicator Data'!P22=3,7,IF('Indicator Data'!P22=4,8,IF('Indicator Data'!P22=5,9,IF('Indicator Data'!P22=6,10,"x"))))))</f>
        <v>7</v>
      </c>
      <c r="W20" s="6">
        <f t="shared" si="8"/>
        <v>3.1</v>
      </c>
      <c r="Y20" s="166"/>
    </row>
    <row r="21" spans="1:25" s="9" customFormat="1" x14ac:dyDescent="0.25">
      <c r="A21" s="165" t="s">
        <v>185</v>
      </c>
      <c r="B21" s="165" t="s">
        <v>333</v>
      </c>
      <c r="C21" s="165" t="s">
        <v>317</v>
      </c>
      <c r="D21" s="195" t="s">
        <v>335</v>
      </c>
      <c r="E21" s="3">
        <f>IF('Indicator Data'!E23="No data","x",ROUND(IF(('Indicator Data'!E23)&gt;E$71,10,IF(('Indicator Data'!E23)&lt;E$72,0,10-(E$71-('Indicator Data'!E23))/(E$71-E$72)*10)),1))</f>
        <v>3.6</v>
      </c>
      <c r="F21" s="50">
        <f>IF('Indicator Data'!F23="No data","x",'Indicator Data'!F23/'Indicator Data'!$AX23)</f>
        <v>6.1666837364497363E-3</v>
      </c>
      <c r="G21" s="50">
        <f>IF('Indicator Data'!G23="No data","x",'Indicator Data'!G23/'Indicator Data'!$AX23)</f>
        <v>0.77637685768652331</v>
      </c>
      <c r="H21" s="50">
        <f t="shared" si="4"/>
        <v>0.1971775562898557</v>
      </c>
      <c r="I21" s="3">
        <f t="shared" si="5"/>
        <v>4.9000000000000004</v>
      </c>
      <c r="J21" s="271">
        <f>IF('Indicator Data'!H23="No data","x",ROUND(IF('Indicator Data'!H23=0,0,IF(LOG('Indicator Data'!H23)&gt;J$71,10,IF(LOG('Indicator Data'!H23)&lt;J$72,0,10-(J$71-LOG('Indicator Data'!H23))/(J$71-J$72)*10))),1))</f>
        <v>5.9</v>
      </c>
      <c r="K21" s="50">
        <f>IF(OR('Indicator Data'!H23="No data",'Indicator Data'!$AX23="No data"),"x",'Indicator Data'!H23/'Indicator Data'!$AX23)</f>
        <v>8.0344385941367984E-3</v>
      </c>
      <c r="L21" s="3">
        <f t="shared" si="0"/>
        <v>5.4</v>
      </c>
      <c r="M21" s="3">
        <f>IF('Indicator Data'!I23="No data","x",ROUND(IF('Indicator Data'!I23=0,0,IF('Indicator Data'!I23&gt;M$71,10,IF('Indicator Data'!I23&lt;M$72,0,10-(M$71-'Indicator Data'!I23)/(M$71-M$72)*10))),1))</f>
        <v>2</v>
      </c>
      <c r="N21" s="272">
        <f>IF('Indicator Data'!J23="No data","x",ROUND(IF('Indicator Data'!J23&gt;N$71,0,IF('Indicator Data'!J23&lt;N$72,10,(N$71-'Indicator Data'!J23)/(N$71-N$72)*10)),1))</f>
        <v>8.6999999999999993</v>
      </c>
      <c r="O21" s="208">
        <f t="shared" si="1"/>
        <v>3.6</v>
      </c>
      <c r="P21" s="208">
        <f t="shared" si="6"/>
        <v>5.9</v>
      </c>
      <c r="Q21" s="5">
        <f t="shared" si="2"/>
        <v>5.2</v>
      </c>
      <c r="R21" s="12">
        <f t="shared" si="3"/>
        <v>5</v>
      </c>
      <c r="S21" s="208">
        <f>IF('Indicator Data'!K23=5,10,IF('Indicator Data'!K23=4,8,IF('Indicator Data'!K23=3,5,IF('Indicator Data'!K23=2,2,IF('Indicator Data'!K23=1,1,0)))))</f>
        <v>0</v>
      </c>
      <c r="T21" s="209">
        <f>SUM('Indicator Data'!L23:O23)</f>
        <v>0</v>
      </c>
      <c r="U21" s="208">
        <f t="shared" si="7"/>
        <v>0</v>
      </c>
      <c r="V21" s="208">
        <f>IF('Indicator Data'!P23=1,2,IF('Indicator Data'!P23=2,4,IF('Indicator Data'!P23=3,7,IF('Indicator Data'!P23=4,8,IF('Indicator Data'!P23=5,9,IF('Indicator Data'!P23=6,10,"x"))))))</f>
        <v>7</v>
      </c>
      <c r="W21" s="6">
        <f t="shared" si="8"/>
        <v>3.1</v>
      </c>
      <c r="Y21" s="166"/>
    </row>
    <row r="22" spans="1:25" s="9" customFormat="1" x14ac:dyDescent="0.25">
      <c r="A22" s="165" t="s">
        <v>185</v>
      </c>
      <c r="B22" s="165" t="s">
        <v>336</v>
      </c>
      <c r="C22" s="165" t="s">
        <v>317</v>
      </c>
      <c r="D22" s="195" t="s">
        <v>338</v>
      </c>
      <c r="E22" s="3">
        <f>IF('Indicator Data'!E24="No data","x",ROUND(IF(('Indicator Data'!E24)&gt;E$71,10,IF(('Indicator Data'!E24)&lt;E$72,0,10-(E$71-('Indicator Data'!E24))/(E$71-E$72)*10)),1))</f>
        <v>2.5</v>
      </c>
      <c r="F22" s="50">
        <f>IF('Indicator Data'!F24="No data","x",'Indicator Data'!F24/'Indicator Data'!$AX24)</f>
        <v>0.58196566620801349</v>
      </c>
      <c r="G22" s="50">
        <f>IF('Indicator Data'!G24="No data","x",'Indicator Data'!G24/'Indicator Data'!$AX24)</f>
        <v>0.2229809252898608</v>
      </c>
      <c r="H22" s="50">
        <f t="shared" si="4"/>
        <v>0.34672806442647197</v>
      </c>
      <c r="I22" s="3">
        <f t="shared" si="5"/>
        <v>8.6999999999999993</v>
      </c>
      <c r="J22" s="271">
        <f>IF('Indicator Data'!H24="No data","x",ROUND(IF('Indicator Data'!H24=0,0,IF(LOG('Indicator Data'!H24)&gt;J$71,10,IF(LOG('Indicator Data'!H24)&lt;J$72,0,10-(J$71-LOG('Indicator Data'!H24))/(J$71-J$72)*10))),1))</f>
        <v>6.9</v>
      </c>
      <c r="K22" s="50">
        <f>IF(OR('Indicator Data'!H24="No data",'Indicator Data'!$AX24="No data"),"x",'Indicator Data'!H24/'Indicator Data'!$AX24)</f>
        <v>8.1720271200502338E-3</v>
      </c>
      <c r="L22" s="3">
        <f t="shared" si="0"/>
        <v>5.4</v>
      </c>
      <c r="M22" s="3">
        <f>IF('Indicator Data'!I24="No data","x",ROUND(IF('Indicator Data'!I24=0,0,IF('Indicator Data'!I24&gt;M$71,10,IF('Indicator Data'!I24&lt;M$72,0,10-(M$71-'Indicator Data'!I24)/(M$71-M$72)*10))),1))</f>
        <v>2</v>
      </c>
      <c r="N22" s="272">
        <f>IF('Indicator Data'!J24="No data","x",ROUND(IF('Indicator Data'!J24&gt;N$71,0,IF('Indicator Data'!J24&lt;N$72,10,(N$71-'Indicator Data'!J24)/(N$71-N$72)*10)),1))</f>
        <v>8.8000000000000007</v>
      </c>
      <c r="O22" s="208">
        <f t="shared" si="1"/>
        <v>2.5</v>
      </c>
      <c r="P22" s="208">
        <f t="shared" si="6"/>
        <v>6.9</v>
      </c>
      <c r="Q22" s="5">
        <f t="shared" si="2"/>
        <v>6.5</v>
      </c>
      <c r="R22" s="12">
        <f t="shared" si="3"/>
        <v>5.6</v>
      </c>
      <c r="S22" s="208">
        <f>IF('Indicator Data'!K24=5,10,IF('Indicator Data'!K24=4,8,IF('Indicator Data'!K24=3,5,IF('Indicator Data'!K24=2,2,IF('Indicator Data'!K24=1,1,0)))))</f>
        <v>0</v>
      </c>
      <c r="T22" s="209">
        <f>SUM('Indicator Data'!L24:O24)</f>
        <v>0</v>
      </c>
      <c r="U22" s="208">
        <f t="shared" si="7"/>
        <v>0</v>
      </c>
      <c r="V22" s="208">
        <f>IF('Indicator Data'!P24=1,2,IF('Indicator Data'!P24=2,4,IF('Indicator Data'!P24=3,7,IF('Indicator Data'!P24=4,8,IF('Indicator Data'!P24=5,9,IF('Indicator Data'!P24=6,10,"x"))))))</f>
        <v>7</v>
      </c>
      <c r="W22" s="6">
        <f t="shared" si="8"/>
        <v>3.1</v>
      </c>
      <c r="Y22" s="166"/>
    </row>
    <row r="23" spans="1:25" s="9" customFormat="1" x14ac:dyDescent="0.25">
      <c r="A23" s="165" t="s">
        <v>186</v>
      </c>
      <c r="B23" s="165" t="s">
        <v>341</v>
      </c>
      <c r="C23" s="165" t="s">
        <v>342</v>
      </c>
      <c r="D23" s="195" t="s">
        <v>343</v>
      </c>
      <c r="E23" s="3">
        <f>IF('Indicator Data'!E25="No data","x",ROUND(IF(('Indicator Data'!E25)&gt;E$71,10,IF(('Indicator Data'!E25)&lt;E$72,0,10-(E$71-('Indicator Data'!E25))/(E$71-E$72)*10)),1))</f>
        <v>4.3</v>
      </c>
      <c r="F23" s="50">
        <f>IF('Indicator Data'!F25="No data","x",'Indicator Data'!F25/'Indicator Data'!$AX25)</f>
        <v>0.56294980430207153</v>
      </c>
      <c r="G23" s="50">
        <f>IF('Indicator Data'!G25="No data","x",'Indicator Data'!G25/'Indicator Data'!$AX25)</f>
        <v>4.0872232780223748E-2</v>
      </c>
      <c r="H23" s="50">
        <f t="shared" si="4"/>
        <v>0.29169296034609171</v>
      </c>
      <c r="I23" s="3">
        <f t="shared" si="5"/>
        <v>7.3</v>
      </c>
      <c r="J23" s="271">
        <f>IF('Indicator Data'!H25="No data","x",ROUND(IF('Indicator Data'!H25=0,0,IF(LOG('Indicator Data'!H25)&gt;J$71,10,IF(LOG('Indicator Data'!H25)&lt;J$72,0,10-(J$71-LOG('Indicator Data'!H25))/(J$71-J$72)*10))),1))</f>
        <v>2.1</v>
      </c>
      <c r="K23" s="50">
        <f>IF(OR('Indicator Data'!H25="No data",'Indicator Data'!$AX25="No data"),"x",'Indicator Data'!H25/'Indicator Data'!$AX25)</f>
        <v>9.7564162588687821E-4</v>
      </c>
      <c r="L23" s="3">
        <f t="shared" si="0"/>
        <v>0.7</v>
      </c>
      <c r="M23" s="3">
        <f>IF('Indicator Data'!I25="No data","x",ROUND(IF('Indicator Data'!I25=0,0,IF('Indicator Data'!I25&gt;M$71,10,IF('Indicator Data'!I25&lt;M$72,0,10-(M$71-'Indicator Data'!I25)/(M$71-M$72)*10))),1))</f>
        <v>4.3</v>
      </c>
      <c r="N23" s="272">
        <f>IF('Indicator Data'!J25="No data","x",ROUND(IF('Indicator Data'!J25&gt;N$71,0,IF('Indicator Data'!J25&lt;N$72,10,(N$71-'Indicator Data'!J25)/(N$71-N$72)*10)),1))</f>
        <v>9.1999999999999993</v>
      </c>
      <c r="O23" s="208">
        <f t="shared" si="1"/>
        <v>4.3</v>
      </c>
      <c r="P23" s="208">
        <f t="shared" si="6"/>
        <v>2.1</v>
      </c>
      <c r="Q23" s="5">
        <f t="shared" si="2"/>
        <v>6.9</v>
      </c>
      <c r="R23" s="12">
        <f t="shared" si="3"/>
        <v>4.7</v>
      </c>
      <c r="S23" s="208">
        <f>IF('Indicator Data'!K25=5,10,IF('Indicator Data'!K25=4,8,IF('Indicator Data'!K25=3,5,IF('Indicator Data'!K25=2,2,IF('Indicator Data'!K25=1,1,0)))))</f>
        <v>0</v>
      </c>
      <c r="T23" s="209">
        <f>SUM('Indicator Data'!L25:O25)</f>
        <v>0</v>
      </c>
      <c r="U23" s="208">
        <f t="shared" si="7"/>
        <v>0</v>
      </c>
      <c r="V23" s="208">
        <f>IF('Indicator Data'!P25=1,2,IF('Indicator Data'!P25=2,4,IF('Indicator Data'!P25=3,7,IF('Indicator Data'!P25=4,8,IF('Indicator Data'!P25=5,9,IF('Indicator Data'!P25=6,10,"x"))))))</f>
        <v>7</v>
      </c>
      <c r="W23" s="6">
        <f t="shared" si="8"/>
        <v>3.1</v>
      </c>
      <c r="Y23" s="166"/>
    </row>
    <row r="24" spans="1:25" s="9" customFormat="1" x14ac:dyDescent="0.25">
      <c r="A24" s="165" t="s">
        <v>186</v>
      </c>
      <c r="B24" s="165" t="s">
        <v>344</v>
      </c>
      <c r="C24" s="165" t="s">
        <v>342</v>
      </c>
      <c r="D24" s="195" t="s">
        <v>346</v>
      </c>
      <c r="E24" s="3">
        <f>IF('Indicator Data'!E26="No data","x",ROUND(IF(('Indicator Data'!E26)&gt;E$71,10,IF(('Indicator Data'!E26)&lt;E$72,0,10-(E$71-('Indicator Data'!E26))/(E$71-E$72)*10)),1))</f>
        <v>4.3</v>
      </c>
      <c r="F24" s="50">
        <f>IF('Indicator Data'!F26="No data","x",'Indicator Data'!F26/'Indicator Data'!$AX26)</f>
        <v>0</v>
      </c>
      <c r="G24" s="50">
        <f>IF('Indicator Data'!G26="No data","x",'Indicator Data'!G26/'Indicator Data'!$AX26)</f>
        <v>1</v>
      </c>
      <c r="H24" s="50">
        <f t="shared" si="4"/>
        <v>0.25</v>
      </c>
      <c r="I24" s="3">
        <f t="shared" si="5"/>
        <v>6.3</v>
      </c>
      <c r="J24" s="271">
        <f>IF('Indicator Data'!H26="No data","x",ROUND(IF('Indicator Data'!H26=0,0,IF(LOG('Indicator Data'!H26)&gt;J$71,10,IF(LOG('Indicator Data'!H26)&lt;J$72,0,10-(J$71-LOG('Indicator Data'!H26))/(J$71-J$72)*10))),1))</f>
        <v>4.9000000000000004</v>
      </c>
      <c r="K24" s="50">
        <f>IF(OR('Indicator Data'!H26="No data",'Indicator Data'!$AX26="No data"),"x",'Indicator Data'!H26/'Indicator Data'!$AX26)</f>
        <v>1.2860142783893209E-2</v>
      </c>
      <c r="L24" s="3">
        <f t="shared" si="0"/>
        <v>8.6</v>
      </c>
      <c r="M24" s="3">
        <f>IF('Indicator Data'!I26="No data","x",ROUND(IF('Indicator Data'!I26=0,0,IF('Indicator Data'!I26&gt;M$71,10,IF('Indicator Data'!I26&lt;M$72,0,10-(M$71-'Indicator Data'!I26)/(M$71-M$72)*10))),1))</f>
        <v>4.3</v>
      </c>
      <c r="N24" s="272">
        <f>IF('Indicator Data'!J26="No data","x",ROUND(IF('Indicator Data'!J26&gt;N$71,0,IF('Indicator Data'!J26&lt;N$72,10,(N$71-'Indicator Data'!J26)/(N$71-N$72)*10)),1))</f>
        <v>7.5</v>
      </c>
      <c r="O24" s="208">
        <f t="shared" si="1"/>
        <v>4.3</v>
      </c>
      <c r="P24" s="208">
        <f t="shared" si="6"/>
        <v>4.9000000000000004</v>
      </c>
      <c r="Q24" s="5">
        <f t="shared" si="2"/>
        <v>6</v>
      </c>
      <c r="R24" s="12">
        <f t="shared" si="3"/>
        <v>5.0999999999999996</v>
      </c>
      <c r="S24" s="208">
        <f>IF('Indicator Data'!K26=5,10,IF('Indicator Data'!K26=4,8,IF('Indicator Data'!K26=3,5,IF('Indicator Data'!K26=2,2,IF('Indicator Data'!K26=1,1,0)))))</f>
        <v>0</v>
      </c>
      <c r="T24" s="209">
        <f>SUM('Indicator Data'!L26:O26)</f>
        <v>0</v>
      </c>
      <c r="U24" s="208">
        <f t="shared" si="7"/>
        <v>0</v>
      </c>
      <c r="V24" s="208">
        <f>IF('Indicator Data'!P26=1,2,IF('Indicator Data'!P26=2,4,IF('Indicator Data'!P26=3,7,IF('Indicator Data'!P26=4,8,IF('Indicator Data'!P26=5,9,IF('Indicator Data'!P26=6,10,"x"))))))</f>
        <v>7</v>
      </c>
      <c r="W24" s="6">
        <f t="shared" si="8"/>
        <v>3.1</v>
      </c>
      <c r="Y24" s="166"/>
    </row>
    <row r="25" spans="1:25" s="9" customFormat="1" x14ac:dyDescent="0.25">
      <c r="A25" s="165" t="s">
        <v>186</v>
      </c>
      <c r="B25" s="165" t="s">
        <v>347</v>
      </c>
      <c r="C25" s="165" t="s">
        <v>342</v>
      </c>
      <c r="D25" s="195" t="s">
        <v>349</v>
      </c>
      <c r="E25" s="3">
        <f>IF('Indicator Data'!E27="No data","x",ROUND(IF(('Indicator Data'!E27)&gt;E$71,10,IF(('Indicator Data'!E27)&lt;E$72,0,10-(E$71-('Indicator Data'!E27))/(E$71-E$72)*10)),1))</f>
        <v>3.9</v>
      </c>
      <c r="F25" s="50">
        <f>IF('Indicator Data'!F27="No data","x",'Indicator Data'!F27/'Indicator Data'!$AX27)</f>
        <v>7.6280271008499531E-2</v>
      </c>
      <c r="G25" s="50">
        <f>IF('Indicator Data'!G27="No data","x",'Indicator Data'!G27/'Indicator Data'!$AX27)</f>
        <v>0.5151793752765782</v>
      </c>
      <c r="H25" s="50">
        <f t="shared" si="4"/>
        <v>0.16693497932339432</v>
      </c>
      <c r="I25" s="3">
        <f t="shared" si="5"/>
        <v>4.2</v>
      </c>
      <c r="J25" s="271">
        <f>IF('Indicator Data'!H27="No data","x",ROUND(IF('Indicator Data'!H27=0,0,IF(LOG('Indicator Data'!H27)&gt;J$71,10,IF(LOG('Indicator Data'!H27)&lt;J$72,0,10-(J$71-LOG('Indicator Data'!H27))/(J$71-J$72)*10))),1))</f>
        <v>5.5</v>
      </c>
      <c r="K25" s="50">
        <f>IF(OR('Indicator Data'!H27="No data",'Indicator Data'!$AX27="No data"),"x",'Indicator Data'!H27/'Indicator Data'!$AX27)</f>
        <v>2.3612567543057502E-3</v>
      </c>
      <c r="L25" s="3">
        <f t="shared" si="0"/>
        <v>1.6</v>
      </c>
      <c r="M25" s="3">
        <f>IF('Indicator Data'!I27="No data","x",ROUND(IF('Indicator Data'!I27=0,0,IF('Indicator Data'!I27&gt;M$71,10,IF('Indicator Data'!I27&lt;M$72,0,10-(M$71-'Indicator Data'!I27)/(M$71-M$72)*10))),1))</f>
        <v>4.3</v>
      </c>
      <c r="N25" s="272">
        <f>IF('Indicator Data'!J27="No data","x",ROUND(IF('Indicator Data'!J27&gt;N$71,0,IF('Indicator Data'!J27&lt;N$72,10,(N$71-'Indicator Data'!J27)/(N$71-N$72)*10)),1))</f>
        <v>8.1999999999999993</v>
      </c>
      <c r="O25" s="208">
        <f t="shared" si="1"/>
        <v>3.9</v>
      </c>
      <c r="P25" s="208">
        <f t="shared" si="6"/>
        <v>5.5</v>
      </c>
      <c r="Q25" s="5">
        <f t="shared" si="2"/>
        <v>5.6</v>
      </c>
      <c r="R25" s="12">
        <f t="shared" si="3"/>
        <v>5</v>
      </c>
      <c r="S25" s="208">
        <f>IF('Indicator Data'!K27=5,10,IF('Indicator Data'!K27=4,8,IF('Indicator Data'!K27=3,5,IF('Indicator Data'!K27=2,2,IF('Indicator Data'!K27=1,1,0)))))</f>
        <v>0</v>
      </c>
      <c r="T25" s="209">
        <f>SUM('Indicator Data'!L27:O27)</f>
        <v>0</v>
      </c>
      <c r="U25" s="208">
        <f t="shared" si="7"/>
        <v>0</v>
      </c>
      <c r="V25" s="208">
        <f>IF('Indicator Data'!P27=1,2,IF('Indicator Data'!P27=2,4,IF('Indicator Data'!P27=3,7,IF('Indicator Data'!P27=4,8,IF('Indicator Data'!P27=5,9,IF('Indicator Data'!P27=6,10,"x"))))))</f>
        <v>7</v>
      </c>
      <c r="W25" s="6">
        <f t="shared" si="8"/>
        <v>3.1</v>
      </c>
      <c r="Y25" s="166"/>
    </row>
    <row r="26" spans="1:25" s="9" customFormat="1" x14ac:dyDescent="0.25">
      <c r="A26" s="165" t="s">
        <v>186</v>
      </c>
      <c r="B26" s="165" t="s">
        <v>350</v>
      </c>
      <c r="C26" s="165" t="s">
        <v>342</v>
      </c>
      <c r="D26" s="195" t="s">
        <v>352</v>
      </c>
      <c r="E26" s="3">
        <f>IF('Indicator Data'!E28="No data","x",ROUND(IF(('Indicator Data'!E28)&gt;E$71,10,IF(('Indicator Data'!E28)&lt;E$72,0,10-(E$71-('Indicator Data'!E28))/(E$71-E$72)*10)),1))</f>
        <v>4.3</v>
      </c>
      <c r="F26" s="50">
        <f>IF('Indicator Data'!F28="No data","x",'Indicator Data'!F28/'Indicator Data'!$AX28)</f>
        <v>0.34690278817738357</v>
      </c>
      <c r="G26" s="50">
        <f>IF('Indicator Data'!G28="No data","x",'Indicator Data'!G28/'Indicator Data'!$AX28)</f>
        <v>0</v>
      </c>
      <c r="H26" s="50">
        <f t="shared" si="4"/>
        <v>0.17345139408869178</v>
      </c>
      <c r="I26" s="3">
        <f t="shared" si="5"/>
        <v>4.3</v>
      </c>
      <c r="J26" s="271">
        <f>IF('Indicator Data'!H28="No data","x",ROUND(IF('Indicator Data'!H28=0,0,IF(LOG('Indicator Data'!H28)&gt;J$71,10,IF(LOG('Indicator Data'!H28)&lt;J$72,0,10-(J$71-LOG('Indicator Data'!H28))/(J$71-J$72)*10))),1))</f>
        <v>8.1999999999999993</v>
      </c>
      <c r="K26" s="50">
        <f>IF(OR('Indicator Data'!H28="No data",'Indicator Data'!$AX28="No data"),"x",'Indicator Data'!H28/'Indicator Data'!$AX28)</f>
        <v>1.9587883792331076E-2</v>
      </c>
      <c r="L26" s="3">
        <f t="shared" si="0"/>
        <v>10</v>
      </c>
      <c r="M26" s="3">
        <f>IF('Indicator Data'!I28="No data","x",ROUND(IF('Indicator Data'!I28=0,0,IF('Indicator Data'!I28&gt;M$71,10,IF('Indicator Data'!I28&lt;M$72,0,10-(M$71-'Indicator Data'!I28)/(M$71-M$72)*10))),1))</f>
        <v>4.3</v>
      </c>
      <c r="N26" s="272">
        <f>IF('Indicator Data'!J28="No data","x",ROUND(IF('Indicator Data'!J28&gt;N$71,0,IF('Indicator Data'!J28&lt;N$72,10,(N$71-'Indicator Data'!J28)/(N$71-N$72)*10)),1))</f>
        <v>9.5</v>
      </c>
      <c r="O26" s="208">
        <f t="shared" si="1"/>
        <v>4.3</v>
      </c>
      <c r="P26" s="208">
        <f t="shared" si="6"/>
        <v>8.1999999999999993</v>
      </c>
      <c r="Q26" s="5">
        <f t="shared" si="2"/>
        <v>6</v>
      </c>
      <c r="R26" s="12">
        <f t="shared" si="3"/>
        <v>6.4</v>
      </c>
      <c r="S26" s="208">
        <f>IF('Indicator Data'!K28=5,10,IF('Indicator Data'!K28=4,8,IF('Indicator Data'!K28=3,5,IF('Indicator Data'!K28=2,2,IF('Indicator Data'!K28=1,1,0)))))</f>
        <v>0</v>
      </c>
      <c r="T26" s="209">
        <f>SUM('Indicator Data'!L28:O28)</f>
        <v>0</v>
      </c>
      <c r="U26" s="208">
        <f t="shared" si="7"/>
        <v>0</v>
      </c>
      <c r="V26" s="208">
        <f>IF('Indicator Data'!P28=1,2,IF('Indicator Data'!P28=2,4,IF('Indicator Data'!P28=3,7,IF('Indicator Data'!P28=4,8,IF('Indicator Data'!P28=5,9,IF('Indicator Data'!P28=6,10,"x"))))))</f>
        <v>7</v>
      </c>
      <c r="W26" s="6">
        <f t="shared" si="8"/>
        <v>3.1</v>
      </c>
      <c r="Y26" s="166"/>
    </row>
    <row r="27" spans="1:25" s="9" customFormat="1" x14ac:dyDescent="0.25">
      <c r="A27" s="165" t="s">
        <v>186</v>
      </c>
      <c r="B27" s="165" t="s">
        <v>553</v>
      </c>
      <c r="C27" s="165" t="s">
        <v>342</v>
      </c>
      <c r="D27" s="195" t="s">
        <v>355</v>
      </c>
      <c r="E27" s="3">
        <f>IF('Indicator Data'!E29="No data","x",ROUND(IF(('Indicator Data'!E29)&gt;E$71,10,IF(('Indicator Data'!E29)&lt;E$72,0,10-(E$71-('Indicator Data'!E29))/(E$71-E$72)*10)),1))</f>
        <v>3.6</v>
      </c>
      <c r="F27" s="50">
        <f>IF('Indicator Data'!F29="No data","x",'Indicator Data'!F29/'Indicator Data'!$AX29)</f>
        <v>0.4521799292595936</v>
      </c>
      <c r="G27" s="50">
        <f>IF('Indicator Data'!G29="No data","x",'Indicator Data'!G29/'Indicator Data'!$AX29)</f>
        <v>0.27134174917247539</v>
      </c>
      <c r="H27" s="50">
        <f t="shared" si="4"/>
        <v>0.29392540192291566</v>
      </c>
      <c r="I27" s="3">
        <f t="shared" si="5"/>
        <v>7.3</v>
      </c>
      <c r="J27" s="271">
        <f>IF('Indicator Data'!H29="No data","x",ROUND(IF('Indicator Data'!H29=0,0,IF(LOG('Indicator Data'!H29)&gt;J$71,10,IF(LOG('Indicator Data'!H29)&lt;J$72,0,10-(J$71-LOG('Indicator Data'!H29))/(J$71-J$72)*10))),1))</f>
        <v>9.3000000000000007</v>
      </c>
      <c r="K27" s="50">
        <f>IF(OR('Indicator Data'!H29="No data",'Indicator Data'!$AX29="No data"),"x",'Indicator Data'!H29/'Indicator Data'!$AX29)</f>
        <v>8.8414950803747169E-3</v>
      </c>
      <c r="L27" s="3">
        <f t="shared" si="0"/>
        <v>5.9</v>
      </c>
      <c r="M27" s="3">
        <f>IF('Indicator Data'!I29="No data","x",ROUND(IF('Indicator Data'!I29=0,0,IF('Indicator Data'!I29&gt;M$71,10,IF('Indicator Data'!I29&lt;M$72,0,10-(M$71-'Indicator Data'!I29)/(M$71-M$72)*10))),1))</f>
        <v>4.3</v>
      </c>
      <c r="N27" s="272">
        <f>IF('Indicator Data'!J29="No data","x",ROUND(IF('Indicator Data'!J29&gt;N$71,0,IF('Indicator Data'!J29&lt;N$72,10,(N$71-'Indicator Data'!J29)/(N$71-N$72)*10)),1))</f>
        <v>9.1</v>
      </c>
      <c r="O27" s="208">
        <f t="shared" si="1"/>
        <v>3.6</v>
      </c>
      <c r="P27" s="208">
        <f t="shared" si="6"/>
        <v>9.3000000000000007</v>
      </c>
      <c r="Q27" s="5">
        <f t="shared" si="2"/>
        <v>6.9</v>
      </c>
      <c r="R27" s="12">
        <f t="shared" si="3"/>
        <v>7.3</v>
      </c>
      <c r="S27" s="208">
        <f>IF('Indicator Data'!K29=5,10,IF('Indicator Data'!K29=4,8,IF('Indicator Data'!K29=3,5,IF('Indicator Data'!K29=2,2,IF('Indicator Data'!K29=1,1,0)))))</f>
        <v>0</v>
      </c>
      <c r="T27" s="209">
        <f>SUM('Indicator Data'!L29:O29)</f>
        <v>0</v>
      </c>
      <c r="U27" s="208">
        <f t="shared" si="7"/>
        <v>0</v>
      </c>
      <c r="V27" s="208">
        <f>IF('Indicator Data'!P29=1,2,IF('Indicator Data'!P29=2,4,IF('Indicator Data'!P29=3,7,IF('Indicator Data'!P29=4,8,IF('Indicator Data'!P29=5,9,IF('Indicator Data'!P29=6,10,"x"))))))</f>
        <v>7</v>
      </c>
      <c r="W27" s="6">
        <f t="shared" si="8"/>
        <v>3.1</v>
      </c>
      <c r="Y27" s="166"/>
    </row>
    <row r="28" spans="1:25" s="9" customFormat="1" x14ac:dyDescent="0.25">
      <c r="A28" s="165" t="s">
        <v>186</v>
      </c>
      <c r="B28" s="165" t="s">
        <v>356</v>
      </c>
      <c r="C28" s="165" t="s">
        <v>342</v>
      </c>
      <c r="D28" s="195" t="s">
        <v>358</v>
      </c>
      <c r="E28" s="3">
        <f>IF('Indicator Data'!E30="No data","x",ROUND(IF(('Indicator Data'!E30)&gt;E$71,10,IF(('Indicator Data'!E30)&lt;E$72,0,10-(E$71-('Indicator Data'!E30))/(E$71-E$72)*10)),1))</f>
        <v>2.1</v>
      </c>
      <c r="F28" s="50">
        <f>IF('Indicator Data'!F30="No data","x",'Indicator Data'!F30/'Indicator Data'!$AX30)</f>
        <v>0.42331364158432155</v>
      </c>
      <c r="G28" s="50">
        <f>IF('Indicator Data'!G30="No data","x",'Indicator Data'!G30/'Indicator Data'!$AX30)</f>
        <v>1.2067052101557086E-3</v>
      </c>
      <c r="H28" s="50">
        <f t="shared" si="4"/>
        <v>0.21195849709469972</v>
      </c>
      <c r="I28" s="3">
        <f t="shared" si="5"/>
        <v>5.3</v>
      </c>
      <c r="J28" s="271">
        <f>IF('Indicator Data'!H30="No data","x",ROUND(IF('Indicator Data'!H30=0,0,IF(LOG('Indicator Data'!H30)&gt;J$71,10,IF(LOG('Indicator Data'!H30)&lt;J$72,0,10-(J$71-LOG('Indicator Data'!H30))/(J$71-J$72)*10))),1))</f>
        <v>8.1999999999999993</v>
      </c>
      <c r="K28" s="50">
        <f>IF(OR('Indicator Data'!H30="No data",'Indicator Data'!$AX30="No data"),"x",'Indicator Data'!H30/'Indicator Data'!$AX30)</f>
        <v>1.065095640564801E-2</v>
      </c>
      <c r="L28" s="3">
        <f t="shared" si="0"/>
        <v>7.1</v>
      </c>
      <c r="M28" s="3">
        <f>IF('Indicator Data'!I30="No data","x",ROUND(IF('Indicator Data'!I30=0,0,IF('Indicator Data'!I30&gt;M$71,10,IF('Indicator Data'!I30&lt;M$72,0,10-(M$71-'Indicator Data'!I30)/(M$71-M$72)*10))),1))</f>
        <v>4.3</v>
      </c>
      <c r="N28" s="272">
        <f>IF('Indicator Data'!J30="No data","x",ROUND(IF('Indicator Data'!J30&gt;N$71,0,IF('Indicator Data'!J30&lt;N$72,10,(N$71-'Indicator Data'!J30)/(N$71-N$72)*10)),1))</f>
        <v>9.1999999999999993</v>
      </c>
      <c r="O28" s="208">
        <f t="shared" si="1"/>
        <v>2.1</v>
      </c>
      <c r="P28" s="208">
        <f t="shared" si="6"/>
        <v>8.1999999999999993</v>
      </c>
      <c r="Q28" s="5">
        <f t="shared" si="2"/>
        <v>6.3</v>
      </c>
      <c r="R28" s="12">
        <f t="shared" si="3"/>
        <v>6.1</v>
      </c>
      <c r="S28" s="208">
        <f>IF('Indicator Data'!K30=5,10,IF('Indicator Data'!K30=4,8,IF('Indicator Data'!K30=3,5,IF('Indicator Data'!K30=2,2,IF('Indicator Data'!K30=1,1,0)))))</f>
        <v>0</v>
      </c>
      <c r="T28" s="209">
        <f>SUM('Indicator Data'!L30:O30)</f>
        <v>3</v>
      </c>
      <c r="U28" s="208">
        <f t="shared" si="7"/>
        <v>2.4</v>
      </c>
      <c r="V28" s="208">
        <f>IF('Indicator Data'!P30=1,2,IF('Indicator Data'!P30=2,4,IF('Indicator Data'!P30=3,7,IF('Indicator Data'!P30=4,8,IF('Indicator Data'!P30=5,9,IF('Indicator Data'!P30=6,10,"x"))))))</f>
        <v>7</v>
      </c>
      <c r="W28" s="6">
        <f t="shared" si="8"/>
        <v>3.8</v>
      </c>
      <c r="Y28" s="166"/>
    </row>
    <row r="29" spans="1:25" s="9" customFormat="1" x14ac:dyDescent="0.25">
      <c r="A29" s="165" t="s">
        <v>186</v>
      </c>
      <c r="B29" s="165" t="s">
        <v>556</v>
      </c>
      <c r="C29" s="165" t="s">
        <v>342</v>
      </c>
      <c r="D29" s="195" t="s">
        <v>361</v>
      </c>
      <c r="E29" s="3">
        <f>IF('Indicator Data'!E31="No data","x",ROUND(IF(('Indicator Data'!E31)&gt;E$71,10,IF(('Indicator Data'!E31)&lt;E$72,0,10-(E$71-('Indicator Data'!E31))/(E$71-E$72)*10)),1))</f>
        <v>2.1</v>
      </c>
      <c r="F29" s="50">
        <f>IF('Indicator Data'!F31="No data","x",'Indicator Data'!F31/'Indicator Data'!$AX31)</f>
        <v>0.17303927151635454</v>
      </c>
      <c r="G29" s="50">
        <f>IF('Indicator Data'!G31="No data","x",'Indicator Data'!G31/'Indicator Data'!$AX31)</f>
        <v>0</v>
      </c>
      <c r="H29" s="50">
        <f t="shared" si="4"/>
        <v>8.6519635758177268E-2</v>
      </c>
      <c r="I29" s="3">
        <f t="shared" si="5"/>
        <v>2.2000000000000002</v>
      </c>
      <c r="J29" s="271">
        <f>IF('Indicator Data'!H31="No data","x",ROUND(IF('Indicator Data'!H31=0,0,IF(LOG('Indicator Data'!H31)&gt;J$71,10,IF(LOG('Indicator Data'!H31)&lt;J$72,0,10-(J$71-LOG('Indicator Data'!H31))/(J$71-J$72)*10))),1))</f>
        <v>4</v>
      </c>
      <c r="K29" s="50">
        <f>IF(OR('Indicator Data'!H31="No data",'Indicator Data'!$AX31="No data"),"x",'Indicator Data'!H31/'Indicator Data'!$AX31)</f>
        <v>1.7218200328806342E-3</v>
      </c>
      <c r="L29" s="3">
        <f t="shared" si="0"/>
        <v>1.1000000000000001</v>
      </c>
      <c r="M29" s="3">
        <f>IF('Indicator Data'!I31="No data","x",ROUND(IF('Indicator Data'!I31=0,0,IF('Indicator Data'!I31&gt;M$71,10,IF('Indicator Data'!I31&lt;M$72,0,10-(M$71-'Indicator Data'!I31)/(M$71-M$72)*10))),1))</f>
        <v>4.3</v>
      </c>
      <c r="N29" s="272">
        <f>IF('Indicator Data'!J31="No data","x",ROUND(IF('Indicator Data'!J31&gt;N$71,0,IF('Indicator Data'!J31&lt;N$72,10,(N$71-'Indicator Data'!J31)/(N$71-N$72)*10)),1))</f>
        <v>9.1</v>
      </c>
      <c r="O29" s="208">
        <f t="shared" si="1"/>
        <v>2.1</v>
      </c>
      <c r="P29" s="208">
        <f t="shared" si="6"/>
        <v>4</v>
      </c>
      <c r="Q29" s="5">
        <f t="shared" si="2"/>
        <v>5.2</v>
      </c>
      <c r="R29" s="12">
        <f t="shared" si="3"/>
        <v>3.9</v>
      </c>
      <c r="S29" s="208">
        <f>IF('Indicator Data'!K31=5,10,IF('Indicator Data'!K31=4,8,IF('Indicator Data'!K31=3,5,IF('Indicator Data'!K31=2,2,IF('Indicator Data'!K31=1,1,0)))))</f>
        <v>0</v>
      </c>
      <c r="T29" s="209">
        <f>SUM('Indicator Data'!L31:O31)</f>
        <v>0</v>
      </c>
      <c r="U29" s="208">
        <f t="shared" si="7"/>
        <v>0</v>
      </c>
      <c r="V29" s="208">
        <f>IF('Indicator Data'!P31=1,2,IF('Indicator Data'!P31=2,4,IF('Indicator Data'!P31=3,7,IF('Indicator Data'!P31=4,8,IF('Indicator Data'!P31=5,9,IF('Indicator Data'!P31=6,10,"x"))))))</f>
        <v>7</v>
      </c>
      <c r="W29" s="6">
        <f t="shared" si="8"/>
        <v>3.1</v>
      </c>
      <c r="Y29" s="166"/>
    </row>
    <row r="30" spans="1:25" s="9" customFormat="1" x14ac:dyDescent="0.25">
      <c r="A30" s="165" t="s">
        <v>186</v>
      </c>
      <c r="B30" s="165" t="s">
        <v>359</v>
      </c>
      <c r="C30" s="165" t="s">
        <v>342</v>
      </c>
      <c r="D30" s="195" t="s">
        <v>364</v>
      </c>
      <c r="E30" s="3">
        <f>IF('Indicator Data'!E32="No data","x",ROUND(IF(('Indicator Data'!E32)&gt;E$71,10,IF(('Indicator Data'!E32)&lt;E$72,0,10-(E$71-('Indicator Data'!E32))/(E$71-E$72)*10)),1))</f>
        <v>4.3</v>
      </c>
      <c r="F30" s="50">
        <f>IF('Indicator Data'!F32="No data","x",'Indicator Data'!F32/'Indicator Data'!$AX32)</f>
        <v>0.22345488435252145</v>
      </c>
      <c r="G30" s="50">
        <f>IF('Indicator Data'!G32="No data","x",'Indicator Data'!G32/'Indicator Data'!$AX32)</f>
        <v>0.41023468975986577</v>
      </c>
      <c r="H30" s="50">
        <f t="shared" si="4"/>
        <v>0.21428611461622715</v>
      </c>
      <c r="I30" s="3">
        <f t="shared" si="5"/>
        <v>5.4</v>
      </c>
      <c r="J30" s="271">
        <f>IF('Indicator Data'!H32="No data","x",ROUND(IF('Indicator Data'!H32=0,0,IF(LOG('Indicator Data'!H32)&gt;J$71,10,IF(LOG('Indicator Data'!H32)&lt;J$72,0,10-(J$71-LOG('Indicator Data'!H32))/(J$71-J$72)*10))),1))</f>
        <v>8.1999999999999993</v>
      </c>
      <c r="K30" s="50">
        <f>IF(OR('Indicator Data'!H32="No data",'Indicator Data'!$AX32="No data"),"x",'Indicator Data'!H32/'Indicator Data'!$AX32)</f>
        <v>7.070795356217293E-3</v>
      </c>
      <c r="L30" s="3">
        <f t="shared" si="0"/>
        <v>4.7</v>
      </c>
      <c r="M30" s="3">
        <f>IF('Indicator Data'!I32="No data","x",ROUND(IF('Indicator Data'!I32=0,0,IF('Indicator Data'!I32&gt;M$71,10,IF('Indicator Data'!I32&lt;M$72,0,10-(M$71-'Indicator Data'!I32)/(M$71-M$72)*10))),1))</f>
        <v>4.3</v>
      </c>
      <c r="N30" s="272">
        <f>IF('Indicator Data'!J32="No data","x",ROUND(IF('Indicator Data'!J32&gt;N$71,0,IF('Indicator Data'!J32&lt;N$72,10,(N$71-'Indicator Data'!J32)/(N$71-N$72)*10)),1))</f>
        <v>8.4</v>
      </c>
      <c r="O30" s="208">
        <f t="shared" si="1"/>
        <v>4.3</v>
      </c>
      <c r="P30" s="208">
        <f t="shared" si="6"/>
        <v>8.1999999999999993</v>
      </c>
      <c r="Q30" s="5">
        <f t="shared" si="2"/>
        <v>6</v>
      </c>
      <c r="R30" s="12">
        <f t="shared" si="3"/>
        <v>6.4</v>
      </c>
      <c r="S30" s="208">
        <f>IF('Indicator Data'!K32=5,10,IF('Indicator Data'!K32=4,8,IF('Indicator Data'!K32=3,5,IF('Indicator Data'!K32=2,2,IF('Indicator Data'!K32=1,1,0)))))</f>
        <v>0</v>
      </c>
      <c r="T30" s="209">
        <f>SUM('Indicator Data'!L32:O32)</f>
        <v>0</v>
      </c>
      <c r="U30" s="208">
        <f t="shared" si="7"/>
        <v>0</v>
      </c>
      <c r="V30" s="208">
        <f>IF('Indicator Data'!P32=1,2,IF('Indicator Data'!P32=2,4,IF('Indicator Data'!P32=3,7,IF('Indicator Data'!P32=4,8,IF('Indicator Data'!P32=5,9,IF('Indicator Data'!P32=6,10,"x"))))))</f>
        <v>7</v>
      </c>
      <c r="W30" s="6">
        <f t="shared" si="8"/>
        <v>3.1</v>
      </c>
      <c r="Y30" s="166"/>
    </row>
    <row r="31" spans="1:25" s="9" customFormat="1" x14ac:dyDescent="0.25">
      <c r="A31" s="165" t="s">
        <v>186</v>
      </c>
      <c r="B31" s="165" t="s">
        <v>362</v>
      </c>
      <c r="C31" s="165" t="s">
        <v>342</v>
      </c>
      <c r="D31" s="195" t="s">
        <v>518</v>
      </c>
      <c r="E31" s="3">
        <f>IF('Indicator Data'!E33="No data","x",ROUND(IF(('Indicator Data'!E33)&gt;E$71,10,IF(('Indicator Data'!E33)&lt;E$72,0,10-(E$71-('Indicator Data'!E33))/(E$71-E$72)*10)),1))</f>
        <v>2.9</v>
      </c>
      <c r="F31" s="50">
        <f>IF('Indicator Data'!F33="No data","x",'Indicator Data'!F33/'Indicator Data'!$AX33)</f>
        <v>0.74052613535226275</v>
      </c>
      <c r="G31" s="50">
        <f>IF('Indicator Data'!G33="No data","x",'Indicator Data'!G33/'Indicator Data'!$AX33)</f>
        <v>1.362203168566309E-2</v>
      </c>
      <c r="H31" s="50">
        <f t="shared" si="4"/>
        <v>0.37366857559754713</v>
      </c>
      <c r="I31" s="3">
        <f t="shared" si="5"/>
        <v>9.3000000000000007</v>
      </c>
      <c r="J31" s="271">
        <f>IF('Indicator Data'!H33="No data","x",ROUND(IF('Indicator Data'!H33=0,0,IF(LOG('Indicator Data'!H33)&gt;J$71,10,IF(LOG('Indicator Data'!H33)&lt;J$72,0,10-(J$71-LOG('Indicator Data'!H33))/(J$71-J$72)*10))),1))</f>
        <v>7.6</v>
      </c>
      <c r="K31" s="50">
        <f>IF(OR('Indicator Data'!H33="No data",'Indicator Data'!$AX33="No data"),"x",'Indicator Data'!H33/'Indicator Data'!$AX33)</f>
        <v>5.5048122397592415E-3</v>
      </c>
      <c r="L31" s="3">
        <f t="shared" si="0"/>
        <v>3.7</v>
      </c>
      <c r="M31" s="3">
        <f>IF('Indicator Data'!I33="No data","x",ROUND(IF('Indicator Data'!I33=0,0,IF('Indicator Data'!I33&gt;M$71,10,IF('Indicator Data'!I33&lt;M$72,0,10-(M$71-'Indicator Data'!I33)/(M$71-M$72)*10))),1))</f>
        <v>4.3</v>
      </c>
      <c r="N31" s="272">
        <f>IF('Indicator Data'!J33="No data","x",ROUND(IF('Indicator Data'!J33&gt;N$71,0,IF('Indicator Data'!J33&lt;N$72,10,(N$71-'Indicator Data'!J33)/(N$71-N$72)*10)),1))</f>
        <v>8.9</v>
      </c>
      <c r="O31" s="208">
        <f t="shared" si="1"/>
        <v>2.9</v>
      </c>
      <c r="P31" s="208">
        <f t="shared" si="6"/>
        <v>7.6</v>
      </c>
      <c r="Q31" s="5">
        <f t="shared" si="2"/>
        <v>7.5</v>
      </c>
      <c r="R31" s="12">
        <f t="shared" si="3"/>
        <v>6.4</v>
      </c>
      <c r="S31" s="208">
        <f>IF('Indicator Data'!K33=5,10,IF('Indicator Data'!K33=4,8,IF('Indicator Data'!K33=3,5,IF('Indicator Data'!K33=2,2,IF('Indicator Data'!K33=1,1,0)))))</f>
        <v>0</v>
      </c>
      <c r="T31" s="209">
        <f>SUM('Indicator Data'!L33:O33)</f>
        <v>0</v>
      </c>
      <c r="U31" s="208">
        <f t="shared" si="7"/>
        <v>0</v>
      </c>
      <c r="V31" s="208">
        <f>IF('Indicator Data'!P33=1,2,IF('Indicator Data'!P33=2,4,IF('Indicator Data'!P33=3,7,IF('Indicator Data'!P33=4,8,IF('Indicator Data'!P33=5,9,IF('Indicator Data'!P33=6,10,"x"))))))</f>
        <v>7</v>
      </c>
      <c r="W31" s="6">
        <f t="shared" si="8"/>
        <v>3.1</v>
      </c>
      <c r="Y31" s="166"/>
    </row>
    <row r="32" spans="1:25" s="9" customFormat="1" x14ac:dyDescent="0.25">
      <c r="A32" s="165" t="s">
        <v>187</v>
      </c>
      <c r="B32" s="165" t="s">
        <v>365</v>
      </c>
      <c r="C32" s="165" t="s">
        <v>367</v>
      </c>
      <c r="D32" s="195" t="s">
        <v>368</v>
      </c>
      <c r="E32" s="3">
        <f>IF('Indicator Data'!E34="No data","x",ROUND(IF(('Indicator Data'!E34)&gt;E$71,10,IF(('Indicator Data'!E34)&lt;E$72,0,10-(E$71-('Indicator Data'!E34))/(E$71-E$72)*10)),1))</f>
        <v>5.4</v>
      </c>
      <c r="F32" s="50">
        <f>IF('Indicator Data'!F34="No data","x",'Indicator Data'!F34/'Indicator Data'!$AX34)</f>
        <v>0.67980181539181772</v>
      </c>
      <c r="G32" s="50">
        <f>IF('Indicator Data'!G34="No data","x",'Indicator Data'!G34/'Indicator Data'!$AX34)</f>
        <v>0.1473692423730136</v>
      </c>
      <c r="H32" s="50">
        <f t="shared" si="4"/>
        <v>0.37674321828916224</v>
      </c>
      <c r="I32" s="3">
        <f t="shared" si="5"/>
        <v>9.4</v>
      </c>
      <c r="J32" s="271">
        <f>IF('Indicator Data'!H34="No data","x",ROUND(IF('Indicator Data'!H34=0,0,IF(LOG('Indicator Data'!H34)&gt;J$71,10,IF(LOG('Indicator Data'!H34)&lt;J$72,0,10-(J$71-LOG('Indicator Data'!H34))/(J$71-J$72)*10))),1))</f>
        <v>8.8000000000000007</v>
      </c>
      <c r="K32" s="50">
        <f>IF(OR('Indicator Data'!H34="No data",'Indicator Data'!$AX34="No data"),"x",'Indicator Data'!H34/'Indicator Data'!$AX34)</f>
        <v>1.4650910411204456E-2</v>
      </c>
      <c r="L32" s="3">
        <f t="shared" si="0"/>
        <v>9.8000000000000007</v>
      </c>
      <c r="M32" s="3">
        <f>IF('Indicator Data'!I34="No data","x",ROUND(IF('Indicator Data'!I34=0,0,IF('Indicator Data'!I34&gt;M$71,10,IF('Indicator Data'!I34&lt;M$72,0,10-(M$71-'Indicator Data'!I34)/(M$71-M$72)*10))),1))</f>
        <v>3</v>
      </c>
      <c r="N32" s="272">
        <f>IF('Indicator Data'!J34="No data","x",ROUND(IF('Indicator Data'!J34&gt;N$71,0,IF('Indicator Data'!J34&lt;N$72,10,(N$71-'Indicator Data'!J34)/(N$71-N$72)*10)),1))</f>
        <v>8.1999999999999993</v>
      </c>
      <c r="O32" s="208">
        <f t="shared" si="1"/>
        <v>5.4</v>
      </c>
      <c r="P32" s="208">
        <f t="shared" si="6"/>
        <v>8.8000000000000007</v>
      </c>
      <c r="Q32" s="5">
        <f t="shared" si="2"/>
        <v>6.9</v>
      </c>
      <c r="R32" s="12">
        <f t="shared" si="3"/>
        <v>7.3</v>
      </c>
      <c r="S32" s="208">
        <f>IF('Indicator Data'!K34=5,10,IF('Indicator Data'!K34=4,8,IF('Indicator Data'!K34=3,5,IF('Indicator Data'!K34=2,2,IF('Indicator Data'!K34=1,1,0)))))</f>
        <v>5</v>
      </c>
      <c r="T32" s="209">
        <f>SUM('Indicator Data'!L34:O34)</f>
        <v>0</v>
      </c>
      <c r="U32" s="208">
        <f t="shared" si="7"/>
        <v>0</v>
      </c>
      <c r="V32" s="208">
        <f>IF('Indicator Data'!P34=1,2,IF('Indicator Data'!P34=2,4,IF('Indicator Data'!P34=3,7,IF('Indicator Data'!P34=4,8,IF('Indicator Data'!P34=5,9,IF('Indicator Data'!P34=6,10,"x"))))))</f>
        <v>8</v>
      </c>
      <c r="W32" s="6">
        <f t="shared" si="8"/>
        <v>5.2</v>
      </c>
      <c r="Y32" s="166"/>
    </row>
    <row r="33" spans="1:25" s="9" customFormat="1" x14ac:dyDescent="0.25">
      <c r="A33" s="165" t="s">
        <v>187</v>
      </c>
      <c r="B33" s="165" t="s">
        <v>369</v>
      </c>
      <c r="C33" s="165" t="s">
        <v>367</v>
      </c>
      <c r="D33" s="195" t="s">
        <v>371</v>
      </c>
      <c r="E33" s="3">
        <f>IF('Indicator Data'!E35="No data","x",ROUND(IF(('Indicator Data'!E35)&gt;E$71,10,IF(('Indicator Data'!E35)&lt;E$72,0,10-(E$71-('Indicator Data'!E35))/(E$71-E$72)*10)),1))</f>
        <v>4.3</v>
      </c>
      <c r="F33" s="50">
        <f>IF('Indicator Data'!F35="No data","x",'Indicator Data'!F35/'Indicator Data'!$AX35)</f>
        <v>0.31283485906258196</v>
      </c>
      <c r="G33" s="50">
        <f>IF('Indicator Data'!G35="No data","x",'Indicator Data'!G35/'Indicator Data'!$AX35)</f>
        <v>0.14669480835758264</v>
      </c>
      <c r="H33" s="50">
        <f t="shared" si="4"/>
        <v>0.19309113162068664</v>
      </c>
      <c r="I33" s="3">
        <f t="shared" si="5"/>
        <v>4.8</v>
      </c>
      <c r="J33" s="271">
        <f>IF('Indicator Data'!H35="No data","x",ROUND(IF('Indicator Data'!H35=0,0,IF(LOG('Indicator Data'!H35)&gt;J$71,10,IF(LOG('Indicator Data'!H35)&lt;J$72,0,10-(J$71-LOG('Indicator Data'!H35))/(J$71-J$72)*10))),1))</f>
        <v>6.8</v>
      </c>
      <c r="K33" s="50">
        <f>IF(OR('Indicator Data'!H35="No data",'Indicator Data'!$AX35="No data"),"x",'Indicator Data'!H35/'Indicator Data'!$AX35)</f>
        <v>2.9184466395410329E-2</v>
      </c>
      <c r="L33" s="3">
        <f t="shared" si="0"/>
        <v>10</v>
      </c>
      <c r="M33" s="3">
        <f>IF('Indicator Data'!I35="No data","x",ROUND(IF('Indicator Data'!I35=0,0,IF('Indicator Data'!I35&gt;M$71,10,IF('Indicator Data'!I35&lt;M$72,0,10-(M$71-'Indicator Data'!I35)/(M$71-M$72)*10))),1))</f>
        <v>3</v>
      </c>
      <c r="N33" s="272">
        <f>IF('Indicator Data'!J35="No data","x",ROUND(IF('Indicator Data'!J35&gt;N$71,0,IF('Indicator Data'!J35&lt;N$72,10,(N$71-'Indicator Data'!J35)/(N$71-N$72)*10)),1))</f>
        <v>5.8</v>
      </c>
      <c r="O33" s="208">
        <f t="shared" si="1"/>
        <v>4.3</v>
      </c>
      <c r="P33" s="208">
        <f t="shared" si="6"/>
        <v>6.8</v>
      </c>
      <c r="Q33" s="5">
        <f t="shared" si="2"/>
        <v>4.5</v>
      </c>
      <c r="R33" s="12">
        <f t="shared" si="3"/>
        <v>5.3</v>
      </c>
      <c r="S33" s="208">
        <f>IF('Indicator Data'!K35=5,10,IF('Indicator Data'!K35=4,8,IF('Indicator Data'!K35=3,5,IF('Indicator Data'!K35=2,2,IF('Indicator Data'!K35=1,1,0)))))</f>
        <v>5</v>
      </c>
      <c r="T33" s="209">
        <f>SUM('Indicator Data'!L35:O35)</f>
        <v>0</v>
      </c>
      <c r="U33" s="208">
        <f t="shared" si="7"/>
        <v>0</v>
      </c>
      <c r="V33" s="208">
        <f>IF('Indicator Data'!P35=1,2,IF('Indicator Data'!P35=2,4,IF('Indicator Data'!P35=3,7,IF('Indicator Data'!P35=4,8,IF('Indicator Data'!P35=5,9,IF('Indicator Data'!P35=6,10,"x"))))))</f>
        <v>7</v>
      </c>
      <c r="W33" s="6">
        <f t="shared" si="8"/>
        <v>4.5999999999999996</v>
      </c>
      <c r="Y33" s="166"/>
    </row>
    <row r="34" spans="1:25" s="9" customFormat="1" x14ac:dyDescent="0.25">
      <c r="A34" s="165" t="s">
        <v>187</v>
      </c>
      <c r="B34" s="165" t="s">
        <v>563</v>
      </c>
      <c r="C34" s="165" t="s">
        <v>367</v>
      </c>
      <c r="D34" s="195" t="s">
        <v>374</v>
      </c>
      <c r="E34" s="3">
        <f>IF('Indicator Data'!E36="No data","x",ROUND(IF(('Indicator Data'!E36)&gt;E$71,10,IF(('Indicator Data'!E36)&lt;E$72,0,10-(E$71-('Indicator Data'!E36))/(E$71-E$72)*10)),1))</f>
        <v>3.6</v>
      </c>
      <c r="F34" s="50">
        <f>IF('Indicator Data'!F36="No data","x",'Indicator Data'!F36/'Indicator Data'!$AX36)</f>
        <v>0.50613127396878332</v>
      </c>
      <c r="G34" s="50">
        <f>IF('Indicator Data'!G36="No data","x",'Indicator Data'!G36/'Indicator Data'!$AX36)</f>
        <v>7.3330667943248232E-2</v>
      </c>
      <c r="H34" s="50">
        <f t="shared" si="4"/>
        <v>0.2713983039702037</v>
      </c>
      <c r="I34" s="3">
        <f t="shared" si="5"/>
        <v>6.8</v>
      </c>
      <c r="J34" s="271">
        <f>IF('Indicator Data'!H36="No data","x",ROUND(IF('Indicator Data'!H36=0,0,IF(LOG('Indicator Data'!H36)&gt;J$71,10,IF(LOG('Indicator Data'!H36)&lt;J$72,0,10-(J$71-LOG('Indicator Data'!H36))/(J$71-J$72)*10))),1))</f>
        <v>9.1999999999999993</v>
      </c>
      <c r="K34" s="50">
        <f>IF(OR('Indicator Data'!H36="No data",'Indicator Data'!$AX36="No data"),"x",'Indicator Data'!H36/'Indicator Data'!$AX36)</f>
        <v>1.8085432657412765E-2</v>
      </c>
      <c r="L34" s="3">
        <f t="shared" si="0"/>
        <v>10</v>
      </c>
      <c r="M34" s="3">
        <f>IF('Indicator Data'!I36="No data","x",ROUND(IF('Indicator Data'!I36=0,0,IF('Indicator Data'!I36&gt;M$71,10,IF('Indicator Data'!I36&lt;M$72,0,10-(M$71-'Indicator Data'!I36)/(M$71-M$72)*10))),1))</f>
        <v>3</v>
      </c>
      <c r="N34" s="272">
        <f>IF('Indicator Data'!J36="No data","x",ROUND(IF('Indicator Data'!J36&gt;N$71,0,IF('Indicator Data'!J36&lt;N$72,10,(N$71-'Indicator Data'!J36)/(N$71-N$72)*10)),1))</f>
        <v>8.3000000000000007</v>
      </c>
      <c r="O34" s="208">
        <f t="shared" si="1"/>
        <v>3.6</v>
      </c>
      <c r="P34" s="208">
        <f t="shared" si="6"/>
        <v>9.1999999999999993</v>
      </c>
      <c r="Q34" s="5">
        <f t="shared" si="2"/>
        <v>6</v>
      </c>
      <c r="R34" s="12">
        <f t="shared" si="3"/>
        <v>6.9</v>
      </c>
      <c r="S34" s="208">
        <f>IF('Indicator Data'!K36=5,10,IF('Indicator Data'!K36=4,8,IF('Indicator Data'!K36=3,5,IF('Indicator Data'!K36=2,2,IF('Indicator Data'!K36=1,1,0)))))</f>
        <v>5</v>
      </c>
      <c r="T34" s="209">
        <f>SUM('Indicator Data'!L36:O36)</f>
        <v>0</v>
      </c>
      <c r="U34" s="208">
        <f t="shared" si="7"/>
        <v>0</v>
      </c>
      <c r="V34" s="208">
        <f>IF('Indicator Data'!P36=1,2,IF('Indicator Data'!P36=2,4,IF('Indicator Data'!P36=3,7,IF('Indicator Data'!P36=4,8,IF('Indicator Data'!P36=5,9,IF('Indicator Data'!P36=6,10,"x"))))))</f>
        <v>7</v>
      </c>
      <c r="W34" s="6">
        <f t="shared" si="8"/>
        <v>4.5999999999999996</v>
      </c>
      <c r="Y34" s="166"/>
    </row>
    <row r="35" spans="1:25" s="9" customFormat="1" x14ac:dyDescent="0.25">
      <c r="A35" s="165" t="s">
        <v>187</v>
      </c>
      <c r="B35" s="165" t="s">
        <v>375</v>
      </c>
      <c r="C35" s="165" t="s">
        <v>367</v>
      </c>
      <c r="D35" s="195" t="s">
        <v>377</v>
      </c>
      <c r="E35" s="3">
        <f>IF('Indicator Data'!E37="No data","x",ROUND(IF(('Indicator Data'!E37)&gt;E$71,10,IF(('Indicator Data'!E37)&lt;E$72,0,10-(E$71-('Indicator Data'!E37))/(E$71-E$72)*10)),1))</f>
        <v>3.9</v>
      </c>
      <c r="F35" s="50">
        <f>IF('Indicator Data'!F37="No data","x",'Indicator Data'!F37/'Indicator Data'!$AX37)</f>
        <v>0</v>
      </c>
      <c r="G35" s="50">
        <f>IF('Indicator Data'!G37="No data","x",'Indicator Data'!G37/'Indicator Data'!$AX37)</f>
        <v>0.34114736385026306</v>
      </c>
      <c r="H35" s="50">
        <f t="shared" si="4"/>
        <v>8.5286840962565766E-2</v>
      </c>
      <c r="I35" s="3">
        <f t="shared" si="5"/>
        <v>2.1</v>
      </c>
      <c r="J35" s="271">
        <f>IF('Indicator Data'!H37="No data","x",ROUND(IF('Indicator Data'!H37=0,0,IF(LOG('Indicator Data'!H37)&gt;J$71,10,IF(LOG('Indicator Data'!H37)&lt;J$72,0,10-(J$71-LOG('Indicator Data'!H37))/(J$71-J$72)*10))),1))</f>
        <v>0</v>
      </c>
      <c r="K35" s="50">
        <f>IF(OR('Indicator Data'!H37="No data",'Indicator Data'!$AX37="No data"),"x",'Indicator Data'!H37/'Indicator Data'!$AX37)</f>
        <v>1.4413173774576628E-4</v>
      </c>
      <c r="L35" s="3">
        <f t="shared" ref="L35:L66" si="9">IF(K35="x","x",ROUND(IF(K35&gt;L$71,10,IF(K35&lt;L$72,0,10-(L$71-K35)/(L$71-L$72)*10)),1))</f>
        <v>0.1</v>
      </c>
      <c r="M35" s="3">
        <f>IF('Indicator Data'!I37="No data","x",ROUND(IF('Indicator Data'!I37=0,0,IF('Indicator Data'!I37&gt;M$71,10,IF('Indicator Data'!I37&lt;M$72,0,10-(M$71-'Indicator Data'!I37)/(M$71-M$72)*10))),1))</f>
        <v>3</v>
      </c>
      <c r="N35" s="272">
        <f>IF('Indicator Data'!J37="No data","x",ROUND(IF('Indicator Data'!J37&gt;N$71,0,IF('Indicator Data'!J37&lt;N$72,10,(N$71-'Indicator Data'!J37)/(N$71-N$72)*10)),1))</f>
        <v>8.3000000000000007</v>
      </c>
      <c r="O35" s="208">
        <f t="shared" ref="O35:O69" si="10">E35</f>
        <v>3.9</v>
      </c>
      <c r="P35" s="208">
        <f t="shared" si="6"/>
        <v>0</v>
      </c>
      <c r="Q35" s="5">
        <f t="shared" ref="Q35:Q69" si="11">ROUND(AVERAGE(I35,N35,M35),1)</f>
        <v>4.5</v>
      </c>
      <c r="R35" s="12">
        <f t="shared" ref="R35:R66" si="12">IF(O35="x",ROUND((10-GEOMEAN(((10-P35)/10*9+1),((10-Q35)/10*9+1)))/9*10,1),IF(AND(P35="x"),ROUND((10-GEOMEAN(((10-O35)/10*9+1),((10-Q35)/10*9+1)))/9*10,1),IF(Q35="x",ROUND((10-GEOMEAN(((10-P35)/10*9+1),((10-O35)/10*9+1)))/9*10,1),ROUND((10-GEOMEAN(((10-O35)/10*9+1),((10-P35)/10*9+1),((10-Q35)/10*9+1)))/9*10,1))))</f>
        <v>3</v>
      </c>
      <c r="S35" s="208">
        <f>IF('Indicator Data'!K37=5,10,IF('Indicator Data'!K37=4,8,IF('Indicator Data'!K37=3,5,IF('Indicator Data'!K37=2,2,IF('Indicator Data'!K37=1,1,0)))))</f>
        <v>5</v>
      </c>
      <c r="T35" s="209">
        <f>SUM('Indicator Data'!L37:O37)</f>
        <v>0</v>
      </c>
      <c r="U35" s="208">
        <f t="shared" si="7"/>
        <v>0</v>
      </c>
      <c r="V35" s="208">
        <f>IF('Indicator Data'!P37=1,2,IF('Indicator Data'!P37=2,4,IF('Indicator Data'!P37=3,7,IF('Indicator Data'!P37=4,8,IF('Indicator Data'!P37=5,9,IF('Indicator Data'!P37=6,10,"x"))))))</f>
        <v>7</v>
      </c>
      <c r="W35" s="6">
        <f t="shared" si="8"/>
        <v>4.5999999999999996</v>
      </c>
      <c r="Y35" s="166"/>
    </row>
    <row r="36" spans="1:25" s="9" customFormat="1" x14ac:dyDescent="0.25">
      <c r="A36" s="165" t="s">
        <v>187</v>
      </c>
      <c r="B36" s="165" t="s">
        <v>378</v>
      </c>
      <c r="C36" s="165" t="s">
        <v>367</v>
      </c>
      <c r="D36" s="195" t="s">
        <v>380</v>
      </c>
      <c r="E36" s="3">
        <f>IF('Indicator Data'!E38="No data","x",ROUND(IF(('Indicator Data'!E38)&gt;E$71,10,IF(('Indicator Data'!E38)&lt;E$72,0,10-(E$71-('Indicator Data'!E38))/(E$71-E$72)*10)),1))</f>
        <v>3.9</v>
      </c>
      <c r="F36" s="50">
        <f>IF('Indicator Data'!F38="No data","x",'Indicator Data'!F38/'Indicator Data'!$AX38)</f>
        <v>0.19033276251659254</v>
      </c>
      <c r="G36" s="50">
        <f>IF('Indicator Data'!G38="No data","x",'Indicator Data'!G38/'Indicator Data'!$AX38)</f>
        <v>2.5167445206659304E-2</v>
      </c>
      <c r="H36" s="50">
        <f t="shared" si="4"/>
        <v>0.1014582425599611</v>
      </c>
      <c r="I36" s="3">
        <f t="shared" si="5"/>
        <v>2.5</v>
      </c>
      <c r="J36" s="271">
        <f>IF('Indicator Data'!H38="No data","x",ROUND(IF('Indicator Data'!H38=0,0,IF(LOG('Indicator Data'!H38)&gt;J$71,10,IF(LOG('Indicator Data'!H38)&lt;J$72,0,10-(J$71-LOG('Indicator Data'!H38))/(J$71-J$72)*10))),1))</f>
        <v>10</v>
      </c>
      <c r="K36" s="50">
        <f>IF(OR('Indicator Data'!H38="No data",'Indicator Data'!$AX38="No data"),"x",'Indicator Data'!H38/'Indicator Data'!$AX38)</f>
        <v>2.4883687794870754E-2</v>
      </c>
      <c r="L36" s="3">
        <f t="shared" si="9"/>
        <v>10</v>
      </c>
      <c r="M36" s="3">
        <f>IF('Indicator Data'!I38="No data","x",ROUND(IF('Indicator Data'!I38=0,0,IF('Indicator Data'!I38&gt;M$71,10,IF('Indicator Data'!I38&lt;M$72,0,10-(M$71-'Indicator Data'!I38)/(M$71-M$72)*10))),1))</f>
        <v>3</v>
      </c>
      <c r="N36" s="272">
        <f>IF('Indicator Data'!J38="No data","x",ROUND(IF('Indicator Data'!J38&gt;N$71,0,IF('Indicator Data'!J38&lt;N$72,10,(N$71-'Indicator Data'!J38)/(N$71-N$72)*10)),1))</f>
        <v>8.1</v>
      </c>
      <c r="O36" s="208">
        <f t="shared" si="10"/>
        <v>3.9</v>
      </c>
      <c r="P36" s="208">
        <f t="shared" si="6"/>
        <v>10</v>
      </c>
      <c r="Q36" s="5">
        <f t="shared" si="11"/>
        <v>4.5</v>
      </c>
      <c r="R36" s="12">
        <f t="shared" si="12"/>
        <v>7.4</v>
      </c>
      <c r="S36" s="208">
        <f>IF('Indicator Data'!K38=5,10,IF('Indicator Data'!K38=4,8,IF('Indicator Data'!K38=3,5,IF('Indicator Data'!K38=2,2,IF('Indicator Data'!K38=1,1,0)))))</f>
        <v>5</v>
      </c>
      <c r="T36" s="209">
        <f>SUM('Indicator Data'!L38:O38)</f>
        <v>0</v>
      </c>
      <c r="U36" s="208">
        <f t="shared" si="7"/>
        <v>0</v>
      </c>
      <c r="V36" s="208">
        <f>IF('Indicator Data'!P38=1,2,IF('Indicator Data'!P38=2,4,IF('Indicator Data'!P38=3,7,IF('Indicator Data'!P38=4,8,IF('Indicator Data'!P38=5,9,IF('Indicator Data'!P38=6,10,"x"))))))</f>
        <v>7</v>
      </c>
      <c r="W36" s="6">
        <f t="shared" si="8"/>
        <v>4.5999999999999996</v>
      </c>
      <c r="Y36" s="166"/>
    </row>
    <row r="37" spans="1:25" s="9" customFormat="1" x14ac:dyDescent="0.25">
      <c r="A37" s="165" t="s">
        <v>187</v>
      </c>
      <c r="B37" s="165" t="s">
        <v>381</v>
      </c>
      <c r="C37" s="165" t="s">
        <v>367</v>
      </c>
      <c r="D37" s="195" t="s">
        <v>383</v>
      </c>
      <c r="E37" s="3">
        <f>IF('Indicator Data'!E39="No data","x",ROUND(IF(('Indicator Data'!E39)&gt;E$71,10,IF(('Indicator Data'!E39)&lt;E$72,0,10-(E$71-('Indicator Data'!E39))/(E$71-E$72)*10)),1))</f>
        <v>3.9</v>
      </c>
      <c r="F37" s="50">
        <f>IF('Indicator Data'!F39="No data","x",'Indicator Data'!F39/'Indicator Data'!$AX39)</f>
        <v>0.38297921537394342</v>
      </c>
      <c r="G37" s="50">
        <f>IF('Indicator Data'!G39="No data","x",'Indicator Data'!G39/'Indicator Data'!$AX39)</f>
        <v>0.18198494463427795</v>
      </c>
      <c r="H37" s="50">
        <f t="shared" si="4"/>
        <v>0.23698584384554119</v>
      </c>
      <c r="I37" s="3">
        <f t="shared" si="5"/>
        <v>5.9</v>
      </c>
      <c r="J37" s="271">
        <f>IF('Indicator Data'!H39="No data","x",ROUND(IF('Indicator Data'!H39=0,0,IF(LOG('Indicator Data'!H39)&gt;J$71,10,IF(LOG('Indicator Data'!H39)&lt;J$72,0,10-(J$71-LOG('Indicator Data'!H39))/(J$71-J$72)*10))),1))</f>
        <v>4.5</v>
      </c>
      <c r="K37" s="50">
        <f>IF(OR('Indicator Data'!H39="No data",'Indicator Data'!$AX39="No data"),"x",'Indicator Data'!H39/'Indicator Data'!$AX39)</f>
        <v>2.0472067389212031E-3</v>
      </c>
      <c r="L37" s="3">
        <f t="shared" si="9"/>
        <v>1.4</v>
      </c>
      <c r="M37" s="3">
        <f>IF('Indicator Data'!I39="No data","x",ROUND(IF('Indicator Data'!I39=0,0,IF('Indicator Data'!I39&gt;M$71,10,IF('Indicator Data'!I39&lt;M$72,0,10-(M$71-'Indicator Data'!I39)/(M$71-M$72)*10))),1))</f>
        <v>3</v>
      </c>
      <c r="N37" s="272">
        <f>IF('Indicator Data'!J39="No data","x",ROUND(IF('Indicator Data'!J39&gt;N$71,0,IF('Indicator Data'!J39&lt;N$72,10,(N$71-'Indicator Data'!J39)/(N$71-N$72)*10)),1))</f>
        <v>8.1</v>
      </c>
      <c r="O37" s="208">
        <f t="shared" si="10"/>
        <v>3.9</v>
      </c>
      <c r="P37" s="208">
        <f t="shared" si="6"/>
        <v>4.5</v>
      </c>
      <c r="Q37" s="5">
        <f t="shared" si="11"/>
        <v>5.7</v>
      </c>
      <c r="R37" s="12">
        <f t="shared" si="12"/>
        <v>4.7</v>
      </c>
      <c r="S37" s="208">
        <f>IF('Indicator Data'!K39=5,10,IF('Indicator Data'!K39=4,8,IF('Indicator Data'!K39=3,5,IF('Indicator Data'!K39=2,2,IF('Indicator Data'!K39=1,1,0)))))</f>
        <v>5</v>
      </c>
      <c r="T37" s="209">
        <f>SUM('Indicator Data'!L39:O39)</f>
        <v>0</v>
      </c>
      <c r="U37" s="208">
        <f t="shared" si="7"/>
        <v>0</v>
      </c>
      <c r="V37" s="208">
        <f>IF('Indicator Data'!P39=1,2,IF('Indicator Data'!P39=2,4,IF('Indicator Data'!P39=3,7,IF('Indicator Data'!P39=4,8,IF('Indicator Data'!P39=5,9,IF('Indicator Data'!P39=6,10,"x"))))))</f>
        <v>7</v>
      </c>
      <c r="W37" s="6">
        <f t="shared" si="8"/>
        <v>4.5999999999999996</v>
      </c>
      <c r="Y37" s="166"/>
    </row>
    <row r="38" spans="1:25" s="9" customFormat="1" x14ac:dyDescent="0.25">
      <c r="A38" s="165" t="s">
        <v>187</v>
      </c>
      <c r="B38" s="165" t="s">
        <v>384</v>
      </c>
      <c r="C38" s="165" t="s">
        <v>367</v>
      </c>
      <c r="D38" s="195" t="s">
        <v>386</v>
      </c>
      <c r="E38" s="3">
        <f>IF('Indicator Data'!E40="No data","x",ROUND(IF(('Indicator Data'!E40)&gt;E$71,10,IF(('Indicator Data'!E40)&lt;E$72,0,10-(E$71-('Indicator Data'!E40))/(E$71-E$72)*10)),1))</f>
        <v>3.6</v>
      </c>
      <c r="F38" s="50">
        <f>IF('Indicator Data'!F40="No data","x",'Indicator Data'!F40/'Indicator Data'!$AX40)</f>
        <v>0.26655053610008234</v>
      </c>
      <c r="G38" s="50">
        <f>IF('Indicator Data'!G40="No data","x",'Indicator Data'!G40/'Indicator Data'!$AX40)</f>
        <v>2.5922442695279262E-2</v>
      </c>
      <c r="H38" s="50">
        <f t="shared" si="4"/>
        <v>0.13975587872386097</v>
      </c>
      <c r="I38" s="3">
        <f t="shared" si="5"/>
        <v>3.5</v>
      </c>
      <c r="J38" s="271">
        <f>IF('Indicator Data'!H40="No data","x",ROUND(IF('Indicator Data'!H40=0,0,IF(LOG('Indicator Data'!H40)&gt;J$71,10,IF(LOG('Indicator Data'!H40)&lt;J$72,0,10-(J$71-LOG('Indicator Data'!H40))/(J$71-J$72)*10))),1))</f>
        <v>9.6999999999999993</v>
      </c>
      <c r="K38" s="50">
        <f>IF(OR('Indicator Data'!H40="No data",'Indicator Data'!$AX40="No data"),"x",'Indicator Data'!H40/'Indicator Data'!$AX40)</f>
        <v>1.3632429850996147E-2</v>
      </c>
      <c r="L38" s="3">
        <f t="shared" si="9"/>
        <v>9.1</v>
      </c>
      <c r="M38" s="3">
        <f>IF('Indicator Data'!I40="No data","x",ROUND(IF('Indicator Data'!I40=0,0,IF('Indicator Data'!I40&gt;M$71,10,IF('Indicator Data'!I40&lt;M$72,0,10-(M$71-'Indicator Data'!I40)/(M$71-M$72)*10))),1))</f>
        <v>3</v>
      </c>
      <c r="N38" s="272">
        <f>IF('Indicator Data'!J40="No data","x",ROUND(IF('Indicator Data'!J40&gt;N$71,0,IF('Indicator Data'!J40&lt;N$72,10,(N$71-'Indicator Data'!J40)/(N$71-N$72)*10)),1))</f>
        <v>7.8</v>
      </c>
      <c r="O38" s="208">
        <f t="shared" si="10"/>
        <v>3.6</v>
      </c>
      <c r="P38" s="208">
        <f t="shared" si="6"/>
        <v>9.6999999999999993</v>
      </c>
      <c r="Q38" s="5">
        <f t="shared" si="11"/>
        <v>4.8</v>
      </c>
      <c r="R38" s="12">
        <f t="shared" si="12"/>
        <v>7.1</v>
      </c>
      <c r="S38" s="208">
        <f>IF('Indicator Data'!K40=5,10,IF('Indicator Data'!K40=4,8,IF('Indicator Data'!K40=3,5,IF('Indicator Data'!K40=2,2,IF('Indicator Data'!K40=1,1,0)))))</f>
        <v>5</v>
      </c>
      <c r="T38" s="209">
        <f>SUM('Indicator Data'!L40:O40)</f>
        <v>20</v>
      </c>
      <c r="U38" s="208">
        <f t="shared" si="7"/>
        <v>6.5</v>
      </c>
      <c r="V38" s="208">
        <f>IF('Indicator Data'!P40=1,2,IF('Indicator Data'!P40=2,4,IF('Indicator Data'!P40=3,7,IF('Indicator Data'!P40=4,8,IF('Indicator Data'!P40=5,9,IF('Indicator Data'!P40=6,10,"x"))))))</f>
        <v>7</v>
      </c>
      <c r="W38" s="6">
        <f t="shared" si="8"/>
        <v>6.2</v>
      </c>
      <c r="Y38" s="166"/>
    </row>
    <row r="39" spans="1:25" s="9" customFormat="1" x14ac:dyDescent="0.25">
      <c r="A39" s="165" t="s">
        <v>187</v>
      </c>
      <c r="B39" s="165" t="s">
        <v>387</v>
      </c>
      <c r="C39" s="165" t="s">
        <v>367</v>
      </c>
      <c r="D39" s="195" t="s">
        <v>389</v>
      </c>
      <c r="E39" s="3">
        <f>IF('Indicator Data'!E41="No data","x",ROUND(IF(('Indicator Data'!E41)&gt;E$71,10,IF(('Indicator Data'!E41)&lt;E$72,0,10-(E$71-('Indicator Data'!E41))/(E$71-E$72)*10)),1))</f>
        <v>3.6</v>
      </c>
      <c r="F39" s="50">
        <f>IF('Indicator Data'!F41="No data","x",'Indicator Data'!F41/'Indicator Data'!$AX41)</f>
        <v>7.2017144707466299E-2</v>
      </c>
      <c r="G39" s="50">
        <f>IF('Indicator Data'!G41="No data","x",'Indicator Data'!G41/'Indicator Data'!$AX41)</f>
        <v>0</v>
      </c>
      <c r="H39" s="50">
        <f t="shared" si="4"/>
        <v>3.600857235373315E-2</v>
      </c>
      <c r="I39" s="3">
        <f t="shared" si="5"/>
        <v>0.9</v>
      </c>
      <c r="J39" s="271">
        <f>IF('Indicator Data'!H41="No data","x",ROUND(IF('Indicator Data'!H41=0,0,IF(LOG('Indicator Data'!H41)&gt;J$71,10,IF(LOG('Indicator Data'!H41)&lt;J$72,0,10-(J$71-LOG('Indicator Data'!H41))/(J$71-J$72)*10))),1))</f>
        <v>3.5</v>
      </c>
      <c r="K39" s="50">
        <f>IF(OR('Indicator Data'!H41="No data",'Indicator Data'!$AX41="No data"),"x",'Indicator Data'!H41/'Indicator Data'!$AX41)</f>
        <v>2.1177492211778039E-3</v>
      </c>
      <c r="L39" s="3">
        <f t="shared" si="9"/>
        <v>1.4</v>
      </c>
      <c r="M39" s="3">
        <f>IF('Indicator Data'!I41="No data","x",ROUND(IF('Indicator Data'!I41=0,0,IF('Indicator Data'!I41&gt;M$71,10,IF('Indicator Data'!I41&lt;M$72,0,10-(M$71-'Indicator Data'!I41)/(M$71-M$72)*10))),1))</f>
        <v>3</v>
      </c>
      <c r="N39" s="272">
        <f>IF('Indicator Data'!J41="No data","x",ROUND(IF('Indicator Data'!J41&gt;N$71,0,IF('Indicator Data'!J41&lt;N$72,10,(N$71-'Indicator Data'!J41)/(N$71-N$72)*10)),1))</f>
        <v>8.4</v>
      </c>
      <c r="O39" s="208">
        <f t="shared" si="10"/>
        <v>3.6</v>
      </c>
      <c r="P39" s="208">
        <f t="shared" si="6"/>
        <v>3.5</v>
      </c>
      <c r="Q39" s="5">
        <f t="shared" si="11"/>
        <v>4.0999999999999996</v>
      </c>
      <c r="R39" s="12">
        <f t="shared" si="12"/>
        <v>3.7</v>
      </c>
      <c r="S39" s="208">
        <f>IF('Indicator Data'!K41=5,10,IF('Indicator Data'!K41=4,8,IF('Indicator Data'!K41=3,5,IF('Indicator Data'!K41=2,2,IF('Indicator Data'!K41=1,1,0)))))</f>
        <v>5</v>
      </c>
      <c r="T39" s="209">
        <f>SUM('Indicator Data'!L41:O41)</f>
        <v>0</v>
      </c>
      <c r="U39" s="208">
        <f t="shared" si="7"/>
        <v>0</v>
      </c>
      <c r="V39" s="208">
        <f>IF('Indicator Data'!P41=1,2,IF('Indicator Data'!P41=2,4,IF('Indicator Data'!P41=3,7,IF('Indicator Data'!P41=4,8,IF('Indicator Data'!P41=5,9,IF('Indicator Data'!P41=6,10,"x"))))))</f>
        <v>7</v>
      </c>
      <c r="W39" s="6">
        <f t="shared" si="8"/>
        <v>4.5999999999999996</v>
      </c>
      <c r="Y39" s="166"/>
    </row>
    <row r="40" spans="1:25" s="9" customFormat="1" x14ac:dyDescent="0.25">
      <c r="A40" s="165" t="s">
        <v>187</v>
      </c>
      <c r="B40" s="165" t="s">
        <v>187</v>
      </c>
      <c r="C40" s="165" t="s">
        <v>367</v>
      </c>
      <c r="D40" s="195" t="s">
        <v>391</v>
      </c>
      <c r="E40" s="3">
        <f>IF('Indicator Data'!E42="No data","x",ROUND(IF(('Indicator Data'!E42)&gt;E$71,10,IF(('Indicator Data'!E42)&lt;E$72,0,10-(E$71-('Indicator Data'!E42))/(E$71-E$72)*10)),1))</f>
        <v>3.9</v>
      </c>
      <c r="F40" s="50">
        <f>IF('Indicator Data'!F42="No data","x",'Indicator Data'!F42/'Indicator Data'!$AX42)</f>
        <v>0.31021406495895032</v>
      </c>
      <c r="G40" s="50">
        <f>IF('Indicator Data'!G42="No data","x",'Indicator Data'!G42/'Indicator Data'!$AX42)</f>
        <v>0.50052141597618549</v>
      </c>
      <c r="H40" s="50">
        <f t="shared" si="4"/>
        <v>0.28023738647352153</v>
      </c>
      <c r="I40" s="3">
        <f t="shared" si="5"/>
        <v>7</v>
      </c>
      <c r="J40" s="271">
        <f>IF('Indicator Data'!H42="No data","x",ROUND(IF('Indicator Data'!H42=0,0,IF(LOG('Indicator Data'!H42)&gt;J$71,10,IF(LOG('Indicator Data'!H42)&lt;J$72,0,10-(J$71-LOG('Indicator Data'!H42))/(J$71-J$72)*10))),1))</f>
        <v>3.4</v>
      </c>
      <c r="K40" s="50">
        <f>IF(OR('Indicator Data'!H42="No data",'Indicator Data'!$AX42="No data"),"x",'Indicator Data'!H42/'Indicator Data'!$AX42)</f>
        <v>4.5083791408922855E-3</v>
      </c>
      <c r="L40" s="3">
        <f t="shared" si="9"/>
        <v>3</v>
      </c>
      <c r="M40" s="3">
        <f>IF('Indicator Data'!I42="No data","x",ROUND(IF('Indicator Data'!I42=0,0,IF('Indicator Data'!I42&gt;M$71,10,IF('Indicator Data'!I42&lt;M$72,0,10-(M$71-'Indicator Data'!I42)/(M$71-M$72)*10))),1))</f>
        <v>3</v>
      </c>
      <c r="N40" s="272">
        <f>IF('Indicator Data'!J42="No data","x",ROUND(IF('Indicator Data'!J42&gt;N$71,0,IF('Indicator Data'!J42&lt;N$72,10,(N$71-'Indicator Data'!J42)/(N$71-N$72)*10)),1))</f>
        <v>6.8</v>
      </c>
      <c r="O40" s="208">
        <f t="shared" si="10"/>
        <v>3.9</v>
      </c>
      <c r="P40" s="208">
        <f t="shared" si="6"/>
        <v>3.4</v>
      </c>
      <c r="Q40" s="5">
        <f t="shared" si="11"/>
        <v>5.6</v>
      </c>
      <c r="R40" s="12">
        <f t="shared" si="12"/>
        <v>4.4000000000000004</v>
      </c>
      <c r="S40" s="208">
        <f>IF('Indicator Data'!K42=5,10,IF('Indicator Data'!K42=4,8,IF('Indicator Data'!K42=3,5,IF('Indicator Data'!K42=2,2,IF('Indicator Data'!K42=1,1,0)))))</f>
        <v>5</v>
      </c>
      <c r="T40" s="209">
        <f>SUM('Indicator Data'!L42:O42)</f>
        <v>3</v>
      </c>
      <c r="U40" s="208">
        <f t="shared" si="7"/>
        <v>2.4</v>
      </c>
      <c r="V40" s="208">
        <f>IF('Indicator Data'!P42=1,2,IF('Indicator Data'!P42=2,4,IF('Indicator Data'!P42=3,7,IF('Indicator Data'!P42=4,8,IF('Indicator Data'!P42=5,9,IF('Indicator Data'!P42=6,10,"x"))))))</f>
        <v>7</v>
      </c>
      <c r="W40" s="6">
        <f t="shared" si="8"/>
        <v>5.0999999999999996</v>
      </c>
      <c r="Y40" s="166"/>
    </row>
    <row r="41" spans="1:25" s="9" customFormat="1" x14ac:dyDescent="0.25">
      <c r="A41" s="165" t="s">
        <v>187</v>
      </c>
      <c r="B41" s="165" t="s">
        <v>392</v>
      </c>
      <c r="C41" s="165" t="s">
        <v>367</v>
      </c>
      <c r="D41" s="195" t="s">
        <v>394</v>
      </c>
      <c r="E41" s="3">
        <f>IF('Indicator Data'!E43="No data","x",ROUND(IF(('Indicator Data'!E43)&gt;E$71,10,IF(('Indicator Data'!E43)&lt;E$72,0,10-(E$71-('Indicator Data'!E43))/(E$71-E$72)*10)),1))</f>
        <v>4.3</v>
      </c>
      <c r="F41" s="50">
        <f>IF('Indicator Data'!F43="No data","x",'Indicator Data'!F43/'Indicator Data'!$AX43)</f>
        <v>0</v>
      </c>
      <c r="G41" s="50">
        <f>IF('Indicator Data'!G43="No data","x",'Indicator Data'!G43/'Indicator Data'!$AX43)</f>
        <v>0</v>
      </c>
      <c r="H41" s="50">
        <f t="shared" si="4"/>
        <v>0</v>
      </c>
      <c r="I41" s="3">
        <f t="shared" si="5"/>
        <v>0</v>
      </c>
      <c r="J41" s="271">
        <f>IF('Indicator Data'!H43="No data","x",ROUND(IF('Indicator Data'!H43=0,0,IF(LOG('Indicator Data'!H43)&gt;J$71,10,IF(LOG('Indicator Data'!H43)&lt;J$72,0,10-(J$71-LOG('Indicator Data'!H43))/(J$71-J$72)*10))),1))</f>
        <v>0</v>
      </c>
      <c r="K41" s="50">
        <f>IF(OR('Indicator Data'!H43="No data",'Indicator Data'!$AX43="No data"),"x",'Indicator Data'!H43/'Indicator Data'!$AX43)</f>
        <v>1.7706686623334799E-6</v>
      </c>
      <c r="L41" s="3">
        <f t="shared" si="9"/>
        <v>0</v>
      </c>
      <c r="M41" s="3">
        <f>IF('Indicator Data'!I43="No data","x",ROUND(IF('Indicator Data'!I43=0,0,IF('Indicator Data'!I43&gt;M$71,10,IF('Indicator Data'!I43&lt;M$72,0,10-(M$71-'Indicator Data'!I43)/(M$71-M$72)*10))),1))</f>
        <v>3</v>
      </c>
      <c r="N41" s="272">
        <f>IF('Indicator Data'!J43="No data","x",ROUND(IF('Indicator Data'!J43&gt;N$71,0,IF('Indicator Data'!J43&lt;N$72,10,(N$71-'Indicator Data'!J43)/(N$71-N$72)*10)),1))</f>
        <v>0.5</v>
      </c>
      <c r="O41" s="208">
        <f t="shared" si="10"/>
        <v>4.3</v>
      </c>
      <c r="P41" s="208">
        <f t="shared" si="6"/>
        <v>0</v>
      </c>
      <c r="Q41" s="5">
        <f t="shared" si="11"/>
        <v>1.2</v>
      </c>
      <c r="R41" s="12">
        <f t="shared" si="12"/>
        <v>2</v>
      </c>
      <c r="S41" s="208">
        <f>IF('Indicator Data'!K43=5,10,IF('Indicator Data'!K43=4,8,IF('Indicator Data'!K43=3,5,IF('Indicator Data'!K43=2,2,IF('Indicator Data'!K43=1,1,0)))))</f>
        <v>5</v>
      </c>
      <c r="T41" s="209">
        <f>SUM('Indicator Data'!L43:O43)</f>
        <v>0</v>
      </c>
      <c r="U41" s="208">
        <f t="shared" si="7"/>
        <v>0</v>
      </c>
      <c r="V41" s="208">
        <f>IF('Indicator Data'!P43=1,2,IF('Indicator Data'!P43=2,4,IF('Indicator Data'!P43=3,7,IF('Indicator Data'!P43=4,8,IF('Indicator Data'!P43=5,9,IF('Indicator Data'!P43=6,10,"x"))))))</f>
        <v>8</v>
      </c>
      <c r="W41" s="6">
        <f t="shared" si="8"/>
        <v>5.2</v>
      </c>
      <c r="Y41" s="166"/>
    </row>
    <row r="42" spans="1:25" s="9" customFormat="1" x14ac:dyDescent="0.25">
      <c r="A42" s="165" t="s">
        <v>187</v>
      </c>
      <c r="B42" s="165" t="s">
        <v>395</v>
      </c>
      <c r="C42" s="165" t="s">
        <v>367</v>
      </c>
      <c r="D42" s="195" t="s">
        <v>397</v>
      </c>
      <c r="E42" s="3">
        <f>IF('Indicator Data'!E44="No data","x",ROUND(IF(('Indicator Data'!E44)&gt;E$71,10,IF(('Indicator Data'!E44)&lt;E$72,0,10-(E$71-('Indicator Data'!E44))/(E$71-E$72)*10)),1))</f>
        <v>3.9</v>
      </c>
      <c r="F42" s="50">
        <f>IF('Indicator Data'!F44="No data","x",'Indicator Data'!F44/'Indicator Data'!$AX44)</f>
        <v>1</v>
      </c>
      <c r="G42" s="50">
        <f>IF('Indicator Data'!G44="No data","x",'Indicator Data'!G44/'Indicator Data'!$AX44)</f>
        <v>0</v>
      </c>
      <c r="H42" s="50">
        <f t="shared" si="4"/>
        <v>0.5</v>
      </c>
      <c r="I42" s="3">
        <f t="shared" si="5"/>
        <v>10</v>
      </c>
      <c r="J42" s="271">
        <f>IF('Indicator Data'!H44="No data","x",ROUND(IF('Indicator Data'!H44=0,0,IF(LOG('Indicator Data'!H44)&gt;J$71,10,IF(LOG('Indicator Data'!H44)&lt;J$72,0,10-(J$71-LOG('Indicator Data'!H44))/(J$71-J$72)*10))),1))</f>
        <v>9.4</v>
      </c>
      <c r="K42" s="50">
        <f>IF(OR('Indicator Data'!H44="No data",'Indicator Data'!$AX44="No data"),"x",'Indicator Data'!H44/'Indicator Data'!$AX44)</f>
        <v>3.9E-2</v>
      </c>
      <c r="L42" s="3">
        <f t="shared" si="9"/>
        <v>10</v>
      </c>
      <c r="M42" s="3">
        <f>IF('Indicator Data'!I44="No data","x",ROUND(IF('Indicator Data'!I44=0,0,IF('Indicator Data'!I44&gt;M$71,10,IF('Indicator Data'!I44&lt;M$72,0,10-(M$71-'Indicator Data'!I44)/(M$71-M$72)*10))),1))</f>
        <v>3</v>
      </c>
      <c r="N42" s="272">
        <f>IF('Indicator Data'!J44="No data","x",ROUND(IF('Indicator Data'!J44&gt;N$71,0,IF('Indicator Data'!J44&lt;N$72,10,(N$71-'Indicator Data'!J44)/(N$71-N$72)*10)),1))</f>
        <v>6.5</v>
      </c>
      <c r="O42" s="208">
        <f t="shared" si="10"/>
        <v>3.9</v>
      </c>
      <c r="P42" s="208">
        <f t="shared" si="6"/>
        <v>9.4</v>
      </c>
      <c r="Q42" s="5">
        <f t="shared" si="11"/>
        <v>6.5</v>
      </c>
      <c r="R42" s="12">
        <f t="shared" si="12"/>
        <v>7.3</v>
      </c>
      <c r="S42" s="208">
        <f>IF('Indicator Data'!K44=5,10,IF('Indicator Data'!K44=4,8,IF('Indicator Data'!K44=3,5,IF('Indicator Data'!K44=2,2,IF('Indicator Data'!K44=1,1,0)))))</f>
        <v>5</v>
      </c>
      <c r="T42" s="209">
        <f>SUM('Indicator Data'!L44:O44)</f>
        <v>27</v>
      </c>
      <c r="U42" s="208">
        <f t="shared" si="7"/>
        <v>7.2</v>
      </c>
      <c r="V42" s="208">
        <f>IF('Indicator Data'!P44=1,2,IF('Indicator Data'!P44=2,4,IF('Indicator Data'!P44=3,7,IF('Indicator Data'!P44=4,8,IF('Indicator Data'!P44=5,9,IF('Indicator Data'!P44=6,10,"x"))))))</f>
        <v>8</v>
      </c>
      <c r="W42" s="6">
        <f t="shared" si="8"/>
        <v>6.9</v>
      </c>
      <c r="Y42" s="166"/>
    </row>
    <row r="43" spans="1:25" s="9" customFormat="1" x14ac:dyDescent="0.25">
      <c r="A43" s="165" t="s">
        <v>187</v>
      </c>
      <c r="B43" s="165" t="s">
        <v>398</v>
      </c>
      <c r="C43" s="165" t="s">
        <v>367</v>
      </c>
      <c r="D43" s="195" t="s">
        <v>400</v>
      </c>
      <c r="E43" s="3">
        <f>IF('Indicator Data'!E45="No data","x",ROUND(IF(('Indicator Data'!E45)&gt;E$71,10,IF(('Indicator Data'!E45)&lt;E$72,0,10-(E$71-('Indicator Data'!E45))/(E$71-E$72)*10)),1))</f>
        <v>4.3</v>
      </c>
      <c r="F43" s="50">
        <f>IF('Indicator Data'!F45="No data","x",'Indicator Data'!F45/'Indicator Data'!$AX45)</f>
        <v>1</v>
      </c>
      <c r="G43" s="50">
        <f>IF('Indicator Data'!G45="No data","x",'Indicator Data'!G45/'Indicator Data'!$AX45)</f>
        <v>0</v>
      </c>
      <c r="H43" s="50">
        <f t="shared" si="4"/>
        <v>0.5</v>
      </c>
      <c r="I43" s="3">
        <f t="shared" si="5"/>
        <v>10</v>
      </c>
      <c r="J43" s="271">
        <f>IF('Indicator Data'!H45="No data","x",ROUND(IF('Indicator Data'!H45=0,0,IF(LOG('Indicator Data'!H45)&gt;J$71,10,IF(LOG('Indicator Data'!H45)&lt;J$72,0,10-(J$71-LOG('Indicator Data'!H45))/(J$71-J$72)*10))),1))</f>
        <v>0</v>
      </c>
      <c r="K43" s="50">
        <f>IF(OR('Indicator Data'!H45="No data",'Indicator Data'!$AX45="No data"),"x",'Indicator Data'!H45/'Indicator Data'!$AX45)</f>
        <v>2.579867470959134E-6</v>
      </c>
      <c r="L43" s="3">
        <f t="shared" si="9"/>
        <v>0</v>
      </c>
      <c r="M43" s="3">
        <f>IF('Indicator Data'!I45="No data","x",ROUND(IF('Indicator Data'!I45=0,0,IF('Indicator Data'!I45&gt;M$71,10,IF('Indicator Data'!I45&lt;M$72,0,10-(M$71-'Indicator Data'!I45)/(M$71-M$72)*10))),1))</f>
        <v>3</v>
      </c>
      <c r="N43" s="272">
        <f>IF('Indicator Data'!J45="No data","x",ROUND(IF('Indicator Data'!J45&gt;N$71,0,IF('Indicator Data'!J45&lt;N$72,10,(N$71-'Indicator Data'!J45)/(N$71-N$72)*10)),1))</f>
        <v>5.5</v>
      </c>
      <c r="O43" s="208">
        <f t="shared" si="10"/>
        <v>4.3</v>
      </c>
      <c r="P43" s="208">
        <f t="shared" si="6"/>
        <v>0</v>
      </c>
      <c r="Q43" s="5">
        <f t="shared" si="11"/>
        <v>6.2</v>
      </c>
      <c r="R43" s="12">
        <f t="shared" si="12"/>
        <v>3.9</v>
      </c>
      <c r="S43" s="208">
        <f>IF('Indicator Data'!K45=5,10,IF('Indicator Data'!K45=4,8,IF('Indicator Data'!K45=3,5,IF('Indicator Data'!K45=2,2,IF('Indicator Data'!K45=1,1,0)))))</f>
        <v>5</v>
      </c>
      <c r="T43" s="209">
        <f>SUM('Indicator Data'!L45:O45)</f>
        <v>0</v>
      </c>
      <c r="U43" s="208">
        <f t="shared" si="7"/>
        <v>0</v>
      </c>
      <c r="V43" s="208">
        <f>IF('Indicator Data'!P45=1,2,IF('Indicator Data'!P45=2,4,IF('Indicator Data'!P45=3,7,IF('Indicator Data'!P45=4,8,IF('Indicator Data'!P45=5,9,IF('Indicator Data'!P45=6,10,"x"))))))</f>
        <v>8</v>
      </c>
      <c r="W43" s="6">
        <f t="shared" si="8"/>
        <v>5.2</v>
      </c>
      <c r="Y43" s="166"/>
    </row>
    <row r="44" spans="1:25" s="9" customFormat="1" x14ac:dyDescent="0.25">
      <c r="A44" s="165" t="s">
        <v>187</v>
      </c>
      <c r="B44" s="165" t="s">
        <v>573</v>
      </c>
      <c r="C44" s="165" t="s">
        <v>367</v>
      </c>
      <c r="D44" s="195" t="s">
        <v>519</v>
      </c>
      <c r="E44" s="3">
        <f>IF('Indicator Data'!E46="No data","x",ROUND(IF(('Indicator Data'!E46)&gt;E$71,10,IF(('Indicator Data'!E46)&lt;E$72,0,10-(E$71-('Indicator Data'!E46))/(E$71-E$72)*10)),1))</f>
        <v>3.9</v>
      </c>
      <c r="F44" s="50">
        <f>IF('Indicator Data'!F46="No data","x",'Indicator Data'!F46/'Indicator Data'!$AX46)</f>
        <v>2.2236710566349372E-3</v>
      </c>
      <c r="G44" s="50">
        <f>IF('Indicator Data'!G46="No data","x",'Indicator Data'!G46/'Indicator Data'!$AX46)</f>
        <v>2.3905767809797016E-3</v>
      </c>
      <c r="H44" s="50">
        <f t="shared" si="4"/>
        <v>1.7094797235623939E-3</v>
      </c>
      <c r="I44" s="3">
        <f t="shared" si="5"/>
        <v>0</v>
      </c>
      <c r="J44" s="271">
        <f>IF('Indicator Data'!H46="No data","x",ROUND(IF('Indicator Data'!H46=0,0,IF(LOG('Indicator Data'!H46)&gt;J$71,10,IF(LOG('Indicator Data'!H46)&lt;J$72,0,10-(J$71-LOG('Indicator Data'!H46))/(J$71-J$72)*10))),1))</f>
        <v>0</v>
      </c>
      <c r="K44" s="50">
        <f>IF(OR('Indicator Data'!H46="No data",'Indicator Data'!$AX46="No data"),"x",'Indicator Data'!H46/'Indicator Data'!$AX46)</f>
        <v>1.4948369383199895E-5</v>
      </c>
      <c r="L44" s="3">
        <f t="shared" si="9"/>
        <v>0</v>
      </c>
      <c r="M44" s="3">
        <f>IF('Indicator Data'!I46="No data","x",ROUND(IF('Indicator Data'!I46=0,0,IF('Indicator Data'!I46&gt;M$71,10,IF('Indicator Data'!I46&lt;M$72,0,10-(M$71-'Indicator Data'!I46)/(M$71-M$72)*10))),1))</f>
        <v>3</v>
      </c>
      <c r="N44" s="272">
        <f>IF('Indicator Data'!J46="No data","x",ROUND(IF('Indicator Data'!J46&gt;N$71,0,IF('Indicator Data'!J46&lt;N$72,10,(N$71-'Indicator Data'!J46)/(N$71-N$72)*10)),1))</f>
        <v>7.5</v>
      </c>
      <c r="O44" s="208">
        <f t="shared" si="10"/>
        <v>3.9</v>
      </c>
      <c r="P44" s="208">
        <f t="shared" si="6"/>
        <v>0</v>
      </c>
      <c r="Q44" s="5">
        <f t="shared" si="11"/>
        <v>3.5</v>
      </c>
      <c r="R44" s="12">
        <f t="shared" si="12"/>
        <v>2.6</v>
      </c>
      <c r="S44" s="208">
        <f>IF('Indicator Data'!K46=5,10,IF('Indicator Data'!K46=4,8,IF('Indicator Data'!K46=3,5,IF('Indicator Data'!K46=2,2,IF('Indicator Data'!K46=1,1,0)))))</f>
        <v>5</v>
      </c>
      <c r="T44" s="209">
        <f>SUM('Indicator Data'!L46:O46)</f>
        <v>0</v>
      </c>
      <c r="U44" s="208">
        <f t="shared" si="7"/>
        <v>0</v>
      </c>
      <c r="V44" s="208">
        <f>IF('Indicator Data'!P46=1,2,IF('Indicator Data'!P46=2,4,IF('Indicator Data'!P46=3,7,IF('Indicator Data'!P46=4,8,IF('Indicator Data'!P46=5,9,IF('Indicator Data'!P46=6,10,"x"))))))</f>
        <v>7</v>
      </c>
      <c r="W44" s="6">
        <f t="shared" si="8"/>
        <v>4.5999999999999996</v>
      </c>
      <c r="Y44" s="166"/>
    </row>
    <row r="45" spans="1:25" s="9" customFormat="1" x14ac:dyDescent="0.25">
      <c r="A45" s="165" t="s">
        <v>439</v>
      </c>
      <c r="B45" s="165" t="s">
        <v>401</v>
      </c>
      <c r="C45" s="165" t="s">
        <v>403</v>
      </c>
      <c r="D45" s="195" t="s">
        <v>404</v>
      </c>
      <c r="E45" s="3">
        <f>IF('Indicator Data'!E47="No data","x",ROUND(IF(('Indicator Data'!E47)&gt;E$71,10,IF(('Indicator Data'!E47)&lt;E$72,0,10-(E$71-('Indicator Data'!E47))/(E$71-E$72)*10)),1))</f>
        <v>4.3</v>
      </c>
      <c r="F45" s="50">
        <f>IF('Indicator Data'!F47="No data","x",'Indicator Data'!F47/'Indicator Data'!$AX47)</f>
        <v>0.60788129562101256</v>
      </c>
      <c r="G45" s="50">
        <f>IF('Indicator Data'!G47="No data","x",'Indicator Data'!G47/'Indicator Data'!$AX47)</f>
        <v>0</v>
      </c>
      <c r="H45" s="50">
        <f t="shared" si="4"/>
        <v>0.30394064781050628</v>
      </c>
      <c r="I45" s="3">
        <f t="shared" si="5"/>
        <v>7.6</v>
      </c>
      <c r="J45" s="271">
        <f>IF('Indicator Data'!H47="No data","x",ROUND(IF('Indicator Data'!H47=0,0,IF(LOG('Indicator Data'!H47)&gt;J$71,10,IF(LOG('Indicator Data'!H47)&lt;J$72,0,10-(J$71-LOG('Indicator Data'!H47))/(J$71-J$72)*10))),1))</f>
        <v>5.6</v>
      </c>
      <c r="K45" s="50">
        <f>IF(OR('Indicator Data'!H47="No data",'Indicator Data'!$AX47="No data"),"x",'Indicator Data'!H47/'Indicator Data'!$AX47)</f>
        <v>8.2164195370560706E-3</v>
      </c>
      <c r="L45" s="3">
        <f t="shared" si="9"/>
        <v>5.5</v>
      </c>
      <c r="M45" s="3">
        <f>IF('Indicator Data'!I47="No data","x",ROUND(IF('Indicator Data'!I47=0,0,IF('Indicator Data'!I47&gt;M$71,10,IF('Indicator Data'!I47&lt;M$72,0,10-(M$71-'Indicator Data'!I47)/(M$71-M$72)*10))),1))</f>
        <v>5.3</v>
      </c>
      <c r="N45" s="272">
        <f>IF('Indicator Data'!J47="No data","x",ROUND(IF('Indicator Data'!J47&gt;N$71,0,IF('Indicator Data'!J47&lt;N$72,10,(N$71-'Indicator Data'!J47)/(N$71-N$72)*10)),1))</f>
        <v>3.7</v>
      </c>
      <c r="O45" s="208">
        <f t="shared" si="10"/>
        <v>4.3</v>
      </c>
      <c r="P45" s="208">
        <f t="shared" si="6"/>
        <v>5.6</v>
      </c>
      <c r="Q45" s="5">
        <f t="shared" si="11"/>
        <v>5.5</v>
      </c>
      <c r="R45" s="12">
        <f t="shared" si="12"/>
        <v>5.2</v>
      </c>
      <c r="S45" s="208">
        <f>IF('Indicator Data'!K47=5,10,IF('Indicator Data'!K47=4,8,IF('Indicator Data'!K47=3,5,IF('Indicator Data'!K47=2,2,IF('Indicator Data'!K47=1,1,0)))))</f>
        <v>5</v>
      </c>
      <c r="T45" s="209">
        <f>SUM('Indicator Data'!L47:O47)</f>
        <v>0</v>
      </c>
      <c r="U45" s="208">
        <f t="shared" si="7"/>
        <v>0</v>
      </c>
      <c r="V45" s="208">
        <f>IF('Indicator Data'!P47=1,2,IF('Indicator Data'!P47=2,4,IF('Indicator Data'!P47=3,7,IF('Indicator Data'!P47=4,8,IF('Indicator Data'!P47=5,9,IF('Indicator Data'!P47=6,10,"x"))))))</f>
        <v>8</v>
      </c>
      <c r="W45" s="6">
        <f t="shared" si="8"/>
        <v>5.2</v>
      </c>
      <c r="Y45" s="166"/>
    </row>
    <row r="46" spans="1:25" s="9" customFormat="1" x14ac:dyDescent="0.25">
      <c r="A46" s="165" t="s">
        <v>439</v>
      </c>
      <c r="B46" s="165" t="s">
        <v>405</v>
      </c>
      <c r="C46" s="165" t="s">
        <v>403</v>
      </c>
      <c r="D46" s="195" t="s">
        <v>407</v>
      </c>
      <c r="E46" s="3">
        <f>IF('Indicator Data'!E48="No data","x",ROUND(IF(('Indicator Data'!E48)&gt;E$71,10,IF(('Indicator Data'!E48)&lt;E$72,0,10-(E$71-('Indicator Data'!E48))/(E$71-E$72)*10)),1))</f>
        <v>4.3</v>
      </c>
      <c r="F46" s="50">
        <f>IF('Indicator Data'!F48="No data","x",'Indicator Data'!F48/'Indicator Data'!$AX48)</f>
        <v>0</v>
      </c>
      <c r="G46" s="50">
        <f>IF('Indicator Data'!G48="No data","x",'Indicator Data'!G48/'Indicator Data'!$AX48)</f>
        <v>0.92431173467964634</v>
      </c>
      <c r="H46" s="50">
        <f t="shared" si="4"/>
        <v>0.23107793366991158</v>
      </c>
      <c r="I46" s="3">
        <f t="shared" si="5"/>
        <v>5.8</v>
      </c>
      <c r="J46" s="271">
        <f>IF('Indicator Data'!H48="No data","x",ROUND(IF('Indicator Data'!H48=0,0,IF(LOG('Indicator Data'!H48)&gt;J$71,10,IF(LOG('Indicator Data'!H48)&lt;J$72,0,10-(J$71-LOG('Indicator Data'!H48))/(J$71-J$72)*10))),1))</f>
        <v>4.9000000000000004</v>
      </c>
      <c r="K46" s="50">
        <f>IF(OR('Indicator Data'!H48="No data",'Indicator Data'!$AX48="No data"),"x",'Indicator Data'!H48/'Indicator Data'!$AX48)</f>
        <v>1.3185045036475969E-2</v>
      </c>
      <c r="L46" s="3">
        <f t="shared" si="9"/>
        <v>8.8000000000000007</v>
      </c>
      <c r="M46" s="3">
        <f>IF('Indicator Data'!I48="No data","x",ROUND(IF('Indicator Data'!I48=0,0,IF('Indicator Data'!I48&gt;M$71,10,IF('Indicator Data'!I48&lt;M$72,0,10-(M$71-'Indicator Data'!I48)/(M$71-M$72)*10))),1))</f>
        <v>5.3</v>
      </c>
      <c r="N46" s="272">
        <f>IF('Indicator Data'!J48="No data","x",ROUND(IF('Indicator Data'!J48&gt;N$71,0,IF('Indicator Data'!J48&lt;N$72,10,(N$71-'Indicator Data'!J48)/(N$71-N$72)*10)),1))</f>
        <v>1.7</v>
      </c>
      <c r="O46" s="208">
        <f t="shared" si="10"/>
        <v>4.3</v>
      </c>
      <c r="P46" s="208">
        <f t="shared" si="6"/>
        <v>4.9000000000000004</v>
      </c>
      <c r="Q46" s="5">
        <f t="shared" si="11"/>
        <v>4.3</v>
      </c>
      <c r="R46" s="12">
        <f t="shared" si="12"/>
        <v>4.5</v>
      </c>
      <c r="S46" s="208">
        <f>IF('Indicator Data'!K48=5,10,IF('Indicator Data'!K48=4,8,IF('Indicator Data'!K48=3,5,IF('Indicator Data'!K48=2,2,IF('Indicator Data'!K48=1,1,0)))))</f>
        <v>5</v>
      </c>
      <c r="T46" s="209">
        <f>SUM('Indicator Data'!L48:O48)</f>
        <v>0</v>
      </c>
      <c r="U46" s="208">
        <f t="shared" si="7"/>
        <v>0</v>
      </c>
      <c r="V46" s="208">
        <f>IF('Indicator Data'!P48=1,2,IF('Indicator Data'!P48=2,4,IF('Indicator Data'!P48=3,7,IF('Indicator Data'!P48=4,8,IF('Indicator Data'!P48=5,9,IF('Indicator Data'!P48=6,10,"x"))))))</f>
        <v>8</v>
      </c>
      <c r="W46" s="6">
        <f t="shared" si="8"/>
        <v>5.2</v>
      </c>
      <c r="Y46" s="166"/>
    </row>
    <row r="47" spans="1:25" s="9" customFormat="1" x14ac:dyDescent="0.25">
      <c r="A47" s="165" t="s">
        <v>439</v>
      </c>
      <c r="B47" s="165" t="s">
        <v>578</v>
      </c>
      <c r="C47" s="165" t="s">
        <v>403</v>
      </c>
      <c r="D47" s="195" t="s">
        <v>410</v>
      </c>
      <c r="E47" s="3">
        <f>IF('Indicator Data'!E49="No data","x",ROUND(IF(('Indicator Data'!E49)&gt;E$71,10,IF(('Indicator Data'!E49)&lt;E$72,0,10-(E$71-('Indicator Data'!E49))/(E$71-E$72)*10)),1))</f>
        <v>2.5</v>
      </c>
      <c r="F47" s="50">
        <f>IF('Indicator Data'!F49="No data","x",'Indicator Data'!F49/'Indicator Data'!$AX49)</f>
        <v>0.823494069131262</v>
      </c>
      <c r="G47" s="50">
        <f>IF('Indicator Data'!G49="No data","x",'Indicator Data'!G49/'Indicator Data'!$AX49)</f>
        <v>0.176505930868738</v>
      </c>
      <c r="H47" s="50">
        <f t="shared" si="4"/>
        <v>0.4558735172828155</v>
      </c>
      <c r="I47" s="3">
        <f t="shared" si="5"/>
        <v>10</v>
      </c>
      <c r="J47" s="271">
        <f>IF('Indicator Data'!H49="No data","x",ROUND(IF('Indicator Data'!H49=0,0,IF(LOG('Indicator Data'!H49)&gt;J$71,10,IF(LOG('Indicator Data'!H49)&lt;J$72,0,10-(J$71-LOG('Indicator Data'!H49))/(J$71-J$72)*10))),1))</f>
        <v>7.9</v>
      </c>
      <c r="K47" s="50">
        <f>IF(OR('Indicator Data'!H49="No data",'Indicator Data'!$AX49="No data"),"x",'Indicator Data'!H49/'Indicator Data'!$AX49)</f>
        <v>3.4361722378107216E-2</v>
      </c>
      <c r="L47" s="3">
        <f t="shared" si="9"/>
        <v>10</v>
      </c>
      <c r="M47" s="3">
        <f>IF('Indicator Data'!I49="No data","x",ROUND(IF('Indicator Data'!I49=0,0,IF('Indicator Data'!I49&gt;M$71,10,IF('Indicator Data'!I49&lt;M$72,0,10-(M$71-'Indicator Data'!I49)/(M$71-M$72)*10))),1))</f>
        <v>5.3</v>
      </c>
      <c r="N47" s="272">
        <f>IF('Indicator Data'!J49="No data","x",ROUND(IF('Indicator Data'!J49&gt;N$71,0,IF('Indicator Data'!J49&lt;N$72,10,(N$71-'Indicator Data'!J49)/(N$71-N$72)*10)),1))</f>
        <v>7.4</v>
      </c>
      <c r="O47" s="208">
        <f t="shared" si="10"/>
        <v>2.5</v>
      </c>
      <c r="P47" s="208">
        <f t="shared" si="6"/>
        <v>7.9</v>
      </c>
      <c r="Q47" s="5">
        <f t="shared" si="11"/>
        <v>7.6</v>
      </c>
      <c r="R47" s="12">
        <f t="shared" si="12"/>
        <v>6.5</v>
      </c>
      <c r="S47" s="208">
        <f>IF('Indicator Data'!K49=5,10,IF('Indicator Data'!K49=4,8,IF('Indicator Data'!K49=3,5,IF('Indicator Data'!K49=2,2,IF('Indicator Data'!K49=1,1,0)))))</f>
        <v>5</v>
      </c>
      <c r="T47" s="209">
        <f>SUM('Indicator Data'!L49:O49)</f>
        <v>0</v>
      </c>
      <c r="U47" s="208">
        <f t="shared" si="7"/>
        <v>0</v>
      </c>
      <c r="V47" s="208">
        <f>IF('Indicator Data'!P49=1,2,IF('Indicator Data'!P49=2,4,IF('Indicator Data'!P49=3,7,IF('Indicator Data'!P49=4,8,IF('Indicator Data'!P49=5,9,IF('Indicator Data'!P49=6,10,"x"))))))</f>
        <v>7</v>
      </c>
      <c r="W47" s="6">
        <f t="shared" si="8"/>
        <v>4.5999999999999996</v>
      </c>
      <c r="Y47" s="166"/>
    </row>
    <row r="48" spans="1:25" s="9" customFormat="1" x14ac:dyDescent="0.25">
      <c r="A48" s="165" t="s">
        <v>439</v>
      </c>
      <c r="B48" s="165" t="s">
        <v>580</v>
      </c>
      <c r="C48" s="165" t="s">
        <v>403</v>
      </c>
      <c r="D48" s="195" t="s">
        <v>413</v>
      </c>
      <c r="E48" s="3">
        <f>IF('Indicator Data'!E50="No data","x",ROUND(IF(('Indicator Data'!E50)&gt;E$71,10,IF(('Indicator Data'!E50)&lt;E$72,0,10-(E$71-('Indicator Data'!E50))/(E$71-E$72)*10)),1))</f>
        <v>5.7</v>
      </c>
      <c r="F48" s="50">
        <f>IF('Indicator Data'!F50="No data","x",'Indicator Data'!F50/'Indicator Data'!$AX50)</f>
        <v>0.22400335072154742</v>
      </c>
      <c r="G48" s="50">
        <f>IF('Indicator Data'!G50="No data","x",'Indicator Data'!G50/'Indicator Data'!$AX50)</f>
        <v>0</v>
      </c>
      <c r="H48" s="50">
        <f t="shared" si="4"/>
        <v>0.11200167536077371</v>
      </c>
      <c r="I48" s="3">
        <f t="shared" si="5"/>
        <v>2.8</v>
      </c>
      <c r="J48" s="271">
        <f>IF('Indicator Data'!H50="No data","x",ROUND(IF('Indicator Data'!H50=0,0,IF(LOG('Indicator Data'!H50)&gt;J$71,10,IF(LOG('Indicator Data'!H50)&lt;J$72,0,10-(J$71-LOG('Indicator Data'!H50))/(J$71-J$72)*10))),1))</f>
        <v>5.5</v>
      </c>
      <c r="K48" s="50">
        <f>IF(OR('Indicator Data'!H50="No data",'Indicator Data'!$AX50="No data"),"x",'Indicator Data'!H50/'Indicator Data'!$AX50)</f>
        <v>1.6025627105104138E-2</v>
      </c>
      <c r="L48" s="3">
        <f t="shared" si="9"/>
        <v>10</v>
      </c>
      <c r="M48" s="3">
        <f>IF('Indicator Data'!I50="No data","x",ROUND(IF('Indicator Data'!I50=0,0,IF('Indicator Data'!I50&gt;M$71,10,IF('Indicator Data'!I50&lt;M$72,0,10-(M$71-'Indicator Data'!I50)/(M$71-M$72)*10))),1))</f>
        <v>5.3</v>
      </c>
      <c r="N48" s="272">
        <f>IF('Indicator Data'!J50="No data","x",ROUND(IF('Indicator Data'!J50&gt;N$71,0,IF('Indicator Data'!J50&lt;N$72,10,(N$71-'Indicator Data'!J50)/(N$71-N$72)*10)),1))</f>
        <v>0.9</v>
      </c>
      <c r="O48" s="208">
        <f t="shared" si="10"/>
        <v>5.7</v>
      </c>
      <c r="P48" s="208">
        <f t="shared" si="6"/>
        <v>5.5</v>
      </c>
      <c r="Q48" s="5">
        <f t="shared" si="11"/>
        <v>3</v>
      </c>
      <c r="R48" s="12">
        <f t="shared" si="12"/>
        <v>4.8</v>
      </c>
      <c r="S48" s="208">
        <f>IF('Indicator Data'!K50=5,10,IF('Indicator Data'!K50=4,8,IF('Indicator Data'!K50=3,5,IF('Indicator Data'!K50=2,2,IF('Indicator Data'!K50=1,1,0)))))</f>
        <v>5</v>
      </c>
      <c r="T48" s="209">
        <f>SUM('Indicator Data'!L50:O50)</f>
        <v>7</v>
      </c>
      <c r="U48" s="208">
        <f t="shared" si="7"/>
        <v>4.2</v>
      </c>
      <c r="V48" s="208">
        <f>IF('Indicator Data'!P50=1,2,IF('Indicator Data'!P50=2,4,IF('Indicator Data'!P50=3,7,IF('Indicator Data'!P50=4,8,IF('Indicator Data'!P50=5,9,IF('Indicator Data'!P50=6,10,"x"))))))</f>
        <v>8</v>
      </c>
      <c r="W48" s="6">
        <f t="shared" si="8"/>
        <v>6</v>
      </c>
      <c r="Y48" s="166"/>
    </row>
    <row r="49" spans="1:25" s="9" customFormat="1" x14ac:dyDescent="0.25">
      <c r="A49" s="165" t="s">
        <v>439</v>
      </c>
      <c r="B49" s="165" t="s">
        <v>582</v>
      </c>
      <c r="C49" s="165" t="s">
        <v>403</v>
      </c>
      <c r="D49" s="195" t="s">
        <v>417</v>
      </c>
      <c r="E49" s="3">
        <f>IF('Indicator Data'!E51="No data","x",ROUND(IF(('Indicator Data'!E51)&gt;E$71,10,IF(('Indicator Data'!E51)&lt;E$72,0,10-(E$71-('Indicator Data'!E51))/(E$71-E$72)*10)),1))</f>
        <v>3.9</v>
      </c>
      <c r="F49" s="50" t="str">
        <f>IF('Indicator Data'!F51="No data","x",'Indicator Data'!F51/'Indicator Data'!$AX51)</f>
        <v>x</v>
      </c>
      <c r="G49" s="50" t="str">
        <f>IF('Indicator Data'!G51="No data","x",'Indicator Data'!G51/'Indicator Data'!$AX51)</f>
        <v>x</v>
      </c>
      <c r="H49" s="50" t="str">
        <f t="shared" si="4"/>
        <v>x</v>
      </c>
      <c r="I49" s="3" t="str">
        <f t="shared" si="5"/>
        <v>x</v>
      </c>
      <c r="J49" s="271">
        <f>IF('Indicator Data'!H51="No data","x",ROUND(IF('Indicator Data'!H51=0,0,IF(LOG('Indicator Data'!H51)&gt;J$71,10,IF(LOG('Indicator Data'!H51)&lt;J$72,0,10-(J$71-LOG('Indicator Data'!H51))/(J$71-J$72)*10))),1))</f>
        <v>0</v>
      </c>
      <c r="K49" s="50">
        <f>IF(OR('Indicator Data'!H51="No data",'Indicator Data'!$AX51="No data"),"x",'Indicator Data'!H51/'Indicator Data'!$AX51)</f>
        <v>0</v>
      </c>
      <c r="L49" s="3">
        <f t="shared" si="9"/>
        <v>0</v>
      </c>
      <c r="M49" s="3">
        <f>IF('Indicator Data'!I51="No data","x",ROUND(IF('Indicator Data'!I51=0,0,IF('Indicator Data'!I51&gt;M$71,10,IF('Indicator Data'!I51&lt;M$72,0,10-(M$71-'Indicator Data'!I51)/(M$71-M$72)*10))),1))</f>
        <v>5.3</v>
      </c>
      <c r="N49" s="272">
        <f>IF('Indicator Data'!J51="No data","x",ROUND(IF('Indicator Data'!J51&gt;N$71,0,IF('Indicator Data'!J51&lt;N$72,10,(N$71-'Indicator Data'!J51)/(N$71-N$72)*10)),1))</f>
        <v>5.9</v>
      </c>
      <c r="O49" s="208">
        <f t="shared" si="10"/>
        <v>3.9</v>
      </c>
      <c r="P49" s="208">
        <f t="shared" si="6"/>
        <v>0</v>
      </c>
      <c r="Q49" s="5">
        <f t="shared" si="11"/>
        <v>5.6</v>
      </c>
      <c r="R49" s="12">
        <f t="shared" si="12"/>
        <v>3.5</v>
      </c>
      <c r="S49" s="208">
        <f>IF('Indicator Data'!K51=5,10,IF('Indicator Data'!K51=4,8,IF('Indicator Data'!K51=3,5,IF('Indicator Data'!K51=2,2,IF('Indicator Data'!K51=1,1,0)))))</f>
        <v>5</v>
      </c>
      <c r="T49" s="209">
        <f>SUM('Indicator Data'!L51:O51)</f>
        <v>0</v>
      </c>
      <c r="U49" s="208">
        <f t="shared" si="7"/>
        <v>0</v>
      </c>
      <c r="V49" s="208">
        <f>IF('Indicator Data'!P51=1,2,IF('Indicator Data'!P51=2,4,IF('Indicator Data'!P51=3,7,IF('Indicator Data'!P51=4,8,IF('Indicator Data'!P51=5,9,IF('Indicator Data'!P51=6,10,"x"))))))</f>
        <v>8</v>
      </c>
      <c r="W49" s="6">
        <f t="shared" si="8"/>
        <v>5.2</v>
      </c>
      <c r="Y49" s="166"/>
    </row>
    <row r="50" spans="1:25" s="9" customFormat="1" x14ac:dyDescent="0.25">
      <c r="A50" s="165" t="s">
        <v>439</v>
      </c>
      <c r="B50" s="165" t="s">
        <v>416</v>
      </c>
      <c r="C50" s="165" t="s">
        <v>403</v>
      </c>
      <c r="D50" s="195" t="s">
        <v>420</v>
      </c>
      <c r="E50" s="3">
        <f>IF('Indicator Data'!E52="No data","x",ROUND(IF(('Indicator Data'!E52)&gt;E$71,10,IF(('Indicator Data'!E52)&lt;E$72,0,10-(E$71-('Indicator Data'!E52))/(E$71-E$72)*10)),1))</f>
        <v>3.9</v>
      </c>
      <c r="F50" s="50">
        <f>IF('Indicator Data'!F52="No data","x",'Indicator Data'!F52/'Indicator Data'!$AX52)</f>
        <v>0.43090400150836128</v>
      </c>
      <c r="G50" s="50">
        <f>IF('Indicator Data'!G52="No data","x",'Indicator Data'!G52/'Indicator Data'!$AX52)</f>
        <v>0.35948599689625665</v>
      </c>
      <c r="H50" s="50">
        <f t="shared" si="4"/>
        <v>0.30532349997824482</v>
      </c>
      <c r="I50" s="3">
        <f t="shared" si="5"/>
        <v>7.6</v>
      </c>
      <c r="J50" s="271">
        <f>IF('Indicator Data'!H52="No data","x",ROUND(IF('Indicator Data'!H52=0,0,IF(LOG('Indicator Data'!H52)&gt;J$71,10,IF(LOG('Indicator Data'!H52)&lt;J$72,0,10-(J$71-LOG('Indicator Data'!H52))/(J$71-J$72)*10))),1))</f>
        <v>8.5</v>
      </c>
      <c r="K50" s="50">
        <f>IF(OR('Indicator Data'!H52="No data",'Indicator Data'!$AX52="No data"),"x",'Indicator Data'!H52/'Indicator Data'!$AX52)</f>
        <v>1.4308424303981205E-2</v>
      </c>
      <c r="L50" s="3">
        <f t="shared" si="9"/>
        <v>9.5</v>
      </c>
      <c r="M50" s="3">
        <f>IF('Indicator Data'!I52="No data","x",ROUND(IF('Indicator Data'!I52=0,0,IF('Indicator Data'!I52&gt;M$71,10,IF('Indicator Data'!I52&lt;M$72,0,10-(M$71-'Indicator Data'!I52)/(M$71-M$72)*10))),1))</f>
        <v>5.3</v>
      </c>
      <c r="N50" s="272">
        <f>IF('Indicator Data'!J52="No data","x",ROUND(IF('Indicator Data'!J52&gt;N$71,0,IF('Indicator Data'!J52&lt;N$72,10,(N$71-'Indicator Data'!J52)/(N$71-N$72)*10)),1))</f>
        <v>6.1</v>
      </c>
      <c r="O50" s="208">
        <f t="shared" si="10"/>
        <v>3.9</v>
      </c>
      <c r="P50" s="208">
        <f t="shared" si="6"/>
        <v>8.5</v>
      </c>
      <c r="Q50" s="5">
        <f t="shared" si="11"/>
        <v>6.3</v>
      </c>
      <c r="R50" s="12">
        <f t="shared" si="12"/>
        <v>6.6</v>
      </c>
      <c r="S50" s="208">
        <f>IF('Indicator Data'!K52=5,10,IF('Indicator Data'!K52=4,8,IF('Indicator Data'!K52=3,5,IF('Indicator Data'!K52=2,2,IF('Indicator Data'!K52=1,1,0)))))</f>
        <v>5</v>
      </c>
      <c r="T50" s="209">
        <f>SUM('Indicator Data'!L52:O52)</f>
        <v>8</v>
      </c>
      <c r="U50" s="208">
        <f t="shared" si="7"/>
        <v>4.5</v>
      </c>
      <c r="V50" s="208">
        <f>IF('Indicator Data'!P52=1,2,IF('Indicator Data'!P52=2,4,IF('Indicator Data'!P52=3,7,IF('Indicator Data'!P52=4,8,IF('Indicator Data'!P52=5,9,IF('Indicator Data'!P52=6,10,"x"))))))</f>
        <v>7</v>
      </c>
      <c r="W50" s="6">
        <f t="shared" si="8"/>
        <v>5.6</v>
      </c>
      <c r="Y50" s="166"/>
    </row>
    <row r="51" spans="1:25" s="9" customFormat="1" x14ac:dyDescent="0.25">
      <c r="A51" s="165" t="s">
        <v>439</v>
      </c>
      <c r="B51" s="165" t="s">
        <v>418</v>
      </c>
      <c r="C51" s="165" t="s">
        <v>403</v>
      </c>
      <c r="D51" s="195" t="s">
        <v>423</v>
      </c>
      <c r="E51" s="3">
        <f>IF('Indicator Data'!E53="No data","x",ROUND(IF(('Indicator Data'!E53)&gt;E$71,10,IF(('Indicator Data'!E53)&lt;E$72,0,10-(E$71-('Indicator Data'!E53))/(E$71-E$72)*10)),1))</f>
        <v>3.9</v>
      </c>
      <c r="F51" s="50">
        <f>IF('Indicator Data'!F53="No data","x",'Indicator Data'!F53/'Indicator Data'!$AX53)</f>
        <v>0.45588561489738505</v>
      </c>
      <c r="G51" s="50">
        <f>IF('Indicator Data'!G53="No data","x",'Indicator Data'!G53/'Indicator Data'!$AX53)</f>
        <v>0.18760452498565258</v>
      </c>
      <c r="H51" s="50">
        <f t="shared" si="4"/>
        <v>0.27484393869510565</v>
      </c>
      <c r="I51" s="3">
        <f t="shared" si="5"/>
        <v>6.9</v>
      </c>
      <c r="J51" s="271">
        <f>IF('Indicator Data'!H53="No data","x",ROUND(IF('Indicator Data'!H53=0,0,IF(LOG('Indicator Data'!H53)&gt;J$71,10,IF(LOG('Indicator Data'!H53)&lt;J$72,0,10-(J$71-LOG('Indicator Data'!H53))/(J$71-J$72)*10))),1))</f>
        <v>8.1</v>
      </c>
      <c r="K51" s="50">
        <f>IF(OR('Indicator Data'!H53="No data",'Indicator Data'!$AX53="No data"),"x",'Indicator Data'!H53/'Indicator Data'!$AX53)</f>
        <v>1.479723915420054E-2</v>
      </c>
      <c r="L51" s="3">
        <f t="shared" si="9"/>
        <v>9.9</v>
      </c>
      <c r="M51" s="3">
        <f>IF('Indicator Data'!I53="No data","x",ROUND(IF('Indicator Data'!I53=0,0,IF('Indicator Data'!I53&gt;M$71,10,IF('Indicator Data'!I53&lt;M$72,0,10-(M$71-'Indicator Data'!I53)/(M$71-M$72)*10))),1))</f>
        <v>5.3</v>
      </c>
      <c r="N51" s="272">
        <f>IF('Indicator Data'!J53="No data","x",ROUND(IF('Indicator Data'!J53&gt;N$71,0,IF('Indicator Data'!J53&lt;N$72,10,(N$71-'Indicator Data'!J53)/(N$71-N$72)*10)),1))</f>
        <v>7.6</v>
      </c>
      <c r="O51" s="208">
        <f t="shared" si="10"/>
        <v>3.9</v>
      </c>
      <c r="P51" s="208">
        <f t="shared" si="6"/>
        <v>8.1</v>
      </c>
      <c r="Q51" s="5">
        <f t="shared" si="11"/>
        <v>6.6</v>
      </c>
      <c r="R51" s="12">
        <f t="shared" si="12"/>
        <v>6.5</v>
      </c>
      <c r="S51" s="208">
        <f>IF('Indicator Data'!K53=5,10,IF('Indicator Data'!K53=4,8,IF('Indicator Data'!K53=3,5,IF('Indicator Data'!K53=2,2,IF('Indicator Data'!K53=1,1,0)))))</f>
        <v>5</v>
      </c>
      <c r="T51" s="209">
        <f>SUM('Indicator Data'!L53:O53)</f>
        <v>0</v>
      </c>
      <c r="U51" s="208">
        <f t="shared" si="7"/>
        <v>0</v>
      </c>
      <c r="V51" s="208">
        <f>IF('Indicator Data'!P53=1,2,IF('Indicator Data'!P53=2,4,IF('Indicator Data'!P53=3,7,IF('Indicator Data'!P53=4,8,IF('Indicator Data'!P53=5,9,IF('Indicator Data'!P53=6,10,"x"))))))</f>
        <v>7</v>
      </c>
      <c r="W51" s="6">
        <f t="shared" si="8"/>
        <v>4.5999999999999996</v>
      </c>
      <c r="Y51" s="166"/>
    </row>
    <row r="52" spans="1:25" s="9" customFormat="1" x14ac:dyDescent="0.25">
      <c r="A52" s="165" t="s">
        <v>439</v>
      </c>
      <c r="B52" s="165" t="s">
        <v>421</v>
      </c>
      <c r="C52" s="165" t="s">
        <v>403</v>
      </c>
      <c r="D52" s="195" t="s">
        <v>426</v>
      </c>
      <c r="E52" s="3">
        <f>IF('Indicator Data'!E54="No data","x",ROUND(IF(('Indicator Data'!E54)&gt;E$71,10,IF(('Indicator Data'!E54)&lt;E$72,0,10-(E$71-('Indicator Data'!E54))/(E$71-E$72)*10)),1))</f>
        <v>2.1</v>
      </c>
      <c r="F52" s="50">
        <f>IF('Indicator Data'!F54="No data","x",'Indicator Data'!F54/'Indicator Data'!$AX54)</f>
        <v>0.40694359225637478</v>
      </c>
      <c r="G52" s="50">
        <f>IF('Indicator Data'!G54="No data","x",'Indicator Data'!G54/'Indicator Data'!$AX54)</f>
        <v>0.37555584945504528</v>
      </c>
      <c r="H52" s="50">
        <f t="shared" si="4"/>
        <v>0.29736075849194871</v>
      </c>
      <c r="I52" s="3">
        <f t="shared" si="5"/>
        <v>7.4</v>
      </c>
      <c r="J52" s="271">
        <f>IF('Indicator Data'!H54="No data","x",ROUND(IF('Indicator Data'!H54=0,0,IF(LOG('Indicator Data'!H54)&gt;J$71,10,IF(LOG('Indicator Data'!H54)&lt;J$72,0,10-(J$71-LOG('Indicator Data'!H54))/(J$71-J$72)*10))),1))</f>
        <v>8.6</v>
      </c>
      <c r="K52" s="50">
        <f>IF(OR('Indicator Data'!H54="No data",'Indicator Data'!$AX54="No data"),"x",'Indicator Data'!H54/'Indicator Data'!$AX54)</f>
        <v>1.1155559570878798E-2</v>
      </c>
      <c r="L52" s="3">
        <f t="shared" si="9"/>
        <v>7.4</v>
      </c>
      <c r="M52" s="3">
        <f>IF('Indicator Data'!I54="No data","x",ROUND(IF('Indicator Data'!I54=0,0,IF('Indicator Data'!I54&gt;M$71,10,IF('Indicator Data'!I54&lt;M$72,0,10-(M$71-'Indicator Data'!I54)/(M$71-M$72)*10))),1))</f>
        <v>5.3</v>
      </c>
      <c r="N52" s="272">
        <f>IF('Indicator Data'!J54="No data","x",ROUND(IF('Indicator Data'!J54&gt;N$71,0,IF('Indicator Data'!J54&lt;N$72,10,(N$71-'Indicator Data'!J54)/(N$71-N$72)*10)),1))</f>
        <v>7.8</v>
      </c>
      <c r="O52" s="208">
        <f t="shared" si="10"/>
        <v>2.1</v>
      </c>
      <c r="P52" s="208">
        <f t="shared" si="6"/>
        <v>8.6</v>
      </c>
      <c r="Q52" s="5">
        <f t="shared" si="11"/>
        <v>6.8</v>
      </c>
      <c r="R52" s="12">
        <f t="shared" si="12"/>
        <v>6.5</v>
      </c>
      <c r="S52" s="208">
        <f>IF('Indicator Data'!K54=5,10,IF('Indicator Data'!K54=4,8,IF('Indicator Data'!K54=3,5,IF('Indicator Data'!K54=2,2,IF('Indicator Data'!K54=1,1,0)))))</f>
        <v>5</v>
      </c>
      <c r="T52" s="209">
        <f>SUM('Indicator Data'!L54:O54)</f>
        <v>0</v>
      </c>
      <c r="U52" s="208">
        <f t="shared" si="7"/>
        <v>0</v>
      </c>
      <c r="V52" s="208">
        <f>IF('Indicator Data'!P54=1,2,IF('Indicator Data'!P54=2,4,IF('Indicator Data'!P54=3,7,IF('Indicator Data'!P54=4,8,IF('Indicator Data'!P54=5,9,IF('Indicator Data'!P54=6,10,"x"))))))</f>
        <v>7</v>
      </c>
      <c r="W52" s="6">
        <f t="shared" si="8"/>
        <v>4.5999999999999996</v>
      </c>
      <c r="Y52" s="166"/>
    </row>
    <row r="53" spans="1:25" s="9" customFormat="1" x14ac:dyDescent="0.25">
      <c r="A53" s="165" t="s">
        <v>439</v>
      </c>
      <c r="B53" s="165" t="s">
        <v>424</v>
      </c>
      <c r="C53" s="165" t="s">
        <v>403</v>
      </c>
      <c r="D53" s="195" t="s">
        <v>429</v>
      </c>
      <c r="E53" s="3">
        <f>IF('Indicator Data'!E55="No data","x",ROUND(IF(('Indicator Data'!E55)&gt;E$71,10,IF(('Indicator Data'!E55)&lt;E$72,0,10-(E$71-('Indicator Data'!E55))/(E$71-E$72)*10)),1))</f>
        <v>5.7</v>
      </c>
      <c r="F53" s="50">
        <f>IF('Indicator Data'!F55="No data","x",'Indicator Data'!F55/'Indicator Data'!$AX55)</f>
        <v>0.64864948686139623</v>
      </c>
      <c r="G53" s="50">
        <f>IF('Indicator Data'!G55="No data","x",'Indicator Data'!G55/'Indicator Data'!$AX55)</f>
        <v>0.1849357167023796</v>
      </c>
      <c r="H53" s="50">
        <f t="shared" si="4"/>
        <v>0.37055867260629299</v>
      </c>
      <c r="I53" s="3">
        <f t="shared" si="5"/>
        <v>9.3000000000000007</v>
      </c>
      <c r="J53" s="271">
        <f>IF('Indicator Data'!H55="No data","x",ROUND(IF('Indicator Data'!H55=0,0,IF(LOG('Indicator Data'!H55)&gt;J$71,10,IF(LOG('Indicator Data'!H55)&lt;J$72,0,10-(J$71-LOG('Indicator Data'!H55))/(J$71-J$72)*10))),1))</f>
        <v>7.7</v>
      </c>
      <c r="K53" s="50">
        <f>IF(OR('Indicator Data'!H55="No data",'Indicator Data'!$AX55="No data"),"x",'Indicator Data'!H55/'Indicator Data'!$AX55)</f>
        <v>9.5726684808438607E-3</v>
      </c>
      <c r="L53" s="3">
        <f t="shared" si="9"/>
        <v>6.4</v>
      </c>
      <c r="M53" s="3">
        <f>IF('Indicator Data'!I55="No data","x",ROUND(IF('Indicator Data'!I55=0,0,IF('Indicator Data'!I55&gt;M$71,10,IF('Indicator Data'!I55&lt;M$72,0,10-(M$71-'Indicator Data'!I55)/(M$71-M$72)*10))),1))</f>
        <v>5.3</v>
      </c>
      <c r="N53" s="272">
        <f>IF('Indicator Data'!J55="No data","x",ROUND(IF('Indicator Data'!J55&gt;N$71,0,IF('Indicator Data'!J55&lt;N$72,10,(N$71-'Indicator Data'!J55)/(N$71-N$72)*10)),1))</f>
        <v>3.8</v>
      </c>
      <c r="O53" s="208">
        <f t="shared" si="10"/>
        <v>5.7</v>
      </c>
      <c r="P53" s="208">
        <f t="shared" si="6"/>
        <v>7.7</v>
      </c>
      <c r="Q53" s="5">
        <f t="shared" si="11"/>
        <v>6.1</v>
      </c>
      <c r="R53" s="12">
        <f t="shared" si="12"/>
        <v>6.6</v>
      </c>
      <c r="S53" s="208">
        <f>IF('Indicator Data'!K55=5,10,IF('Indicator Data'!K55=4,8,IF('Indicator Data'!K55=3,5,IF('Indicator Data'!K55=2,2,IF('Indicator Data'!K55=1,1,0)))))</f>
        <v>5</v>
      </c>
      <c r="T53" s="209">
        <f>SUM('Indicator Data'!L55:O55)</f>
        <v>24</v>
      </c>
      <c r="U53" s="208">
        <f t="shared" si="7"/>
        <v>6.9</v>
      </c>
      <c r="V53" s="208">
        <f>IF('Indicator Data'!P55=1,2,IF('Indicator Data'!P55=2,4,IF('Indicator Data'!P55=3,7,IF('Indicator Data'!P55=4,8,IF('Indicator Data'!P55=5,9,IF('Indicator Data'!P55=6,10,"x"))))))</f>
        <v>8</v>
      </c>
      <c r="W53" s="6">
        <f t="shared" si="8"/>
        <v>6.8</v>
      </c>
      <c r="Y53" s="166"/>
    </row>
    <row r="54" spans="1:25" s="9" customFormat="1" x14ac:dyDescent="0.25">
      <c r="A54" s="165" t="s">
        <v>439</v>
      </c>
      <c r="B54" s="165" t="s">
        <v>427</v>
      </c>
      <c r="C54" s="165" t="s">
        <v>403</v>
      </c>
      <c r="D54" s="195" t="s">
        <v>432</v>
      </c>
      <c r="E54" s="3">
        <f>IF('Indicator Data'!E56="No data","x",ROUND(IF(('Indicator Data'!E56)&gt;E$71,10,IF(('Indicator Data'!E56)&lt;E$72,0,10-(E$71-('Indicator Data'!E56))/(E$71-E$72)*10)),1))</f>
        <v>2.1</v>
      </c>
      <c r="F54" s="50">
        <f>IF('Indicator Data'!F56="No data","x",'Indicator Data'!F56/'Indicator Data'!$AX56)</f>
        <v>0.52640181862989177</v>
      </c>
      <c r="G54" s="50">
        <f>IF('Indicator Data'!G56="No data","x",'Indicator Data'!G56/'Indicator Data'!$AX56)</f>
        <v>0.46587805724459463</v>
      </c>
      <c r="H54" s="50">
        <f t="shared" si="4"/>
        <v>0.37967042362609454</v>
      </c>
      <c r="I54" s="3">
        <f t="shared" si="5"/>
        <v>9.5</v>
      </c>
      <c r="J54" s="271">
        <f>IF('Indicator Data'!H56="No data","x",ROUND(IF('Indicator Data'!H56=0,0,IF(LOG('Indicator Data'!H56)&gt;J$71,10,IF(LOG('Indicator Data'!H56)&lt;J$72,0,10-(J$71-LOG('Indicator Data'!H56))/(J$71-J$72)*10))),1))</f>
        <v>7.3</v>
      </c>
      <c r="K54" s="50">
        <f>IF(OR('Indicator Data'!H56="No data",'Indicator Data'!$AX56="No data"),"x",'Indicator Data'!H56/'Indicator Data'!$AX56)</f>
        <v>1.4294981726640212E-2</v>
      </c>
      <c r="L54" s="3">
        <f t="shared" si="9"/>
        <v>9.5</v>
      </c>
      <c r="M54" s="3">
        <f>IF('Indicator Data'!I56="No data","x",ROUND(IF('Indicator Data'!I56=0,0,IF('Indicator Data'!I56&gt;M$71,10,IF('Indicator Data'!I56&lt;M$72,0,10-(M$71-'Indicator Data'!I56)/(M$71-M$72)*10))),1))</f>
        <v>5.3</v>
      </c>
      <c r="N54" s="272">
        <f>IF('Indicator Data'!J56="No data","x",ROUND(IF('Indicator Data'!J56&gt;N$71,0,IF('Indicator Data'!J56&lt;N$72,10,(N$71-'Indicator Data'!J56)/(N$71-N$72)*10)),1))</f>
        <v>9.1</v>
      </c>
      <c r="O54" s="208">
        <f t="shared" si="10"/>
        <v>2.1</v>
      </c>
      <c r="P54" s="208">
        <f t="shared" si="6"/>
        <v>7.3</v>
      </c>
      <c r="Q54" s="5">
        <f t="shared" si="11"/>
        <v>8</v>
      </c>
      <c r="R54" s="12">
        <f t="shared" si="12"/>
        <v>6.4</v>
      </c>
      <c r="S54" s="208">
        <f>IF('Indicator Data'!K56=5,10,IF('Indicator Data'!K56=4,8,IF('Indicator Data'!K56=3,5,IF('Indicator Data'!K56=2,2,IF('Indicator Data'!K56=1,1,0)))))</f>
        <v>5</v>
      </c>
      <c r="T54" s="209">
        <f>SUM('Indicator Data'!L56:O56)</f>
        <v>0</v>
      </c>
      <c r="U54" s="208">
        <f t="shared" si="7"/>
        <v>0</v>
      </c>
      <c r="V54" s="208">
        <f>IF('Indicator Data'!P56=1,2,IF('Indicator Data'!P56=2,4,IF('Indicator Data'!P56=3,7,IF('Indicator Data'!P56=4,8,IF('Indicator Data'!P56=5,9,IF('Indicator Data'!P56=6,10,"x"))))))</f>
        <v>7</v>
      </c>
      <c r="W54" s="6">
        <f t="shared" si="8"/>
        <v>4.5999999999999996</v>
      </c>
      <c r="Y54" s="166"/>
    </row>
    <row r="55" spans="1:25" s="9" customFormat="1" x14ac:dyDescent="0.25">
      <c r="A55" s="165" t="s">
        <v>439</v>
      </c>
      <c r="B55" s="165" t="s">
        <v>435</v>
      </c>
      <c r="C55" s="165" t="s">
        <v>403</v>
      </c>
      <c r="D55" s="195" t="s">
        <v>436</v>
      </c>
      <c r="E55" s="3">
        <f>IF('Indicator Data'!E57="No data","x",ROUND(IF(('Indicator Data'!E57)&gt;E$71,10,IF(('Indicator Data'!E57)&lt;E$72,0,10-(E$71-('Indicator Data'!E57))/(E$71-E$72)*10)),1))</f>
        <v>3.9</v>
      </c>
      <c r="F55" s="50">
        <f>IF('Indicator Data'!F57="No data","x",'Indicator Data'!F57/'Indicator Data'!$AX57)</f>
        <v>0.19351926592074042</v>
      </c>
      <c r="G55" s="50">
        <f>IF('Indicator Data'!G57="No data","x",'Indicator Data'!G57/'Indicator Data'!$AX57)</f>
        <v>0.51328210935959184</v>
      </c>
      <c r="H55" s="50">
        <f t="shared" si="4"/>
        <v>0.22508016030026817</v>
      </c>
      <c r="I55" s="3">
        <f t="shared" si="5"/>
        <v>5.6</v>
      </c>
      <c r="J55" s="271">
        <f>IF('Indicator Data'!H57="No data","x",ROUND(IF('Indicator Data'!H57=0,0,IF(LOG('Indicator Data'!H57)&gt;J$71,10,IF(LOG('Indicator Data'!H57)&lt;J$72,0,10-(J$71-LOG('Indicator Data'!H57))/(J$71-J$72)*10))),1))</f>
        <v>5.2</v>
      </c>
      <c r="K55" s="50">
        <f>IF(OR('Indicator Data'!H57="No data",'Indicator Data'!$AX57="No data"),"x",'Indicator Data'!H57/'Indicator Data'!$AX57)</f>
        <v>2.2129998275047936E-3</v>
      </c>
      <c r="L55" s="3">
        <f t="shared" si="9"/>
        <v>1.5</v>
      </c>
      <c r="M55" s="3">
        <f>IF('Indicator Data'!I57="No data","x",ROUND(IF('Indicator Data'!I57=0,0,IF('Indicator Data'!I57&gt;M$71,10,IF('Indicator Data'!I57&lt;M$72,0,10-(M$71-'Indicator Data'!I57)/(M$71-M$72)*10))),1))</f>
        <v>5.3</v>
      </c>
      <c r="N55" s="272">
        <f>IF('Indicator Data'!J57="No data","x",ROUND(IF('Indicator Data'!J57&gt;N$71,0,IF('Indicator Data'!J57&lt;N$72,10,(N$71-'Indicator Data'!J57)/(N$71-N$72)*10)),1))</f>
        <v>6.3</v>
      </c>
      <c r="O55" s="208">
        <f t="shared" si="10"/>
        <v>3.9</v>
      </c>
      <c r="P55" s="208">
        <f t="shared" si="6"/>
        <v>5.2</v>
      </c>
      <c r="Q55" s="5">
        <f t="shared" si="11"/>
        <v>5.7</v>
      </c>
      <c r="R55" s="12">
        <f t="shared" si="12"/>
        <v>5</v>
      </c>
      <c r="S55" s="208">
        <f>IF('Indicator Data'!K57=5,10,IF('Indicator Data'!K57=4,8,IF('Indicator Data'!K57=3,5,IF('Indicator Data'!K57=2,2,IF('Indicator Data'!K57=1,1,0)))))</f>
        <v>5</v>
      </c>
      <c r="T55" s="209">
        <f>SUM('Indicator Data'!L57:O57)</f>
        <v>12</v>
      </c>
      <c r="U55" s="208">
        <f t="shared" si="7"/>
        <v>5.4</v>
      </c>
      <c r="V55" s="208">
        <f>IF('Indicator Data'!P57=1,2,IF('Indicator Data'!P57=2,4,IF('Indicator Data'!P57=3,7,IF('Indicator Data'!P57=4,8,IF('Indicator Data'!P57=5,9,IF('Indicator Data'!P57=6,10,"x"))))))</f>
        <v>8</v>
      </c>
      <c r="W55" s="6">
        <f t="shared" si="8"/>
        <v>6.3</v>
      </c>
      <c r="Y55" s="166"/>
    </row>
    <row r="56" spans="1:25" s="9" customFormat="1" x14ac:dyDescent="0.25">
      <c r="A56" s="165" t="s">
        <v>439</v>
      </c>
      <c r="B56" s="165" t="s">
        <v>439</v>
      </c>
      <c r="C56" s="165" t="s">
        <v>403</v>
      </c>
      <c r="D56" s="195" t="s">
        <v>440</v>
      </c>
      <c r="E56" s="3">
        <f>IF('Indicator Data'!E58="No data","x",ROUND(IF(('Indicator Data'!E58)&gt;E$71,10,IF(('Indicator Data'!E58)&lt;E$72,0,10-(E$71-('Indicator Data'!E58))/(E$71-E$72)*10)),1))</f>
        <v>4.3</v>
      </c>
      <c r="F56" s="50">
        <f>IF('Indicator Data'!F58="No data","x",'Indicator Data'!F58/'Indicator Data'!$AX58)</f>
        <v>0.13156467692821092</v>
      </c>
      <c r="G56" s="50">
        <f>IF('Indicator Data'!G58="No data","x",'Indicator Data'!G58/'Indicator Data'!$AX58)</f>
        <v>0.18138739415175406</v>
      </c>
      <c r="H56" s="50">
        <f t="shared" si="4"/>
        <v>0.11112918700204397</v>
      </c>
      <c r="I56" s="3">
        <f t="shared" si="5"/>
        <v>2.8</v>
      </c>
      <c r="J56" s="271">
        <f>IF('Indicator Data'!H58="No data","x",ROUND(IF('Indicator Data'!H58=0,0,IF(LOG('Indicator Data'!H58)&gt;J$71,10,IF(LOG('Indicator Data'!H58)&lt;J$72,0,10-(J$71-LOG('Indicator Data'!H58))/(J$71-J$72)*10))),1))</f>
        <v>7.3</v>
      </c>
      <c r="K56" s="50">
        <f>IF(OR('Indicator Data'!H58="No data",'Indicator Data'!$AX58="No data"),"x",'Indicator Data'!H58/'Indicator Data'!$AX58)</f>
        <v>1.2262920699770993E-2</v>
      </c>
      <c r="L56" s="3">
        <f t="shared" si="9"/>
        <v>8.1999999999999993</v>
      </c>
      <c r="M56" s="3">
        <f>IF('Indicator Data'!I58="No data","x",ROUND(IF('Indicator Data'!I58=0,0,IF('Indicator Data'!I58&gt;M$71,10,IF('Indicator Data'!I58&lt;M$72,0,10-(M$71-'Indicator Data'!I58)/(M$71-M$72)*10))),1))</f>
        <v>5.3</v>
      </c>
      <c r="N56" s="272">
        <f>IF('Indicator Data'!J58="No data","x",ROUND(IF('Indicator Data'!J58&gt;N$71,0,IF('Indicator Data'!J58&lt;N$72,10,(N$71-'Indicator Data'!J58)/(N$71-N$72)*10)),1))</f>
        <v>0</v>
      </c>
      <c r="O56" s="208">
        <f t="shared" si="10"/>
        <v>4.3</v>
      </c>
      <c r="P56" s="208">
        <f t="shared" si="6"/>
        <v>7.3</v>
      </c>
      <c r="Q56" s="5">
        <f t="shared" si="11"/>
        <v>2.7</v>
      </c>
      <c r="R56" s="12">
        <f t="shared" si="12"/>
        <v>5.0999999999999996</v>
      </c>
      <c r="S56" s="208">
        <f>IF('Indicator Data'!K58=5,10,IF('Indicator Data'!K58=4,8,IF('Indicator Data'!K58=3,5,IF('Indicator Data'!K58=2,2,IF('Indicator Data'!K58=1,1,0)))))</f>
        <v>5</v>
      </c>
      <c r="T56" s="209">
        <f>SUM('Indicator Data'!L58:O58)</f>
        <v>39</v>
      </c>
      <c r="U56" s="208">
        <f t="shared" si="7"/>
        <v>8</v>
      </c>
      <c r="V56" s="208">
        <f>IF('Indicator Data'!P58=1,2,IF('Indicator Data'!P58=2,4,IF('Indicator Data'!P58=3,7,IF('Indicator Data'!P58=4,8,IF('Indicator Data'!P58=5,9,IF('Indicator Data'!P58=6,10,"x"))))))</f>
        <v>8</v>
      </c>
      <c r="W56" s="6">
        <f t="shared" si="8"/>
        <v>7.2</v>
      </c>
      <c r="Y56" s="166"/>
    </row>
    <row r="57" spans="1:25" s="9" customFormat="1" x14ac:dyDescent="0.25">
      <c r="A57" s="165" t="s">
        <v>439</v>
      </c>
      <c r="B57" s="165" t="s">
        <v>441</v>
      </c>
      <c r="C57" s="165" t="s">
        <v>403</v>
      </c>
      <c r="D57" s="195" t="s">
        <v>443</v>
      </c>
      <c r="E57" s="3">
        <f>IF('Indicator Data'!E59="No data","x",ROUND(IF(('Indicator Data'!E59)&gt;E$71,10,IF(('Indicator Data'!E59)&lt;E$72,0,10-(E$71-('Indicator Data'!E59))/(E$71-E$72)*10)),1))</f>
        <v>2.5</v>
      </c>
      <c r="F57" s="50">
        <f>IF('Indicator Data'!F59="No data","x",'Indicator Data'!F59/'Indicator Data'!$AX59)</f>
        <v>0.21768574318246434</v>
      </c>
      <c r="G57" s="50">
        <f>IF('Indicator Data'!G59="No data","x",'Indicator Data'!G59/'Indicator Data'!$AX59)</f>
        <v>0.50140522099022633</v>
      </c>
      <c r="H57" s="50">
        <f t="shared" si="4"/>
        <v>0.23419417683878874</v>
      </c>
      <c r="I57" s="3">
        <f t="shared" si="5"/>
        <v>5.9</v>
      </c>
      <c r="J57" s="271">
        <f>IF('Indicator Data'!H59="No data","x",ROUND(IF('Indicator Data'!H59=0,0,IF(LOG('Indicator Data'!H59)&gt;J$71,10,IF(LOG('Indicator Data'!H59)&lt;J$72,0,10-(J$71-LOG('Indicator Data'!H59))/(J$71-J$72)*10))),1))</f>
        <v>5.5</v>
      </c>
      <c r="K57" s="50">
        <f>IF(OR('Indicator Data'!H59="No data",'Indicator Data'!$AX59="No data"),"x",'Indicator Data'!H59/'Indicator Data'!$AX59)</f>
        <v>5.9850510476379239E-3</v>
      </c>
      <c r="L57" s="3">
        <f t="shared" si="9"/>
        <v>4</v>
      </c>
      <c r="M57" s="3">
        <f>IF('Indicator Data'!I59="No data","x",ROUND(IF('Indicator Data'!I59=0,0,IF('Indicator Data'!I59&gt;M$71,10,IF('Indicator Data'!I59&lt;M$72,0,10-(M$71-'Indicator Data'!I59)/(M$71-M$72)*10))),1))</f>
        <v>5.3</v>
      </c>
      <c r="N57" s="272">
        <f>IF('Indicator Data'!J59="No data","x",ROUND(IF('Indicator Data'!J59&gt;N$71,0,IF('Indicator Data'!J59&lt;N$72,10,(N$71-'Indicator Data'!J59)/(N$71-N$72)*10)),1))</f>
        <v>9.5</v>
      </c>
      <c r="O57" s="208">
        <f t="shared" si="10"/>
        <v>2.5</v>
      </c>
      <c r="P57" s="208">
        <f t="shared" si="6"/>
        <v>5.5</v>
      </c>
      <c r="Q57" s="5">
        <f t="shared" si="11"/>
        <v>6.9</v>
      </c>
      <c r="R57" s="12">
        <f t="shared" si="12"/>
        <v>5.2</v>
      </c>
      <c r="S57" s="208">
        <f>IF('Indicator Data'!K59=5,10,IF('Indicator Data'!K59=4,8,IF('Indicator Data'!K59=3,5,IF('Indicator Data'!K59=2,2,IF('Indicator Data'!K59=1,1,0)))))</f>
        <v>5</v>
      </c>
      <c r="T57" s="209">
        <f>SUM('Indicator Data'!L59:O59)</f>
        <v>0</v>
      </c>
      <c r="U57" s="208">
        <f t="shared" si="7"/>
        <v>0</v>
      </c>
      <c r="V57" s="208">
        <f>IF('Indicator Data'!P59=1,2,IF('Indicator Data'!P59=2,4,IF('Indicator Data'!P59=3,7,IF('Indicator Data'!P59=4,8,IF('Indicator Data'!P59=5,9,IF('Indicator Data'!P59=6,10,"x"))))))</f>
        <v>7</v>
      </c>
      <c r="W57" s="6">
        <f t="shared" si="8"/>
        <v>4.5999999999999996</v>
      </c>
      <c r="Y57" s="166"/>
    </row>
    <row r="58" spans="1:25" s="9" customFormat="1" x14ac:dyDescent="0.25">
      <c r="A58" s="165" t="s">
        <v>188</v>
      </c>
      <c r="B58" s="165" t="s">
        <v>591</v>
      </c>
      <c r="C58" s="165" t="s">
        <v>446</v>
      </c>
      <c r="D58" s="195" t="s">
        <v>450</v>
      </c>
      <c r="E58" s="3">
        <f>IF('Indicator Data'!E60="No data","x",ROUND(IF(('Indicator Data'!E60)&gt;E$71,10,IF(('Indicator Data'!E60)&lt;E$72,0,10-(E$71-('Indicator Data'!E60))/(E$71-E$72)*10)),1))</f>
        <v>4.3</v>
      </c>
      <c r="F58" s="50">
        <f>IF('Indicator Data'!F60="No data","x",'Indicator Data'!F60/'Indicator Data'!$AX60)</f>
        <v>0.32108177441354208</v>
      </c>
      <c r="G58" s="50">
        <f>IF('Indicator Data'!G60="No data","x",'Indicator Data'!G60/'Indicator Data'!$AX60)</f>
        <v>7.7917385531176886E-2</v>
      </c>
      <c r="H58" s="50">
        <f t="shared" si="4"/>
        <v>0.18002023358956526</v>
      </c>
      <c r="I58" s="3">
        <f t="shared" si="5"/>
        <v>4.5</v>
      </c>
      <c r="J58" s="271">
        <f>IF('Indicator Data'!H60="No data","x",ROUND(IF('Indicator Data'!H60=0,0,IF(LOG('Indicator Data'!H60)&gt;J$71,10,IF(LOG('Indicator Data'!H60)&lt;J$72,0,10-(J$71-LOG('Indicator Data'!H60))/(J$71-J$72)*10))),1))</f>
        <v>2.2000000000000002</v>
      </c>
      <c r="K58" s="50">
        <f>IF(OR('Indicator Data'!H60="No data",'Indicator Data'!$AX60="No data"),"x",'Indicator Data'!H60/'Indicator Data'!$AX60)</f>
        <v>2.4702525340225107E-3</v>
      </c>
      <c r="L58" s="3">
        <f t="shared" si="9"/>
        <v>1.6</v>
      </c>
      <c r="M58" s="3">
        <f>IF('Indicator Data'!I60="No data","x",ROUND(IF('Indicator Data'!I60=0,0,IF('Indicator Data'!I60&gt;M$71,10,IF('Indicator Data'!I60&lt;M$72,0,10-(M$71-'Indicator Data'!I60)/(M$71-M$72)*10))),1))</f>
        <v>4.3</v>
      </c>
      <c r="N58" s="272">
        <f>IF('Indicator Data'!J60="No data","x",ROUND(IF('Indicator Data'!J60&gt;N$71,0,IF('Indicator Data'!J60&lt;N$72,10,(N$71-'Indicator Data'!J60)/(N$71-N$72)*10)),1))</f>
        <v>6.9</v>
      </c>
      <c r="O58" s="208">
        <f t="shared" si="10"/>
        <v>4.3</v>
      </c>
      <c r="P58" s="208">
        <f t="shared" si="6"/>
        <v>2.2000000000000002</v>
      </c>
      <c r="Q58" s="5">
        <f t="shared" si="11"/>
        <v>5.2</v>
      </c>
      <c r="R58" s="12">
        <f t="shared" si="12"/>
        <v>4</v>
      </c>
      <c r="S58" s="208">
        <f>IF('Indicator Data'!K60=5,10,IF('Indicator Data'!K60=4,8,IF('Indicator Data'!K60=3,5,IF('Indicator Data'!K60=2,2,IF('Indicator Data'!K60=1,1,0)))))</f>
        <v>0</v>
      </c>
      <c r="T58" s="209">
        <f>SUM('Indicator Data'!L60:O60)</f>
        <v>0</v>
      </c>
      <c r="U58" s="208">
        <f t="shared" si="7"/>
        <v>0</v>
      </c>
      <c r="V58" s="208">
        <f>IF('Indicator Data'!P60=1,2,IF('Indicator Data'!P60=2,4,IF('Indicator Data'!P60=3,7,IF('Indicator Data'!P60=4,8,IF('Indicator Data'!P60=5,9,IF('Indicator Data'!P60=6,10,"x"))))))</f>
        <v>7</v>
      </c>
      <c r="W58" s="6">
        <f t="shared" si="8"/>
        <v>3.1</v>
      </c>
      <c r="Y58" s="166"/>
    </row>
    <row r="59" spans="1:25" s="9" customFormat="1" x14ac:dyDescent="0.25">
      <c r="A59" s="165" t="s">
        <v>188</v>
      </c>
      <c r="B59" s="165" t="s">
        <v>448</v>
      </c>
      <c r="C59" s="165" t="s">
        <v>446</v>
      </c>
      <c r="D59" s="195" t="s">
        <v>453</v>
      </c>
      <c r="E59" s="3">
        <f>IF('Indicator Data'!E61="No data","x",ROUND(IF(('Indicator Data'!E61)&gt;E$71,10,IF(('Indicator Data'!E61)&lt;E$72,0,10-(E$71-('Indicator Data'!E61))/(E$71-E$72)*10)),1))</f>
        <v>3.9</v>
      </c>
      <c r="F59" s="50">
        <f>IF('Indicator Data'!F61="No data","x",'Indicator Data'!F61/'Indicator Data'!$AX61)</f>
        <v>0.45066829265333114</v>
      </c>
      <c r="G59" s="50">
        <f>IF('Indicator Data'!G61="No data","x",'Indicator Data'!G61/'Indicator Data'!$AX61)</f>
        <v>0.48827226782669897</v>
      </c>
      <c r="H59" s="50">
        <f t="shared" si="4"/>
        <v>0.34740221328334031</v>
      </c>
      <c r="I59" s="3">
        <f t="shared" si="5"/>
        <v>8.6999999999999993</v>
      </c>
      <c r="J59" s="271">
        <f>IF('Indicator Data'!H61="No data","x",ROUND(IF('Indicator Data'!H61=0,0,IF(LOG('Indicator Data'!H61)&gt;J$71,10,IF(LOG('Indicator Data'!H61)&lt;J$72,0,10-(J$71-LOG('Indicator Data'!H61))/(J$71-J$72)*10))),1))</f>
        <v>5.9</v>
      </c>
      <c r="K59" s="50">
        <f>IF(OR('Indicator Data'!H61="No data",'Indicator Data'!$AX61="No data"),"x",'Indicator Data'!H61/'Indicator Data'!$AX61)</f>
        <v>4.5999230422850588E-3</v>
      </c>
      <c r="L59" s="3">
        <f t="shared" si="9"/>
        <v>3.1</v>
      </c>
      <c r="M59" s="3">
        <f>IF('Indicator Data'!I61="No data","x",ROUND(IF('Indicator Data'!I61=0,0,IF('Indicator Data'!I61&gt;M$71,10,IF('Indicator Data'!I61&lt;M$72,0,10-(M$71-'Indicator Data'!I61)/(M$71-M$72)*10))),1))</f>
        <v>4.3</v>
      </c>
      <c r="N59" s="272">
        <f>IF('Indicator Data'!J61="No data","x",ROUND(IF('Indicator Data'!J61&gt;N$71,0,IF('Indicator Data'!J61&lt;N$72,10,(N$71-'Indicator Data'!J61)/(N$71-N$72)*10)),1))</f>
        <v>7.4</v>
      </c>
      <c r="O59" s="208">
        <f t="shared" si="10"/>
        <v>3.9</v>
      </c>
      <c r="P59" s="208">
        <f t="shared" si="6"/>
        <v>5.9</v>
      </c>
      <c r="Q59" s="5">
        <f t="shared" si="11"/>
        <v>6.8</v>
      </c>
      <c r="R59" s="12">
        <f t="shared" si="12"/>
        <v>5.7</v>
      </c>
      <c r="S59" s="208">
        <f>IF('Indicator Data'!K61=5,10,IF('Indicator Data'!K61=4,8,IF('Indicator Data'!K61=3,5,IF('Indicator Data'!K61=2,2,IF('Indicator Data'!K61=1,1,0)))))</f>
        <v>0</v>
      </c>
      <c r="T59" s="209">
        <f>SUM('Indicator Data'!L61:O61)</f>
        <v>0</v>
      </c>
      <c r="U59" s="208">
        <f t="shared" si="7"/>
        <v>0</v>
      </c>
      <c r="V59" s="208">
        <f>IF('Indicator Data'!P61=1,2,IF('Indicator Data'!P61=2,4,IF('Indicator Data'!P61=3,7,IF('Indicator Data'!P61=4,8,IF('Indicator Data'!P61=5,9,IF('Indicator Data'!P61=6,10,"x"))))))</f>
        <v>7</v>
      </c>
      <c r="W59" s="6">
        <f t="shared" si="8"/>
        <v>3.1</v>
      </c>
      <c r="Y59" s="166"/>
    </row>
    <row r="60" spans="1:25" s="9" customFormat="1" x14ac:dyDescent="0.25">
      <c r="A60" s="165" t="s">
        <v>188</v>
      </c>
      <c r="B60" s="165" t="s">
        <v>451</v>
      </c>
      <c r="C60" s="165" t="s">
        <v>446</v>
      </c>
      <c r="D60" s="195" t="s">
        <v>457</v>
      </c>
      <c r="E60" s="3">
        <f>IF('Indicator Data'!E62="No data","x",ROUND(IF(('Indicator Data'!E62)&gt;E$71,10,IF(('Indicator Data'!E62)&lt;E$72,0,10-(E$71-('Indicator Data'!E62))/(E$71-E$72)*10)),1))</f>
        <v>5.4</v>
      </c>
      <c r="F60" s="50">
        <f>IF('Indicator Data'!F62="No data","x",'Indicator Data'!F62/'Indicator Data'!$AX62)</f>
        <v>1.3351720679496019E-2</v>
      </c>
      <c r="G60" s="50">
        <f>IF('Indicator Data'!G62="No data","x",'Indicator Data'!G62/'Indicator Data'!$AX62)</f>
        <v>0.40515106876449569</v>
      </c>
      <c r="H60" s="50">
        <f t="shared" si="4"/>
        <v>0.10796362753087194</v>
      </c>
      <c r="I60" s="3">
        <f t="shared" si="5"/>
        <v>2.7</v>
      </c>
      <c r="J60" s="271">
        <f>IF('Indicator Data'!H62="No data","x",ROUND(IF('Indicator Data'!H62=0,0,IF(LOG('Indicator Data'!H62)&gt;J$71,10,IF(LOG('Indicator Data'!H62)&lt;J$72,0,10-(J$71-LOG('Indicator Data'!H62))/(J$71-J$72)*10))),1))</f>
        <v>6.6</v>
      </c>
      <c r="K60" s="50">
        <f>IF(OR('Indicator Data'!H62="No data",'Indicator Data'!$AX62="No data"),"x",'Indicator Data'!H62/'Indicator Data'!$AX62)</f>
        <v>8.2284239436013207E-3</v>
      </c>
      <c r="L60" s="3">
        <f t="shared" si="9"/>
        <v>5.5</v>
      </c>
      <c r="M60" s="3">
        <f>IF('Indicator Data'!I62="No data","x",ROUND(IF('Indicator Data'!I62=0,0,IF('Indicator Data'!I62&gt;M$71,10,IF('Indicator Data'!I62&lt;M$72,0,10-(M$71-'Indicator Data'!I62)/(M$71-M$72)*10))),1))</f>
        <v>4.3</v>
      </c>
      <c r="N60" s="272">
        <f>IF('Indicator Data'!J62="No data","x",ROUND(IF('Indicator Data'!J62&gt;N$71,0,IF('Indicator Data'!J62&lt;N$72,10,(N$71-'Indicator Data'!J62)/(N$71-N$72)*10)),1))</f>
        <v>8.6999999999999993</v>
      </c>
      <c r="O60" s="208">
        <f t="shared" si="10"/>
        <v>5.4</v>
      </c>
      <c r="P60" s="208">
        <f t="shared" si="6"/>
        <v>6.6</v>
      </c>
      <c r="Q60" s="5">
        <f t="shared" si="11"/>
        <v>5.2</v>
      </c>
      <c r="R60" s="12">
        <f t="shared" si="12"/>
        <v>5.8</v>
      </c>
      <c r="S60" s="208">
        <f>IF('Indicator Data'!K62=5,10,IF('Indicator Data'!K62=4,8,IF('Indicator Data'!K62=3,5,IF('Indicator Data'!K62=2,2,IF('Indicator Data'!K62=1,1,0)))))</f>
        <v>0</v>
      </c>
      <c r="T60" s="209">
        <f>SUM('Indicator Data'!L62:O62)</f>
        <v>0</v>
      </c>
      <c r="U60" s="208">
        <f t="shared" si="7"/>
        <v>0</v>
      </c>
      <c r="V60" s="208">
        <f>IF('Indicator Data'!P62=1,2,IF('Indicator Data'!P62=2,4,IF('Indicator Data'!P62=3,7,IF('Indicator Data'!P62=4,8,IF('Indicator Data'!P62=5,9,IF('Indicator Data'!P62=6,10,"x"))))))</f>
        <v>7</v>
      </c>
      <c r="W60" s="6">
        <f t="shared" si="8"/>
        <v>3.1</v>
      </c>
      <c r="Y60" s="166"/>
    </row>
    <row r="61" spans="1:25" s="9" customFormat="1" x14ac:dyDescent="0.25">
      <c r="A61" s="165" t="s">
        <v>188</v>
      </c>
      <c r="B61" s="165" t="s">
        <v>456</v>
      </c>
      <c r="C61" s="165" t="s">
        <v>446</v>
      </c>
      <c r="D61" s="195" t="s">
        <v>460</v>
      </c>
      <c r="E61" s="3">
        <f>IF('Indicator Data'!E63="No data","x",ROUND(IF(('Indicator Data'!E63)&gt;E$71,10,IF(('Indicator Data'!E63)&lt;E$72,0,10-(E$71-('Indicator Data'!E63))/(E$71-E$72)*10)),1))</f>
        <v>5.7</v>
      </c>
      <c r="F61" s="50">
        <f>IF('Indicator Data'!F63="No data","x",'Indicator Data'!F63/'Indicator Data'!$AX63)</f>
        <v>0.10698365527488855</v>
      </c>
      <c r="G61" s="50">
        <f>IF('Indicator Data'!G63="No data","x",'Indicator Data'!G63/'Indicator Data'!$AX63)</f>
        <v>0.5654749822045757</v>
      </c>
      <c r="H61" s="50">
        <f t="shared" si="4"/>
        <v>0.19486057318858821</v>
      </c>
      <c r="I61" s="3">
        <f t="shared" si="5"/>
        <v>4.9000000000000004</v>
      </c>
      <c r="J61" s="271">
        <f>IF('Indicator Data'!H63="No data","x",ROUND(IF('Indicator Data'!H63=0,0,IF(LOG('Indicator Data'!H63)&gt;J$71,10,IF(LOG('Indicator Data'!H63)&lt;J$72,0,10-(J$71-LOG('Indicator Data'!H63))/(J$71-J$72)*10))),1))</f>
        <v>8.3000000000000007</v>
      </c>
      <c r="K61" s="50">
        <f>IF(OR('Indicator Data'!H63="No data",'Indicator Data'!$AX63="No data"),"x",'Indicator Data'!H63/'Indicator Data'!$AX63)</f>
        <v>1.2603317186571827E-2</v>
      </c>
      <c r="L61" s="3">
        <f t="shared" si="9"/>
        <v>8.4</v>
      </c>
      <c r="M61" s="3">
        <f>IF('Indicator Data'!I63="No data","x",ROUND(IF('Indicator Data'!I63=0,0,IF('Indicator Data'!I63&gt;M$71,10,IF('Indicator Data'!I63&lt;M$72,0,10-(M$71-'Indicator Data'!I63)/(M$71-M$72)*10))),1))</f>
        <v>4.3</v>
      </c>
      <c r="N61" s="272">
        <f>IF('Indicator Data'!J63="No data","x",ROUND(IF('Indicator Data'!J63&gt;N$71,0,IF('Indicator Data'!J63&lt;N$72,10,(N$71-'Indicator Data'!J63)/(N$71-N$72)*10)),1))</f>
        <v>7.5</v>
      </c>
      <c r="O61" s="208">
        <f t="shared" si="10"/>
        <v>5.7</v>
      </c>
      <c r="P61" s="208">
        <f t="shared" si="6"/>
        <v>8.3000000000000007</v>
      </c>
      <c r="Q61" s="5">
        <f t="shared" si="11"/>
        <v>5.6</v>
      </c>
      <c r="R61" s="12">
        <f t="shared" si="12"/>
        <v>6.7</v>
      </c>
      <c r="S61" s="208">
        <f>IF('Indicator Data'!K63=5,10,IF('Indicator Data'!K63=4,8,IF('Indicator Data'!K63=3,5,IF('Indicator Data'!K63=2,2,IF('Indicator Data'!K63=1,1,0)))))</f>
        <v>0</v>
      </c>
      <c r="T61" s="209">
        <f>SUM('Indicator Data'!L63:O63)</f>
        <v>0</v>
      </c>
      <c r="U61" s="208">
        <f t="shared" si="7"/>
        <v>0</v>
      </c>
      <c r="V61" s="208">
        <f>IF('Indicator Data'!P63=1,2,IF('Indicator Data'!P63=2,4,IF('Indicator Data'!P63=3,7,IF('Indicator Data'!P63=4,8,IF('Indicator Data'!P63=5,9,IF('Indicator Data'!P63=6,10,"x"))))))</f>
        <v>7</v>
      </c>
      <c r="W61" s="6">
        <f t="shared" si="8"/>
        <v>3.1</v>
      </c>
      <c r="Y61" s="166"/>
    </row>
    <row r="62" spans="1:25" s="9" customFormat="1" x14ac:dyDescent="0.25">
      <c r="A62" s="165" t="s">
        <v>188</v>
      </c>
      <c r="B62" s="165" t="s">
        <v>597</v>
      </c>
      <c r="C62" s="165" t="s">
        <v>446</v>
      </c>
      <c r="D62" s="195" t="s">
        <v>463</v>
      </c>
      <c r="E62" s="3">
        <f>IF('Indicator Data'!E64="No data","x",ROUND(IF(('Indicator Data'!E64)&gt;E$71,10,IF(('Indicator Data'!E64)&lt;E$72,0,10-(E$71-('Indicator Data'!E64))/(E$71-E$72)*10)),1))</f>
        <v>3.6</v>
      </c>
      <c r="F62" s="50">
        <f>IF('Indicator Data'!F64="No data","x",'Indicator Data'!F64/'Indicator Data'!$AX64)</f>
        <v>0.70106824951287139</v>
      </c>
      <c r="G62" s="50">
        <f>IF('Indicator Data'!G64="No data","x",'Indicator Data'!G64/'Indicator Data'!$AX64)</f>
        <v>0</v>
      </c>
      <c r="H62" s="50">
        <f t="shared" si="4"/>
        <v>0.35053412475643569</v>
      </c>
      <c r="I62" s="3">
        <f t="shared" si="5"/>
        <v>8.8000000000000007</v>
      </c>
      <c r="J62" s="271">
        <f>IF('Indicator Data'!H64="No data","x",ROUND(IF('Indicator Data'!H64=0,0,IF(LOG('Indicator Data'!H64)&gt;J$71,10,IF(LOG('Indicator Data'!H64)&lt;J$72,0,10-(J$71-LOG('Indicator Data'!H64))/(J$71-J$72)*10))),1))</f>
        <v>7.3</v>
      </c>
      <c r="K62" s="50">
        <f>IF(OR('Indicator Data'!H64="No data",'Indicator Data'!$AX64="No data"),"x",'Indicator Data'!H64/'Indicator Data'!$AX64)</f>
        <v>6.3042048016135332E-3</v>
      </c>
      <c r="L62" s="3">
        <f t="shared" si="9"/>
        <v>4.2</v>
      </c>
      <c r="M62" s="3">
        <f>IF('Indicator Data'!I64="No data","x",ROUND(IF('Indicator Data'!I64=0,0,IF('Indicator Data'!I64&gt;M$71,10,IF('Indicator Data'!I64&lt;M$72,0,10-(M$71-'Indicator Data'!I64)/(M$71-M$72)*10))),1))</f>
        <v>4.3</v>
      </c>
      <c r="N62" s="272">
        <f>IF('Indicator Data'!J64="No data","x",ROUND(IF('Indicator Data'!J64&gt;N$71,0,IF('Indicator Data'!J64&lt;N$72,10,(N$71-'Indicator Data'!J64)/(N$71-N$72)*10)),1))</f>
        <v>9.1999999999999993</v>
      </c>
      <c r="O62" s="208">
        <f t="shared" si="10"/>
        <v>3.6</v>
      </c>
      <c r="P62" s="208">
        <f t="shared" si="6"/>
        <v>7.3</v>
      </c>
      <c r="Q62" s="5">
        <f t="shared" si="11"/>
        <v>7.4</v>
      </c>
      <c r="R62" s="12">
        <f t="shared" si="12"/>
        <v>6.4</v>
      </c>
      <c r="S62" s="208">
        <f>IF('Indicator Data'!K64=5,10,IF('Indicator Data'!K64=4,8,IF('Indicator Data'!K64=3,5,IF('Indicator Data'!K64=2,2,IF('Indicator Data'!K64=1,1,0)))))</f>
        <v>0</v>
      </c>
      <c r="T62" s="209">
        <f>SUM('Indicator Data'!L64:O64)</f>
        <v>0</v>
      </c>
      <c r="U62" s="208">
        <f t="shared" si="7"/>
        <v>0</v>
      </c>
      <c r="V62" s="208">
        <f>IF('Indicator Data'!P64=1,2,IF('Indicator Data'!P64=2,4,IF('Indicator Data'!P64=3,7,IF('Indicator Data'!P64=4,8,IF('Indicator Data'!P64=5,9,IF('Indicator Data'!P64=6,10,"x"))))))</f>
        <v>7</v>
      </c>
      <c r="W62" s="6">
        <f t="shared" si="8"/>
        <v>3.1</v>
      </c>
      <c r="Y62" s="166"/>
    </row>
    <row r="63" spans="1:25" s="9" customFormat="1" x14ac:dyDescent="0.25">
      <c r="A63" s="165" t="s">
        <v>188</v>
      </c>
      <c r="B63" s="165" t="s">
        <v>458</v>
      </c>
      <c r="C63" s="165" t="s">
        <v>446</v>
      </c>
      <c r="D63" s="195" t="s">
        <v>466</v>
      </c>
      <c r="E63" s="3">
        <f>IF('Indicator Data'!E65="No data","x",ROUND(IF(('Indicator Data'!E65)&gt;E$71,10,IF(('Indicator Data'!E65)&lt;E$72,0,10-(E$71-('Indicator Data'!E65))/(E$71-E$72)*10)),1))</f>
        <v>3.6</v>
      </c>
      <c r="F63" s="50">
        <f>IF('Indicator Data'!F65="No data","x",'Indicator Data'!F65/'Indicator Data'!$AX65)</f>
        <v>0.44002358295735267</v>
      </c>
      <c r="G63" s="50">
        <f>IF('Indicator Data'!G65="No data","x",'Indicator Data'!G65/'Indicator Data'!$AX65)</f>
        <v>0.12332392957250797</v>
      </c>
      <c r="H63" s="50">
        <f t="shared" si="4"/>
        <v>0.25084277387180332</v>
      </c>
      <c r="I63" s="3">
        <f t="shared" si="5"/>
        <v>6.3</v>
      </c>
      <c r="J63" s="271">
        <f>IF('Indicator Data'!H65="No data","x",ROUND(IF('Indicator Data'!H65=0,0,IF(LOG('Indicator Data'!H65)&gt;J$71,10,IF(LOG('Indicator Data'!H65)&lt;J$72,0,10-(J$71-LOG('Indicator Data'!H65))/(J$71-J$72)*10))),1))</f>
        <v>7</v>
      </c>
      <c r="K63" s="50">
        <f>IF(OR('Indicator Data'!H65="No data",'Indicator Data'!$AX65="No data"),"x",'Indicator Data'!H65/'Indicator Data'!$AX65)</f>
        <v>2.8477341829283831E-3</v>
      </c>
      <c r="L63" s="3">
        <f t="shared" si="9"/>
        <v>1.9</v>
      </c>
      <c r="M63" s="3">
        <f>IF('Indicator Data'!I65="No data","x",ROUND(IF('Indicator Data'!I65=0,0,IF('Indicator Data'!I65&gt;M$71,10,IF('Indicator Data'!I65&lt;M$72,0,10-(M$71-'Indicator Data'!I65)/(M$71-M$72)*10))),1))</f>
        <v>4.3</v>
      </c>
      <c r="N63" s="272">
        <f>IF('Indicator Data'!J65="No data","x",ROUND(IF('Indicator Data'!J65&gt;N$71,0,IF('Indicator Data'!J65&lt;N$72,10,(N$71-'Indicator Data'!J65)/(N$71-N$72)*10)),1))</f>
        <v>9.3000000000000007</v>
      </c>
      <c r="O63" s="208">
        <f t="shared" si="10"/>
        <v>3.6</v>
      </c>
      <c r="P63" s="208">
        <f t="shared" si="6"/>
        <v>7</v>
      </c>
      <c r="Q63" s="5">
        <f t="shared" si="11"/>
        <v>6.6</v>
      </c>
      <c r="R63" s="12">
        <f t="shared" si="12"/>
        <v>5.9</v>
      </c>
      <c r="S63" s="208">
        <f>IF('Indicator Data'!K65=5,10,IF('Indicator Data'!K65=4,8,IF('Indicator Data'!K65=3,5,IF('Indicator Data'!K65=2,2,IF('Indicator Data'!K65=1,1,0)))))</f>
        <v>0</v>
      </c>
      <c r="T63" s="209">
        <f>SUM('Indicator Data'!L65:O65)</f>
        <v>0</v>
      </c>
      <c r="U63" s="208">
        <f t="shared" si="7"/>
        <v>0</v>
      </c>
      <c r="V63" s="208">
        <f>IF('Indicator Data'!P65=1,2,IF('Indicator Data'!P65=2,4,IF('Indicator Data'!P65=3,7,IF('Indicator Data'!P65=4,8,IF('Indicator Data'!P65=5,9,IF('Indicator Data'!P65=6,10,"x"))))))</f>
        <v>7</v>
      </c>
      <c r="W63" s="6">
        <f t="shared" si="8"/>
        <v>3.1</v>
      </c>
      <c r="Y63" s="166"/>
    </row>
    <row r="64" spans="1:25" s="9" customFormat="1" x14ac:dyDescent="0.25">
      <c r="A64" s="165" t="s">
        <v>188</v>
      </c>
      <c r="B64" s="165" t="s">
        <v>464</v>
      </c>
      <c r="C64" s="165" t="s">
        <v>446</v>
      </c>
      <c r="D64" s="195" t="s">
        <v>469</v>
      </c>
      <c r="E64" s="3">
        <f>IF('Indicator Data'!E66="No data","x",ROUND(IF(('Indicator Data'!E66)&gt;E$71,10,IF(('Indicator Data'!E66)&lt;E$72,0,10-(E$71-('Indicator Data'!E66))/(E$71-E$72)*10)),1))</f>
        <v>3.9</v>
      </c>
      <c r="F64" s="50">
        <f>IF('Indicator Data'!F66="No data","x",'Indicator Data'!F66/'Indicator Data'!$AX66)</f>
        <v>0.74325217654302322</v>
      </c>
      <c r="G64" s="50">
        <f>IF('Indicator Data'!G66="No data","x",'Indicator Data'!G66/'Indicator Data'!$AX66)</f>
        <v>6.9346929076022378E-4</v>
      </c>
      <c r="H64" s="50">
        <f t="shared" si="4"/>
        <v>0.37179945559420169</v>
      </c>
      <c r="I64" s="3">
        <f t="shared" si="5"/>
        <v>9.3000000000000007</v>
      </c>
      <c r="J64" s="271">
        <f>IF('Indicator Data'!H66="No data","x",ROUND(IF('Indicator Data'!H66=0,0,IF(LOG('Indicator Data'!H66)&gt;J$71,10,IF(LOG('Indicator Data'!H66)&lt;J$72,0,10-(J$71-LOG('Indicator Data'!H66))/(J$71-J$72)*10))),1))</f>
        <v>7.2</v>
      </c>
      <c r="K64" s="50">
        <f>IF(OR('Indicator Data'!H66="No data",'Indicator Data'!$AX66="No data"),"x",'Indicator Data'!H66/'Indicator Data'!$AX66)</f>
        <v>5.9144039302706907E-3</v>
      </c>
      <c r="L64" s="3">
        <f t="shared" si="9"/>
        <v>3.9</v>
      </c>
      <c r="M64" s="3">
        <f>IF('Indicator Data'!I66="No data","x",ROUND(IF('Indicator Data'!I66=0,0,IF('Indicator Data'!I66&gt;M$71,10,IF('Indicator Data'!I66&lt;M$72,0,10-(M$71-'Indicator Data'!I66)/(M$71-M$72)*10))),1))</f>
        <v>4.3</v>
      </c>
      <c r="N64" s="272">
        <f>IF('Indicator Data'!J66="No data","x",ROUND(IF('Indicator Data'!J66&gt;N$71,0,IF('Indicator Data'!J66&lt;N$72,10,(N$71-'Indicator Data'!J66)/(N$71-N$72)*10)),1))</f>
        <v>8.5</v>
      </c>
      <c r="O64" s="208">
        <f t="shared" si="10"/>
        <v>3.9</v>
      </c>
      <c r="P64" s="208">
        <f t="shared" si="6"/>
        <v>7.2</v>
      </c>
      <c r="Q64" s="5">
        <f t="shared" si="11"/>
        <v>7.4</v>
      </c>
      <c r="R64" s="12">
        <f t="shared" si="12"/>
        <v>6.4</v>
      </c>
      <c r="S64" s="208">
        <f>IF('Indicator Data'!K66=5,10,IF('Indicator Data'!K66=4,8,IF('Indicator Data'!K66=3,5,IF('Indicator Data'!K66=2,2,IF('Indicator Data'!K66=1,1,0)))))</f>
        <v>0</v>
      </c>
      <c r="T64" s="209">
        <f>SUM('Indicator Data'!L66:O66)</f>
        <v>4</v>
      </c>
      <c r="U64" s="208">
        <f t="shared" si="7"/>
        <v>3</v>
      </c>
      <c r="V64" s="208">
        <f>IF('Indicator Data'!P66=1,2,IF('Indicator Data'!P66=2,4,IF('Indicator Data'!P66=3,7,IF('Indicator Data'!P66=4,8,IF('Indicator Data'!P66=5,9,IF('Indicator Data'!P66=6,10,"x"))))))</f>
        <v>7</v>
      </c>
      <c r="W64" s="6">
        <f t="shared" si="8"/>
        <v>3.9</v>
      </c>
      <c r="Y64" s="166"/>
    </row>
    <row r="65" spans="1:25" s="9" customFormat="1" x14ac:dyDescent="0.25">
      <c r="A65" s="165" t="s">
        <v>188</v>
      </c>
      <c r="B65" s="165" t="s">
        <v>601</v>
      </c>
      <c r="C65" s="165" t="s">
        <v>446</v>
      </c>
      <c r="D65" s="195" t="s">
        <v>472</v>
      </c>
      <c r="E65" s="3">
        <f>IF('Indicator Data'!E67="No data","x",ROUND(IF(('Indicator Data'!E67)&gt;E$71,10,IF(('Indicator Data'!E67)&lt;E$72,0,10-(E$71-('Indicator Data'!E67))/(E$71-E$72)*10)),1))</f>
        <v>3.9</v>
      </c>
      <c r="F65" s="50">
        <f>IF('Indicator Data'!F67="No data","x",'Indicator Data'!F67/'Indicator Data'!$AX67)</f>
        <v>0.89919099646275591</v>
      </c>
      <c r="G65" s="50">
        <f>IF('Indicator Data'!G67="No data","x",'Indicator Data'!G67/'Indicator Data'!$AX67)</f>
        <v>8.8200519057454463E-2</v>
      </c>
      <c r="H65" s="50">
        <f t="shared" si="4"/>
        <v>0.47164562799574156</v>
      </c>
      <c r="I65" s="3">
        <f t="shared" si="5"/>
        <v>10</v>
      </c>
      <c r="J65" s="271">
        <f>IF('Indicator Data'!H67="No data","x",ROUND(IF('Indicator Data'!H67=0,0,IF(LOG('Indicator Data'!H67)&gt;J$71,10,IF(LOG('Indicator Data'!H67)&lt;J$72,0,10-(J$71-LOG('Indicator Data'!H67))/(J$71-J$72)*10))),1))</f>
        <v>3.3</v>
      </c>
      <c r="K65" s="50">
        <f>IF(OR('Indicator Data'!H67="No data",'Indicator Data'!$AX67="No data"),"x",'Indicator Data'!H67/'Indicator Data'!$AX67)</f>
        <v>2.199695056569658E-3</v>
      </c>
      <c r="L65" s="3">
        <f t="shared" si="9"/>
        <v>1.5</v>
      </c>
      <c r="M65" s="3">
        <f>IF('Indicator Data'!I67="No data","x",ROUND(IF('Indicator Data'!I67=0,0,IF('Indicator Data'!I67&gt;M$71,10,IF('Indicator Data'!I67&lt;M$72,0,10-(M$71-'Indicator Data'!I67)/(M$71-M$72)*10))),1))</f>
        <v>4.3</v>
      </c>
      <c r="N65" s="272">
        <f>IF('Indicator Data'!J67="No data","x",ROUND(IF('Indicator Data'!J67&gt;N$71,0,IF('Indicator Data'!J67&lt;N$72,10,(N$71-'Indicator Data'!J67)/(N$71-N$72)*10)),1))</f>
        <v>8.3000000000000007</v>
      </c>
      <c r="O65" s="208">
        <f t="shared" si="10"/>
        <v>3.9</v>
      </c>
      <c r="P65" s="208">
        <f t="shared" si="6"/>
        <v>3.3</v>
      </c>
      <c r="Q65" s="5">
        <f t="shared" si="11"/>
        <v>7.5</v>
      </c>
      <c r="R65" s="12">
        <f t="shared" si="12"/>
        <v>5.2</v>
      </c>
      <c r="S65" s="208">
        <f>IF('Indicator Data'!K67=5,10,IF('Indicator Data'!K67=4,8,IF('Indicator Data'!K67=3,5,IF('Indicator Data'!K67=2,2,IF('Indicator Data'!K67=1,1,0)))))</f>
        <v>0</v>
      </c>
      <c r="T65" s="209">
        <f>SUM('Indicator Data'!L67:O67)</f>
        <v>0</v>
      </c>
      <c r="U65" s="208">
        <f t="shared" si="7"/>
        <v>0</v>
      </c>
      <c r="V65" s="208">
        <f>IF('Indicator Data'!P67=1,2,IF('Indicator Data'!P67=2,4,IF('Indicator Data'!P67=3,7,IF('Indicator Data'!P67=4,8,IF('Indicator Data'!P67=5,9,IF('Indicator Data'!P67=6,10,"x"))))))</f>
        <v>7</v>
      </c>
      <c r="W65" s="6">
        <f t="shared" si="8"/>
        <v>3.1</v>
      </c>
      <c r="Y65" s="166"/>
    </row>
    <row r="66" spans="1:25" s="9" customFormat="1" x14ac:dyDescent="0.25">
      <c r="A66" s="165" t="s">
        <v>188</v>
      </c>
      <c r="B66" s="165" t="s">
        <v>470</v>
      </c>
      <c r="C66" s="165" t="s">
        <v>446</v>
      </c>
      <c r="D66" s="195" t="s">
        <v>447</v>
      </c>
      <c r="E66" s="3">
        <f>IF('Indicator Data'!E68="No data","x",ROUND(IF(('Indicator Data'!E68)&gt;E$71,10,IF(('Indicator Data'!E68)&lt;E$72,0,10-(E$71-('Indicator Data'!E68))/(E$71-E$72)*10)),1))</f>
        <v>5.7</v>
      </c>
      <c r="F66" s="50">
        <f>IF('Indicator Data'!F68="No data","x",'Indicator Data'!F68/'Indicator Data'!$AX68)</f>
        <v>0.68420314110998359</v>
      </c>
      <c r="G66" s="50">
        <f>IF('Indicator Data'!G68="No data","x",'Indicator Data'!G68/'Indicator Data'!$AX68)</f>
        <v>0.13214787579539469</v>
      </c>
      <c r="H66" s="50">
        <f t="shared" si="4"/>
        <v>0.37513853950384046</v>
      </c>
      <c r="I66" s="3">
        <f t="shared" si="5"/>
        <v>9.4</v>
      </c>
      <c r="J66" s="271">
        <f>IF('Indicator Data'!H68="No data","x",ROUND(IF('Indicator Data'!H68=0,0,IF(LOG('Indicator Data'!H68)&gt;J$71,10,IF(LOG('Indicator Data'!H68)&lt;J$72,0,10-(J$71-LOG('Indicator Data'!H68))/(J$71-J$72)*10))),1))</f>
        <v>6.9</v>
      </c>
      <c r="K66" s="50">
        <f>IF(OR('Indicator Data'!H68="No data",'Indicator Data'!$AX68="No data"),"x",'Indicator Data'!H68/'Indicator Data'!$AX68)</f>
        <v>4.8709134068571211E-3</v>
      </c>
      <c r="L66" s="3">
        <f t="shared" si="9"/>
        <v>3.2</v>
      </c>
      <c r="M66" s="3">
        <f>IF('Indicator Data'!I68="No data","x",ROUND(IF('Indicator Data'!I68=0,0,IF('Indicator Data'!I68&gt;M$71,10,IF('Indicator Data'!I68&lt;M$72,0,10-(M$71-'Indicator Data'!I68)/(M$71-M$72)*10))),1))</f>
        <v>4.3</v>
      </c>
      <c r="N66" s="272">
        <f>IF('Indicator Data'!J68="No data","x",ROUND(IF('Indicator Data'!J68&gt;N$71,0,IF('Indicator Data'!J68&lt;N$72,10,(N$71-'Indicator Data'!J68)/(N$71-N$72)*10)),1))</f>
        <v>6</v>
      </c>
      <c r="O66" s="208">
        <f t="shared" si="10"/>
        <v>5.7</v>
      </c>
      <c r="P66" s="208">
        <f t="shared" si="6"/>
        <v>6.9</v>
      </c>
      <c r="Q66" s="5">
        <f t="shared" si="11"/>
        <v>6.6</v>
      </c>
      <c r="R66" s="12">
        <f t="shared" si="12"/>
        <v>6.4</v>
      </c>
      <c r="S66" s="208">
        <f>IF('Indicator Data'!K68=5,10,IF('Indicator Data'!K68=4,8,IF('Indicator Data'!K68=3,5,IF('Indicator Data'!K68=2,2,IF('Indicator Data'!K68=1,1,0)))))</f>
        <v>0</v>
      </c>
      <c r="T66" s="209">
        <f>SUM('Indicator Data'!L68:O68)</f>
        <v>2</v>
      </c>
      <c r="U66" s="208">
        <f t="shared" si="7"/>
        <v>1.5</v>
      </c>
      <c r="V66" s="208">
        <f>IF('Indicator Data'!P68=1,2,IF('Indicator Data'!P68=2,4,IF('Indicator Data'!P68=3,7,IF('Indicator Data'!P68=4,8,IF('Indicator Data'!P68=5,9,IF('Indicator Data'!P68=6,10,"x"))))))</f>
        <v>7</v>
      </c>
      <c r="W66" s="6">
        <f t="shared" si="8"/>
        <v>3.5</v>
      </c>
      <c r="Y66" s="166"/>
    </row>
    <row r="67" spans="1:25" s="9" customFormat="1" x14ac:dyDescent="0.25">
      <c r="A67" s="165" t="s">
        <v>188</v>
      </c>
      <c r="B67" s="165" t="s">
        <v>604</v>
      </c>
      <c r="C67" s="165" t="s">
        <v>446</v>
      </c>
      <c r="D67" s="195" t="s">
        <v>475</v>
      </c>
      <c r="E67" s="3">
        <f>IF('Indicator Data'!E69="No data","x",ROUND(IF(('Indicator Data'!E69)&gt;E$71,10,IF(('Indicator Data'!E69)&lt;E$72,0,10-(E$71-('Indicator Data'!E69))/(E$71-E$72)*10)),1))</f>
        <v>4.3</v>
      </c>
      <c r="F67" s="50">
        <f>IF('Indicator Data'!F69="No data","x",'Indicator Data'!F69/'Indicator Data'!$AX69)</f>
        <v>0</v>
      </c>
      <c r="G67" s="50">
        <f>IF('Indicator Data'!G69="No data","x",'Indicator Data'!G69/'Indicator Data'!$AX69)</f>
        <v>0.21345331516376109</v>
      </c>
      <c r="H67" s="50">
        <f t="shared" si="4"/>
        <v>5.3363328790940273E-2</v>
      </c>
      <c r="I67" s="3">
        <f t="shared" si="5"/>
        <v>1.3</v>
      </c>
      <c r="J67" s="271">
        <f>IF('Indicator Data'!H69="No data","x",ROUND(IF('Indicator Data'!H69=0,0,IF(LOG('Indicator Data'!H69)&gt;J$71,10,IF(LOG('Indicator Data'!H69)&lt;J$72,0,10-(J$71-LOG('Indicator Data'!H69))/(J$71-J$72)*10))),1))</f>
        <v>5</v>
      </c>
      <c r="K67" s="50">
        <f>IF(OR('Indicator Data'!H69="No data",'Indicator Data'!$AX69="No data"),"x",'Indicator Data'!H69/'Indicator Data'!$AX69)</f>
        <v>2.3839747201099576E-2</v>
      </c>
      <c r="L67" s="3">
        <f t="shared" ref="L67:L69" si="13">IF(K67="x","x",ROUND(IF(K67&gt;L$71,10,IF(K67&lt;L$72,0,10-(L$71-K67)/(L$71-L$72)*10)),1))</f>
        <v>10</v>
      </c>
      <c r="M67" s="3">
        <f>IF('Indicator Data'!I69="No data","x",ROUND(IF('Indicator Data'!I69=0,0,IF('Indicator Data'!I69&gt;M$71,10,IF('Indicator Data'!I69&lt;M$72,0,10-(M$71-'Indicator Data'!I69)/(M$71-M$72)*10))),1))</f>
        <v>4.3</v>
      </c>
      <c r="N67" s="272">
        <f>IF('Indicator Data'!J69="No data","x",ROUND(IF('Indicator Data'!J69&gt;N$71,0,IF('Indicator Data'!J69&lt;N$72,10,(N$71-'Indicator Data'!J69)/(N$71-N$72)*10)),1))</f>
        <v>4.7</v>
      </c>
      <c r="O67" s="208">
        <f t="shared" si="10"/>
        <v>4.3</v>
      </c>
      <c r="P67" s="208">
        <f t="shared" si="6"/>
        <v>5</v>
      </c>
      <c r="Q67" s="5">
        <f t="shared" si="11"/>
        <v>3.4</v>
      </c>
      <c r="R67" s="12">
        <f t="shared" ref="R67:R69" si="14">IF(O67="x",ROUND((10-GEOMEAN(((10-P67)/10*9+1),((10-Q67)/10*9+1)))/9*10,1),IF(AND(P67="x"),ROUND((10-GEOMEAN(((10-O67)/10*9+1),((10-Q67)/10*9+1)))/9*10,1),IF(Q67="x",ROUND((10-GEOMEAN(((10-P67)/10*9+1),((10-O67)/10*9+1)))/9*10,1),ROUND((10-GEOMEAN(((10-O67)/10*9+1),((10-P67)/10*9+1),((10-Q67)/10*9+1)))/9*10,1))))</f>
        <v>4.3</v>
      </c>
      <c r="S67" s="208">
        <f>IF('Indicator Data'!K69=5,10,IF('Indicator Data'!K69=4,8,IF('Indicator Data'!K69=3,5,IF('Indicator Data'!K69=2,2,IF('Indicator Data'!K69=1,1,0)))))</f>
        <v>0</v>
      </c>
      <c r="T67" s="209">
        <f>SUM('Indicator Data'!L69:O69)</f>
        <v>0</v>
      </c>
      <c r="U67" s="208">
        <f t="shared" si="7"/>
        <v>0</v>
      </c>
      <c r="V67" s="208">
        <f>IF('Indicator Data'!P69=1,2,IF('Indicator Data'!P69=2,4,IF('Indicator Data'!P69=3,7,IF('Indicator Data'!P69=4,8,IF('Indicator Data'!P69=5,9,IF('Indicator Data'!P69=6,10,"x"))))))</f>
        <v>7</v>
      </c>
      <c r="W67" s="6">
        <f t="shared" si="8"/>
        <v>3.1</v>
      </c>
      <c r="Y67" s="166"/>
    </row>
    <row r="68" spans="1:25" s="9" customFormat="1" x14ac:dyDescent="0.25">
      <c r="A68" s="165" t="s">
        <v>188</v>
      </c>
      <c r="B68" s="165" t="s">
        <v>606</v>
      </c>
      <c r="C68" s="165" t="s">
        <v>446</v>
      </c>
      <c r="D68" s="195" t="s">
        <v>520</v>
      </c>
      <c r="E68" s="3">
        <f>IF('Indicator Data'!E70="No data","x",ROUND(IF(('Indicator Data'!E70)&gt;E$71,10,IF(('Indicator Data'!E70)&lt;E$72,0,10-(E$71-('Indicator Data'!E70))/(E$71-E$72)*10)),1))</f>
        <v>3.9</v>
      </c>
      <c r="F68" s="50">
        <f>IF('Indicator Data'!F70="No data","x",'Indicator Data'!F70/'Indicator Data'!$AX70)</f>
        <v>6.8593074729235565E-2</v>
      </c>
      <c r="G68" s="50">
        <f>IF('Indicator Data'!G70="No data","x",'Indicator Data'!G70/'Indicator Data'!$AX70)</f>
        <v>1.4417440904239498E-3</v>
      </c>
      <c r="H68" s="50">
        <f t="shared" ref="H68:H69" si="15">IF(F68="x","x",F68*0.5+G68*0.25)</f>
        <v>3.4656973387223768E-2</v>
      </c>
      <c r="I68" s="3">
        <f t="shared" ref="I68:I69" si="16">IF(H68="x","x",ROUND(IF(H68=0,0,IF(H68="x","x",IF(H68&gt;I$71,10,IF(H68&lt;I$72,0,10-(I$71-H68)/(I$71-I$72)*10)))),1))</f>
        <v>0.9</v>
      </c>
      <c r="J68" s="271">
        <f>IF('Indicator Data'!H70="No data","x",ROUND(IF('Indicator Data'!H70=0,0,IF(LOG('Indicator Data'!H70)&gt;J$71,10,IF(LOG('Indicator Data'!H70)&lt;J$72,0,10-(J$71-LOG('Indicator Data'!H70))/(J$71-J$72)*10))),1))</f>
        <v>0</v>
      </c>
      <c r="K68" s="50">
        <f>IF(OR('Indicator Data'!H70="No data",'Indicator Data'!$AX70="No data"),"x",'Indicator Data'!H70/'Indicator Data'!$AX70)</f>
        <v>0</v>
      </c>
      <c r="L68" s="3">
        <f t="shared" si="13"/>
        <v>0</v>
      </c>
      <c r="M68" s="3">
        <f>IF('Indicator Data'!I70="No data","x",ROUND(IF('Indicator Data'!I70=0,0,IF('Indicator Data'!I70&gt;M$71,10,IF('Indicator Data'!I70&lt;M$72,0,10-(M$71-'Indicator Data'!I70)/(M$71-M$72)*10))),1))</f>
        <v>4.3</v>
      </c>
      <c r="N68" s="272">
        <f>IF('Indicator Data'!J70="No data","x",ROUND(IF('Indicator Data'!J70&gt;N$71,0,IF('Indicator Data'!J70&lt;N$72,10,(N$71-'Indicator Data'!J70)/(N$71-N$72)*10)),1))</f>
        <v>8</v>
      </c>
      <c r="O68" s="208">
        <f t="shared" si="10"/>
        <v>3.9</v>
      </c>
      <c r="P68" s="208">
        <f t="shared" ref="P68:P69" si="17">IF(L68="x",J68,IF(J68="x",L68,ROUND((10-GEOMEAN(((10-J68)/10*9+1),((10-J68)/10*9+1)))/9*10,1)))</f>
        <v>0</v>
      </c>
      <c r="Q68" s="5">
        <f t="shared" si="11"/>
        <v>4.4000000000000004</v>
      </c>
      <c r="R68" s="12">
        <f t="shared" si="14"/>
        <v>3</v>
      </c>
      <c r="S68" s="208">
        <f>IF('Indicator Data'!K70=5,10,IF('Indicator Data'!K70=4,8,IF('Indicator Data'!K70=3,5,IF('Indicator Data'!K70=2,2,IF('Indicator Data'!K70=1,1,0)))))</f>
        <v>0</v>
      </c>
      <c r="T68" s="209">
        <f>SUM('Indicator Data'!L70:O70)</f>
        <v>0</v>
      </c>
      <c r="U68" s="208">
        <f t="shared" ref="U68:U69" si="18">ROUND(IF(T68=0,0,IF(LOG(T68)&gt;$U$71,10,IF(LOG(T68)&lt;U$72,0,10-(U$71-LOG(T68))/(U$71-U$72)*10))),1)</f>
        <v>0</v>
      </c>
      <c r="V68" s="208">
        <f>IF('Indicator Data'!P70=1,2,IF('Indicator Data'!P70=2,4,IF('Indicator Data'!P70=3,7,IF('Indicator Data'!P70=4,8,IF('Indicator Data'!P70=5,9,IF('Indicator Data'!P70=6,10,"x"))))))</f>
        <v>7</v>
      </c>
      <c r="W68" s="6">
        <f t="shared" ref="W68:W69" si="19">ROUND((10-GEOMEAN(((10-S68)/10*9+1),((10-U68)/10*9+1),((10-V68)/10*9+1)))/9*10,1)</f>
        <v>3.1</v>
      </c>
      <c r="Y68" s="166"/>
    </row>
    <row r="69" spans="1:25" s="9" customFormat="1" x14ac:dyDescent="0.25">
      <c r="A69" s="165" t="s">
        <v>189</v>
      </c>
      <c r="B69" s="165" t="s">
        <v>608</v>
      </c>
      <c r="C69" s="165" t="s">
        <v>477</v>
      </c>
      <c r="D69" s="195" t="s">
        <v>478</v>
      </c>
      <c r="E69" s="3">
        <f>IF('Indicator Data'!E71="No data","x",ROUND(IF(('Indicator Data'!E71)&gt;E$71,10,IF(('Indicator Data'!E71)&lt;E$72,0,10-(E$71-('Indicator Data'!E71))/(E$71-E$72)*10)),1))</f>
        <v>1.7</v>
      </c>
      <c r="F69" s="50">
        <f>IF('Indicator Data'!F71="No data","x",'Indicator Data'!F71/'Indicator Data'!$AX71)</f>
        <v>8.5384155244804055E-2</v>
      </c>
      <c r="G69" s="50">
        <f>IF('Indicator Data'!G71="No data","x",'Indicator Data'!G71/'Indicator Data'!$AX71)</f>
        <v>7.5482907991205022E-4</v>
      </c>
      <c r="H69" s="50">
        <f t="shared" si="15"/>
        <v>4.2880784892380043E-2</v>
      </c>
      <c r="I69" s="3">
        <f t="shared" si="16"/>
        <v>1.1000000000000001</v>
      </c>
      <c r="J69" s="271">
        <f>IF('Indicator Data'!H71="No data","x",ROUND(IF('Indicator Data'!H71=0,0,IF(LOG('Indicator Data'!H71)&gt;J$71,10,IF(LOG('Indicator Data'!H71)&lt;J$72,0,10-(J$71-LOG('Indicator Data'!H71))/(J$71-J$72)*10))),1))</f>
        <v>9.4</v>
      </c>
      <c r="K69" s="50">
        <f>IF(OR('Indicator Data'!H71="No data",'Indicator Data'!$AX71="No data"),"x",'Indicator Data'!H71/'Indicator Data'!$AX71)</f>
        <v>6.0201095060820557E-3</v>
      </c>
      <c r="L69" s="3">
        <f t="shared" si="13"/>
        <v>4</v>
      </c>
      <c r="M69" s="3">
        <f>IF('Indicator Data'!I71="No data","x",ROUND(IF('Indicator Data'!I71=0,0,IF('Indicator Data'!I71&gt;M$71,10,IF('Indicator Data'!I71&lt;M$72,0,10-(M$71-'Indicator Data'!I71)/(M$71-M$72)*10))),1))</f>
        <v>2</v>
      </c>
      <c r="N69" s="272">
        <f>IF('Indicator Data'!J71="No data","x",ROUND(IF('Indicator Data'!J71&gt;N$71,0,IF('Indicator Data'!J71&lt;N$72,10,(N$71-'Indicator Data'!J71)/(N$71-N$72)*10)),1))</f>
        <v>6.3</v>
      </c>
      <c r="O69" s="208">
        <f t="shared" si="10"/>
        <v>1.7</v>
      </c>
      <c r="P69" s="208">
        <f t="shared" si="17"/>
        <v>9.4</v>
      </c>
      <c r="Q69" s="5">
        <f t="shared" si="11"/>
        <v>3.1</v>
      </c>
      <c r="R69" s="12">
        <f t="shared" si="14"/>
        <v>6.1</v>
      </c>
      <c r="S69" s="208">
        <f>IF('Indicator Data'!K71=5,10,IF('Indicator Data'!K71=4,8,IF('Indicator Data'!K71=3,5,IF('Indicator Data'!K71=2,2,IF('Indicator Data'!K71=1,1,0)))))</f>
        <v>5</v>
      </c>
      <c r="T69" s="209">
        <f>SUM('Indicator Data'!L71:O71)</f>
        <v>8</v>
      </c>
      <c r="U69" s="208">
        <f t="shared" si="18"/>
        <v>4.5</v>
      </c>
      <c r="V69" s="208">
        <f>IF('Indicator Data'!P71=1,2,IF('Indicator Data'!P71=2,4,IF('Indicator Data'!P71=3,7,IF('Indicator Data'!P71=4,8,IF('Indicator Data'!P71=5,9,IF('Indicator Data'!P71=6,10,"x"))))))</f>
        <v>7</v>
      </c>
      <c r="W69" s="6">
        <f t="shared" si="19"/>
        <v>5.6</v>
      </c>
      <c r="Y69" s="166"/>
    </row>
    <row r="70" spans="1:25" s="110" customFormat="1" x14ac:dyDescent="0.25">
      <c r="C70" s="151"/>
      <c r="D70" s="151"/>
      <c r="E70" s="152"/>
      <c r="F70" s="153"/>
      <c r="G70" s="153"/>
      <c r="H70" s="153"/>
      <c r="I70" s="152"/>
      <c r="J70" s="152"/>
      <c r="K70" s="153"/>
      <c r="L70" s="152"/>
      <c r="M70" s="152"/>
      <c r="N70" s="152"/>
      <c r="O70" s="154"/>
      <c r="P70" s="154"/>
      <c r="Q70" s="154"/>
      <c r="R70" s="155"/>
      <c r="S70" s="154"/>
      <c r="T70" s="154"/>
      <c r="U70" s="152"/>
      <c r="V70" s="154"/>
      <c r="W70" s="156"/>
    </row>
    <row r="71" spans="1:25" s="25" customFormat="1" x14ac:dyDescent="0.25">
      <c r="A71" s="169"/>
      <c r="B71" s="16"/>
      <c r="C71" s="17" t="s">
        <v>19</v>
      </c>
      <c r="D71" s="17"/>
      <c r="E71" s="18">
        <v>5</v>
      </c>
      <c r="F71" s="18"/>
      <c r="G71" s="18"/>
      <c r="H71" s="18"/>
      <c r="I71" s="21">
        <v>0.4</v>
      </c>
      <c r="J71" s="18">
        <v>4</v>
      </c>
      <c r="K71" s="19"/>
      <c r="L71" s="20">
        <v>1.4999999999999999E-2</v>
      </c>
      <c r="M71" s="99">
        <v>0.3</v>
      </c>
      <c r="N71" s="99">
        <v>50</v>
      </c>
      <c r="O71" s="21"/>
      <c r="P71" s="21"/>
      <c r="Q71" s="21"/>
      <c r="R71" s="16"/>
      <c r="S71" s="16"/>
      <c r="T71" s="169"/>
      <c r="U71" s="16">
        <v>2</v>
      </c>
      <c r="V71" s="169">
        <v>6</v>
      </c>
      <c r="W71" s="16"/>
    </row>
    <row r="72" spans="1:25" s="25" customFormat="1" x14ac:dyDescent="0.25">
      <c r="A72" s="169"/>
      <c r="B72" s="16"/>
      <c r="C72" s="17" t="s">
        <v>18</v>
      </c>
      <c r="D72" s="17"/>
      <c r="E72" s="100">
        <v>1</v>
      </c>
      <c r="F72" s="100"/>
      <c r="G72" s="100"/>
      <c r="H72" s="100"/>
      <c r="I72" s="21">
        <v>0</v>
      </c>
      <c r="J72" s="18">
        <v>2</v>
      </c>
      <c r="K72" s="19"/>
      <c r="L72" s="20">
        <v>0</v>
      </c>
      <c r="M72" s="99">
        <v>0</v>
      </c>
      <c r="N72" s="99">
        <v>-50</v>
      </c>
      <c r="O72" s="21"/>
      <c r="P72" s="21"/>
      <c r="Q72" s="21"/>
      <c r="R72" s="16"/>
      <c r="S72" s="16"/>
      <c r="T72" s="169"/>
      <c r="U72" s="16">
        <v>0</v>
      </c>
      <c r="V72" s="169">
        <v>0</v>
      </c>
      <c r="W72" s="16"/>
    </row>
    <row r="74" spans="1:25" s="188" customFormat="1" x14ac:dyDescent="0.25">
      <c r="C74" s="189" t="s">
        <v>512</v>
      </c>
      <c r="D74" s="191"/>
      <c r="E74" s="193">
        <f>AVERAGE(E3:E69)</f>
        <v>4.0597014925373136</v>
      </c>
      <c r="F74" s="193"/>
      <c r="G74" s="193"/>
      <c r="H74" s="193"/>
      <c r="I74" s="193">
        <f>AVERAGE(I3:I69)</f>
        <v>5.4569230769230774</v>
      </c>
      <c r="J74" s="193">
        <f>AVERAGE(J3:J69)</f>
        <v>5.5560606060606057</v>
      </c>
      <c r="K74" s="194"/>
      <c r="L74" s="193">
        <f>AVERAGE(L3:L69)</f>
        <v>5.3757575757575742</v>
      </c>
      <c r="M74" s="193">
        <f t="shared" ref="M74:S74" si="20">AVERAGE(M3:M69)</f>
        <v>3.6373134328358248</v>
      </c>
      <c r="N74" s="193">
        <f t="shared" ref="N74" si="21">AVERAGE(N3:N69)</f>
        <v>6.6283582089552233</v>
      </c>
      <c r="O74" s="193">
        <f t="shared" si="20"/>
        <v>4.0597014925373136</v>
      </c>
      <c r="P74" s="193">
        <f t="shared" si="20"/>
        <v>5.5560606060606057</v>
      </c>
      <c r="Q74" s="193">
        <f t="shared" si="20"/>
        <v>5.210447761194029</v>
      </c>
      <c r="R74" s="193">
        <f t="shared" si="20"/>
        <v>5.2074626865671627</v>
      </c>
      <c r="S74" s="197">
        <f t="shared" si="20"/>
        <v>2.7313432835820897</v>
      </c>
      <c r="T74" s="193"/>
      <c r="U74" s="197">
        <f>AVERAGE(U3:U69)</f>
        <v>1.4671641791044778</v>
      </c>
      <c r="V74" s="197">
        <f>AVERAGE(V3:V69)</f>
        <v>7.3432835820895521</v>
      </c>
      <c r="W74" s="193">
        <f>AVERAGE(W3:W69)</f>
        <v>4.5134328358208959</v>
      </c>
    </row>
    <row r="75" spans="1:25" s="188" customFormat="1" x14ac:dyDescent="0.25">
      <c r="C75" s="189" t="s">
        <v>513</v>
      </c>
      <c r="D75" s="191"/>
      <c r="E75" s="193">
        <f>SKEW(E3:E69)</f>
        <v>1.318152083409343E-2</v>
      </c>
      <c r="F75" s="193"/>
      <c r="G75" s="193"/>
      <c r="H75" s="193"/>
      <c r="I75" s="193">
        <f>SKEW(I3:I69)</f>
        <v>-0.19981156957045551</v>
      </c>
      <c r="J75" s="193">
        <f>SKEW(J3:J69)</f>
        <v>-0.73097882242832735</v>
      </c>
      <c r="K75" s="194"/>
      <c r="L75" s="193">
        <f>SKEW(L3:L69)</f>
        <v>-7.2337938956533385E-2</v>
      </c>
      <c r="M75" s="193">
        <f t="shared" ref="M75:S75" si="22">SKEW(M3:M69)</f>
        <v>-0.90007360612839316</v>
      </c>
      <c r="N75" s="193">
        <f t="shared" ref="N75" si="23">SKEW(N3:N69)</f>
        <v>-1.2668729041375049</v>
      </c>
      <c r="O75" s="193">
        <f t="shared" si="22"/>
        <v>1.318152083409343E-2</v>
      </c>
      <c r="P75" s="193">
        <f t="shared" si="22"/>
        <v>-0.73097882242832735</v>
      </c>
      <c r="Q75" s="193">
        <f t="shared" si="22"/>
        <v>-1.212853186513039</v>
      </c>
      <c r="R75" s="193">
        <f t="shared" si="22"/>
        <v>-0.71317020610913462</v>
      </c>
      <c r="S75" s="193">
        <f t="shared" si="22"/>
        <v>0.31664112160765179</v>
      </c>
      <c r="T75" s="193"/>
      <c r="U75" s="193">
        <f>SKEW(U3:U69)</f>
        <v>1.7615756305938064</v>
      </c>
      <c r="V75" s="193">
        <f>SKEW(V3:V69)</f>
        <v>0.67534400804323402</v>
      </c>
      <c r="W75" s="193">
        <f>SKEW(W3:W69)</f>
        <v>1.0439907707818432</v>
      </c>
    </row>
    <row r="76" spans="1:25" s="188" customFormat="1" x14ac:dyDescent="0.25">
      <c r="C76" s="189" t="s">
        <v>514</v>
      </c>
      <c r="D76" s="191"/>
      <c r="E76" s="193">
        <f>KURT(E3:E69)</f>
        <v>4.4463065126866486E-2</v>
      </c>
      <c r="F76" s="193"/>
      <c r="G76" s="193"/>
      <c r="H76" s="193"/>
      <c r="I76" s="193">
        <f>KURT(I3:I69)</f>
        <v>-1.2374374333799816</v>
      </c>
      <c r="J76" s="193">
        <f>KURT(J3:J69)</f>
        <v>-0.73345744699024173</v>
      </c>
      <c r="K76" s="194"/>
      <c r="L76" s="193">
        <f>KURT(L3:L69)</f>
        <v>-1.598131198244237</v>
      </c>
      <c r="M76" s="193">
        <f t="shared" ref="M76:S76" si="24">KURT(M3:M69)</f>
        <v>2.1727120220740748E-2</v>
      </c>
      <c r="N76" s="193">
        <f t="shared" ref="N76" si="25">KURT(N3:N69)</f>
        <v>0.3018055504994166</v>
      </c>
      <c r="O76" s="193">
        <f t="shared" si="24"/>
        <v>4.4463065126866486E-2</v>
      </c>
      <c r="P76" s="193">
        <f t="shared" si="24"/>
        <v>-0.73345744699024173</v>
      </c>
      <c r="Q76" s="193">
        <f t="shared" si="24"/>
        <v>0.89820836438327856</v>
      </c>
      <c r="R76" s="193">
        <f t="shared" si="24"/>
        <v>-0.34998746019177585</v>
      </c>
      <c r="S76" s="193">
        <f t="shared" si="24"/>
        <v>-1.4697137295957312</v>
      </c>
      <c r="T76" s="193"/>
      <c r="U76" s="193">
        <f>KURT(U3:U69)</f>
        <v>1.9753025297309339</v>
      </c>
      <c r="V76" s="193">
        <f>KURT(V3:V69)</f>
        <v>-1.5923704013377873</v>
      </c>
      <c r="W76" s="193">
        <f>KURT(W3:W69)</f>
        <v>0.74186195912733632</v>
      </c>
    </row>
  </sheetData>
  <sortState ref="A3:W69">
    <sortCondition ref="C3:C69"/>
    <sortCondition ref="D3:D69"/>
  </sortState>
  <pageMargins left="0.7" right="0.7" top="0.75" bottom="0.75" header="0.3" footer="0.3"/>
  <pageSetup paperSize="9" orientation="portrait" r:id="rId1"/>
  <ignoredErrors>
    <ignoredError sqref="T3:T4 T5:T6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showGridLines="0" zoomScaleNormal="100" workbookViewId="0">
      <pane xSplit="3" ySplit="2" topLeftCell="D3" activePane="bottomRight" state="frozen"/>
      <selection activeCell="AD123" sqref="AD123"/>
      <selection pane="topRight" activeCell="AD123" sqref="AD123"/>
      <selection pane="bottomLeft" activeCell="AD123" sqref="AD123"/>
      <selection pane="bottomRight" activeCell="C2" sqref="C2"/>
    </sheetView>
  </sheetViews>
  <sheetFormatPr defaultColWidth="9.140625" defaultRowHeight="15" x14ac:dyDescent="0.25"/>
  <cols>
    <col min="1" max="1" width="9.140625" style="7"/>
    <col min="2" max="2" width="18.140625" style="7" bestFit="1" customWidth="1"/>
    <col min="3" max="3" width="9.140625" style="7" customWidth="1"/>
    <col min="4" max="4" width="14.42578125" style="7" bestFit="1" customWidth="1"/>
    <col min="5" max="6" width="9.140625" style="7"/>
    <col min="7" max="7" width="9.85546875" style="22" customWidth="1"/>
    <col min="8" max="8" width="10.42578125" style="24" customWidth="1"/>
    <col min="9" max="13" width="9.85546875" style="24" customWidth="1"/>
    <col min="14" max="14" width="9.85546875" style="22" customWidth="1"/>
    <col min="15" max="19" width="9.85546875" style="24" customWidth="1"/>
    <col min="20" max="20" width="9.85546875" style="22" customWidth="1"/>
    <col min="21" max="22" width="9.85546875" style="24" customWidth="1"/>
    <col min="23" max="23" width="9.85546875" style="22" customWidth="1"/>
    <col min="24" max="25" width="9.85546875" style="24" customWidth="1"/>
    <col min="26" max="26" width="9.85546875" style="22" customWidth="1"/>
    <col min="27" max="27" width="10.140625" style="7" customWidth="1"/>
    <col min="28" max="30" width="9.140625" style="7" customWidth="1"/>
    <col min="31" max="40" width="9.85546875" style="22" customWidth="1"/>
    <col min="41" max="16384" width="9.140625" style="7"/>
  </cols>
  <sheetData>
    <row r="1" spans="1:41" x14ac:dyDescent="0.25">
      <c r="A1" s="214"/>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row>
    <row r="2" spans="1:41" s="51" customFormat="1" ht="126" customHeight="1" thickBot="1" x14ac:dyDescent="0.3">
      <c r="A2" s="148" t="s">
        <v>507</v>
      </c>
      <c r="B2" s="148" t="s">
        <v>504</v>
      </c>
      <c r="C2" s="150" t="s">
        <v>505</v>
      </c>
      <c r="D2" s="150" t="s">
        <v>506</v>
      </c>
      <c r="E2" s="40" t="s">
        <v>15</v>
      </c>
      <c r="F2" s="41" t="s">
        <v>195</v>
      </c>
      <c r="G2" s="47" t="s">
        <v>254</v>
      </c>
      <c r="H2" s="44" t="s">
        <v>50</v>
      </c>
      <c r="I2" s="43" t="s">
        <v>52</v>
      </c>
      <c r="J2" s="42" t="s">
        <v>643</v>
      </c>
      <c r="K2" s="43" t="s">
        <v>51</v>
      </c>
      <c r="L2" s="45" t="s">
        <v>50</v>
      </c>
      <c r="M2" s="45" t="s">
        <v>628</v>
      </c>
      <c r="N2" s="41" t="s">
        <v>21</v>
      </c>
      <c r="O2" s="43" t="s">
        <v>22</v>
      </c>
      <c r="P2" s="42" t="s">
        <v>644</v>
      </c>
      <c r="Q2" s="102" t="s">
        <v>228</v>
      </c>
      <c r="R2" s="42" t="s">
        <v>645</v>
      </c>
      <c r="S2" s="102" t="s">
        <v>229</v>
      </c>
      <c r="T2" s="45" t="s">
        <v>196</v>
      </c>
      <c r="U2" s="40" t="s">
        <v>63</v>
      </c>
      <c r="V2" s="40" t="s">
        <v>192</v>
      </c>
      <c r="W2" s="45" t="s">
        <v>197</v>
      </c>
      <c r="X2" s="43" t="s">
        <v>236</v>
      </c>
      <c r="Y2" s="43" t="s">
        <v>193</v>
      </c>
      <c r="Z2" s="45" t="s">
        <v>198</v>
      </c>
      <c r="AA2" s="42" t="s">
        <v>33</v>
      </c>
      <c r="AB2" s="42" t="s">
        <v>31</v>
      </c>
      <c r="AC2" s="45" t="s">
        <v>199</v>
      </c>
      <c r="AD2" s="42" t="s">
        <v>693</v>
      </c>
      <c r="AE2" s="43" t="s">
        <v>623</v>
      </c>
      <c r="AF2" s="43" t="s">
        <v>692</v>
      </c>
      <c r="AG2" s="45" t="s">
        <v>200</v>
      </c>
      <c r="AH2" s="43" t="s">
        <v>642</v>
      </c>
      <c r="AI2" s="43" t="s">
        <v>625</v>
      </c>
      <c r="AJ2" s="43" t="s">
        <v>626</v>
      </c>
      <c r="AK2" s="43" t="s">
        <v>629</v>
      </c>
      <c r="AL2" s="43" t="s">
        <v>627</v>
      </c>
      <c r="AM2" s="45" t="s">
        <v>704</v>
      </c>
      <c r="AN2" s="141" t="s">
        <v>30</v>
      </c>
      <c r="AO2" s="48" t="s">
        <v>253</v>
      </c>
    </row>
    <row r="3" spans="1:41" s="9" customFormat="1" ht="15.75" thickTop="1" x14ac:dyDescent="0.25">
      <c r="A3" s="165" t="s">
        <v>183</v>
      </c>
      <c r="B3" s="165" t="s">
        <v>275</v>
      </c>
      <c r="C3" s="165" t="s">
        <v>277</v>
      </c>
      <c r="D3" s="195" t="s">
        <v>278</v>
      </c>
      <c r="E3" s="10">
        <f>IF('Indicator Data'!Q5="No data","x",ROUND(IF('Indicator Data'!Q5&gt;E$72,10,IF('Indicator Data'!Q5&lt;E$71,0,10-(E$72-'Indicator Data'!Q5)/(E$72-E$71)*10)),1))</f>
        <v>5.5</v>
      </c>
      <c r="F3" s="168">
        <f>E3</f>
        <v>5.5</v>
      </c>
      <c r="G3" s="39">
        <f>F3</f>
        <v>5.5</v>
      </c>
      <c r="H3" s="30">
        <f>SUM('Indicator Data'!AD5:AG5)</f>
        <v>0</v>
      </c>
      <c r="I3" s="10">
        <f>ROUND(IF(H3=0,0,IF(LOG(H3)&gt;$I$72,10,IF(LOG(H3)&lt;I$71,0,10-(I$72-LOG(H3))/(I$72-I$71)*10))),1)</f>
        <v>0</v>
      </c>
      <c r="J3" s="36">
        <f>H3/'Indicator Data'!$AW5</f>
        <v>0</v>
      </c>
      <c r="K3" s="10">
        <f>IF(J3="x","x",ROUND(IF(J3&gt;$K$72,10,IF(J3&lt;$K$71,0,((J3*100)/0.0052)^(1/4.0545)/6.5*10)),1))</f>
        <v>0</v>
      </c>
      <c r="L3" s="176">
        <f>ROUND(AVERAGE(I3,K3),1)</f>
        <v>0</v>
      </c>
      <c r="M3" s="176">
        <f>IF('Indicator Data'!AK5="No data","x",ROUND(IF('Indicator Data'!AK5=0,0,IF(LOG('Indicator Data'!AK5)&gt;$M$72,10,IF(LOG('Indicator Data'!AK5)&lt;M$71,0,10-(M$72-LOG('Indicator Data'!AK5))/(M$72-M$71)*10))),1))</f>
        <v>2.5</v>
      </c>
      <c r="N3" s="11">
        <f>IF(L3="x",M3,IF(M3="x",L3,ROUND((10-GEOMEAN(((10-L3)/10*9+1),((10-M3)/10*9+1)))/9*10,1)))</f>
        <v>1.3</v>
      </c>
      <c r="O3" s="10">
        <f>IF('Indicator Data'!V5="No data","x",ROUND(IF('Indicator Data'!V5&gt;O$72,10,IF('Indicator Data'!V5&lt;O$71,0,10-(O$72-'Indicator Data'!V5)/(O$72-O$71)*10)),1))</f>
        <v>3.3</v>
      </c>
      <c r="P3" s="211">
        <f>IF('Indicator Data'!W5="No data","x",'Indicator Data'!W5/'Indicator Data'!$AZ5*100000)</f>
        <v>0</v>
      </c>
      <c r="Q3" s="101">
        <f>IF(P3="x","x",ROUND(IF(P3&lt;=Q$71,0,IF(P3&gt;Q$72,10,10-(LOG(Q$72*100)-LOG(P3*100))/(LOG(Q$72*100))*10)),1))</f>
        <v>0</v>
      </c>
      <c r="R3" s="211">
        <f>IF('Indicator Data'!X5="No data","x",'Indicator Data'!X5/'Indicator Data'!$AZ5*100000)</f>
        <v>0</v>
      </c>
      <c r="S3" s="183">
        <f>IF(R3="x","x",ROUND(IF(R3&lt;=S$71,0,IF(R3&gt;S$72,10,10-(LOG(S$72*100)-LOG(R3*100))/(LOG(S$72*100))*10)),1))</f>
        <v>0</v>
      </c>
      <c r="T3" s="46">
        <f t="shared" ref="T3:T34" si="0">IF(AND(O3="x",Q3="x",S3="x"),"x",ROUND((10-GEOMEAN(((10-O3)/10*9+1),((10-Q3)/10*9+1),((10-S3)/10*9+1)))/9*10,1))</f>
        <v>1.2</v>
      </c>
      <c r="U3" s="10">
        <f>IF('Indicator Data'!R5="No data","x",ROUND(IF('Indicator Data'!R5&gt;U$72,10,IF('Indicator Data'!R5&lt;U$71,0,10-(U$72-'Indicator Data'!R5)/(U$72-U$71)*10)),1))</f>
        <v>6.2</v>
      </c>
      <c r="V3" s="10">
        <f>IF('Indicator Data'!S5="No data","x",ROUND(IF('Indicator Data'!S5&gt;V$72,10,IF('Indicator Data'!S5&lt;V$71,0,10-(V$72-'Indicator Data'!S5)/(V$72-V$71)*10)),1))</f>
        <v>5.7</v>
      </c>
      <c r="W3" s="46">
        <f>IF(AND(U3="x",V3="x"),"x",ROUND(AVERAGE(V3,U3),1))</f>
        <v>6</v>
      </c>
      <c r="X3" s="10">
        <f>IF('Indicator Data'!AN5="No data","x",ROUND(IF('Indicator Data'!AN5&gt;X$72,10,IF('Indicator Data'!AN5&lt;X$71,0,10-(X$72-'Indicator Data'!AN5)/(X$72-X$71)*10)),1))</f>
        <v>7.9</v>
      </c>
      <c r="Y3" s="10">
        <f>IF('Indicator Data'!AO5="No data","x",ROUND(IF('Indicator Data'!AO5&gt;Y$72,10,IF('Indicator Data'!AO5&lt;Y$71,0,10-(Y$72-'Indicator Data'!AO5)/(Y$72-Y$71)*10)),1))</f>
        <v>5</v>
      </c>
      <c r="Z3" s="46">
        <f>IF(AND(X3="x",Y3="x"),"x",ROUND(AVERAGE(X3,Y3),1))</f>
        <v>6.5</v>
      </c>
      <c r="AA3" s="30">
        <f>'Indicator Data'!AA5+'Indicator Data'!Z5*0.5+'Indicator Data'!Y5*0.25</f>
        <v>6091.539822532206</v>
      </c>
      <c r="AB3" s="37">
        <f>AA3/'Indicator Data'!$AZ5</f>
        <v>1.0753944892518109E-2</v>
      </c>
      <c r="AC3" s="46">
        <f>IF(AB3="x","x",ROUND(IF(AB3&gt;AC$72,10,IF(AB3&lt;AC$71,0,10-(AC$72-AB3)/(AC$72-AC$71)*10)),1))</f>
        <v>1.1000000000000001</v>
      </c>
      <c r="AD3" s="37">
        <f>IF('Indicator Data'!AB5="No data","x",'Indicator Data'!AB5/'Indicator Data'!AW5)</f>
        <v>2.8852381738044167E-2</v>
      </c>
      <c r="AE3" s="10">
        <f>IF(AD3="x","x",ROUND(IF(AD3&gt;AE$72,10,IF(AD3&lt;AE$71,0,10-(AE$72-AD3)/(AE$72-AE$71)*10)),1))</f>
        <v>2.9</v>
      </c>
      <c r="AF3" s="167">
        <f>IF('Indicator Data'!AC5="No data","x",ROUND(IF('Indicator Data'!AC5&gt;AF$72,10,IF('Indicator Data'!AC5&lt;AF$71,0,10-(AF$72-'Indicator Data'!AC5)/(AF$72-AF$71)*10)),1))</f>
        <v>2.2000000000000002</v>
      </c>
      <c r="AG3" s="46">
        <f>IF(AND(AE3="x",AF3="x"),"x",ROUND(AVERAGE(AE3,AF3),1))</f>
        <v>2.6</v>
      </c>
      <c r="AH3" s="167">
        <f>IF('Indicator Data'!AH5="No data","x",ROUND(IF('Indicator Data'!AH5=0,0,IF(LOG('Indicator Data'!AH5)&gt;AH$72,10,IF(LOG('Indicator Data'!AH5)&lt;AH$71,0,10-(AH$72-LOG('Indicator Data'!AH5))/(AH$72-AH$71)*10))),1))</f>
        <v>5.8</v>
      </c>
      <c r="AI3" s="167">
        <f>IF('Indicator Data'!AI5="No data","x",ROUND(IF('Indicator Data'!AI5=0,0,IF(LOG('Indicator Data'!AI5)&gt;$AI$72,10,IF(LOG('Indicator Data'!AI5)&lt;AI$71,0,10-(AI$72-LOG('Indicator Data'!AI5))/(AI$72-AI$71)*10))),1))</f>
        <v>1.9</v>
      </c>
      <c r="AJ3" s="167">
        <f>IF('Indicator Data'!AJ5="No data","x",ROUND(IF('Indicator Data'!AJ5=0,0,IF(LOG('Indicator Data'!AJ5)&gt;$AJ$72,10,IF(LOG('Indicator Data'!AJ5)&lt;AJ$71,0,10-(AJ$72-LOG('Indicator Data'!AJ5))/(AJ$72-AJ$71)*10))),1))</f>
        <v>2.4</v>
      </c>
      <c r="AK3" s="167">
        <f>IF('Indicator Data'!AL5="No data","x",ROUND(IF('Indicator Data'!AL5=0,0,IF(LOG('Indicator Data'!AL5)&gt;$AK$72,10,IF(LOG('Indicator Data'!AL5)&lt;AK$71,0,10-(AK$72-LOG('Indicator Data'!AL5))/(AK$72-AK$71)*10))),1))</f>
        <v>4</v>
      </c>
      <c r="AL3" s="167">
        <f>IF('Indicator Data'!AM5="No data","x",ROUND(IF('Indicator Data'!AM5=0,0,IF(LOG('Indicator Data'!AM5)&gt;$AL$72,10,IF(LOG('Indicator Data'!AM5)&lt;AL$71,0,10-(AL$72-LOG('Indicator Data'!AM5))/(AL$72-AL$71)*10))),1))</f>
        <v>4.8</v>
      </c>
      <c r="AM3" s="176">
        <f>IF(AND(AH3="x",AI3="x",AJ3="x",AK3="x",AL3="x"),"x",ROUND(AVERAGE(AH3,AI3,AJ3,AK3,AL3),1))</f>
        <v>3.8</v>
      </c>
      <c r="AN3" s="31">
        <f>ROUND(IF(AND(AG3="x",AM3="x"),(10-GEOMEAN(((10-T3)/10*9+1),((10-W3)/10*9+1),((10-Z3)/10*9+1),((10-AC3)/10*9+1)))/9*10,IF(AG3="x",(10-GEOMEAN(((10-T3)/10*9+1),((10-W3)/10*9+1),((10-Z3)/10*9+1),((10-AC3)/10*9+1),((10-AM3)/10*9+1)))/9*10,(10-GEOMEAN(((10-T3)/10*9+1),((10-W3)/10*9+1),((10-Z3)/10*9+1),((10-AC3)/10*9+1),((10-AG3)/10*9+1),((10-AM3)/10*9+1)))/9*10)),1)</f>
        <v>3.9</v>
      </c>
      <c r="AO3" s="177">
        <f t="shared" ref="AO3:AO34" si="1">ROUND((10-GEOMEAN(((10-N3)/10*9+1),((10-AN3)/10*9+1)))/9*10,1)</f>
        <v>2.7</v>
      </c>
    </row>
    <row r="4" spans="1:41" s="9" customFormat="1" x14ac:dyDescent="0.25">
      <c r="A4" s="165" t="s">
        <v>183</v>
      </c>
      <c r="B4" s="165" t="s">
        <v>279</v>
      </c>
      <c r="C4" s="165" t="s">
        <v>277</v>
      </c>
      <c r="D4" s="195" t="s">
        <v>281</v>
      </c>
      <c r="E4" s="167">
        <f>IF('Indicator Data'!Q6="No data","x",ROUND(IF('Indicator Data'!Q6&gt;E$72,10,IF('Indicator Data'!Q6&lt;E$71,0,10-(E$72-'Indicator Data'!Q6)/(E$72-E$71)*10)),1))</f>
        <v>5.5</v>
      </c>
      <c r="F4" s="168">
        <f t="shared" ref="F4:F67" si="2">E4</f>
        <v>5.5</v>
      </c>
      <c r="G4" s="175">
        <f t="shared" ref="G4:G67" si="3">F4</f>
        <v>5.5</v>
      </c>
      <c r="H4" s="170">
        <f>SUM('Indicator Data'!AD6:AG6)</f>
        <v>0</v>
      </c>
      <c r="I4" s="167">
        <f t="shared" ref="I4:I67" si="4">ROUND(IF(H4=0,0,IF(LOG(H4)&gt;$I$72,10,IF(LOG(H4)&lt;I$71,0,10-(I$72-LOG(H4))/(I$72-I$71)*10))),1)</f>
        <v>0</v>
      </c>
      <c r="J4" s="173">
        <f>H4/'Indicator Data'!$AW6</f>
        <v>0</v>
      </c>
      <c r="K4" s="167">
        <f t="shared" ref="K4:K67" si="5">IF(J4="x","x",ROUND(IF(J4&gt;$K$72,10,IF(J4&lt;$K$71,0,((J4*100)/0.0052)^(1/4.0545)/6.5*10)),1))</f>
        <v>0</v>
      </c>
      <c r="L4" s="176">
        <f t="shared" ref="L4:L67" si="6">ROUND(AVERAGE(I4,K4),1)</f>
        <v>0</v>
      </c>
      <c r="M4" s="176">
        <f>IF('Indicator Data'!AK6="No data","x",ROUND(IF('Indicator Data'!AK6=0,0,IF(LOG('Indicator Data'!AK6)&gt;$M$72,10,IF(LOG('Indicator Data'!AK6)&lt;M$71,0,10-(M$72-LOG('Indicator Data'!AK6))/(M$72-M$71)*10))),1))</f>
        <v>2.2000000000000002</v>
      </c>
      <c r="N4" s="168">
        <f t="shared" ref="N4:N67" si="7">IF(L4="x",M4,IF(M4="x",L4,ROUND((10-GEOMEAN(((10-L4)/10*9+1),((10-M4)/10*9+1)))/9*10,1)))</f>
        <v>1.2</v>
      </c>
      <c r="O4" s="167">
        <f>IF('Indicator Data'!V6="No data","x",ROUND(IF('Indicator Data'!V6&gt;O$72,10,IF('Indicator Data'!V6&lt;O$71,0,10-(O$72-'Indicator Data'!V6)/(O$72-O$71)*10)),1))</f>
        <v>3.3</v>
      </c>
      <c r="P4" s="211">
        <f>IF('Indicator Data'!W6="No data","x",'Indicator Data'!W6/'Indicator Data'!$AZ6*100000)</f>
        <v>0</v>
      </c>
      <c r="Q4" s="183">
        <f t="shared" ref="Q4:Q67" si="8">IF(P4="x","x",ROUND(IF(P4&lt;=Q$71,0,IF(P4&gt;Q$72,10,10-(LOG(Q$72*100)-LOG(P4*100))/(LOG(Q$72*100))*10)),1))</f>
        <v>0</v>
      </c>
      <c r="R4" s="211">
        <f>IF('Indicator Data'!X6="No data","x",'Indicator Data'!X6/'Indicator Data'!$AZ6*100000)</f>
        <v>0</v>
      </c>
      <c r="S4" s="183">
        <f t="shared" ref="S4:S67" si="9">IF(R4="x","x",ROUND(IF(R4&lt;=S$71,0,IF(R4&gt;S$72,10,10-(LOG(S$72*100)-LOG(R4*100))/(LOG(S$72*100))*10)),1))</f>
        <v>0</v>
      </c>
      <c r="T4" s="176">
        <f t="shared" si="0"/>
        <v>1.2</v>
      </c>
      <c r="U4" s="167">
        <f>IF('Indicator Data'!R6="No data","x",ROUND(IF('Indicator Data'!R6&gt;U$72,10,IF('Indicator Data'!R6&lt;U$71,0,10-(U$72-'Indicator Data'!R6)/(U$72-U$71)*10)),1))</f>
        <v>6.2</v>
      </c>
      <c r="V4" s="167">
        <f>IF('Indicator Data'!S6="No data","x",ROUND(IF('Indicator Data'!S6&gt;V$72,10,IF('Indicator Data'!S6&lt;V$71,0,10-(V$72-'Indicator Data'!S6)/(V$72-V$71)*10)),1))</f>
        <v>5.7</v>
      </c>
      <c r="W4" s="176">
        <f t="shared" ref="W4:W67" si="10">IF(AND(U4="x",V4="x"),"x",ROUND(AVERAGE(V4,U4),1))</f>
        <v>6</v>
      </c>
      <c r="X4" s="167">
        <f>IF('Indicator Data'!AN6="No data","x",ROUND(IF('Indicator Data'!AN6&gt;X$72,10,IF('Indicator Data'!AN6&lt;X$71,0,10-(X$72-'Indicator Data'!AN6)/(X$72-X$71)*10)),1))</f>
        <v>7.9</v>
      </c>
      <c r="Y4" s="167">
        <f>IF('Indicator Data'!AO6="No data","x",ROUND(IF('Indicator Data'!AO6&gt;Y$72,10,IF('Indicator Data'!AO6&lt;Y$71,0,10-(Y$72-'Indicator Data'!AO6)/(Y$72-Y$71)*10)),1))</f>
        <v>5</v>
      </c>
      <c r="Z4" s="176">
        <f t="shared" ref="Z4:Z67" si="11">IF(AND(X4="x",Y4="x"),"x",ROUND(AVERAGE(X4,Y4),1))</f>
        <v>6.5</v>
      </c>
      <c r="AA4" s="170">
        <f>'Indicator Data'!AA6+'Indicator Data'!Z6*0.5+'Indicator Data'!Y6*0.25</f>
        <v>6091.539822532206</v>
      </c>
      <c r="AB4" s="174">
        <f>AA4/'Indicator Data'!$AZ6</f>
        <v>1.0753944892518109E-2</v>
      </c>
      <c r="AC4" s="176">
        <f t="shared" ref="AC4:AC67" si="12">IF(AB4="x","x",ROUND(IF(AB4&gt;AC$72,10,IF(AB4&lt;AC$71,0,10-(AC$72-AB4)/(AC$72-AC$71)*10)),1))</f>
        <v>1.1000000000000001</v>
      </c>
      <c r="AD4" s="174">
        <f>IF('Indicator Data'!AB6="No data","x",'Indicator Data'!AB6/'Indicator Data'!AW6)</f>
        <v>3.8469855260863363E-2</v>
      </c>
      <c r="AE4" s="167">
        <f t="shared" ref="AE4:AE67" si="13">IF(AD4="x","x",ROUND(IF(AD4&gt;AE$72,10,IF(AD4&lt;AE$71,0,10-(AE$72-AD4)/(AE$72-AE$71)*10)),1))</f>
        <v>3.8</v>
      </c>
      <c r="AF4" s="167">
        <f>IF('Indicator Data'!AC6="No data","x",ROUND(IF('Indicator Data'!AC6&gt;AF$72,10,IF('Indicator Data'!AC6&lt;AF$71,0,10-(AF$72-'Indicator Data'!AC6)/(AF$72-AF$71)*10)),1))</f>
        <v>2</v>
      </c>
      <c r="AG4" s="176">
        <f t="shared" ref="AG4:AG67" si="14">IF(AND(AE4="x",AF4="x"),"x",ROUND(AVERAGE(AE4,AF4),1))</f>
        <v>2.9</v>
      </c>
      <c r="AH4" s="167">
        <f>IF('Indicator Data'!AH6="No data","x",ROUND(IF('Indicator Data'!AH6=0,0,IF(LOG('Indicator Data'!AH6)&gt;AH$72,10,IF(LOG('Indicator Data'!AH6)&lt;AH$71,0,10-(AH$72-LOG('Indicator Data'!AH6))/(AH$72-AH$71)*10))),1))</f>
        <v>4.5999999999999996</v>
      </c>
      <c r="AI4" s="167">
        <f>IF('Indicator Data'!AI6="No data","x",ROUND(IF('Indicator Data'!AI6=0,0,IF(LOG('Indicator Data'!AI6)&gt;$AI$72,10,IF(LOG('Indicator Data'!AI6)&lt;AI$71,0,10-(AI$72-LOG('Indicator Data'!AI6))/(AI$72-AI$71)*10))),1))</f>
        <v>5</v>
      </c>
      <c r="AJ4" s="167">
        <f>IF('Indicator Data'!AJ6="No data","x",ROUND(IF('Indicator Data'!AJ6=0,0,IF(LOG('Indicator Data'!AJ6)&gt;$AJ$72,10,IF(LOG('Indicator Data'!AJ6)&lt;AJ$71,0,10-(AJ$72-LOG('Indicator Data'!AJ6))/(AJ$72-AJ$71)*10))),1))</f>
        <v>2.1</v>
      </c>
      <c r="AK4" s="167">
        <f>IF('Indicator Data'!AL6="No data","x",ROUND(IF('Indicator Data'!AL6=0,0,IF(LOG('Indicator Data'!AL6)&gt;$AK$72,10,IF(LOG('Indicator Data'!AL6)&lt;AK$71,0,10-(AK$72-LOG('Indicator Data'!AL6))/(AK$72-AK$71)*10))),1))</f>
        <v>5.7</v>
      </c>
      <c r="AL4" s="167">
        <f>IF('Indicator Data'!AM6="No data","x",ROUND(IF('Indicator Data'!AM6=0,0,IF(LOG('Indicator Data'!AM6)&gt;$AL$72,10,IF(LOG('Indicator Data'!AM6)&lt;AL$71,0,10-(AL$72-LOG('Indicator Data'!AM6))/(AL$72-AL$71)*10))),1))</f>
        <v>6.4</v>
      </c>
      <c r="AM4" s="176">
        <f t="shared" ref="AM4:AM67" si="15">IF(AND(AH4="x",AI4="x",AJ4="x",AK4="x",AL4="x"),"x",ROUND(AVERAGE(AH4,AI4,AJ4,AK4,AL4),1))</f>
        <v>4.8</v>
      </c>
      <c r="AN4" s="171">
        <f t="shared" ref="AN4:AN67" si="16">ROUND(IF(AND(AG4="x",AM4="x"),(10-GEOMEAN(((10-T4)/10*9+1),((10-W4)/10*9+1),((10-Z4)/10*9+1),((10-AC4)/10*9+1)))/9*10,IF(AG4="x",(10-GEOMEAN(((10-T4)/10*9+1),((10-W4)/10*9+1),((10-Z4)/10*9+1),((10-AC4)/10*9+1),((10-AM4)/10*9+1)))/9*10,(10-GEOMEAN(((10-T4)/10*9+1),((10-W4)/10*9+1),((10-Z4)/10*9+1),((10-AC4)/10*9+1),((10-AG4)/10*9+1),((10-AM4)/10*9+1)))/9*10)),1)</f>
        <v>4.0999999999999996</v>
      </c>
      <c r="AO4" s="177">
        <f t="shared" si="1"/>
        <v>2.8</v>
      </c>
    </row>
    <row r="5" spans="1:41" s="9" customFormat="1" x14ac:dyDescent="0.25">
      <c r="A5" s="165" t="s">
        <v>183</v>
      </c>
      <c r="B5" s="165" t="s">
        <v>282</v>
      </c>
      <c r="C5" s="165" t="s">
        <v>277</v>
      </c>
      <c r="D5" s="195" t="s">
        <v>284</v>
      </c>
      <c r="E5" s="167">
        <f>IF('Indicator Data'!Q7="No data","x",ROUND(IF('Indicator Data'!Q7&gt;E$72,10,IF('Indicator Data'!Q7&lt;E$71,0,10-(E$72-'Indicator Data'!Q7)/(E$72-E$71)*10)),1))</f>
        <v>5.5</v>
      </c>
      <c r="F5" s="168">
        <f t="shared" si="2"/>
        <v>5.5</v>
      </c>
      <c r="G5" s="175">
        <f t="shared" si="3"/>
        <v>5.5</v>
      </c>
      <c r="H5" s="170">
        <f>SUM('Indicator Data'!AD7:AG7)</f>
        <v>0</v>
      </c>
      <c r="I5" s="167">
        <f t="shared" si="4"/>
        <v>0</v>
      </c>
      <c r="J5" s="173">
        <f>H5/'Indicator Data'!$AW7</f>
        <v>0</v>
      </c>
      <c r="K5" s="167">
        <f t="shared" si="5"/>
        <v>0</v>
      </c>
      <c r="L5" s="176">
        <f t="shared" si="6"/>
        <v>0</v>
      </c>
      <c r="M5" s="176">
        <f>IF('Indicator Data'!AK7="No data","x",ROUND(IF('Indicator Data'!AK7=0,0,IF(LOG('Indicator Data'!AK7)&gt;$M$72,10,IF(LOG('Indicator Data'!AK7)&lt;M$71,0,10-(M$72-LOG('Indicator Data'!AK7))/(M$72-M$71)*10))),1))</f>
        <v>3.1</v>
      </c>
      <c r="N5" s="168">
        <f t="shared" si="7"/>
        <v>1.7</v>
      </c>
      <c r="O5" s="167">
        <f>IF('Indicator Data'!V7="No data","x",ROUND(IF('Indicator Data'!V7&gt;O$72,10,IF('Indicator Data'!V7&lt;O$71,0,10-(O$72-'Indicator Data'!V7)/(O$72-O$71)*10)),1))</f>
        <v>3.3</v>
      </c>
      <c r="P5" s="211">
        <f>IF('Indicator Data'!W7="No data","x",'Indicator Data'!W7/'Indicator Data'!$AZ7*100000)</f>
        <v>0</v>
      </c>
      <c r="Q5" s="183">
        <f t="shared" si="8"/>
        <v>0</v>
      </c>
      <c r="R5" s="211">
        <f>IF('Indicator Data'!X7="No data","x",'Indicator Data'!X7/'Indicator Data'!$AZ7*100000)</f>
        <v>0</v>
      </c>
      <c r="S5" s="183">
        <f t="shared" si="9"/>
        <v>0</v>
      </c>
      <c r="T5" s="176">
        <f t="shared" si="0"/>
        <v>1.2</v>
      </c>
      <c r="U5" s="167">
        <f>IF('Indicator Data'!R7="No data","x",ROUND(IF('Indicator Data'!R7&gt;U$72,10,IF('Indicator Data'!R7&lt;U$71,0,10-(U$72-'Indicator Data'!R7)/(U$72-U$71)*10)),1))</f>
        <v>6.2</v>
      </c>
      <c r="V5" s="167">
        <f>IF('Indicator Data'!S7="No data","x",ROUND(IF('Indicator Data'!S7&gt;V$72,10,IF('Indicator Data'!S7&lt;V$71,0,10-(V$72-'Indicator Data'!S7)/(V$72-V$71)*10)),1))</f>
        <v>5.7</v>
      </c>
      <c r="W5" s="176">
        <f t="shared" si="10"/>
        <v>6</v>
      </c>
      <c r="X5" s="167">
        <f>IF('Indicator Data'!AN7="No data","x",ROUND(IF('Indicator Data'!AN7&gt;X$72,10,IF('Indicator Data'!AN7&lt;X$71,0,10-(X$72-'Indicator Data'!AN7)/(X$72-X$71)*10)),1))</f>
        <v>7.9</v>
      </c>
      <c r="Y5" s="167">
        <f>IF('Indicator Data'!AO7="No data","x",ROUND(IF('Indicator Data'!AO7&gt;Y$72,10,IF('Indicator Data'!AO7&lt;Y$71,0,10-(Y$72-'Indicator Data'!AO7)/(Y$72-Y$71)*10)),1))</f>
        <v>5</v>
      </c>
      <c r="Z5" s="176">
        <f t="shared" si="11"/>
        <v>6.5</v>
      </c>
      <c r="AA5" s="170">
        <f>'Indicator Data'!AA7+'Indicator Data'!Z7*0.5+'Indicator Data'!Y7*0.25</f>
        <v>6091.539822532206</v>
      </c>
      <c r="AB5" s="174">
        <f>AA5/'Indicator Data'!$AZ7</f>
        <v>1.0753944892518109E-2</v>
      </c>
      <c r="AC5" s="176">
        <f t="shared" si="12"/>
        <v>1.1000000000000001</v>
      </c>
      <c r="AD5" s="174">
        <f>IF('Indicator Data'!AB7="No data","x",'Indicator Data'!AB7/'Indicator Data'!AW7)</f>
        <v>9.6175269216487204E-3</v>
      </c>
      <c r="AE5" s="167">
        <f t="shared" si="13"/>
        <v>1</v>
      </c>
      <c r="AF5" s="167">
        <f>IF('Indicator Data'!AC7="No data","x",ROUND(IF('Indicator Data'!AC7&gt;AF$72,10,IF('Indicator Data'!AC7&lt;AF$71,0,10-(AF$72-'Indicator Data'!AC7)/(AF$72-AF$71)*10)),1))</f>
        <v>5.5</v>
      </c>
      <c r="AG5" s="176">
        <f t="shared" si="14"/>
        <v>3.3</v>
      </c>
      <c r="AH5" s="167">
        <f>IF('Indicator Data'!AH7="No data","x",ROUND(IF('Indicator Data'!AH7=0,0,IF(LOG('Indicator Data'!AH7)&gt;AH$72,10,IF(LOG('Indicator Data'!AH7)&lt;AH$71,0,10-(AH$72-LOG('Indicator Data'!AH7))/(AH$72-AH$71)*10))),1))</f>
        <v>10</v>
      </c>
      <c r="AI5" s="167">
        <f>IF('Indicator Data'!AI7="No data","x",ROUND(IF('Indicator Data'!AI7=0,0,IF(LOG('Indicator Data'!AI7)&gt;$AI$72,10,IF(LOG('Indicator Data'!AI7)&lt;AI$71,0,10-(AI$72-LOG('Indicator Data'!AI7))/(AI$72-AI$71)*10))),1))</f>
        <v>3.1</v>
      </c>
      <c r="AJ5" s="167">
        <f>IF('Indicator Data'!AJ7="No data","x",ROUND(IF('Indicator Data'!AJ7=0,0,IF(LOG('Indicator Data'!AJ7)&gt;$AJ$72,10,IF(LOG('Indicator Data'!AJ7)&lt;AJ$71,0,10-(AJ$72-LOG('Indicator Data'!AJ7))/(AJ$72-AJ$71)*10))),1))</f>
        <v>3.1</v>
      </c>
      <c r="AK5" s="167">
        <f>IF('Indicator Data'!AL7="No data","x",ROUND(IF('Indicator Data'!AL7=0,0,IF(LOG('Indicator Data'!AL7)&gt;$AK$72,10,IF(LOG('Indicator Data'!AL7)&lt;AK$71,0,10-(AK$72-LOG('Indicator Data'!AL7))/(AK$72-AK$71)*10))),1))</f>
        <v>3</v>
      </c>
      <c r="AL5" s="167">
        <f>IF('Indicator Data'!AM7="No data","x",ROUND(IF('Indicator Data'!AM7=0,0,IF(LOG('Indicator Data'!AM7)&gt;$AL$72,10,IF(LOG('Indicator Data'!AM7)&lt;AL$71,0,10-(AL$72-LOG('Indicator Data'!AM7))/(AL$72-AL$71)*10))),1))</f>
        <v>3.6</v>
      </c>
      <c r="AM5" s="176">
        <f t="shared" si="15"/>
        <v>4.5999999999999996</v>
      </c>
      <c r="AN5" s="171">
        <f t="shared" si="16"/>
        <v>4.0999999999999996</v>
      </c>
      <c r="AO5" s="177">
        <f t="shared" si="1"/>
        <v>3</v>
      </c>
    </row>
    <row r="6" spans="1:41" s="9" customFormat="1" x14ac:dyDescent="0.25">
      <c r="A6" s="165" t="s">
        <v>183</v>
      </c>
      <c r="B6" s="165" t="s">
        <v>285</v>
      </c>
      <c r="C6" s="165" t="s">
        <v>277</v>
      </c>
      <c r="D6" s="195" t="s">
        <v>287</v>
      </c>
      <c r="E6" s="167">
        <f>IF('Indicator Data'!Q8="No data","x",ROUND(IF('Indicator Data'!Q8&gt;E$72,10,IF('Indicator Data'!Q8&lt;E$71,0,10-(E$72-'Indicator Data'!Q8)/(E$72-E$71)*10)),1))</f>
        <v>5.5</v>
      </c>
      <c r="F6" s="168">
        <f t="shared" si="2"/>
        <v>5.5</v>
      </c>
      <c r="G6" s="175">
        <f t="shared" si="3"/>
        <v>5.5</v>
      </c>
      <c r="H6" s="170">
        <f>SUM('Indicator Data'!AD8:AG8)</f>
        <v>0</v>
      </c>
      <c r="I6" s="167">
        <f t="shared" si="4"/>
        <v>0</v>
      </c>
      <c r="J6" s="173">
        <f>H6/'Indicator Data'!$AW8</f>
        <v>0</v>
      </c>
      <c r="K6" s="167">
        <f t="shared" si="5"/>
        <v>0</v>
      </c>
      <c r="L6" s="176">
        <f t="shared" si="6"/>
        <v>0</v>
      </c>
      <c r="M6" s="176">
        <f>IF('Indicator Data'!AK8="No data","x",ROUND(IF('Indicator Data'!AK8=0,0,IF(LOG('Indicator Data'!AK8)&gt;$M$72,10,IF(LOG('Indicator Data'!AK8)&lt;M$71,0,10-(M$72-LOG('Indicator Data'!AK8))/(M$72-M$71)*10))),1))</f>
        <v>2.5</v>
      </c>
      <c r="N6" s="168">
        <f t="shared" si="7"/>
        <v>1.3</v>
      </c>
      <c r="O6" s="167">
        <f>IF('Indicator Data'!V8="No data","x",ROUND(IF('Indicator Data'!V8&gt;O$72,10,IF('Indicator Data'!V8&lt;O$71,0,10-(O$72-'Indicator Data'!V8)/(O$72-O$71)*10)),1))</f>
        <v>3.3</v>
      </c>
      <c r="P6" s="211">
        <f>IF('Indicator Data'!W8="No data","x",'Indicator Data'!W8/'Indicator Data'!$AZ8*100000)</f>
        <v>0</v>
      </c>
      <c r="Q6" s="183">
        <f t="shared" si="8"/>
        <v>0</v>
      </c>
      <c r="R6" s="211">
        <f>IF('Indicator Data'!X8="No data","x",'Indicator Data'!X8/'Indicator Data'!$AZ8*100000)</f>
        <v>0</v>
      </c>
      <c r="S6" s="183">
        <f t="shared" si="9"/>
        <v>0</v>
      </c>
      <c r="T6" s="176">
        <f t="shared" si="0"/>
        <v>1.2</v>
      </c>
      <c r="U6" s="167">
        <f>IF('Indicator Data'!R8="No data","x",ROUND(IF('Indicator Data'!R8&gt;U$72,10,IF('Indicator Data'!R8&lt;U$71,0,10-(U$72-'Indicator Data'!R8)/(U$72-U$71)*10)),1))</f>
        <v>6.2</v>
      </c>
      <c r="V6" s="167">
        <f>IF('Indicator Data'!S8="No data","x",ROUND(IF('Indicator Data'!S8&gt;V$72,10,IF('Indicator Data'!S8&lt;V$71,0,10-(V$72-'Indicator Data'!S8)/(V$72-V$71)*10)),1))</f>
        <v>5.7</v>
      </c>
      <c r="W6" s="176">
        <f t="shared" si="10"/>
        <v>6</v>
      </c>
      <c r="X6" s="167">
        <f>IF('Indicator Data'!AN8="No data","x",ROUND(IF('Indicator Data'!AN8&gt;X$72,10,IF('Indicator Data'!AN8&lt;X$71,0,10-(X$72-'Indicator Data'!AN8)/(X$72-X$71)*10)),1))</f>
        <v>7.9</v>
      </c>
      <c r="Y6" s="167">
        <f>IF('Indicator Data'!AO8="No data","x",ROUND(IF('Indicator Data'!AO8&gt;Y$72,10,IF('Indicator Data'!AO8&lt;Y$71,0,10-(Y$72-'Indicator Data'!AO8)/(Y$72-Y$71)*10)),1))</f>
        <v>5</v>
      </c>
      <c r="Z6" s="176">
        <f t="shared" si="11"/>
        <v>6.5</v>
      </c>
      <c r="AA6" s="170">
        <f>'Indicator Data'!AA8+'Indicator Data'!Z8*0.5+'Indicator Data'!Y8*0.25</f>
        <v>6091.539822532206</v>
      </c>
      <c r="AB6" s="174">
        <f>AA6/'Indicator Data'!$AZ8</f>
        <v>1.0753944892518109E-2</v>
      </c>
      <c r="AC6" s="176">
        <f t="shared" si="12"/>
        <v>1.1000000000000001</v>
      </c>
      <c r="AD6" s="174">
        <f>IF('Indicator Data'!AB8="No data","x",'Indicator Data'!AB8/'Indicator Data'!AW8)</f>
        <v>9.6174682707225873E-3</v>
      </c>
      <c r="AE6" s="167">
        <f t="shared" si="13"/>
        <v>1</v>
      </c>
      <c r="AF6" s="167">
        <f>IF('Indicator Data'!AC8="No data","x",ROUND(IF('Indicator Data'!AC8&gt;AF$72,10,IF('Indicator Data'!AC8&lt;AF$71,0,10-(AF$72-'Indicator Data'!AC8)/(AF$72-AF$71)*10)),1))</f>
        <v>1</v>
      </c>
      <c r="AG6" s="176">
        <f t="shared" si="14"/>
        <v>1</v>
      </c>
      <c r="AH6" s="167">
        <f>IF('Indicator Data'!AH8="No data","x",ROUND(IF('Indicator Data'!AH8=0,0,IF(LOG('Indicator Data'!AH8)&gt;AH$72,10,IF(LOG('Indicator Data'!AH8)&lt;AH$71,0,10-(AH$72-LOG('Indicator Data'!AH8))/(AH$72-AH$71)*10))),1))</f>
        <v>1.6</v>
      </c>
      <c r="AI6" s="167">
        <f>IF('Indicator Data'!AI8="No data","x",ROUND(IF('Indicator Data'!AI8=0,0,IF(LOG('Indicator Data'!AI8)&gt;$AI$72,10,IF(LOG('Indicator Data'!AI8)&lt;AI$71,0,10-(AI$72-LOG('Indicator Data'!AI8))/(AI$72-AI$71)*10))),1))</f>
        <v>2.2999999999999998</v>
      </c>
      <c r="AJ6" s="167">
        <f>IF('Indicator Data'!AJ8="No data","x",ROUND(IF('Indicator Data'!AJ8=0,0,IF(LOG('Indicator Data'!AJ8)&gt;$AJ$72,10,IF(LOG('Indicator Data'!AJ8)&lt;AJ$71,0,10-(AJ$72-LOG('Indicator Data'!AJ8))/(AJ$72-AJ$71)*10))),1))</f>
        <v>2.4</v>
      </c>
      <c r="AK6" s="167">
        <f>IF('Indicator Data'!AL8="No data","x",ROUND(IF('Indicator Data'!AL8=0,0,IF(LOG('Indicator Data'!AL8)&gt;$AK$72,10,IF(LOG('Indicator Data'!AL8)&lt;AK$71,0,10-(AK$72-LOG('Indicator Data'!AL8))/(AK$72-AK$71)*10))),1))</f>
        <v>3</v>
      </c>
      <c r="AL6" s="167">
        <f>IF('Indicator Data'!AM8="No data","x",ROUND(IF('Indicator Data'!AM8=0,0,IF(LOG('Indicator Data'!AM8)&gt;$AL$72,10,IF(LOG('Indicator Data'!AM8)&lt;AL$71,0,10-(AL$72-LOG('Indicator Data'!AM8))/(AL$72-AL$71)*10))),1))</f>
        <v>4.5</v>
      </c>
      <c r="AM6" s="176">
        <f t="shared" si="15"/>
        <v>2.8</v>
      </c>
      <c r="AN6" s="171">
        <f t="shared" si="16"/>
        <v>3.5</v>
      </c>
      <c r="AO6" s="177">
        <f t="shared" si="1"/>
        <v>2.5</v>
      </c>
    </row>
    <row r="7" spans="1:41" s="9" customFormat="1" x14ac:dyDescent="0.25">
      <c r="A7" s="165" t="s">
        <v>183</v>
      </c>
      <c r="B7" s="165" t="s">
        <v>529</v>
      </c>
      <c r="C7" s="165" t="s">
        <v>277</v>
      </c>
      <c r="D7" s="195" t="s">
        <v>290</v>
      </c>
      <c r="E7" s="167">
        <f>IF('Indicator Data'!Q9="No data","x",ROUND(IF('Indicator Data'!Q9&gt;E$72,10,IF('Indicator Data'!Q9&lt;E$71,0,10-(E$72-'Indicator Data'!Q9)/(E$72-E$71)*10)),1))</f>
        <v>5.5</v>
      </c>
      <c r="F7" s="168">
        <f t="shared" si="2"/>
        <v>5.5</v>
      </c>
      <c r="G7" s="175">
        <f t="shared" si="3"/>
        <v>5.5</v>
      </c>
      <c r="H7" s="170">
        <f>SUM('Indicator Data'!AD9:AG9)</f>
        <v>0</v>
      </c>
      <c r="I7" s="167">
        <f t="shared" si="4"/>
        <v>0</v>
      </c>
      <c r="J7" s="173">
        <f>H7/'Indicator Data'!$AW9</f>
        <v>0</v>
      </c>
      <c r="K7" s="167">
        <f t="shared" si="5"/>
        <v>0</v>
      </c>
      <c r="L7" s="176">
        <f t="shared" si="6"/>
        <v>0</v>
      </c>
      <c r="M7" s="176">
        <f>IF('Indicator Data'!AK9="No data","x",ROUND(IF('Indicator Data'!AK9=0,0,IF(LOG('Indicator Data'!AK9)&gt;$M$72,10,IF(LOG('Indicator Data'!AK9)&lt;M$71,0,10-(M$72-LOG('Indicator Data'!AK9))/(M$72-M$71)*10))),1))</f>
        <v>1.9</v>
      </c>
      <c r="N7" s="168">
        <f t="shared" si="7"/>
        <v>1</v>
      </c>
      <c r="O7" s="167">
        <f>IF('Indicator Data'!V9="No data","x",ROUND(IF('Indicator Data'!V9&gt;O$72,10,IF('Indicator Data'!V9&lt;O$71,0,10-(O$72-'Indicator Data'!V9)/(O$72-O$71)*10)),1))</f>
        <v>3.3</v>
      </c>
      <c r="P7" s="211">
        <f>IF('Indicator Data'!W9="No data","x",'Indicator Data'!W9/'Indicator Data'!$AZ9*100000)</f>
        <v>0</v>
      </c>
      <c r="Q7" s="183">
        <f t="shared" si="8"/>
        <v>0</v>
      </c>
      <c r="R7" s="211">
        <f>IF('Indicator Data'!X9="No data","x",'Indicator Data'!X9/'Indicator Data'!$AZ9*100000)</f>
        <v>0</v>
      </c>
      <c r="S7" s="183">
        <f t="shared" si="9"/>
        <v>0</v>
      </c>
      <c r="T7" s="176">
        <f t="shared" si="0"/>
        <v>1.2</v>
      </c>
      <c r="U7" s="167">
        <f>IF('Indicator Data'!R9="No data","x",ROUND(IF('Indicator Data'!R9&gt;U$72,10,IF('Indicator Data'!R9&lt;U$71,0,10-(U$72-'Indicator Data'!R9)/(U$72-U$71)*10)),1))</f>
        <v>6.2</v>
      </c>
      <c r="V7" s="167">
        <f>IF('Indicator Data'!S9="No data","x",ROUND(IF('Indicator Data'!S9&gt;V$72,10,IF('Indicator Data'!S9&lt;V$71,0,10-(V$72-'Indicator Data'!S9)/(V$72-V$71)*10)),1))</f>
        <v>5.7</v>
      </c>
      <c r="W7" s="176">
        <f t="shared" si="10"/>
        <v>6</v>
      </c>
      <c r="X7" s="167">
        <f>IF('Indicator Data'!AN9="No data","x",ROUND(IF('Indicator Data'!AN9&gt;X$72,10,IF('Indicator Data'!AN9&lt;X$71,0,10-(X$72-'Indicator Data'!AN9)/(X$72-X$71)*10)),1))</f>
        <v>7.9</v>
      </c>
      <c r="Y7" s="167">
        <f>IF('Indicator Data'!AO9="No data","x",ROUND(IF('Indicator Data'!AO9&gt;Y$72,10,IF('Indicator Data'!AO9&lt;Y$71,0,10-(Y$72-'Indicator Data'!AO9)/(Y$72-Y$71)*10)),1))</f>
        <v>5</v>
      </c>
      <c r="Z7" s="176">
        <f t="shared" si="11"/>
        <v>6.5</v>
      </c>
      <c r="AA7" s="170">
        <f>'Indicator Data'!AA9+'Indicator Data'!Z9*0.5+'Indicator Data'!Y9*0.25</f>
        <v>6091.539822532206</v>
      </c>
      <c r="AB7" s="174">
        <f>AA7/'Indicator Data'!$AZ9</f>
        <v>1.0753944892518109E-2</v>
      </c>
      <c r="AC7" s="176">
        <f t="shared" si="12"/>
        <v>1.1000000000000001</v>
      </c>
      <c r="AD7" s="174">
        <f>IF('Indicator Data'!AB9="No data","x",'Indicator Data'!AB9/'Indicator Data'!AW9)</f>
        <v>1.9234927101544581E-2</v>
      </c>
      <c r="AE7" s="167">
        <f t="shared" si="13"/>
        <v>1.9</v>
      </c>
      <c r="AF7" s="167">
        <f>IF('Indicator Data'!AC9="No data","x",ROUND(IF('Indicator Data'!AC9&gt;AF$72,10,IF('Indicator Data'!AC9&lt;AF$71,0,10-(AF$72-'Indicator Data'!AC9)/(AF$72-AF$71)*10)),1))</f>
        <v>1.8</v>
      </c>
      <c r="AG7" s="176">
        <f t="shared" si="14"/>
        <v>1.9</v>
      </c>
      <c r="AH7" s="167">
        <f>IF('Indicator Data'!AH9="No data","x",ROUND(IF('Indicator Data'!AH9=0,0,IF(LOG('Indicator Data'!AH9)&gt;AH$72,10,IF(LOG('Indicator Data'!AH9)&lt;AH$71,0,10-(AH$72-LOG('Indicator Data'!AH9))/(AH$72-AH$71)*10))),1))</f>
        <v>2.4</v>
      </c>
      <c r="AI7" s="167">
        <f>IF('Indicator Data'!AI9="No data","x",ROUND(IF('Indicator Data'!AI9=0,0,IF(LOG('Indicator Data'!AI9)&gt;$AI$72,10,IF(LOG('Indicator Data'!AI9)&lt;AI$71,0,10-(AI$72-LOG('Indicator Data'!AI9))/(AI$72-AI$71)*10))),1))</f>
        <v>5</v>
      </c>
      <c r="AJ7" s="167">
        <f>IF('Indicator Data'!AJ9="No data","x",ROUND(IF('Indicator Data'!AJ9=0,0,IF(LOG('Indicator Data'!AJ9)&gt;$AJ$72,10,IF(LOG('Indicator Data'!AJ9)&lt;AJ$71,0,10-(AJ$72-LOG('Indicator Data'!AJ9))/(AJ$72-AJ$71)*10))),1))</f>
        <v>1.7</v>
      </c>
      <c r="AK7" s="167">
        <f>IF('Indicator Data'!AL9="No data","x",ROUND(IF('Indicator Data'!AL9=0,0,IF(LOG('Indicator Data'!AL9)&gt;$AK$72,10,IF(LOG('Indicator Data'!AL9)&lt;AK$71,0,10-(AK$72-LOG('Indicator Data'!AL9))/(AK$72-AK$71)*10))),1))</f>
        <v>3.9</v>
      </c>
      <c r="AL7" s="167">
        <f>IF('Indicator Data'!AM9="No data","x",ROUND(IF('Indicator Data'!AM9=0,0,IF(LOG('Indicator Data'!AM9)&gt;$AL$72,10,IF(LOG('Indicator Data'!AM9)&lt;AL$71,0,10-(AL$72-LOG('Indicator Data'!AM9))/(AL$72-AL$71)*10))),1))</f>
        <v>5.2</v>
      </c>
      <c r="AM7" s="176">
        <f t="shared" si="15"/>
        <v>3.6</v>
      </c>
      <c r="AN7" s="171">
        <f t="shared" si="16"/>
        <v>3.7</v>
      </c>
      <c r="AO7" s="177">
        <f t="shared" si="1"/>
        <v>2.5</v>
      </c>
    </row>
    <row r="8" spans="1:41" s="166" customFormat="1" x14ac:dyDescent="0.25">
      <c r="A8" s="165" t="s">
        <v>183</v>
      </c>
      <c r="B8" s="165" t="s">
        <v>293</v>
      </c>
      <c r="C8" s="165" t="s">
        <v>277</v>
      </c>
      <c r="D8" s="195" t="s">
        <v>294</v>
      </c>
      <c r="E8" s="167">
        <f>IF('Indicator Data'!Q10="No data","x",ROUND(IF('Indicator Data'!Q10&gt;E$72,10,IF('Indicator Data'!Q10&lt;E$71,0,10-(E$72-'Indicator Data'!Q10)/(E$72-E$71)*10)),1))</f>
        <v>5.5</v>
      </c>
      <c r="F8" s="168">
        <f t="shared" si="2"/>
        <v>5.5</v>
      </c>
      <c r="G8" s="175">
        <f t="shared" si="3"/>
        <v>5.5</v>
      </c>
      <c r="H8" s="170">
        <f>SUM('Indicator Data'!AD10:AG10)</f>
        <v>0</v>
      </c>
      <c r="I8" s="167">
        <f t="shared" si="4"/>
        <v>0</v>
      </c>
      <c r="J8" s="173">
        <f>H8/'Indicator Data'!$AW10</f>
        <v>0</v>
      </c>
      <c r="K8" s="167">
        <f t="shared" si="5"/>
        <v>0</v>
      </c>
      <c r="L8" s="176">
        <f t="shared" si="6"/>
        <v>0</v>
      </c>
      <c r="M8" s="176">
        <f>IF('Indicator Data'!AK10="No data","x",ROUND(IF('Indicator Data'!AK10=0,0,IF(LOG('Indicator Data'!AK10)&gt;$M$72,10,IF(LOG('Indicator Data'!AK10)&lt;M$71,0,10-(M$72-LOG('Indicator Data'!AK10))/(M$72-M$71)*10))),1))</f>
        <v>9.6</v>
      </c>
      <c r="N8" s="168">
        <f t="shared" si="7"/>
        <v>7</v>
      </c>
      <c r="O8" s="167">
        <f>IF('Indicator Data'!V10="No data","x",ROUND(IF('Indicator Data'!V10&gt;O$72,10,IF('Indicator Data'!V10&lt;O$71,0,10-(O$72-'Indicator Data'!V10)/(O$72-O$71)*10)),1))</f>
        <v>3.3</v>
      </c>
      <c r="P8" s="211">
        <f>IF('Indicator Data'!W10="No data","x",'Indicator Data'!W10/'Indicator Data'!$AZ10*100000)</f>
        <v>0</v>
      </c>
      <c r="Q8" s="183">
        <f t="shared" si="8"/>
        <v>0</v>
      </c>
      <c r="R8" s="211">
        <f>IF('Indicator Data'!X10="No data","x",'Indicator Data'!X10/'Indicator Data'!$AZ10*100000)</f>
        <v>0</v>
      </c>
      <c r="S8" s="183">
        <f t="shared" si="9"/>
        <v>0</v>
      </c>
      <c r="T8" s="176">
        <f t="shared" si="0"/>
        <v>1.2</v>
      </c>
      <c r="U8" s="167">
        <f>IF('Indicator Data'!R10="No data","x",ROUND(IF('Indicator Data'!R10&gt;U$72,10,IF('Indicator Data'!R10&lt;U$71,0,10-(U$72-'Indicator Data'!R10)/(U$72-U$71)*10)),1))</f>
        <v>6.2</v>
      </c>
      <c r="V8" s="167">
        <f>IF('Indicator Data'!S10="No data","x",ROUND(IF('Indicator Data'!S10&gt;V$72,10,IF('Indicator Data'!S10&lt;V$71,0,10-(V$72-'Indicator Data'!S10)/(V$72-V$71)*10)),1))</f>
        <v>5.7</v>
      </c>
      <c r="W8" s="176">
        <f t="shared" si="10"/>
        <v>6</v>
      </c>
      <c r="X8" s="167">
        <f>IF('Indicator Data'!AN10="No data","x",ROUND(IF('Indicator Data'!AN10&gt;X$72,10,IF('Indicator Data'!AN10&lt;X$71,0,10-(X$72-'Indicator Data'!AN10)/(X$72-X$71)*10)),1))</f>
        <v>7.9</v>
      </c>
      <c r="Y8" s="167">
        <f>IF('Indicator Data'!AO10="No data","x",ROUND(IF('Indicator Data'!AO10&gt;Y$72,10,IF('Indicator Data'!AO10&lt;Y$71,0,10-(Y$72-'Indicator Data'!AO10)/(Y$72-Y$71)*10)),1))</f>
        <v>5</v>
      </c>
      <c r="Z8" s="176">
        <f t="shared" si="11"/>
        <v>6.5</v>
      </c>
      <c r="AA8" s="170">
        <f>'Indicator Data'!AA10+'Indicator Data'!Z10*0.5+'Indicator Data'!Y10*0.25</f>
        <v>6091.539822532206</v>
      </c>
      <c r="AB8" s="174">
        <f>AA8/'Indicator Data'!$AZ10</f>
        <v>1.0753944892518109E-2</v>
      </c>
      <c r="AC8" s="176">
        <f t="shared" si="12"/>
        <v>1.1000000000000001</v>
      </c>
      <c r="AD8" s="174">
        <f>IF('Indicator Data'!AB10="No data","x",'Indicator Data'!AB10/'Indicator Data'!AW10)</f>
        <v>1.4375546445763663E-2</v>
      </c>
      <c r="AE8" s="167">
        <f t="shared" si="13"/>
        <v>1.4</v>
      </c>
      <c r="AF8" s="167">
        <f>IF('Indicator Data'!AC10="No data","x",ROUND(IF('Indicator Data'!AC10&gt;AF$72,10,IF('Indicator Data'!AC10&lt;AF$71,0,10-(AF$72-'Indicator Data'!AC10)/(AF$72-AF$71)*10)),1))</f>
        <v>3</v>
      </c>
      <c r="AG8" s="176">
        <f t="shared" si="14"/>
        <v>2.2000000000000002</v>
      </c>
      <c r="AH8" s="167">
        <f>IF('Indicator Data'!AH10="No data","x",ROUND(IF('Indicator Data'!AH10=0,0,IF(LOG('Indicator Data'!AH10)&gt;AH$72,10,IF(LOG('Indicator Data'!AH10)&lt;AH$71,0,10-(AH$72-LOG('Indicator Data'!AH10))/(AH$72-AH$71)*10))),1))</f>
        <v>6.3</v>
      </c>
      <c r="AI8" s="167">
        <f>IF('Indicator Data'!AI10="No data","x",ROUND(IF('Indicator Data'!AI10=0,0,IF(LOG('Indicator Data'!AI10)&gt;$AI$72,10,IF(LOG('Indicator Data'!AI10)&lt;AI$71,0,10-(AI$72-LOG('Indicator Data'!AI10))/(AI$72-AI$71)*10))),1))</f>
        <v>8.6</v>
      </c>
      <c r="AJ8" s="167">
        <f>IF('Indicator Data'!AJ10="No data","x",ROUND(IF('Indicator Data'!AJ10=0,0,IF(LOG('Indicator Data'!AJ10)&gt;$AJ$72,10,IF(LOG('Indicator Data'!AJ10)&lt;AJ$71,0,10-(AJ$72-LOG('Indicator Data'!AJ10))/(AJ$72-AJ$71)*10))),1))</f>
        <v>8</v>
      </c>
      <c r="AK8" s="167">
        <f>IF('Indicator Data'!AL10="No data","x",ROUND(IF('Indicator Data'!AL10=0,0,IF(LOG('Indicator Data'!AL10)&gt;$AK$72,10,IF(LOG('Indicator Data'!AL10)&lt;AK$71,0,10-(AK$72-LOG('Indicator Data'!AL10))/(AK$72-AK$71)*10))),1))</f>
        <v>10</v>
      </c>
      <c r="AL8" s="167">
        <f>IF('Indicator Data'!AM10="No data","x",ROUND(IF('Indicator Data'!AM10=0,0,IF(LOG('Indicator Data'!AM10)&gt;$AL$72,10,IF(LOG('Indicator Data'!AM10)&lt;AL$71,0,10-(AL$72-LOG('Indicator Data'!AM10))/(AL$72-AL$71)*10))),1))</f>
        <v>8</v>
      </c>
      <c r="AM8" s="176">
        <f t="shared" si="15"/>
        <v>8.1999999999999993</v>
      </c>
      <c r="AN8" s="171">
        <f t="shared" si="16"/>
        <v>4.8</v>
      </c>
      <c r="AO8" s="177">
        <f t="shared" si="1"/>
        <v>6</v>
      </c>
    </row>
    <row r="9" spans="1:41" s="166" customFormat="1" x14ac:dyDescent="0.25">
      <c r="A9" s="165" t="s">
        <v>184</v>
      </c>
      <c r="B9" s="165" t="s">
        <v>295</v>
      </c>
      <c r="C9" s="165" t="s">
        <v>297</v>
      </c>
      <c r="D9" s="195" t="s">
        <v>298</v>
      </c>
      <c r="E9" s="167">
        <f>IF('Indicator Data'!Q11="No data","x",ROUND(IF('Indicator Data'!Q11&gt;E$72,10,IF('Indicator Data'!Q11&lt;E$71,0,10-(E$72-'Indicator Data'!Q11)/(E$72-E$71)*10)),1))</f>
        <v>7.8</v>
      </c>
      <c r="F9" s="168">
        <f t="shared" si="2"/>
        <v>7.8</v>
      </c>
      <c r="G9" s="175">
        <f t="shared" si="3"/>
        <v>7.8</v>
      </c>
      <c r="H9" s="170">
        <f>SUM('Indicator Data'!AD11:AG11)</f>
        <v>43329</v>
      </c>
      <c r="I9" s="167">
        <f t="shared" si="4"/>
        <v>10</v>
      </c>
      <c r="J9" s="173">
        <f>H9/'Indicator Data'!$AW11</f>
        <v>0.46945696454884284</v>
      </c>
      <c r="K9" s="167">
        <f t="shared" si="5"/>
        <v>10</v>
      </c>
      <c r="L9" s="176">
        <f t="shared" si="6"/>
        <v>10</v>
      </c>
      <c r="M9" s="176">
        <f>IF('Indicator Data'!AK11="No data","x",ROUND(IF('Indicator Data'!AK11=0,0,IF(LOG('Indicator Data'!AK11)&gt;$M$72,10,IF(LOG('Indicator Data'!AK11)&lt;M$71,0,10-(M$72-LOG('Indicator Data'!AK11))/(M$72-M$71)*10))),1))</f>
        <v>9.1999999999999993</v>
      </c>
      <c r="N9" s="168">
        <f t="shared" si="7"/>
        <v>9.6999999999999993</v>
      </c>
      <c r="O9" s="167">
        <f>IF('Indicator Data'!V11="No data","x",ROUND(IF('Indicator Data'!V11&gt;O$72,10,IF('Indicator Data'!V11&lt;O$71,0,10-(O$72-'Indicator Data'!V11)/(O$72-O$71)*10)),1))</f>
        <v>4.7</v>
      </c>
      <c r="P9" s="211">
        <f>IF('Indicator Data'!W11="No data","x",'Indicator Data'!W11/'Indicator Data'!$AZ11*100000)</f>
        <v>0</v>
      </c>
      <c r="Q9" s="183">
        <f t="shared" si="8"/>
        <v>0</v>
      </c>
      <c r="R9" s="211">
        <f>IF('Indicator Data'!X11="No data","x",'Indicator Data'!X11/'Indicator Data'!$AZ11*100000)</f>
        <v>4.9178715451952399</v>
      </c>
      <c r="S9" s="183">
        <f t="shared" si="9"/>
        <v>9</v>
      </c>
      <c r="T9" s="176">
        <f t="shared" si="0"/>
        <v>5.8</v>
      </c>
      <c r="U9" s="167">
        <f>IF('Indicator Data'!R11="No data","x",ROUND(IF('Indicator Data'!R11&gt;U$72,10,IF('Indicator Data'!R11&lt;U$71,0,10-(U$72-'Indicator Data'!R11)/(U$72-U$71)*10)),1))</f>
        <v>5.5</v>
      </c>
      <c r="V9" s="167">
        <f>IF('Indicator Data'!S11="No data","x",ROUND(IF('Indicator Data'!S11&gt;V$72,10,IF('Indicator Data'!S11&lt;V$71,0,10-(V$72-'Indicator Data'!S11)/(V$72-V$71)*10)),1))</f>
        <v>6.7</v>
      </c>
      <c r="W9" s="176">
        <f t="shared" si="10"/>
        <v>6.1</v>
      </c>
      <c r="X9" s="167">
        <f>IF('Indicator Data'!AN11="No data","x",ROUND(IF('Indicator Data'!AN11&gt;X$72,10,IF('Indicator Data'!AN11&lt;X$71,0,10-(X$72-'Indicator Data'!AN11)/(X$72-X$71)*10)),1))</f>
        <v>6.4</v>
      </c>
      <c r="Y9" s="167">
        <f>IF('Indicator Data'!AO11="No data","x",ROUND(IF('Indicator Data'!AO11&gt;Y$72,10,IF('Indicator Data'!AO11&lt;Y$71,0,10-(Y$72-'Indicator Data'!AO11)/(Y$72-Y$71)*10)),1))</f>
        <v>2.9</v>
      </c>
      <c r="Z9" s="176">
        <f t="shared" si="11"/>
        <v>4.7</v>
      </c>
      <c r="AA9" s="170">
        <f>'Indicator Data'!AA11+'Indicator Data'!Z11*0.5+'Indicator Data'!Y11*0.25</f>
        <v>4172.4460354112398</v>
      </c>
      <c r="AB9" s="174">
        <f>AA9/'Indicator Data'!$AZ11</f>
        <v>6.0351628327681246E-3</v>
      </c>
      <c r="AC9" s="176">
        <f t="shared" si="12"/>
        <v>0.6</v>
      </c>
      <c r="AD9" s="174">
        <f>IF('Indicator Data'!AB11="No data","x",'Indicator Data'!AB11/'Indicator Data'!AW11)</f>
        <v>0.28884458698101761</v>
      </c>
      <c r="AE9" s="167">
        <f t="shared" si="13"/>
        <v>10</v>
      </c>
      <c r="AF9" s="167">
        <f>IF('Indicator Data'!AC11="No data","x",ROUND(IF('Indicator Data'!AC11&gt;AF$72,10,IF('Indicator Data'!AC11&lt;AF$71,0,10-(AF$72-'Indicator Data'!AC11)/(AF$72-AF$71)*10)),1))</f>
        <v>10</v>
      </c>
      <c r="AG9" s="176">
        <f t="shared" si="14"/>
        <v>10</v>
      </c>
      <c r="AH9" s="167">
        <f>IF('Indicator Data'!AH11="No data","x",ROUND(IF('Indicator Data'!AH11=0,0,IF(LOG('Indicator Data'!AH11)&gt;AH$72,10,IF(LOG('Indicator Data'!AH11)&lt;AH$71,0,10-(AH$72-LOG('Indicator Data'!AH11))/(AH$72-AH$71)*10))),1))</f>
        <v>9.1999999999999993</v>
      </c>
      <c r="AI9" s="167">
        <f>IF('Indicator Data'!AI11="No data","x",ROUND(IF('Indicator Data'!AI11=0,0,IF(LOG('Indicator Data'!AI11)&gt;$AI$72,10,IF(LOG('Indicator Data'!AI11)&lt;AI$71,0,10-(AI$72-LOG('Indicator Data'!AI11))/(AI$72-AI$71)*10))),1))</f>
        <v>9.3000000000000007</v>
      </c>
      <c r="AJ9" s="167">
        <f>IF('Indicator Data'!AJ11="No data","x",ROUND(IF('Indicator Data'!AJ11=0,0,IF(LOG('Indicator Data'!AJ11)&gt;$AJ$72,10,IF(LOG('Indicator Data'!AJ11)&lt;AJ$71,0,10-(AJ$72-LOG('Indicator Data'!AJ11))/(AJ$72-AJ$71)*10))),1))</f>
        <v>10</v>
      </c>
      <c r="AK9" s="167">
        <f>IF('Indicator Data'!AL11="No data","x",ROUND(IF('Indicator Data'!AL11=0,0,IF(LOG('Indicator Data'!AL11)&gt;$AK$72,10,IF(LOG('Indicator Data'!AL11)&lt;AK$71,0,10-(AK$72-LOG('Indicator Data'!AL11))/(AK$72-AK$71)*10))),1))</f>
        <v>8.5</v>
      </c>
      <c r="AL9" s="167">
        <f>IF('Indicator Data'!AM11="No data","x",ROUND(IF('Indicator Data'!AM11=0,0,IF(LOG('Indicator Data'!AM11)&gt;$AL$72,10,IF(LOG('Indicator Data'!AM11)&lt;AL$71,0,10-(AL$72-LOG('Indicator Data'!AM11))/(AL$72-AL$71)*10))),1))</f>
        <v>6.2</v>
      </c>
      <c r="AM9" s="176">
        <f t="shared" si="15"/>
        <v>8.6</v>
      </c>
      <c r="AN9" s="171">
        <f t="shared" si="16"/>
        <v>7</v>
      </c>
      <c r="AO9" s="177">
        <f t="shared" si="1"/>
        <v>8.6999999999999993</v>
      </c>
    </row>
    <row r="10" spans="1:41" s="166" customFormat="1" x14ac:dyDescent="0.25">
      <c r="A10" s="165" t="s">
        <v>184</v>
      </c>
      <c r="B10" s="165" t="s">
        <v>184</v>
      </c>
      <c r="C10" s="165" t="s">
        <v>297</v>
      </c>
      <c r="D10" s="195" t="s">
        <v>300</v>
      </c>
      <c r="E10" s="167">
        <f>IF('Indicator Data'!Q12="No data","x",ROUND(IF('Indicator Data'!Q12&gt;E$72,10,IF('Indicator Data'!Q12&lt;E$71,0,10-(E$72-'Indicator Data'!Q12)/(E$72-E$71)*10)),1))</f>
        <v>7.8</v>
      </c>
      <c r="F10" s="168">
        <f t="shared" si="2"/>
        <v>7.8</v>
      </c>
      <c r="G10" s="175">
        <f t="shared" si="3"/>
        <v>7.8</v>
      </c>
      <c r="H10" s="170">
        <f>SUM('Indicator Data'!AD12:AG12)</f>
        <v>149131</v>
      </c>
      <c r="I10" s="167">
        <f t="shared" si="4"/>
        <v>10</v>
      </c>
      <c r="J10" s="173">
        <f>H10/'Indicator Data'!$AW12</f>
        <v>0.77627113350545518</v>
      </c>
      <c r="K10" s="167">
        <f t="shared" si="5"/>
        <v>10</v>
      </c>
      <c r="L10" s="176">
        <f t="shared" si="6"/>
        <v>10</v>
      </c>
      <c r="M10" s="176">
        <f>IF('Indicator Data'!AK12="No data","x",ROUND(IF('Indicator Data'!AK12=0,0,IF(LOG('Indicator Data'!AK12)&gt;$M$72,10,IF(LOG('Indicator Data'!AK12)&lt;M$71,0,10-(M$72-LOG('Indicator Data'!AK12))/(M$72-M$71)*10))),1))</f>
        <v>10</v>
      </c>
      <c r="N10" s="168">
        <f t="shared" si="7"/>
        <v>10</v>
      </c>
      <c r="O10" s="167">
        <f>IF('Indicator Data'!V12="No data","x",ROUND(IF('Indicator Data'!V12&gt;O$72,10,IF('Indicator Data'!V12&lt;O$71,0,10-(O$72-'Indicator Data'!V12)/(O$72-O$71)*10)),1))</f>
        <v>4.7</v>
      </c>
      <c r="P10" s="211">
        <f>IF('Indicator Data'!W12="No data","x",'Indicator Data'!W12/'Indicator Data'!$AZ12*100000)</f>
        <v>0</v>
      </c>
      <c r="Q10" s="183">
        <f t="shared" si="8"/>
        <v>0</v>
      </c>
      <c r="R10" s="211">
        <f>IF('Indicator Data'!X12="No data","x",'Indicator Data'!X12/'Indicator Data'!$AZ12*100000)</f>
        <v>4.9178715451952399</v>
      </c>
      <c r="S10" s="183">
        <f t="shared" si="9"/>
        <v>9</v>
      </c>
      <c r="T10" s="176">
        <f t="shared" si="0"/>
        <v>5.8</v>
      </c>
      <c r="U10" s="167">
        <f>IF('Indicator Data'!R12="No data","x",ROUND(IF('Indicator Data'!R12&gt;U$72,10,IF('Indicator Data'!R12&lt;U$71,0,10-(U$72-'Indicator Data'!R12)/(U$72-U$71)*10)),1))</f>
        <v>5.5</v>
      </c>
      <c r="V10" s="167">
        <f>IF('Indicator Data'!S12="No data","x",ROUND(IF('Indicator Data'!S12&gt;V$72,10,IF('Indicator Data'!S12&lt;V$71,0,10-(V$72-'Indicator Data'!S12)/(V$72-V$71)*10)),1))</f>
        <v>6.7</v>
      </c>
      <c r="W10" s="176">
        <f t="shared" si="10"/>
        <v>6.1</v>
      </c>
      <c r="X10" s="167">
        <f>IF('Indicator Data'!AN12="No data","x",ROUND(IF('Indicator Data'!AN12&gt;X$72,10,IF('Indicator Data'!AN12&lt;X$71,0,10-(X$72-'Indicator Data'!AN12)/(X$72-X$71)*10)),1))</f>
        <v>6.4</v>
      </c>
      <c r="Y10" s="167">
        <f>IF('Indicator Data'!AO12="No data","x",ROUND(IF('Indicator Data'!AO12&gt;Y$72,10,IF('Indicator Data'!AO12&lt;Y$71,0,10-(Y$72-'Indicator Data'!AO12)/(Y$72-Y$71)*10)),1))</f>
        <v>2.9</v>
      </c>
      <c r="Z10" s="176">
        <f t="shared" si="11"/>
        <v>4.7</v>
      </c>
      <c r="AA10" s="170">
        <f>'Indicator Data'!AA12+'Indicator Data'!Z12*0.5+'Indicator Data'!Y12*0.25</f>
        <v>4172.4460354112398</v>
      </c>
      <c r="AB10" s="174">
        <f>AA10/'Indicator Data'!$AZ12</f>
        <v>6.0351628327681246E-3</v>
      </c>
      <c r="AC10" s="176">
        <f t="shared" si="12"/>
        <v>0.6</v>
      </c>
      <c r="AD10" s="174">
        <f>IF('Indicator Data'!AB12="No data","x",'Indicator Data'!AB12/'Indicator Data'!AW12)</f>
        <v>0.16462646789372867</v>
      </c>
      <c r="AE10" s="167">
        <f t="shared" si="13"/>
        <v>10</v>
      </c>
      <c r="AF10" s="167">
        <f>IF('Indicator Data'!AC12="No data","x",ROUND(IF('Indicator Data'!AC12&gt;AF$72,10,IF('Indicator Data'!AC12&lt;AF$71,0,10-(AF$72-'Indicator Data'!AC12)/(AF$72-AF$71)*10)),1))</f>
        <v>9.3000000000000007</v>
      </c>
      <c r="AG10" s="176">
        <f t="shared" si="14"/>
        <v>9.6999999999999993</v>
      </c>
      <c r="AH10" s="167">
        <f>IF('Indicator Data'!AH12="No data","x",ROUND(IF('Indicator Data'!AH12=0,0,IF(LOG('Indicator Data'!AH12)&gt;AH$72,10,IF(LOG('Indicator Data'!AH12)&lt;AH$71,0,10-(AH$72-LOG('Indicator Data'!AH12))/(AH$72-AH$71)*10))),1))</f>
        <v>10</v>
      </c>
      <c r="AI10" s="167">
        <f>IF('Indicator Data'!AI12="No data","x",ROUND(IF('Indicator Data'!AI12=0,0,IF(LOG('Indicator Data'!AI12)&gt;$AI$72,10,IF(LOG('Indicator Data'!AI12)&lt;AI$71,0,10-(AI$72-LOG('Indicator Data'!AI12))/(AI$72-AI$71)*10))),1))</f>
        <v>10</v>
      </c>
      <c r="AJ10" s="167">
        <f>IF('Indicator Data'!AJ12="No data","x",ROUND(IF('Indicator Data'!AJ12=0,0,IF(LOG('Indicator Data'!AJ12)&gt;$AJ$72,10,IF(LOG('Indicator Data'!AJ12)&lt;AJ$71,0,10-(AJ$72-LOG('Indicator Data'!AJ12))/(AJ$72-AJ$71)*10))),1))</f>
        <v>10</v>
      </c>
      <c r="AK10" s="167">
        <f>IF('Indicator Data'!AL12="No data","x",ROUND(IF('Indicator Data'!AL12=0,0,IF(LOG('Indicator Data'!AL12)&gt;$AK$72,10,IF(LOG('Indicator Data'!AL12)&lt;AK$71,0,10-(AK$72-LOG('Indicator Data'!AL12))/(AK$72-AK$71)*10))),1))</f>
        <v>10</v>
      </c>
      <c r="AL10" s="167">
        <f>IF('Indicator Data'!AM12="No data","x",ROUND(IF('Indicator Data'!AM12=0,0,IF(LOG('Indicator Data'!AM12)&gt;$AL$72,10,IF(LOG('Indicator Data'!AM12)&lt;AL$71,0,10-(AL$72-LOG('Indicator Data'!AM12))/(AL$72-AL$71)*10))),1))</f>
        <v>9.1</v>
      </c>
      <c r="AM10" s="176">
        <f t="shared" si="15"/>
        <v>9.8000000000000007</v>
      </c>
      <c r="AN10" s="171">
        <f t="shared" si="16"/>
        <v>7.2</v>
      </c>
      <c r="AO10" s="177">
        <f t="shared" si="1"/>
        <v>9</v>
      </c>
    </row>
    <row r="11" spans="1:41" s="9" customFormat="1" x14ac:dyDescent="0.25">
      <c r="A11" s="165" t="s">
        <v>184</v>
      </c>
      <c r="B11" s="165" t="s">
        <v>301</v>
      </c>
      <c r="C11" s="165" t="s">
        <v>297</v>
      </c>
      <c r="D11" s="195" t="s">
        <v>303</v>
      </c>
      <c r="E11" s="167">
        <f>IF('Indicator Data'!Q13="No data","x",ROUND(IF('Indicator Data'!Q13&gt;E$72,10,IF('Indicator Data'!Q13&lt;E$71,0,10-(E$72-'Indicator Data'!Q13)/(E$72-E$71)*10)),1))</f>
        <v>7.8</v>
      </c>
      <c r="F11" s="168">
        <f t="shared" si="2"/>
        <v>7.8</v>
      </c>
      <c r="G11" s="175">
        <f t="shared" si="3"/>
        <v>7.8</v>
      </c>
      <c r="H11" s="170">
        <f>SUM('Indicator Data'!AD13:AG13)</f>
        <v>790</v>
      </c>
      <c r="I11" s="167">
        <f t="shared" si="4"/>
        <v>3.6</v>
      </c>
      <c r="J11" s="173">
        <f>H11/'Indicator Data'!$AW13</f>
        <v>6.5315706360426946E-3</v>
      </c>
      <c r="K11" s="167">
        <f t="shared" si="5"/>
        <v>5.0999999999999996</v>
      </c>
      <c r="L11" s="176">
        <f t="shared" si="6"/>
        <v>4.4000000000000004</v>
      </c>
      <c r="M11" s="176">
        <f>IF('Indicator Data'!AK13="No data","x",ROUND(IF('Indicator Data'!AK13=0,0,IF(LOG('Indicator Data'!AK13)&gt;$M$72,10,IF(LOG('Indicator Data'!AK13)&lt;M$71,0,10-(M$72-LOG('Indicator Data'!AK13))/(M$72-M$71)*10))),1))</f>
        <v>8</v>
      </c>
      <c r="N11" s="168">
        <f t="shared" si="7"/>
        <v>6.5</v>
      </c>
      <c r="O11" s="167">
        <f>IF('Indicator Data'!V13="No data","x",ROUND(IF('Indicator Data'!V13&gt;O$72,10,IF('Indicator Data'!V13&lt;O$71,0,10-(O$72-'Indicator Data'!V13)/(O$72-O$71)*10)),1))</f>
        <v>4.7</v>
      </c>
      <c r="P11" s="211">
        <f>IF('Indicator Data'!W13="No data","x",'Indicator Data'!W13/'Indicator Data'!$AZ13*100000)</f>
        <v>0</v>
      </c>
      <c r="Q11" s="183">
        <f t="shared" si="8"/>
        <v>0</v>
      </c>
      <c r="R11" s="211">
        <f>IF('Indicator Data'!X13="No data","x",'Indicator Data'!X13/'Indicator Data'!$AZ13*100000)</f>
        <v>4.9178715451952399</v>
      </c>
      <c r="S11" s="183">
        <f t="shared" si="9"/>
        <v>9</v>
      </c>
      <c r="T11" s="176">
        <f t="shared" si="0"/>
        <v>5.8</v>
      </c>
      <c r="U11" s="167">
        <f>IF('Indicator Data'!R13="No data","x",ROUND(IF('Indicator Data'!R13&gt;U$72,10,IF('Indicator Data'!R13&lt;U$71,0,10-(U$72-'Indicator Data'!R13)/(U$72-U$71)*10)),1))</f>
        <v>5.5</v>
      </c>
      <c r="V11" s="167">
        <f>IF('Indicator Data'!S13="No data","x",ROUND(IF('Indicator Data'!S13&gt;V$72,10,IF('Indicator Data'!S13&lt;V$71,0,10-(V$72-'Indicator Data'!S13)/(V$72-V$71)*10)),1))</f>
        <v>6.7</v>
      </c>
      <c r="W11" s="176">
        <f t="shared" si="10"/>
        <v>6.1</v>
      </c>
      <c r="X11" s="167">
        <f>IF('Indicator Data'!AN13="No data","x",ROUND(IF('Indicator Data'!AN13&gt;X$72,10,IF('Indicator Data'!AN13&lt;X$71,0,10-(X$72-'Indicator Data'!AN13)/(X$72-X$71)*10)),1))</f>
        <v>6.4</v>
      </c>
      <c r="Y11" s="167">
        <f>IF('Indicator Data'!AO13="No data","x",ROUND(IF('Indicator Data'!AO13&gt;Y$72,10,IF('Indicator Data'!AO13&lt;Y$71,0,10-(Y$72-'Indicator Data'!AO13)/(Y$72-Y$71)*10)),1))</f>
        <v>2.9</v>
      </c>
      <c r="Z11" s="176">
        <f t="shared" si="11"/>
        <v>4.7</v>
      </c>
      <c r="AA11" s="170">
        <f>'Indicator Data'!AA13+'Indicator Data'!Z13*0.5+'Indicator Data'!Y13*0.25</f>
        <v>4172.4460354112398</v>
      </c>
      <c r="AB11" s="174">
        <f>AA11/'Indicator Data'!$AZ13</f>
        <v>6.0351628327681246E-3</v>
      </c>
      <c r="AC11" s="176">
        <f t="shared" si="12"/>
        <v>0.6</v>
      </c>
      <c r="AD11" s="174">
        <f>IF('Indicator Data'!AB13="No data","x",'Indicator Data'!AB13/'Indicator Data'!AW13)</f>
        <v>0.19256227728584305</v>
      </c>
      <c r="AE11" s="167">
        <f t="shared" si="13"/>
        <v>10</v>
      </c>
      <c r="AF11" s="167">
        <f>IF('Indicator Data'!AC13="No data","x",ROUND(IF('Indicator Data'!AC13&gt;AF$72,10,IF('Indicator Data'!AC13&lt;AF$71,0,10-(AF$72-'Indicator Data'!AC13)/(AF$72-AF$71)*10)),1))</f>
        <v>10</v>
      </c>
      <c r="AG11" s="176">
        <f t="shared" si="14"/>
        <v>10</v>
      </c>
      <c r="AH11" s="167">
        <f>IF('Indicator Data'!AH13="No data","x",ROUND(IF('Indicator Data'!AH13=0,0,IF(LOG('Indicator Data'!AH13)&gt;AH$72,10,IF(LOG('Indicator Data'!AH13)&lt;AH$71,0,10-(AH$72-LOG('Indicator Data'!AH13))/(AH$72-AH$71)*10))),1))</f>
        <v>2.2000000000000002</v>
      </c>
      <c r="AI11" s="167">
        <f>IF('Indicator Data'!AI13="No data","x",ROUND(IF('Indicator Data'!AI13=0,0,IF(LOG('Indicator Data'!AI13)&gt;$AI$72,10,IF(LOG('Indicator Data'!AI13)&lt;AI$71,0,10-(AI$72-LOG('Indicator Data'!AI13))/(AI$72-AI$71)*10))),1))</f>
        <v>4.5</v>
      </c>
      <c r="AJ11" s="167">
        <f>IF('Indicator Data'!AJ13="No data","x",ROUND(IF('Indicator Data'!AJ13=0,0,IF(LOG('Indicator Data'!AJ13)&gt;$AJ$72,10,IF(LOG('Indicator Data'!AJ13)&lt;AJ$71,0,10-(AJ$72-LOG('Indicator Data'!AJ13))/(AJ$72-AJ$71)*10))),1))</f>
        <v>2.7</v>
      </c>
      <c r="AK11" s="167">
        <f>IF('Indicator Data'!AL13="No data","x",ROUND(IF('Indicator Data'!AL13=0,0,IF(LOG('Indicator Data'!AL13)&gt;$AK$72,10,IF(LOG('Indicator Data'!AL13)&lt;AK$71,0,10-(AK$72-LOG('Indicator Data'!AL13))/(AK$72-AK$71)*10))),1))</f>
        <v>8</v>
      </c>
      <c r="AL11" s="167">
        <f>IF('Indicator Data'!AM13="No data","x",ROUND(IF('Indicator Data'!AM13=0,0,IF(LOG('Indicator Data'!AM13)&gt;$AL$72,10,IF(LOG('Indicator Data'!AM13)&lt;AL$71,0,10-(AL$72-LOG('Indicator Data'!AM13))/(AL$72-AL$71)*10))),1))</f>
        <v>6.4</v>
      </c>
      <c r="AM11" s="176">
        <f t="shared" si="15"/>
        <v>4.8</v>
      </c>
      <c r="AN11" s="171">
        <f t="shared" si="16"/>
        <v>6.3</v>
      </c>
      <c r="AO11" s="177">
        <f t="shared" si="1"/>
        <v>6.4</v>
      </c>
    </row>
    <row r="12" spans="1:41" s="9" customFormat="1" x14ac:dyDescent="0.25">
      <c r="A12" s="165" t="s">
        <v>184</v>
      </c>
      <c r="B12" s="165" t="s">
        <v>306</v>
      </c>
      <c r="C12" s="165" t="s">
        <v>297</v>
      </c>
      <c r="D12" s="195" t="s">
        <v>307</v>
      </c>
      <c r="E12" s="167">
        <f>IF('Indicator Data'!Q14="No data","x",ROUND(IF('Indicator Data'!Q14&gt;E$72,10,IF('Indicator Data'!Q14&lt;E$71,0,10-(E$72-'Indicator Data'!Q14)/(E$72-E$71)*10)),1))</f>
        <v>7.8</v>
      </c>
      <c r="F12" s="168">
        <f t="shared" si="2"/>
        <v>7.8</v>
      </c>
      <c r="G12" s="175">
        <f t="shared" si="3"/>
        <v>7.8</v>
      </c>
      <c r="H12" s="170">
        <f>SUM('Indicator Data'!AD14:AG14)</f>
        <v>10755</v>
      </c>
      <c r="I12" s="167">
        <f t="shared" si="4"/>
        <v>8.1</v>
      </c>
      <c r="J12" s="173">
        <f>H12/'Indicator Data'!$AW14</f>
        <v>6.7913162082291437E-2</v>
      </c>
      <c r="K12" s="167">
        <f t="shared" si="5"/>
        <v>9</v>
      </c>
      <c r="L12" s="176">
        <f t="shared" si="6"/>
        <v>8.6</v>
      </c>
      <c r="M12" s="176">
        <f>IF('Indicator Data'!AK14="No data","x",ROUND(IF('Indicator Data'!AK14=0,0,IF(LOG('Indicator Data'!AK14)&gt;$M$72,10,IF(LOG('Indicator Data'!AK14)&lt;M$71,0,10-(M$72-LOG('Indicator Data'!AK14))/(M$72-M$71)*10))),1))</f>
        <v>8.6999999999999993</v>
      </c>
      <c r="N12" s="168">
        <f t="shared" si="7"/>
        <v>8.6999999999999993</v>
      </c>
      <c r="O12" s="167">
        <f>IF('Indicator Data'!V14="No data","x",ROUND(IF('Indicator Data'!V14&gt;O$72,10,IF('Indicator Data'!V14&lt;O$71,0,10-(O$72-'Indicator Data'!V14)/(O$72-O$71)*10)),1))</f>
        <v>4.7</v>
      </c>
      <c r="P12" s="211">
        <f>IF('Indicator Data'!W14="No data","x",'Indicator Data'!W14/'Indicator Data'!$AZ14*100000)</f>
        <v>0</v>
      </c>
      <c r="Q12" s="183">
        <f t="shared" si="8"/>
        <v>0</v>
      </c>
      <c r="R12" s="211">
        <f>IF('Indicator Data'!X14="No data","x",'Indicator Data'!X14/'Indicator Data'!$AZ14*100000)</f>
        <v>4.9178715451952399</v>
      </c>
      <c r="S12" s="183">
        <f t="shared" si="9"/>
        <v>9</v>
      </c>
      <c r="T12" s="176">
        <f t="shared" si="0"/>
        <v>5.8</v>
      </c>
      <c r="U12" s="167">
        <f>IF('Indicator Data'!R14="No data","x",ROUND(IF('Indicator Data'!R14&gt;U$72,10,IF('Indicator Data'!R14&lt;U$71,0,10-(U$72-'Indicator Data'!R14)/(U$72-U$71)*10)),1))</f>
        <v>5.5</v>
      </c>
      <c r="V12" s="167">
        <f>IF('Indicator Data'!S14="No data","x",ROUND(IF('Indicator Data'!S14&gt;V$72,10,IF('Indicator Data'!S14&lt;V$71,0,10-(V$72-'Indicator Data'!S14)/(V$72-V$71)*10)),1))</f>
        <v>6.7</v>
      </c>
      <c r="W12" s="176">
        <f t="shared" si="10"/>
        <v>6.1</v>
      </c>
      <c r="X12" s="167">
        <f>IF('Indicator Data'!AN14="No data","x",ROUND(IF('Indicator Data'!AN14&gt;X$72,10,IF('Indicator Data'!AN14&lt;X$71,0,10-(X$72-'Indicator Data'!AN14)/(X$72-X$71)*10)),1))</f>
        <v>6.4</v>
      </c>
      <c r="Y12" s="167">
        <f>IF('Indicator Data'!AO14="No data","x",ROUND(IF('Indicator Data'!AO14&gt;Y$72,10,IF('Indicator Data'!AO14&lt;Y$71,0,10-(Y$72-'Indicator Data'!AO14)/(Y$72-Y$71)*10)),1))</f>
        <v>2.9</v>
      </c>
      <c r="Z12" s="176">
        <f t="shared" si="11"/>
        <v>4.7</v>
      </c>
      <c r="AA12" s="170">
        <f>'Indicator Data'!AA14+'Indicator Data'!Z14*0.5+'Indicator Data'!Y14*0.25</f>
        <v>4172.4460354112398</v>
      </c>
      <c r="AB12" s="174">
        <f>AA12/'Indicator Data'!$AZ14</f>
        <v>6.0351628327681246E-3</v>
      </c>
      <c r="AC12" s="176">
        <f t="shared" si="12"/>
        <v>0.6</v>
      </c>
      <c r="AD12" s="174">
        <f>IF('Indicator Data'!AB14="No data","x",'Indicator Data'!AB14/'Indicator Data'!AW14)</f>
        <v>0.1829345684625294</v>
      </c>
      <c r="AE12" s="167">
        <f t="shared" si="13"/>
        <v>10</v>
      </c>
      <c r="AF12" s="167">
        <f>IF('Indicator Data'!AC14="No data","x",ROUND(IF('Indicator Data'!AC14&gt;AF$72,10,IF('Indicator Data'!AC14&lt;AF$71,0,10-(AF$72-'Indicator Data'!AC14)/(AF$72-AF$71)*10)),1))</f>
        <v>1.7</v>
      </c>
      <c r="AG12" s="176">
        <f t="shared" si="14"/>
        <v>5.9</v>
      </c>
      <c r="AH12" s="167">
        <f>IF('Indicator Data'!AH14="No data","x",ROUND(IF('Indicator Data'!AH14=0,0,IF(LOG('Indicator Data'!AH14)&gt;AH$72,10,IF(LOG('Indicator Data'!AH14)&lt;AH$71,0,10-(AH$72-LOG('Indicator Data'!AH14))/(AH$72-AH$71)*10))),1))</f>
        <v>6.8</v>
      </c>
      <c r="AI12" s="167">
        <f>IF('Indicator Data'!AI14="No data","x",ROUND(IF('Indicator Data'!AI14=0,0,IF(LOG('Indicator Data'!AI14)&gt;$AI$72,10,IF(LOG('Indicator Data'!AI14)&lt;AI$71,0,10-(AI$72-LOG('Indicator Data'!AI14))/(AI$72-AI$71)*10))),1))</f>
        <v>7</v>
      </c>
      <c r="AJ12" s="167">
        <f>IF('Indicator Data'!AJ14="No data","x",ROUND(IF('Indicator Data'!AJ14=0,0,IF(LOG('Indicator Data'!AJ14)&gt;$AJ$72,10,IF(LOG('Indicator Data'!AJ14)&lt;AJ$71,0,10-(AJ$72-LOG('Indicator Data'!AJ14))/(AJ$72-AJ$71)*10))),1))</f>
        <v>8.8000000000000007</v>
      </c>
      <c r="AK12" s="167">
        <f>IF('Indicator Data'!AL14="No data","x",ROUND(IF('Indicator Data'!AL14=0,0,IF(LOG('Indicator Data'!AL14)&gt;$AK$72,10,IF(LOG('Indicator Data'!AL14)&lt;AK$71,0,10-(AK$72-LOG('Indicator Data'!AL14))/(AK$72-AK$71)*10))),1))</f>
        <v>9.9</v>
      </c>
      <c r="AL12" s="167">
        <f>IF('Indicator Data'!AM14="No data","x",ROUND(IF('Indicator Data'!AM14=0,0,IF(LOG('Indicator Data'!AM14)&gt;$AL$72,10,IF(LOG('Indicator Data'!AM14)&lt;AL$71,0,10-(AL$72-LOG('Indicator Data'!AM14))/(AL$72-AL$71)*10))),1))</f>
        <v>7.3</v>
      </c>
      <c r="AM12" s="176">
        <f t="shared" si="15"/>
        <v>8</v>
      </c>
      <c r="AN12" s="171">
        <f t="shared" si="16"/>
        <v>5.6</v>
      </c>
      <c r="AO12" s="177">
        <f t="shared" si="1"/>
        <v>7.5</v>
      </c>
    </row>
    <row r="13" spans="1:41" s="9" customFormat="1" x14ac:dyDescent="0.25">
      <c r="A13" s="165" t="s">
        <v>184</v>
      </c>
      <c r="B13" s="165" t="s">
        <v>308</v>
      </c>
      <c r="C13" s="165" t="s">
        <v>297</v>
      </c>
      <c r="D13" s="195" t="s">
        <v>310</v>
      </c>
      <c r="E13" s="167">
        <f>IF('Indicator Data'!Q15="No data","x",ROUND(IF('Indicator Data'!Q15&gt;E$72,10,IF('Indicator Data'!Q15&lt;E$71,0,10-(E$72-'Indicator Data'!Q15)/(E$72-E$71)*10)),1))</f>
        <v>7.8</v>
      </c>
      <c r="F13" s="168">
        <f t="shared" si="2"/>
        <v>7.8</v>
      </c>
      <c r="G13" s="175">
        <f t="shared" si="3"/>
        <v>7.8</v>
      </c>
      <c r="H13" s="170">
        <f>SUM('Indicator Data'!AD15:AG15)</f>
        <v>0</v>
      </c>
      <c r="I13" s="167">
        <f t="shared" si="4"/>
        <v>0</v>
      </c>
      <c r="J13" s="173">
        <f>H13/'Indicator Data'!$AW15</f>
        <v>0</v>
      </c>
      <c r="K13" s="167">
        <f t="shared" si="5"/>
        <v>0</v>
      </c>
      <c r="L13" s="176">
        <f t="shared" si="6"/>
        <v>0</v>
      </c>
      <c r="M13" s="176">
        <f>IF('Indicator Data'!AK15="No data","x",ROUND(IF('Indicator Data'!AK15=0,0,IF(LOG('Indicator Data'!AK15)&gt;$M$72,10,IF(LOG('Indicator Data'!AK15)&lt;M$71,0,10-(M$72-LOG('Indicator Data'!AK15))/(M$72-M$71)*10))),1))</f>
        <v>6.9</v>
      </c>
      <c r="N13" s="168">
        <f t="shared" si="7"/>
        <v>4.3</v>
      </c>
      <c r="O13" s="167">
        <f>IF('Indicator Data'!V15="No data","x",ROUND(IF('Indicator Data'!V15&gt;O$72,10,IF('Indicator Data'!V15&lt;O$71,0,10-(O$72-'Indicator Data'!V15)/(O$72-O$71)*10)),1))</f>
        <v>4.7</v>
      </c>
      <c r="P13" s="211">
        <f>IF('Indicator Data'!W15="No data","x",'Indicator Data'!W15/'Indicator Data'!$AZ15*100000)</f>
        <v>0</v>
      </c>
      <c r="Q13" s="183">
        <f t="shared" si="8"/>
        <v>0</v>
      </c>
      <c r="R13" s="211">
        <f>IF('Indicator Data'!X15="No data","x",'Indicator Data'!X15/'Indicator Data'!$AZ15*100000)</f>
        <v>4.9178715451952399</v>
      </c>
      <c r="S13" s="183">
        <f t="shared" si="9"/>
        <v>9</v>
      </c>
      <c r="T13" s="176">
        <f t="shared" si="0"/>
        <v>5.8</v>
      </c>
      <c r="U13" s="167">
        <f>IF('Indicator Data'!R15="No data","x",ROUND(IF('Indicator Data'!R15&gt;U$72,10,IF('Indicator Data'!R15&lt;U$71,0,10-(U$72-'Indicator Data'!R15)/(U$72-U$71)*10)),1))</f>
        <v>5.5</v>
      </c>
      <c r="V13" s="167">
        <f>IF('Indicator Data'!S15="No data","x",ROUND(IF('Indicator Data'!S15&gt;V$72,10,IF('Indicator Data'!S15&lt;V$71,0,10-(V$72-'Indicator Data'!S15)/(V$72-V$71)*10)),1))</f>
        <v>6.7</v>
      </c>
      <c r="W13" s="176">
        <f t="shared" si="10"/>
        <v>6.1</v>
      </c>
      <c r="X13" s="167">
        <f>IF('Indicator Data'!AN15="No data","x",ROUND(IF('Indicator Data'!AN15&gt;X$72,10,IF('Indicator Data'!AN15&lt;X$71,0,10-(X$72-'Indicator Data'!AN15)/(X$72-X$71)*10)),1))</f>
        <v>6.4</v>
      </c>
      <c r="Y13" s="167">
        <f>IF('Indicator Data'!AO15="No data","x",ROUND(IF('Indicator Data'!AO15&gt;Y$72,10,IF('Indicator Data'!AO15&lt;Y$71,0,10-(Y$72-'Indicator Data'!AO15)/(Y$72-Y$71)*10)),1))</f>
        <v>2.9</v>
      </c>
      <c r="Z13" s="176">
        <f t="shared" si="11"/>
        <v>4.7</v>
      </c>
      <c r="AA13" s="170">
        <f>'Indicator Data'!AA15+'Indicator Data'!Z15*0.5+'Indicator Data'!Y15*0.25</f>
        <v>4172.4460354112398</v>
      </c>
      <c r="AB13" s="174">
        <f>AA13/'Indicator Data'!$AZ15</f>
        <v>6.0351628327681246E-3</v>
      </c>
      <c r="AC13" s="176">
        <f t="shared" si="12"/>
        <v>0.6</v>
      </c>
      <c r="AD13" s="174">
        <f>IF('Indicator Data'!AB15="No data","x",'Indicator Data'!AB15/'Indicator Data'!AW15)</f>
        <v>2.8884124307395807E-2</v>
      </c>
      <c r="AE13" s="167">
        <f t="shared" si="13"/>
        <v>2.9</v>
      </c>
      <c r="AF13" s="167">
        <f>IF('Indicator Data'!AC15="No data","x",ROUND(IF('Indicator Data'!AC15&gt;AF$72,10,IF('Indicator Data'!AC15&lt;AF$71,0,10-(AF$72-'Indicator Data'!AC15)/(AF$72-AF$71)*10)),1))</f>
        <v>4.5999999999999996</v>
      </c>
      <c r="AG13" s="176">
        <f t="shared" si="14"/>
        <v>3.8</v>
      </c>
      <c r="AH13" s="167">
        <f>IF('Indicator Data'!AH15="No data","x",ROUND(IF('Indicator Data'!AH15=0,0,IF(LOG('Indicator Data'!AH15)&gt;AH$72,10,IF(LOG('Indicator Data'!AH15)&lt;AH$71,0,10-(AH$72-LOG('Indicator Data'!AH15))/(AH$72-AH$71)*10))),1))</f>
        <v>1.5</v>
      </c>
      <c r="AI13" s="167">
        <f>IF('Indicator Data'!AI15="No data","x",ROUND(IF('Indicator Data'!AI15=0,0,IF(LOG('Indicator Data'!AI15)&gt;$AI$72,10,IF(LOG('Indicator Data'!AI15)&lt;AI$71,0,10-(AI$72-LOG('Indicator Data'!AI15))/(AI$72-AI$71)*10))),1))</f>
        <v>0</v>
      </c>
      <c r="AJ13" s="167">
        <f>IF('Indicator Data'!AJ15="No data","x",ROUND(IF('Indicator Data'!AJ15=0,0,IF(LOG('Indicator Data'!AJ15)&gt;$AJ$72,10,IF(LOG('Indicator Data'!AJ15)&lt;AJ$71,0,10-(AJ$72-LOG('Indicator Data'!AJ15))/(AJ$72-AJ$71)*10))),1))</f>
        <v>0</v>
      </c>
      <c r="AK13" s="167">
        <f>IF('Indicator Data'!AL15="No data","x",ROUND(IF('Indicator Data'!AL15=0,0,IF(LOG('Indicator Data'!AL15)&gt;$AK$72,10,IF(LOG('Indicator Data'!AL15)&lt;AK$71,0,10-(AK$72-LOG('Indicator Data'!AL15))/(AK$72-AK$71)*10))),1))</f>
        <v>5.4</v>
      </c>
      <c r="AL13" s="167">
        <f>IF('Indicator Data'!AM15="No data","x",ROUND(IF('Indicator Data'!AM15=0,0,IF(LOG('Indicator Data'!AM15)&gt;$AL$72,10,IF(LOG('Indicator Data'!AM15)&lt;AL$71,0,10-(AL$72-LOG('Indicator Data'!AM15))/(AL$72-AL$71)*10))),1))</f>
        <v>6</v>
      </c>
      <c r="AM13" s="176">
        <f t="shared" si="15"/>
        <v>2.6</v>
      </c>
      <c r="AN13" s="171">
        <f t="shared" si="16"/>
        <v>4.2</v>
      </c>
      <c r="AO13" s="177">
        <f t="shared" si="1"/>
        <v>4.3</v>
      </c>
    </row>
    <row r="14" spans="1:41" s="9" customFormat="1" x14ac:dyDescent="0.25">
      <c r="A14" s="165" t="s">
        <v>184</v>
      </c>
      <c r="B14" s="165" t="s">
        <v>313</v>
      </c>
      <c r="C14" s="165" t="s">
        <v>297</v>
      </c>
      <c r="D14" s="195" t="s">
        <v>314</v>
      </c>
      <c r="E14" s="167">
        <f>IF('Indicator Data'!Q16="No data","x",ROUND(IF('Indicator Data'!Q16&gt;E$72,10,IF('Indicator Data'!Q16&lt;E$71,0,10-(E$72-'Indicator Data'!Q16)/(E$72-E$71)*10)),1))</f>
        <v>7.8</v>
      </c>
      <c r="F14" s="168">
        <f t="shared" si="2"/>
        <v>7.8</v>
      </c>
      <c r="G14" s="175">
        <f t="shared" si="3"/>
        <v>7.8</v>
      </c>
      <c r="H14" s="170">
        <f>SUM('Indicator Data'!AD16:AG16)</f>
        <v>48300</v>
      </c>
      <c r="I14" s="167">
        <f t="shared" si="4"/>
        <v>10</v>
      </c>
      <c r="J14" s="173">
        <f>H14/'Indicator Data'!$AW16</f>
        <v>0.54728397579713106</v>
      </c>
      <c r="K14" s="167">
        <f t="shared" si="5"/>
        <v>10</v>
      </c>
      <c r="L14" s="176">
        <f t="shared" si="6"/>
        <v>10</v>
      </c>
      <c r="M14" s="176">
        <f>IF('Indicator Data'!AK16="No data","x",ROUND(IF('Indicator Data'!AK16=0,0,IF(LOG('Indicator Data'!AK16)&gt;$M$72,10,IF(LOG('Indicator Data'!AK16)&lt;M$71,0,10-(M$72-LOG('Indicator Data'!AK16))/(M$72-M$71)*10))),1))</f>
        <v>9.1999999999999993</v>
      </c>
      <c r="N14" s="168">
        <f t="shared" si="7"/>
        <v>9.6999999999999993</v>
      </c>
      <c r="O14" s="167">
        <f>IF('Indicator Data'!V16="No data","x",ROUND(IF('Indicator Data'!V16&gt;O$72,10,IF('Indicator Data'!V16&lt;O$71,0,10-(O$72-'Indicator Data'!V16)/(O$72-O$71)*10)),1))</f>
        <v>4.7</v>
      </c>
      <c r="P14" s="211">
        <f>IF('Indicator Data'!W16="No data","x",'Indicator Data'!W16/'Indicator Data'!$AZ16*100000)</f>
        <v>0</v>
      </c>
      <c r="Q14" s="183">
        <f t="shared" si="8"/>
        <v>0</v>
      </c>
      <c r="R14" s="211">
        <f>IF('Indicator Data'!X16="No data","x",'Indicator Data'!X16/'Indicator Data'!$AZ16*100000)</f>
        <v>4.9178715451952399</v>
      </c>
      <c r="S14" s="183">
        <f t="shared" si="9"/>
        <v>9</v>
      </c>
      <c r="T14" s="176">
        <f t="shared" si="0"/>
        <v>5.8</v>
      </c>
      <c r="U14" s="167">
        <f>IF('Indicator Data'!R16="No data","x",ROUND(IF('Indicator Data'!R16&gt;U$72,10,IF('Indicator Data'!R16&lt;U$71,0,10-(U$72-'Indicator Data'!R16)/(U$72-U$71)*10)),1))</f>
        <v>5.5</v>
      </c>
      <c r="V14" s="167">
        <f>IF('Indicator Data'!S16="No data","x",ROUND(IF('Indicator Data'!S16&gt;V$72,10,IF('Indicator Data'!S16&lt;V$71,0,10-(V$72-'Indicator Data'!S16)/(V$72-V$71)*10)),1))</f>
        <v>6.7</v>
      </c>
      <c r="W14" s="176">
        <f t="shared" si="10"/>
        <v>6.1</v>
      </c>
      <c r="X14" s="167">
        <f>IF('Indicator Data'!AN16="No data","x",ROUND(IF('Indicator Data'!AN16&gt;X$72,10,IF('Indicator Data'!AN16&lt;X$71,0,10-(X$72-'Indicator Data'!AN16)/(X$72-X$71)*10)),1))</f>
        <v>6.4</v>
      </c>
      <c r="Y14" s="167">
        <f>IF('Indicator Data'!AO16="No data","x",ROUND(IF('Indicator Data'!AO16&gt;Y$72,10,IF('Indicator Data'!AO16&lt;Y$71,0,10-(Y$72-'Indicator Data'!AO16)/(Y$72-Y$71)*10)),1))</f>
        <v>2.9</v>
      </c>
      <c r="Z14" s="176">
        <f t="shared" si="11"/>
        <v>4.7</v>
      </c>
      <c r="AA14" s="170">
        <f>'Indicator Data'!AA16+'Indicator Data'!Z16*0.5+'Indicator Data'!Y16*0.25</f>
        <v>4172.4460354112398</v>
      </c>
      <c r="AB14" s="174">
        <f>AA14/'Indicator Data'!$AZ16</f>
        <v>6.0351628327681246E-3</v>
      </c>
      <c r="AC14" s="176">
        <f t="shared" si="12"/>
        <v>0.6</v>
      </c>
      <c r="AD14" s="174">
        <f>IF('Indicator Data'!AB16="No data","x",'Indicator Data'!AB16/'Indicator Data'!AW16)</f>
        <v>6.739683187164322E-2</v>
      </c>
      <c r="AE14" s="167">
        <f t="shared" si="13"/>
        <v>6.7</v>
      </c>
      <c r="AF14" s="167">
        <f>IF('Indicator Data'!AC16="No data","x",ROUND(IF('Indicator Data'!AC16&gt;AF$72,10,IF('Indicator Data'!AC16&lt;AF$71,0,10-(AF$72-'Indicator Data'!AC16)/(AF$72-AF$71)*10)),1))</f>
        <v>7.6</v>
      </c>
      <c r="AG14" s="176">
        <f t="shared" si="14"/>
        <v>7.2</v>
      </c>
      <c r="AH14" s="167">
        <f>IF('Indicator Data'!AH16="No data","x",ROUND(IF('Indicator Data'!AH16=0,0,IF(LOG('Indicator Data'!AH16)&gt;AH$72,10,IF(LOG('Indicator Data'!AH16)&lt;AH$71,0,10-(AH$72-LOG('Indicator Data'!AH16))/(AH$72-AH$71)*10))),1))</f>
        <v>9.4</v>
      </c>
      <c r="AI14" s="167">
        <f>IF('Indicator Data'!AI16="No data","x",ROUND(IF('Indicator Data'!AI16=0,0,IF(LOG('Indicator Data'!AI16)&gt;$AI$72,10,IF(LOG('Indicator Data'!AI16)&lt;AI$71,0,10-(AI$72-LOG('Indicator Data'!AI16))/(AI$72-AI$71)*10))),1))</f>
        <v>8.8000000000000007</v>
      </c>
      <c r="AJ14" s="167">
        <f>IF('Indicator Data'!AJ16="No data","x",ROUND(IF('Indicator Data'!AJ16=0,0,IF(LOG('Indicator Data'!AJ16)&gt;$AJ$72,10,IF(LOG('Indicator Data'!AJ16)&lt;AJ$71,0,10-(AJ$72-LOG('Indicator Data'!AJ16))/(AJ$72-AJ$71)*10))),1))</f>
        <v>10</v>
      </c>
      <c r="AK14" s="167">
        <f>IF('Indicator Data'!AL16="No data","x",ROUND(IF('Indicator Data'!AL16=0,0,IF(LOG('Indicator Data'!AL16)&gt;$AK$72,10,IF(LOG('Indicator Data'!AL16)&lt;AK$71,0,10-(AK$72-LOG('Indicator Data'!AL16))/(AK$72-AK$71)*10))),1))</f>
        <v>9.3000000000000007</v>
      </c>
      <c r="AL14" s="167">
        <f>IF('Indicator Data'!AM16="No data","x",ROUND(IF('Indicator Data'!AM16=0,0,IF(LOG('Indicator Data'!AM16)&gt;$AL$72,10,IF(LOG('Indicator Data'!AM16)&lt;AL$71,0,10-(AL$72-LOG('Indicator Data'!AM16))/(AL$72-AL$71)*10))),1))</f>
        <v>6.8</v>
      </c>
      <c r="AM14" s="176">
        <f t="shared" si="15"/>
        <v>8.9</v>
      </c>
      <c r="AN14" s="171">
        <f t="shared" si="16"/>
        <v>6.1</v>
      </c>
      <c r="AO14" s="177">
        <f t="shared" si="1"/>
        <v>8.5</v>
      </c>
    </row>
    <row r="15" spans="1:41" s="9" customFormat="1" x14ac:dyDescent="0.25">
      <c r="A15" s="165" t="s">
        <v>185</v>
      </c>
      <c r="B15" s="165" t="s">
        <v>315</v>
      </c>
      <c r="C15" s="165" t="s">
        <v>317</v>
      </c>
      <c r="D15" s="195" t="s">
        <v>318</v>
      </c>
      <c r="E15" s="167">
        <f>IF('Indicator Data'!Q17="No data","x",ROUND(IF('Indicator Data'!Q17&gt;E$72,10,IF('Indicator Data'!Q17&lt;E$71,0,10-(E$72-'Indicator Data'!Q17)/(E$72-E$71)*10)),1))</f>
        <v>8.8000000000000007</v>
      </c>
      <c r="F15" s="168">
        <f t="shared" si="2"/>
        <v>8.8000000000000007</v>
      </c>
      <c r="G15" s="175">
        <f t="shared" si="3"/>
        <v>8.8000000000000007</v>
      </c>
      <c r="H15" s="170">
        <f>SUM('Indicator Data'!AD17:AG17)</f>
        <v>0</v>
      </c>
      <c r="I15" s="167">
        <f t="shared" si="4"/>
        <v>0</v>
      </c>
      <c r="J15" s="173">
        <f>H15/'Indicator Data'!$AW17</f>
        <v>0</v>
      </c>
      <c r="K15" s="167">
        <f t="shared" si="5"/>
        <v>0</v>
      </c>
      <c r="L15" s="176">
        <f t="shared" si="6"/>
        <v>0</v>
      </c>
      <c r="M15" s="176">
        <f>IF('Indicator Data'!AK17="No data","x",ROUND(IF('Indicator Data'!AK17=0,0,IF(LOG('Indicator Data'!AK17)&gt;$M$72,10,IF(LOG('Indicator Data'!AK17)&lt;M$71,0,10-(M$72-LOG('Indicator Data'!AK17))/(M$72-M$71)*10))),1))</f>
        <v>0</v>
      </c>
      <c r="N15" s="168">
        <f t="shared" si="7"/>
        <v>0</v>
      </c>
      <c r="O15" s="167">
        <f>IF('Indicator Data'!V17="No data","x",ROUND(IF('Indicator Data'!V17&gt;O$72,10,IF('Indicator Data'!V17&lt;O$71,0,10-(O$72-'Indicator Data'!V17)/(O$72-O$71)*10)),1))</f>
        <v>3.3</v>
      </c>
      <c r="P15" s="211">
        <f>IF('Indicator Data'!W17="No data","x",'Indicator Data'!W17/'Indicator Data'!$AZ17*100000)</f>
        <v>1.5448335076013937</v>
      </c>
      <c r="Q15" s="183">
        <f t="shared" si="8"/>
        <v>5.9</v>
      </c>
      <c r="R15" s="211">
        <f>IF('Indicator Data'!X17="No data","x",'Indicator Data'!X17/'Indicator Data'!$AZ17*100000)</f>
        <v>1.0163378339482856</v>
      </c>
      <c r="S15" s="183">
        <f t="shared" si="9"/>
        <v>6.7</v>
      </c>
      <c r="T15" s="176">
        <f t="shared" si="0"/>
        <v>5.5</v>
      </c>
      <c r="U15" s="167">
        <f>IF('Indicator Data'!R17="No data","x",ROUND(IF('Indicator Data'!R17&gt;U$72,10,IF('Indicator Data'!R17&lt;U$71,0,10-(U$72-'Indicator Data'!R17)/(U$72-U$71)*10)),1))</f>
        <v>7.4</v>
      </c>
      <c r="V15" s="167">
        <f>IF('Indicator Data'!S17="No data","x",ROUND(IF('Indicator Data'!S17&gt;V$72,10,IF('Indicator Data'!S17&lt;V$71,0,10-(V$72-'Indicator Data'!S17)/(V$72-V$71)*10)),1))</f>
        <v>5.6</v>
      </c>
      <c r="W15" s="176">
        <f t="shared" si="10"/>
        <v>6.5</v>
      </c>
      <c r="X15" s="167">
        <f>IF('Indicator Data'!AN17="No data","x",ROUND(IF('Indicator Data'!AN17&gt;X$72,10,IF('Indicator Data'!AN17&lt;X$71,0,10-(X$72-'Indicator Data'!AN17)/(X$72-X$71)*10)),1))</f>
        <v>2.4</v>
      </c>
      <c r="Y15" s="167">
        <f>IF('Indicator Data'!AO17="No data","x",ROUND(IF('Indicator Data'!AO17&gt;Y$72,10,IF('Indicator Data'!AO17&lt;Y$71,0,10-(Y$72-'Indicator Data'!AO17)/(Y$72-Y$71)*10)),1))</f>
        <v>3.9</v>
      </c>
      <c r="Z15" s="176">
        <f t="shared" si="11"/>
        <v>3.2</v>
      </c>
      <c r="AA15" s="170">
        <f>'Indicator Data'!AA17+'Indicator Data'!Z17*0.5+'Indicator Data'!Y17*0.25</f>
        <v>25391.759076795541</v>
      </c>
      <c r="AB15" s="174">
        <f>AA15/'Indicator Data'!$AZ17</f>
        <v>1.0322642168098839E-2</v>
      </c>
      <c r="AC15" s="176">
        <f t="shared" si="12"/>
        <v>1</v>
      </c>
      <c r="AD15" s="174">
        <f>IF('Indicator Data'!AB17="No data","x",'Indicator Data'!AB17/'Indicator Data'!AW17)</f>
        <v>9.5703047280375694E-3</v>
      </c>
      <c r="AE15" s="167">
        <f t="shared" si="13"/>
        <v>1</v>
      </c>
      <c r="AF15" s="167">
        <f>IF('Indicator Data'!AC17="No data","x",ROUND(IF('Indicator Data'!AC17&gt;AF$72,10,IF('Indicator Data'!AC17&lt;AF$71,0,10-(AF$72-'Indicator Data'!AC17)/(AF$72-AF$71)*10)),1))</f>
        <v>6.2</v>
      </c>
      <c r="AG15" s="176">
        <f t="shared" si="14"/>
        <v>3.6</v>
      </c>
      <c r="AH15" s="167">
        <f>IF('Indicator Data'!AH17="No data","x",ROUND(IF('Indicator Data'!AH17=0,0,IF(LOG('Indicator Data'!AH17)&gt;AH$72,10,IF(LOG('Indicator Data'!AH17)&lt;AH$71,0,10-(AH$72-LOG('Indicator Data'!AH17))/(AH$72-AH$71)*10))),1))</f>
        <v>0</v>
      </c>
      <c r="AI15" s="167">
        <f>IF('Indicator Data'!AI17="No data","x",ROUND(IF('Indicator Data'!AI17=0,0,IF(LOG('Indicator Data'!AI17)&gt;$AI$72,10,IF(LOG('Indicator Data'!AI17)&lt;AI$71,0,10-(AI$72-LOG('Indicator Data'!AI17))/(AI$72-AI$71)*10))),1))</f>
        <v>6.6</v>
      </c>
      <c r="AJ15" s="167">
        <f>IF('Indicator Data'!AJ17="No data","x",ROUND(IF('Indicator Data'!AJ17=0,0,IF(LOG('Indicator Data'!AJ17)&gt;$AJ$72,10,IF(LOG('Indicator Data'!AJ17)&lt;AJ$71,0,10-(AJ$72-LOG('Indicator Data'!AJ17))/(AJ$72-AJ$71)*10))),1))</f>
        <v>0</v>
      </c>
      <c r="AK15" s="167">
        <f>IF('Indicator Data'!AL17="No data","x",ROUND(IF('Indicator Data'!AL17=0,0,IF(LOG('Indicator Data'!AL17)&gt;$AK$72,10,IF(LOG('Indicator Data'!AL17)&lt;AK$71,0,10-(AK$72-LOG('Indicator Data'!AL17))/(AK$72-AK$71)*10))),1))</f>
        <v>4.9000000000000004</v>
      </c>
      <c r="AL15" s="167">
        <f>IF('Indicator Data'!AM17="No data","x",ROUND(IF('Indicator Data'!AM17=0,0,IF(LOG('Indicator Data'!AM17)&gt;$AL$72,10,IF(LOG('Indicator Data'!AM17)&lt;AL$71,0,10-(AL$72-LOG('Indicator Data'!AM17))/(AL$72-AL$71)*10))),1))</f>
        <v>7.5</v>
      </c>
      <c r="AM15" s="176">
        <f t="shared" si="15"/>
        <v>3.8</v>
      </c>
      <c r="AN15" s="171">
        <f t="shared" si="16"/>
        <v>4.2</v>
      </c>
      <c r="AO15" s="177">
        <f t="shared" si="1"/>
        <v>2.2999999999999998</v>
      </c>
    </row>
    <row r="16" spans="1:41" s="9" customFormat="1" x14ac:dyDescent="0.25">
      <c r="A16" s="165" t="s">
        <v>185</v>
      </c>
      <c r="B16" s="165" t="s">
        <v>540</v>
      </c>
      <c r="C16" s="165" t="s">
        <v>317</v>
      </c>
      <c r="D16" s="195" t="s">
        <v>321</v>
      </c>
      <c r="E16" s="167">
        <f>IF('Indicator Data'!Q18="No data","x",ROUND(IF('Indicator Data'!Q18&gt;E$72,10,IF('Indicator Data'!Q18&lt;E$71,0,10-(E$72-'Indicator Data'!Q18)/(E$72-E$71)*10)),1))</f>
        <v>8.8000000000000007</v>
      </c>
      <c r="F16" s="168">
        <f t="shared" si="2"/>
        <v>8.8000000000000007</v>
      </c>
      <c r="G16" s="175">
        <f t="shared" si="3"/>
        <v>8.8000000000000007</v>
      </c>
      <c r="H16" s="170">
        <f>SUM('Indicator Data'!AD18:AG18)</f>
        <v>0</v>
      </c>
      <c r="I16" s="167">
        <f t="shared" si="4"/>
        <v>0</v>
      </c>
      <c r="J16" s="173">
        <f>H16/'Indicator Data'!$AW18</f>
        <v>0</v>
      </c>
      <c r="K16" s="167">
        <f t="shared" si="5"/>
        <v>0</v>
      </c>
      <c r="L16" s="176">
        <f t="shared" si="6"/>
        <v>0</v>
      </c>
      <c r="M16" s="176">
        <f>IF('Indicator Data'!AK18="No data","x",ROUND(IF('Indicator Data'!AK18=0,0,IF(LOG('Indicator Data'!AK18)&gt;$M$72,10,IF(LOG('Indicator Data'!AK18)&lt;M$71,0,10-(M$72-LOG('Indicator Data'!AK18))/(M$72-M$71)*10))),1))</f>
        <v>5.4</v>
      </c>
      <c r="N16" s="168">
        <f t="shared" si="7"/>
        <v>3.1</v>
      </c>
      <c r="O16" s="167">
        <f>IF('Indicator Data'!V18="No data","x",ROUND(IF('Indicator Data'!V18&gt;O$72,10,IF('Indicator Data'!V18&lt;O$71,0,10-(O$72-'Indicator Data'!V18)/(O$72-O$71)*10)),1))</f>
        <v>3.3</v>
      </c>
      <c r="P16" s="211">
        <f>IF('Indicator Data'!W18="No data","x",'Indicator Data'!W18/'Indicator Data'!$AZ18*100000)</f>
        <v>1.5448335076013937</v>
      </c>
      <c r="Q16" s="183">
        <f t="shared" si="8"/>
        <v>5.9</v>
      </c>
      <c r="R16" s="211">
        <f>IF('Indicator Data'!X18="No data","x",'Indicator Data'!X18/'Indicator Data'!$AZ18*100000)</f>
        <v>1.0163378339482856</v>
      </c>
      <c r="S16" s="183">
        <f t="shared" si="9"/>
        <v>6.7</v>
      </c>
      <c r="T16" s="176">
        <f t="shared" si="0"/>
        <v>5.5</v>
      </c>
      <c r="U16" s="167">
        <f>IF('Indicator Data'!R18="No data","x",ROUND(IF('Indicator Data'!R18&gt;U$72,10,IF('Indicator Data'!R18&lt;U$71,0,10-(U$72-'Indicator Data'!R18)/(U$72-U$71)*10)),1))</f>
        <v>7.4</v>
      </c>
      <c r="V16" s="167">
        <f>IF('Indicator Data'!S18="No data","x",ROUND(IF('Indicator Data'!S18&gt;V$72,10,IF('Indicator Data'!S18&lt;V$71,0,10-(V$72-'Indicator Data'!S18)/(V$72-V$71)*10)),1))</f>
        <v>5.6</v>
      </c>
      <c r="W16" s="176">
        <f t="shared" si="10"/>
        <v>6.5</v>
      </c>
      <c r="X16" s="167">
        <f>IF('Indicator Data'!AN18="No data","x",ROUND(IF('Indicator Data'!AN18&gt;X$72,10,IF('Indicator Data'!AN18&lt;X$71,0,10-(X$72-'Indicator Data'!AN18)/(X$72-X$71)*10)),1))</f>
        <v>2.4</v>
      </c>
      <c r="Y16" s="167">
        <f>IF('Indicator Data'!AO18="No data","x",ROUND(IF('Indicator Data'!AO18&gt;Y$72,10,IF('Indicator Data'!AO18&lt;Y$71,0,10-(Y$72-'Indicator Data'!AO18)/(Y$72-Y$71)*10)),1))</f>
        <v>3.9</v>
      </c>
      <c r="Z16" s="176">
        <f t="shared" si="11"/>
        <v>3.2</v>
      </c>
      <c r="AA16" s="170">
        <f>'Indicator Data'!AA18+'Indicator Data'!Z18*0.5+'Indicator Data'!Y18*0.25</f>
        <v>25391.759076795541</v>
      </c>
      <c r="AB16" s="174">
        <f>AA16/'Indicator Data'!$AZ18</f>
        <v>1.0322642168098839E-2</v>
      </c>
      <c r="AC16" s="176">
        <f t="shared" si="12"/>
        <v>1</v>
      </c>
      <c r="AD16" s="174">
        <f>IF('Indicator Data'!AB18="No data","x",'Indicator Data'!AB18/'Indicator Data'!AW18)</f>
        <v>9.5703306939916161E-3</v>
      </c>
      <c r="AE16" s="167">
        <f t="shared" si="13"/>
        <v>1</v>
      </c>
      <c r="AF16" s="167">
        <f>IF('Indicator Data'!AC18="No data","x",ROUND(IF('Indicator Data'!AC18&gt;AF$72,10,IF('Indicator Data'!AC18&lt;AF$71,0,10-(AF$72-'Indicator Data'!AC18)/(AF$72-AF$71)*10)),1))</f>
        <v>2</v>
      </c>
      <c r="AG16" s="176">
        <f t="shared" si="14"/>
        <v>1.5</v>
      </c>
      <c r="AH16" s="167">
        <f>IF('Indicator Data'!AH18="No data","x",ROUND(IF('Indicator Data'!AH18=0,0,IF(LOG('Indicator Data'!AH18)&gt;AH$72,10,IF(LOG('Indicator Data'!AH18)&lt;AH$71,0,10-(AH$72-LOG('Indicator Data'!AH18))/(AH$72-AH$71)*10))),1))</f>
        <v>0</v>
      </c>
      <c r="AI16" s="167">
        <f>IF('Indicator Data'!AI18="No data","x",ROUND(IF('Indicator Data'!AI18=0,0,IF(LOG('Indicator Data'!AI18)&gt;$AI$72,10,IF(LOG('Indicator Data'!AI18)&lt;AI$71,0,10-(AI$72-LOG('Indicator Data'!AI18))/(AI$72-AI$71)*10))),1))</f>
        <v>5</v>
      </c>
      <c r="AJ16" s="167">
        <f>IF('Indicator Data'!AJ18="No data","x",ROUND(IF('Indicator Data'!AJ18=0,0,IF(LOG('Indicator Data'!AJ18)&gt;$AJ$72,10,IF(LOG('Indicator Data'!AJ18)&lt;AJ$71,0,10-(AJ$72-LOG('Indicator Data'!AJ18))/(AJ$72-AJ$71)*10))),1))</f>
        <v>5.9</v>
      </c>
      <c r="AK16" s="167">
        <f>IF('Indicator Data'!AL18="No data","x",ROUND(IF('Indicator Data'!AL18=0,0,IF(LOG('Indicator Data'!AL18)&gt;$AK$72,10,IF(LOG('Indicator Data'!AL18)&lt;AK$71,0,10-(AK$72-LOG('Indicator Data'!AL18))/(AK$72-AK$71)*10))),1))</f>
        <v>3.7</v>
      </c>
      <c r="AL16" s="167">
        <f>IF('Indicator Data'!AM18="No data","x",ROUND(IF('Indicator Data'!AM18=0,0,IF(LOG('Indicator Data'!AM18)&gt;$AL$72,10,IF(LOG('Indicator Data'!AM18)&lt;AL$71,0,10-(AL$72-LOG('Indicator Data'!AM18))/(AL$72-AL$71)*10))),1))</f>
        <v>6</v>
      </c>
      <c r="AM16" s="176">
        <f t="shared" si="15"/>
        <v>4.0999999999999996</v>
      </c>
      <c r="AN16" s="171">
        <f t="shared" si="16"/>
        <v>3.9</v>
      </c>
      <c r="AO16" s="177">
        <f t="shared" si="1"/>
        <v>3.5</v>
      </c>
    </row>
    <row r="17" spans="1:41" s="9" customFormat="1" x14ac:dyDescent="0.25">
      <c r="A17" s="165" t="s">
        <v>185</v>
      </c>
      <c r="B17" s="165" t="s">
        <v>542</v>
      </c>
      <c r="C17" s="165" t="s">
        <v>317</v>
      </c>
      <c r="D17" s="195" t="s">
        <v>324</v>
      </c>
      <c r="E17" s="167">
        <f>IF('Indicator Data'!Q19="No data","x",ROUND(IF('Indicator Data'!Q19&gt;E$72,10,IF('Indicator Data'!Q19&lt;E$71,0,10-(E$72-'Indicator Data'!Q19)/(E$72-E$71)*10)),1))</f>
        <v>8.8000000000000007</v>
      </c>
      <c r="F17" s="168">
        <f t="shared" si="2"/>
        <v>8.8000000000000007</v>
      </c>
      <c r="G17" s="175">
        <f t="shared" si="3"/>
        <v>8.8000000000000007</v>
      </c>
      <c r="H17" s="170">
        <f>SUM('Indicator Data'!AD19:AG19)</f>
        <v>0</v>
      </c>
      <c r="I17" s="167">
        <f t="shared" si="4"/>
        <v>0</v>
      </c>
      <c r="J17" s="173">
        <f>H17/'Indicator Data'!$AW19</f>
        <v>0</v>
      </c>
      <c r="K17" s="167">
        <f t="shared" si="5"/>
        <v>0</v>
      </c>
      <c r="L17" s="176">
        <f t="shared" si="6"/>
        <v>0</v>
      </c>
      <c r="M17" s="176">
        <f>IF('Indicator Data'!AK19="No data","x",ROUND(IF('Indicator Data'!AK19=0,0,IF(LOG('Indicator Data'!AK19)&gt;$M$72,10,IF(LOG('Indicator Data'!AK19)&lt;M$71,0,10-(M$72-LOG('Indicator Data'!AK19))/(M$72-M$71)*10))),1))</f>
        <v>1.4</v>
      </c>
      <c r="N17" s="168">
        <f t="shared" si="7"/>
        <v>0.7</v>
      </c>
      <c r="O17" s="167">
        <f>IF('Indicator Data'!V19="No data","x",ROUND(IF('Indicator Data'!V19&gt;O$72,10,IF('Indicator Data'!V19&lt;O$71,0,10-(O$72-'Indicator Data'!V19)/(O$72-O$71)*10)),1))</f>
        <v>3.3</v>
      </c>
      <c r="P17" s="211">
        <f>IF('Indicator Data'!W19="No data","x",'Indicator Data'!W19/'Indicator Data'!$AZ19*100000)</f>
        <v>1.5448335076013937</v>
      </c>
      <c r="Q17" s="183">
        <f t="shared" si="8"/>
        <v>5.9</v>
      </c>
      <c r="R17" s="211">
        <f>IF('Indicator Data'!X19="No data","x",'Indicator Data'!X19/'Indicator Data'!$AZ19*100000)</f>
        <v>1.0163378339482856</v>
      </c>
      <c r="S17" s="183">
        <f t="shared" si="9"/>
        <v>6.7</v>
      </c>
      <c r="T17" s="176">
        <f t="shared" si="0"/>
        <v>5.5</v>
      </c>
      <c r="U17" s="167">
        <f>IF('Indicator Data'!R19="No data","x",ROUND(IF('Indicator Data'!R19&gt;U$72,10,IF('Indicator Data'!R19&lt;U$71,0,10-(U$72-'Indicator Data'!R19)/(U$72-U$71)*10)),1))</f>
        <v>7.4</v>
      </c>
      <c r="V17" s="167">
        <f>IF('Indicator Data'!S19="No data","x",ROUND(IF('Indicator Data'!S19&gt;V$72,10,IF('Indicator Data'!S19&lt;V$71,0,10-(V$72-'Indicator Data'!S19)/(V$72-V$71)*10)),1))</f>
        <v>5.6</v>
      </c>
      <c r="W17" s="176">
        <f t="shared" si="10"/>
        <v>6.5</v>
      </c>
      <c r="X17" s="167">
        <f>IF('Indicator Data'!AN19="No data","x",ROUND(IF('Indicator Data'!AN19&gt;X$72,10,IF('Indicator Data'!AN19&lt;X$71,0,10-(X$72-'Indicator Data'!AN19)/(X$72-X$71)*10)),1))</f>
        <v>2.4</v>
      </c>
      <c r="Y17" s="167">
        <f>IF('Indicator Data'!AO19="No data","x",ROUND(IF('Indicator Data'!AO19&gt;Y$72,10,IF('Indicator Data'!AO19&lt;Y$71,0,10-(Y$72-'Indicator Data'!AO19)/(Y$72-Y$71)*10)),1))</f>
        <v>3.9</v>
      </c>
      <c r="Z17" s="176">
        <f t="shared" si="11"/>
        <v>3.2</v>
      </c>
      <c r="AA17" s="170">
        <f>'Indicator Data'!AA19+'Indicator Data'!Z19*0.5+'Indicator Data'!Y19*0.25</f>
        <v>25391.759076795541</v>
      </c>
      <c r="AB17" s="174">
        <f>AA17/'Indicator Data'!$AZ19</f>
        <v>1.0322642168098839E-2</v>
      </c>
      <c r="AC17" s="176">
        <f t="shared" si="12"/>
        <v>1</v>
      </c>
      <c r="AD17" s="174">
        <f>IF('Indicator Data'!AB19="No data","x",'Indicator Data'!AB19/'Indicator Data'!AW19)</f>
        <v>4.7851531545423792E-2</v>
      </c>
      <c r="AE17" s="167">
        <f t="shared" si="13"/>
        <v>4.8</v>
      </c>
      <c r="AF17" s="167">
        <f>IF('Indicator Data'!AC19="No data","x",ROUND(IF('Indicator Data'!AC19&gt;AF$72,10,IF('Indicator Data'!AC19&lt;AF$71,0,10-(AF$72-'Indicator Data'!AC19)/(AF$72-AF$71)*10)),1))</f>
        <v>5.3</v>
      </c>
      <c r="AG17" s="176">
        <f t="shared" si="14"/>
        <v>5.0999999999999996</v>
      </c>
      <c r="AH17" s="167">
        <f>IF('Indicator Data'!AH19="No data","x",ROUND(IF('Indicator Data'!AH19=0,0,IF(LOG('Indicator Data'!AH19)&gt;AH$72,10,IF(LOG('Indicator Data'!AH19)&lt;AH$71,0,10-(AH$72-LOG('Indicator Data'!AH19))/(AH$72-AH$71)*10))),1))</f>
        <v>0</v>
      </c>
      <c r="AI17" s="167">
        <f>IF('Indicator Data'!AI19="No data","x",ROUND(IF('Indicator Data'!AI19=0,0,IF(LOG('Indicator Data'!AI19)&gt;$AI$72,10,IF(LOG('Indicator Data'!AI19)&lt;AI$71,0,10-(AI$72-LOG('Indicator Data'!AI19))/(AI$72-AI$71)*10))),1))</f>
        <v>7.2</v>
      </c>
      <c r="AJ17" s="167">
        <f>IF('Indicator Data'!AJ19="No data","x",ROUND(IF('Indicator Data'!AJ19=0,0,IF(LOG('Indicator Data'!AJ19)&gt;$AJ$72,10,IF(LOG('Indicator Data'!AJ19)&lt;AJ$71,0,10-(AJ$72-LOG('Indicator Data'!AJ19))/(AJ$72-AJ$71)*10))),1))</f>
        <v>1.1000000000000001</v>
      </c>
      <c r="AK17" s="167">
        <f>IF('Indicator Data'!AL19="No data","x",ROUND(IF('Indicator Data'!AL19=0,0,IF(LOG('Indicator Data'!AL19)&gt;$AK$72,10,IF(LOG('Indicator Data'!AL19)&lt;AK$71,0,10-(AK$72-LOG('Indicator Data'!AL19))/(AK$72-AK$71)*10))),1))</f>
        <v>7.8</v>
      </c>
      <c r="AL17" s="167">
        <f>IF('Indicator Data'!AM19="No data","x",ROUND(IF('Indicator Data'!AM19=0,0,IF(LOG('Indicator Data'!AM19)&gt;$AL$72,10,IF(LOG('Indicator Data'!AM19)&lt;AL$71,0,10-(AL$72-LOG('Indicator Data'!AM19))/(AL$72-AL$71)*10))),1))</f>
        <v>8.1999999999999993</v>
      </c>
      <c r="AM17" s="176">
        <f t="shared" si="15"/>
        <v>4.9000000000000004</v>
      </c>
      <c r="AN17" s="171">
        <f t="shared" si="16"/>
        <v>4.5999999999999996</v>
      </c>
      <c r="AO17" s="177">
        <f t="shared" si="1"/>
        <v>2.9</v>
      </c>
    </row>
    <row r="18" spans="1:41" s="9" customFormat="1" x14ac:dyDescent="0.25">
      <c r="A18" s="165" t="s">
        <v>185</v>
      </c>
      <c r="B18" s="165" t="s">
        <v>185</v>
      </c>
      <c r="C18" s="165" t="s">
        <v>317</v>
      </c>
      <c r="D18" s="195" t="s">
        <v>326</v>
      </c>
      <c r="E18" s="167">
        <f>IF('Indicator Data'!Q20="No data","x",ROUND(IF('Indicator Data'!Q20&gt;E$72,10,IF('Indicator Data'!Q20&lt;E$71,0,10-(E$72-'Indicator Data'!Q20)/(E$72-E$71)*10)),1))</f>
        <v>8.8000000000000007</v>
      </c>
      <c r="F18" s="168">
        <f t="shared" si="2"/>
        <v>8.8000000000000007</v>
      </c>
      <c r="G18" s="175">
        <f t="shared" si="3"/>
        <v>8.8000000000000007</v>
      </c>
      <c r="H18" s="170">
        <f>SUM('Indicator Data'!AD20:AG20)</f>
        <v>0</v>
      </c>
      <c r="I18" s="167">
        <f t="shared" si="4"/>
        <v>0</v>
      </c>
      <c r="J18" s="173">
        <f>H18/'Indicator Data'!$AW20</f>
        <v>0</v>
      </c>
      <c r="K18" s="167">
        <f t="shared" si="5"/>
        <v>0</v>
      </c>
      <c r="L18" s="176">
        <f t="shared" si="6"/>
        <v>0</v>
      </c>
      <c r="M18" s="176">
        <f>IF('Indicator Data'!AK20="No data","x",ROUND(IF('Indicator Data'!AK20=0,0,IF(LOG('Indicator Data'!AK20)&gt;$M$72,10,IF(LOG('Indicator Data'!AK20)&lt;M$71,0,10-(M$72-LOG('Indicator Data'!AK20))/(M$72-M$71)*10))),1))</f>
        <v>6.9</v>
      </c>
      <c r="N18" s="168">
        <f t="shared" si="7"/>
        <v>4.3</v>
      </c>
      <c r="O18" s="167">
        <f>IF('Indicator Data'!V20="No data","x",ROUND(IF('Indicator Data'!V20&gt;O$72,10,IF('Indicator Data'!V20&lt;O$71,0,10-(O$72-'Indicator Data'!V20)/(O$72-O$71)*10)),1))</f>
        <v>3.3</v>
      </c>
      <c r="P18" s="211">
        <f>IF('Indicator Data'!W20="No data","x",'Indicator Data'!W20/'Indicator Data'!$AZ20*100000)</f>
        <v>1.5448335076013937</v>
      </c>
      <c r="Q18" s="183">
        <f t="shared" si="8"/>
        <v>5.9</v>
      </c>
      <c r="R18" s="211">
        <f>IF('Indicator Data'!X20="No data","x",'Indicator Data'!X20/'Indicator Data'!$AZ20*100000)</f>
        <v>1.0163378339482856</v>
      </c>
      <c r="S18" s="183">
        <f t="shared" si="9"/>
        <v>6.7</v>
      </c>
      <c r="T18" s="176">
        <f t="shared" si="0"/>
        <v>5.5</v>
      </c>
      <c r="U18" s="167">
        <f>IF('Indicator Data'!R20="No data","x",ROUND(IF('Indicator Data'!R20&gt;U$72,10,IF('Indicator Data'!R20&lt;U$71,0,10-(U$72-'Indicator Data'!R20)/(U$72-U$71)*10)),1))</f>
        <v>7.4</v>
      </c>
      <c r="V18" s="167">
        <f>IF('Indicator Data'!S20="No data","x",ROUND(IF('Indicator Data'!S20&gt;V$72,10,IF('Indicator Data'!S20&lt;V$71,0,10-(V$72-'Indicator Data'!S20)/(V$72-V$71)*10)),1))</f>
        <v>5.6</v>
      </c>
      <c r="W18" s="176">
        <f t="shared" si="10"/>
        <v>6.5</v>
      </c>
      <c r="X18" s="167">
        <f>IF('Indicator Data'!AN20="No data","x",ROUND(IF('Indicator Data'!AN20&gt;X$72,10,IF('Indicator Data'!AN20&lt;X$71,0,10-(X$72-'Indicator Data'!AN20)/(X$72-X$71)*10)),1))</f>
        <v>2.4</v>
      </c>
      <c r="Y18" s="167">
        <f>IF('Indicator Data'!AO20="No data","x",ROUND(IF('Indicator Data'!AO20&gt;Y$72,10,IF('Indicator Data'!AO20&lt;Y$71,0,10-(Y$72-'Indicator Data'!AO20)/(Y$72-Y$71)*10)),1))</f>
        <v>3.9</v>
      </c>
      <c r="Z18" s="176">
        <f t="shared" si="11"/>
        <v>3.2</v>
      </c>
      <c r="AA18" s="170">
        <f>'Indicator Data'!AA20+'Indicator Data'!Z20*0.5+'Indicator Data'!Y20*0.25</f>
        <v>25391.759076795541</v>
      </c>
      <c r="AB18" s="174">
        <f>AA18/'Indicator Data'!$AZ20</f>
        <v>1.0322642168098839E-2</v>
      </c>
      <c r="AC18" s="176">
        <f t="shared" si="12"/>
        <v>1</v>
      </c>
      <c r="AD18" s="174">
        <f>IF('Indicator Data'!AB20="No data","x",'Indicator Data'!AB20/'Indicator Data'!AW20)</f>
        <v>1.5700412988905982E-2</v>
      </c>
      <c r="AE18" s="167">
        <f t="shared" si="13"/>
        <v>1.6</v>
      </c>
      <c r="AF18" s="167">
        <f>IF('Indicator Data'!AC20="No data","x",ROUND(IF('Indicator Data'!AC20&gt;AF$72,10,IF('Indicator Data'!AC20&lt;AF$71,0,10-(AF$72-'Indicator Data'!AC20)/(AF$72-AF$71)*10)),1))</f>
        <v>1.5</v>
      </c>
      <c r="AG18" s="176">
        <f t="shared" si="14"/>
        <v>1.6</v>
      </c>
      <c r="AH18" s="167">
        <f>IF('Indicator Data'!AH20="No data","x",ROUND(IF('Indicator Data'!AH20=0,0,IF(LOG('Indicator Data'!AH20)&gt;AH$72,10,IF(LOG('Indicator Data'!AH20)&lt;AH$71,0,10-(AH$72-LOG('Indicator Data'!AH20))/(AH$72-AH$71)*10))),1))</f>
        <v>0</v>
      </c>
      <c r="AI18" s="167">
        <f>IF('Indicator Data'!AI20="No data","x",ROUND(IF('Indicator Data'!AI20=0,0,IF(LOG('Indicator Data'!AI20)&gt;$AI$72,10,IF(LOG('Indicator Data'!AI20)&lt;AI$71,0,10-(AI$72-LOG('Indicator Data'!AI20))/(AI$72-AI$71)*10))),1))</f>
        <v>7.8</v>
      </c>
      <c r="AJ18" s="167">
        <f>IF('Indicator Data'!AJ20="No data","x",ROUND(IF('Indicator Data'!AJ20=0,0,IF(LOG('Indicator Data'!AJ20)&gt;$AJ$72,10,IF(LOG('Indicator Data'!AJ20)&lt;AJ$71,0,10-(AJ$72-LOG('Indicator Data'!AJ20))/(AJ$72-AJ$71)*10))),1))</f>
        <v>7.7</v>
      </c>
      <c r="AK18" s="167">
        <f>IF('Indicator Data'!AL20="No data","x",ROUND(IF('Indicator Data'!AL20=0,0,IF(LOG('Indicator Data'!AL20)&gt;$AK$72,10,IF(LOG('Indicator Data'!AL20)&lt;AK$71,0,10-(AK$72-LOG('Indicator Data'!AL20))/(AK$72-AK$71)*10))),1))</f>
        <v>6.7</v>
      </c>
      <c r="AL18" s="167">
        <f>IF('Indicator Data'!AM20="No data","x",ROUND(IF('Indicator Data'!AM20=0,0,IF(LOG('Indicator Data'!AM20)&gt;$AL$72,10,IF(LOG('Indicator Data'!AM20)&lt;AL$71,0,10-(AL$72-LOG('Indicator Data'!AM20))/(AL$72-AL$71)*10))),1))</f>
        <v>8.5</v>
      </c>
      <c r="AM18" s="176">
        <f t="shared" si="15"/>
        <v>6.1</v>
      </c>
      <c r="AN18" s="171">
        <f t="shared" si="16"/>
        <v>4.3</v>
      </c>
      <c r="AO18" s="177">
        <f t="shared" si="1"/>
        <v>4.3</v>
      </c>
    </row>
    <row r="19" spans="1:41" s="9" customFormat="1" x14ac:dyDescent="0.25">
      <c r="A19" s="165" t="s">
        <v>185</v>
      </c>
      <c r="B19" s="165" t="s">
        <v>327</v>
      </c>
      <c r="C19" s="165" t="s">
        <v>317</v>
      </c>
      <c r="D19" s="195" t="s">
        <v>329</v>
      </c>
      <c r="E19" s="167">
        <f>IF('Indicator Data'!Q21="No data","x",ROUND(IF('Indicator Data'!Q21&gt;E$72,10,IF('Indicator Data'!Q21&lt;E$71,0,10-(E$72-'Indicator Data'!Q21)/(E$72-E$71)*10)),1))</f>
        <v>8.8000000000000007</v>
      </c>
      <c r="F19" s="168">
        <f t="shared" si="2"/>
        <v>8.8000000000000007</v>
      </c>
      <c r="G19" s="175">
        <f t="shared" si="3"/>
        <v>8.8000000000000007</v>
      </c>
      <c r="H19" s="170">
        <f>SUM('Indicator Data'!AD21:AG21)</f>
        <v>0</v>
      </c>
      <c r="I19" s="167">
        <f t="shared" si="4"/>
        <v>0</v>
      </c>
      <c r="J19" s="173">
        <f>H19/'Indicator Data'!$AW21</f>
        <v>0</v>
      </c>
      <c r="K19" s="167">
        <f t="shared" si="5"/>
        <v>0</v>
      </c>
      <c r="L19" s="176">
        <f t="shared" si="6"/>
        <v>0</v>
      </c>
      <c r="M19" s="176">
        <f>IF('Indicator Data'!AK21="No data","x",ROUND(IF('Indicator Data'!AK21=0,0,IF(LOG('Indicator Data'!AK21)&gt;$M$72,10,IF(LOG('Indicator Data'!AK21)&lt;M$71,0,10-(M$72-LOG('Indicator Data'!AK21))/(M$72-M$71)*10))),1))</f>
        <v>4.7</v>
      </c>
      <c r="N19" s="168">
        <f t="shared" si="7"/>
        <v>2.7</v>
      </c>
      <c r="O19" s="167">
        <f>IF('Indicator Data'!V21="No data","x",ROUND(IF('Indicator Data'!V21&gt;O$72,10,IF('Indicator Data'!V21&lt;O$71,0,10-(O$72-'Indicator Data'!V21)/(O$72-O$71)*10)),1))</f>
        <v>3.3</v>
      </c>
      <c r="P19" s="211">
        <f>IF('Indicator Data'!W21="No data","x",'Indicator Data'!W21/'Indicator Data'!$AZ21*100000)</f>
        <v>1.5448335076013937</v>
      </c>
      <c r="Q19" s="183">
        <f t="shared" si="8"/>
        <v>5.9</v>
      </c>
      <c r="R19" s="211">
        <f>IF('Indicator Data'!X21="No data","x",'Indicator Data'!X21/'Indicator Data'!$AZ21*100000)</f>
        <v>1.0163378339482856</v>
      </c>
      <c r="S19" s="183">
        <f t="shared" si="9"/>
        <v>6.7</v>
      </c>
      <c r="T19" s="176">
        <f t="shared" si="0"/>
        <v>5.5</v>
      </c>
      <c r="U19" s="167">
        <f>IF('Indicator Data'!R21="No data","x",ROUND(IF('Indicator Data'!R21&gt;U$72,10,IF('Indicator Data'!R21&lt;U$71,0,10-(U$72-'Indicator Data'!R21)/(U$72-U$71)*10)),1))</f>
        <v>7.4</v>
      </c>
      <c r="V19" s="167">
        <f>IF('Indicator Data'!S21="No data","x",ROUND(IF('Indicator Data'!S21&gt;V$72,10,IF('Indicator Data'!S21&lt;V$71,0,10-(V$72-'Indicator Data'!S21)/(V$72-V$71)*10)),1))</f>
        <v>5.6</v>
      </c>
      <c r="W19" s="176">
        <f t="shared" si="10"/>
        <v>6.5</v>
      </c>
      <c r="X19" s="167">
        <f>IF('Indicator Data'!AN21="No data","x",ROUND(IF('Indicator Data'!AN21&gt;X$72,10,IF('Indicator Data'!AN21&lt;X$71,0,10-(X$72-'Indicator Data'!AN21)/(X$72-X$71)*10)),1))</f>
        <v>2.4</v>
      </c>
      <c r="Y19" s="167">
        <f>IF('Indicator Data'!AO21="No data","x",ROUND(IF('Indicator Data'!AO21&gt;Y$72,10,IF('Indicator Data'!AO21&lt;Y$71,0,10-(Y$72-'Indicator Data'!AO21)/(Y$72-Y$71)*10)),1))</f>
        <v>3.9</v>
      </c>
      <c r="Z19" s="176">
        <f t="shared" si="11"/>
        <v>3.2</v>
      </c>
      <c r="AA19" s="170">
        <f>'Indicator Data'!AA21+'Indicator Data'!Z21*0.5+'Indicator Data'!Y21*0.25</f>
        <v>25391.759076795541</v>
      </c>
      <c r="AB19" s="174">
        <f>AA19/'Indicator Data'!$AZ21</f>
        <v>1.0322642168098839E-2</v>
      </c>
      <c r="AC19" s="176">
        <f t="shared" si="12"/>
        <v>1</v>
      </c>
      <c r="AD19" s="174">
        <f>IF('Indicator Data'!AB21="No data","x",'Indicator Data'!AB21/'Indicator Data'!AW21)</f>
        <v>1.914055740946731E-2</v>
      </c>
      <c r="AE19" s="167">
        <f t="shared" si="13"/>
        <v>1.9</v>
      </c>
      <c r="AF19" s="167">
        <f>IF('Indicator Data'!AC21="No data","x",ROUND(IF('Indicator Data'!AC21&gt;AF$72,10,IF('Indicator Data'!AC21&lt;AF$71,0,10-(AF$72-'Indicator Data'!AC21)/(AF$72-AF$71)*10)),1))</f>
        <v>9.4</v>
      </c>
      <c r="AG19" s="176">
        <f t="shared" si="14"/>
        <v>5.7</v>
      </c>
      <c r="AH19" s="167">
        <f>IF('Indicator Data'!AH21="No data","x",ROUND(IF('Indicator Data'!AH21=0,0,IF(LOG('Indicator Data'!AH21)&gt;AH$72,10,IF(LOG('Indicator Data'!AH21)&lt;AH$71,0,10-(AH$72-LOG('Indicator Data'!AH21))/(AH$72-AH$71)*10))),1))</f>
        <v>0</v>
      </c>
      <c r="AI19" s="167">
        <f>IF('Indicator Data'!AI21="No data","x",ROUND(IF('Indicator Data'!AI21=0,0,IF(LOG('Indicator Data'!AI21)&gt;$AI$72,10,IF(LOG('Indicator Data'!AI21)&lt;AI$71,0,10-(AI$72-LOG('Indicator Data'!AI21))/(AI$72-AI$71)*10))),1))</f>
        <v>4.0999999999999996</v>
      </c>
      <c r="AJ19" s="167">
        <f>IF('Indicator Data'!AJ21="No data","x",ROUND(IF('Indicator Data'!AJ21=0,0,IF(LOG('Indicator Data'!AJ21)&gt;$AJ$72,10,IF(LOG('Indicator Data'!AJ21)&lt;AJ$71,0,10-(AJ$72-LOG('Indicator Data'!AJ21))/(AJ$72-AJ$71)*10))),1))</f>
        <v>5.0999999999999996</v>
      </c>
      <c r="AK19" s="167">
        <f>IF('Indicator Data'!AL21="No data","x",ROUND(IF('Indicator Data'!AL21=0,0,IF(LOG('Indicator Data'!AL21)&gt;$AK$72,10,IF(LOG('Indicator Data'!AL21)&lt;AK$71,0,10-(AK$72-LOG('Indicator Data'!AL21))/(AK$72-AK$71)*10))),1))</f>
        <v>4.5999999999999996</v>
      </c>
      <c r="AL19" s="167">
        <f>IF('Indicator Data'!AM21="No data","x",ROUND(IF('Indicator Data'!AM21=0,0,IF(LOG('Indicator Data'!AM21)&gt;$AL$72,10,IF(LOG('Indicator Data'!AM21)&lt;AL$71,0,10-(AL$72-LOG('Indicator Data'!AM21))/(AL$72-AL$71)*10))),1))</f>
        <v>5.8</v>
      </c>
      <c r="AM19" s="176">
        <f t="shared" si="15"/>
        <v>3.9</v>
      </c>
      <c r="AN19" s="171">
        <f t="shared" si="16"/>
        <v>4.5</v>
      </c>
      <c r="AO19" s="177">
        <f t="shared" si="1"/>
        <v>3.7</v>
      </c>
    </row>
    <row r="20" spans="1:41" s="9" customFormat="1" x14ac:dyDescent="0.25">
      <c r="A20" s="165" t="s">
        <v>185</v>
      </c>
      <c r="B20" s="165" t="s">
        <v>330</v>
      </c>
      <c r="C20" s="165" t="s">
        <v>317</v>
      </c>
      <c r="D20" s="195" t="s">
        <v>332</v>
      </c>
      <c r="E20" s="167">
        <f>IF('Indicator Data'!Q22="No data","x",ROUND(IF('Indicator Data'!Q22&gt;E$72,10,IF('Indicator Data'!Q22&lt;E$71,0,10-(E$72-'Indicator Data'!Q22)/(E$72-E$71)*10)),1))</f>
        <v>8.8000000000000007</v>
      </c>
      <c r="F20" s="168">
        <f t="shared" si="2"/>
        <v>8.8000000000000007</v>
      </c>
      <c r="G20" s="175">
        <f t="shared" si="3"/>
        <v>8.8000000000000007</v>
      </c>
      <c r="H20" s="170">
        <f>SUM('Indicator Data'!AD22:AG22)</f>
        <v>0</v>
      </c>
      <c r="I20" s="167">
        <f t="shared" si="4"/>
        <v>0</v>
      </c>
      <c r="J20" s="173">
        <f>H20/'Indicator Data'!$AW22</f>
        <v>0</v>
      </c>
      <c r="K20" s="167">
        <f t="shared" si="5"/>
        <v>0</v>
      </c>
      <c r="L20" s="176">
        <f t="shared" si="6"/>
        <v>0</v>
      </c>
      <c r="M20" s="176">
        <f>IF('Indicator Data'!AK22="No data","x",ROUND(IF('Indicator Data'!AK22=0,0,IF(LOG('Indicator Data'!AK22)&gt;$M$72,10,IF(LOG('Indicator Data'!AK22)&lt;M$71,0,10-(M$72-LOG('Indicator Data'!AK22))/(M$72-M$71)*10))),1))</f>
        <v>8.6999999999999993</v>
      </c>
      <c r="N20" s="168">
        <f t="shared" si="7"/>
        <v>5.9</v>
      </c>
      <c r="O20" s="167">
        <f>IF('Indicator Data'!V22="No data","x",ROUND(IF('Indicator Data'!V22&gt;O$72,10,IF('Indicator Data'!V22&lt;O$71,0,10-(O$72-'Indicator Data'!V22)/(O$72-O$71)*10)),1))</f>
        <v>3.3</v>
      </c>
      <c r="P20" s="211">
        <f>IF('Indicator Data'!W22="No data","x",'Indicator Data'!W22/'Indicator Data'!$AZ22*100000)</f>
        <v>1.5448335076013937</v>
      </c>
      <c r="Q20" s="183">
        <f t="shared" si="8"/>
        <v>5.9</v>
      </c>
      <c r="R20" s="211">
        <f>IF('Indicator Data'!X22="No data","x",'Indicator Data'!X22/'Indicator Data'!$AZ22*100000)</f>
        <v>1.0163378339482856</v>
      </c>
      <c r="S20" s="183">
        <f t="shared" si="9"/>
        <v>6.7</v>
      </c>
      <c r="T20" s="176">
        <f t="shared" si="0"/>
        <v>5.5</v>
      </c>
      <c r="U20" s="167">
        <f>IF('Indicator Data'!R22="No data","x",ROUND(IF('Indicator Data'!R22&gt;U$72,10,IF('Indicator Data'!R22&lt;U$71,0,10-(U$72-'Indicator Data'!R22)/(U$72-U$71)*10)),1))</f>
        <v>7.4</v>
      </c>
      <c r="V20" s="167">
        <f>IF('Indicator Data'!S22="No data","x",ROUND(IF('Indicator Data'!S22&gt;V$72,10,IF('Indicator Data'!S22&lt;V$71,0,10-(V$72-'Indicator Data'!S22)/(V$72-V$71)*10)),1))</f>
        <v>5.6</v>
      </c>
      <c r="W20" s="176">
        <f t="shared" si="10"/>
        <v>6.5</v>
      </c>
      <c r="X20" s="167">
        <f>IF('Indicator Data'!AN22="No data","x",ROUND(IF('Indicator Data'!AN22&gt;X$72,10,IF('Indicator Data'!AN22&lt;X$71,0,10-(X$72-'Indicator Data'!AN22)/(X$72-X$71)*10)),1))</f>
        <v>2.4</v>
      </c>
      <c r="Y20" s="167">
        <f>IF('Indicator Data'!AO22="No data","x",ROUND(IF('Indicator Data'!AO22&gt;Y$72,10,IF('Indicator Data'!AO22&lt;Y$71,0,10-(Y$72-'Indicator Data'!AO22)/(Y$72-Y$71)*10)),1))</f>
        <v>3.9</v>
      </c>
      <c r="Z20" s="176">
        <f t="shared" si="11"/>
        <v>3.2</v>
      </c>
      <c r="AA20" s="170">
        <f>'Indicator Data'!AA22+'Indicator Data'!Z22*0.5+'Indicator Data'!Y22*0.25</f>
        <v>25391.759076795541</v>
      </c>
      <c r="AB20" s="174">
        <f>AA20/'Indicator Data'!$AZ22</f>
        <v>1.0322642168098839E-2</v>
      </c>
      <c r="AC20" s="176">
        <f t="shared" si="12"/>
        <v>1</v>
      </c>
      <c r="AD20" s="174">
        <f>IF('Indicator Data'!AB22="No data","x",'Indicator Data'!AB22/'Indicator Data'!AW22)</f>
        <v>9.5703052348182962E-3</v>
      </c>
      <c r="AE20" s="167">
        <f t="shared" si="13"/>
        <v>1</v>
      </c>
      <c r="AF20" s="167">
        <f>IF('Indicator Data'!AC22="No data","x",ROUND(IF('Indicator Data'!AC22&gt;AF$72,10,IF('Indicator Data'!AC22&lt;AF$71,0,10-(AF$72-'Indicator Data'!AC22)/(AF$72-AF$71)*10)),1))</f>
        <v>6</v>
      </c>
      <c r="AG20" s="176">
        <f t="shared" si="14"/>
        <v>3.5</v>
      </c>
      <c r="AH20" s="167">
        <f>IF('Indicator Data'!AH22="No data","x",ROUND(IF('Indicator Data'!AH22=0,0,IF(LOG('Indicator Data'!AH22)&gt;AH$72,10,IF(LOG('Indicator Data'!AH22)&lt;AH$71,0,10-(AH$72-LOG('Indicator Data'!AH22))/(AH$72-AH$71)*10))),1))</f>
        <v>9.8000000000000007</v>
      </c>
      <c r="AI20" s="167">
        <f>IF('Indicator Data'!AI22="No data","x",ROUND(IF('Indicator Data'!AI22=0,0,IF(LOG('Indicator Data'!AI22)&gt;$AI$72,10,IF(LOG('Indicator Data'!AI22)&lt;AI$71,0,10-(AI$72-LOG('Indicator Data'!AI22))/(AI$72-AI$71)*10))),1))</f>
        <v>8.5</v>
      </c>
      <c r="AJ20" s="167">
        <f>IF('Indicator Data'!AJ22="No data","x",ROUND(IF('Indicator Data'!AJ22=0,0,IF(LOG('Indicator Data'!AJ22)&gt;$AJ$72,10,IF(LOG('Indicator Data'!AJ22)&lt;AJ$71,0,10-(AJ$72-LOG('Indicator Data'!AJ22))/(AJ$72-AJ$71)*10))),1))</f>
        <v>9.9</v>
      </c>
      <c r="AK20" s="167">
        <f>IF('Indicator Data'!AL22="No data","x",ROUND(IF('Indicator Data'!AL22=0,0,IF(LOG('Indicator Data'!AL22)&gt;$AK$72,10,IF(LOG('Indicator Data'!AL22)&lt;AK$71,0,10-(AK$72-LOG('Indicator Data'!AL22))/(AK$72-AK$71)*10))),1))</f>
        <v>5</v>
      </c>
      <c r="AL20" s="167">
        <f>IF('Indicator Data'!AM22="No data","x",ROUND(IF('Indicator Data'!AM22=0,0,IF(LOG('Indicator Data'!AM22)&gt;$AL$72,10,IF(LOG('Indicator Data'!AM22)&lt;AL$71,0,10-(AL$72-LOG('Indicator Data'!AM22))/(AL$72-AL$71)*10))),1))</f>
        <v>7.6</v>
      </c>
      <c r="AM20" s="176">
        <f t="shared" si="15"/>
        <v>8.1999999999999993</v>
      </c>
      <c r="AN20" s="171">
        <f t="shared" si="16"/>
        <v>5.0999999999999996</v>
      </c>
      <c r="AO20" s="177">
        <f t="shared" si="1"/>
        <v>5.5</v>
      </c>
    </row>
    <row r="21" spans="1:41" s="9" customFormat="1" x14ac:dyDescent="0.25">
      <c r="A21" s="165" t="s">
        <v>185</v>
      </c>
      <c r="B21" s="165" t="s">
        <v>333</v>
      </c>
      <c r="C21" s="165" t="s">
        <v>317</v>
      </c>
      <c r="D21" s="195" t="s">
        <v>335</v>
      </c>
      <c r="E21" s="167">
        <f>IF('Indicator Data'!Q23="No data","x",ROUND(IF('Indicator Data'!Q23&gt;E$72,10,IF('Indicator Data'!Q23&lt;E$71,0,10-(E$72-'Indicator Data'!Q23)/(E$72-E$71)*10)),1))</f>
        <v>8.8000000000000007</v>
      </c>
      <c r="F21" s="168">
        <f t="shared" si="2"/>
        <v>8.8000000000000007</v>
      </c>
      <c r="G21" s="175">
        <f t="shared" si="3"/>
        <v>8.8000000000000007</v>
      </c>
      <c r="H21" s="170">
        <f>SUM('Indicator Data'!AD23:AG23)</f>
        <v>0</v>
      </c>
      <c r="I21" s="167">
        <f t="shared" si="4"/>
        <v>0</v>
      </c>
      <c r="J21" s="173">
        <f>H21/'Indicator Data'!$AW23</f>
        <v>0</v>
      </c>
      <c r="K21" s="167">
        <f t="shared" si="5"/>
        <v>0</v>
      </c>
      <c r="L21" s="176">
        <f t="shared" si="6"/>
        <v>0</v>
      </c>
      <c r="M21" s="176">
        <f>IF('Indicator Data'!AK23="No data","x",ROUND(IF('Indicator Data'!AK23=0,0,IF(LOG('Indicator Data'!AK23)&gt;$M$72,10,IF(LOG('Indicator Data'!AK23)&lt;M$71,0,10-(M$72-LOG('Indicator Data'!AK23))/(M$72-M$71)*10))),1))</f>
        <v>2.4</v>
      </c>
      <c r="N21" s="168">
        <f t="shared" si="7"/>
        <v>1.3</v>
      </c>
      <c r="O21" s="167">
        <f>IF('Indicator Data'!V23="No data","x",ROUND(IF('Indicator Data'!V23&gt;O$72,10,IF('Indicator Data'!V23&lt;O$71,0,10-(O$72-'Indicator Data'!V23)/(O$72-O$71)*10)),1))</f>
        <v>3.3</v>
      </c>
      <c r="P21" s="211">
        <f>IF('Indicator Data'!W23="No data","x",'Indicator Data'!W23/'Indicator Data'!$AZ23*100000)</f>
        <v>1.5448335076013937</v>
      </c>
      <c r="Q21" s="183">
        <f t="shared" si="8"/>
        <v>5.9</v>
      </c>
      <c r="R21" s="211">
        <f>IF('Indicator Data'!X23="No data","x",'Indicator Data'!X23/'Indicator Data'!$AZ23*100000)</f>
        <v>1.0163378339482856</v>
      </c>
      <c r="S21" s="183">
        <f t="shared" si="9"/>
        <v>6.7</v>
      </c>
      <c r="T21" s="176">
        <f t="shared" si="0"/>
        <v>5.5</v>
      </c>
      <c r="U21" s="167">
        <f>IF('Indicator Data'!R23="No data","x",ROUND(IF('Indicator Data'!R23&gt;U$72,10,IF('Indicator Data'!R23&lt;U$71,0,10-(U$72-'Indicator Data'!R23)/(U$72-U$71)*10)),1))</f>
        <v>7.4</v>
      </c>
      <c r="V21" s="167">
        <f>IF('Indicator Data'!S23="No data","x",ROUND(IF('Indicator Data'!S23&gt;V$72,10,IF('Indicator Data'!S23&lt;V$71,0,10-(V$72-'Indicator Data'!S23)/(V$72-V$71)*10)),1))</f>
        <v>5.6</v>
      </c>
      <c r="W21" s="176">
        <f t="shared" si="10"/>
        <v>6.5</v>
      </c>
      <c r="X21" s="167">
        <f>IF('Indicator Data'!AN23="No data","x",ROUND(IF('Indicator Data'!AN23&gt;X$72,10,IF('Indicator Data'!AN23&lt;X$71,0,10-(X$72-'Indicator Data'!AN23)/(X$72-X$71)*10)),1))</f>
        <v>2.4</v>
      </c>
      <c r="Y21" s="167">
        <f>IF('Indicator Data'!AO23="No data","x",ROUND(IF('Indicator Data'!AO23&gt;Y$72,10,IF('Indicator Data'!AO23&lt;Y$71,0,10-(Y$72-'Indicator Data'!AO23)/(Y$72-Y$71)*10)),1))</f>
        <v>3.9</v>
      </c>
      <c r="Z21" s="176">
        <f t="shared" si="11"/>
        <v>3.2</v>
      </c>
      <c r="AA21" s="170">
        <f>'Indicator Data'!AA23+'Indicator Data'!Z23*0.5+'Indicator Data'!Y23*0.25</f>
        <v>25391.759076795541</v>
      </c>
      <c r="AB21" s="174">
        <f>AA21/'Indicator Data'!$AZ23</f>
        <v>1.0322642168098839E-2</v>
      </c>
      <c r="AC21" s="176">
        <f t="shared" si="12"/>
        <v>1</v>
      </c>
      <c r="AD21" s="174">
        <f>IF('Indicator Data'!AB23="No data","x",'Indicator Data'!AB23/'Indicator Data'!AW23)</f>
        <v>2.8710986494101393E-2</v>
      </c>
      <c r="AE21" s="167">
        <f t="shared" si="13"/>
        <v>2.9</v>
      </c>
      <c r="AF21" s="167">
        <f>IF('Indicator Data'!AC23="No data","x",ROUND(IF('Indicator Data'!AC23&gt;AF$72,10,IF('Indicator Data'!AC23&lt;AF$71,0,10-(AF$72-'Indicator Data'!AC23)/(AF$72-AF$71)*10)),1))</f>
        <v>1.7</v>
      </c>
      <c r="AG21" s="176">
        <f t="shared" si="14"/>
        <v>2.2999999999999998</v>
      </c>
      <c r="AH21" s="167">
        <f>IF('Indicator Data'!AH23="No data","x",ROUND(IF('Indicator Data'!AH23=0,0,IF(LOG('Indicator Data'!AH23)&gt;AH$72,10,IF(LOG('Indicator Data'!AH23)&lt;AH$71,0,10-(AH$72-LOG('Indicator Data'!AH23))/(AH$72-AH$71)*10))),1))</f>
        <v>0</v>
      </c>
      <c r="AI21" s="167">
        <f>IF('Indicator Data'!AI23="No data","x",ROUND(IF('Indicator Data'!AI23=0,0,IF(LOG('Indicator Data'!AI23)&gt;$AI$72,10,IF(LOG('Indicator Data'!AI23)&lt;AI$71,0,10-(AI$72-LOG('Indicator Data'!AI23))/(AI$72-AI$71)*10))),1))</f>
        <v>5.4</v>
      </c>
      <c r="AJ21" s="167">
        <f>IF('Indicator Data'!AJ23="No data","x",ROUND(IF('Indicator Data'!AJ23=0,0,IF(LOG('Indicator Data'!AJ23)&gt;$AJ$72,10,IF(LOG('Indicator Data'!AJ23)&lt;AJ$71,0,10-(AJ$72-LOG('Indicator Data'!AJ23))/(AJ$72-AJ$71)*10))),1))</f>
        <v>2.2999999999999998</v>
      </c>
      <c r="AK21" s="167">
        <f>IF('Indicator Data'!AL23="No data","x",ROUND(IF('Indicator Data'!AL23=0,0,IF(LOG('Indicator Data'!AL23)&gt;$AK$72,10,IF(LOG('Indicator Data'!AL23)&lt;AK$71,0,10-(AK$72-LOG('Indicator Data'!AL23))/(AK$72-AK$71)*10))),1))</f>
        <v>8.6</v>
      </c>
      <c r="AL21" s="167">
        <f>IF('Indicator Data'!AM23="No data","x",ROUND(IF('Indicator Data'!AM23=0,0,IF(LOG('Indicator Data'!AM23)&gt;$AL$72,10,IF(LOG('Indicator Data'!AM23)&lt;AL$71,0,10-(AL$72-LOG('Indicator Data'!AM23))/(AL$72-AL$71)*10))),1))</f>
        <v>6.9</v>
      </c>
      <c r="AM21" s="176">
        <f t="shared" si="15"/>
        <v>4.5999999999999996</v>
      </c>
      <c r="AN21" s="171">
        <f t="shared" si="16"/>
        <v>4.0999999999999996</v>
      </c>
      <c r="AO21" s="177">
        <f t="shared" si="1"/>
        <v>2.8</v>
      </c>
    </row>
    <row r="22" spans="1:41" s="9" customFormat="1" x14ac:dyDescent="0.25">
      <c r="A22" s="165" t="s">
        <v>185</v>
      </c>
      <c r="B22" s="165" t="s">
        <v>336</v>
      </c>
      <c r="C22" s="165" t="s">
        <v>317</v>
      </c>
      <c r="D22" s="195" t="s">
        <v>338</v>
      </c>
      <c r="E22" s="167">
        <f>IF('Indicator Data'!Q24="No data","x",ROUND(IF('Indicator Data'!Q24&gt;E$72,10,IF('Indicator Data'!Q24&lt;E$71,0,10-(E$72-'Indicator Data'!Q24)/(E$72-E$71)*10)),1))</f>
        <v>8.8000000000000007</v>
      </c>
      <c r="F22" s="168">
        <f t="shared" si="2"/>
        <v>8.8000000000000007</v>
      </c>
      <c r="G22" s="175">
        <f t="shared" si="3"/>
        <v>8.8000000000000007</v>
      </c>
      <c r="H22" s="170">
        <f>SUM('Indicator Data'!AD24:AG24)</f>
        <v>0</v>
      </c>
      <c r="I22" s="167">
        <f t="shared" si="4"/>
        <v>0</v>
      </c>
      <c r="J22" s="173">
        <f>H22/'Indicator Data'!$AW24</f>
        <v>0</v>
      </c>
      <c r="K22" s="167">
        <f t="shared" si="5"/>
        <v>0</v>
      </c>
      <c r="L22" s="176">
        <f t="shared" si="6"/>
        <v>0</v>
      </c>
      <c r="M22" s="176">
        <f>IF('Indicator Data'!AK24="No data","x",ROUND(IF('Indicator Data'!AK24=0,0,IF(LOG('Indicator Data'!AK24)&gt;$M$72,10,IF(LOG('Indicator Data'!AK24)&lt;M$71,0,10-(M$72-LOG('Indicator Data'!AK24))/(M$72-M$71)*10))),1))</f>
        <v>0</v>
      </c>
      <c r="N22" s="168">
        <f t="shared" si="7"/>
        <v>0</v>
      </c>
      <c r="O22" s="167">
        <f>IF('Indicator Data'!V24="No data","x",ROUND(IF('Indicator Data'!V24&gt;O$72,10,IF('Indicator Data'!V24&lt;O$71,0,10-(O$72-'Indicator Data'!V24)/(O$72-O$71)*10)),1))</f>
        <v>3.3</v>
      </c>
      <c r="P22" s="211">
        <f>IF('Indicator Data'!W24="No data","x",'Indicator Data'!W24/'Indicator Data'!$AZ24*100000)</f>
        <v>1.5448335076013937</v>
      </c>
      <c r="Q22" s="183">
        <f t="shared" si="8"/>
        <v>5.9</v>
      </c>
      <c r="R22" s="211">
        <f>IF('Indicator Data'!X24="No data","x",'Indicator Data'!X24/'Indicator Data'!$AZ24*100000)</f>
        <v>1.0163378339482856</v>
      </c>
      <c r="S22" s="183">
        <f t="shared" si="9"/>
        <v>6.7</v>
      </c>
      <c r="T22" s="176">
        <f t="shared" si="0"/>
        <v>5.5</v>
      </c>
      <c r="U22" s="167">
        <f>IF('Indicator Data'!R24="No data","x",ROUND(IF('Indicator Data'!R24&gt;U$72,10,IF('Indicator Data'!R24&lt;U$71,0,10-(U$72-'Indicator Data'!R24)/(U$72-U$71)*10)),1))</f>
        <v>7.4</v>
      </c>
      <c r="V22" s="167">
        <f>IF('Indicator Data'!S24="No data","x",ROUND(IF('Indicator Data'!S24&gt;V$72,10,IF('Indicator Data'!S24&lt;V$71,0,10-(V$72-'Indicator Data'!S24)/(V$72-V$71)*10)),1))</f>
        <v>5.6</v>
      </c>
      <c r="W22" s="176">
        <f t="shared" si="10"/>
        <v>6.5</v>
      </c>
      <c r="X22" s="167">
        <f>IF('Indicator Data'!AN24="No data","x",ROUND(IF('Indicator Data'!AN24&gt;X$72,10,IF('Indicator Data'!AN24&lt;X$71,0,10-(X$72-'Indicator Data'!AN24)/(X$72-X$71)*10)),1))</f>
        <v>2.4</v>
      </c>
      <c r="Y22" s="167">
        <f>IF('Indicator Data'!AO24="No data","x",ROUND(IF('Indicator Data'!AO24&gt;Y$72,10,IF('Indicator Data'!AO24&lt;Y$71,0,10-(Y$72-'Indicator Data'!AO24)/(Y$72-Y$71)*10)),1))</f>
        <v>3.9</v>
      </c>
      <c r="Z22" s="176">
        <f t="shared" si="11"/>
        <v>3.2</v>
      </c>
      <c r="AA22" s="170">
        <f>'Indicator Data'!AA24+'Indicator Data'!Z24*0.5+'Indicator Data'!Y24*0.25</f>
        <v>25391.759076795541</v>
      </c>
      <c r="AB22" s="174">
        <f>AA22/'Indicator Data'!$AZ24</f>
        <v>1.0322642168098839E-2</v>
      </c>
      <c r="AC22" s="176">
        <f t="shared" si="12"/>
        <v>1</v>
      </c>
      <c r="AD22" s="174">
        <f>IF('Indicator Data'!AB24="No data","x",'Indicator Data'!AB24/'Indicator Data'!AW24)</f>
        <v>1.914062615405978E-2</v>
      </c>
      <c r="AE22" s="167">
        <f t="shared" si="13"/>
        <v>1.9</v>
      </c>
      <c r="AF22" s="167">
        <f>IF('Indicator Data'!AC24="No data","x",ROUND(IF('Indicator Data'!AC24&gt;AF$72,10,IF('Indicator Data'!AC24&lt;AF$71,0,10-(AF$72-'Indicator Data'!AC24)/(AF$72-AF$71)*10)),1))</f>
        <v>2.1</v>
      </c>
      <c r="AG22" s="176">
        <f t="shared" si="14"/>
        <v>2</v>
      </c>
      <c r="AH22" s="167">
        <f>IF('Indicator Data'!AH24="No data","x",ROUND(IF('Indicator Data'!AH24=0,0,IF(LOG('Indicator Data'!AH24)&gt;AH$72,10,IF(LOG('Indicator Data'!AH24)&lt;AH$71,0,10-(AH$72-LOG('Indicator Data'!AH24))/(AH$72-AH$71)*10))),1))</f>
        <v>0</v>
      </c>
      <c r="AI22" s="167">
        <f>IF('Indicator Data'!AI24="No data","x",ROUND(IF('Indicator Data'!AI24=0,0,IF(LOG('Indicator Data'!AI24)&gt;$AI$72,10,IF(LOG('Indicator Data'!AI24)&lt;AI$71,0,10-(AI$72-LOG('Indicator Data'!AI24))/(AI$72-AI$71)*10))),1))</f>
        <v>5.6</v>
      </c>
      <c r="AJ22" s="167">
        <f>IF('Indicator Data'!AJ24="No data","x",ROUND(IF('Indicator Data'!AJ24=0,0,IF(LOG('Indicator Data'!AJ24)&gt;$AJ$72,10,IF(LOG('Indicator Data'!AJ24)&lt;AJ$71,0,10-(AJ$72-LOG('Indicator Data'!AJ24))/(AJ$72-AJ$71)*10))),1))</f>
        <v>0</v>
      </c>
      <c r="AK22" s="167">
        <f>IF('Indicator Data'!AL24="No data","x",ROUND(IF('Indicator Data'!AL24=0,0,IF(LOG('Indicator Data'!AL24)&gt;$AK$72,10,IF(LOG('Indicator Data'!AL24)&lt;AK$71,0,10-(AK$72-LOG('Indicator Data'!AL24))/(AK$72-AK$71)*10))),1))</f>
        <v>6</v>
      </c>
      <c r="AL22" s="167">
        <f>IF('Indicator Data'!AM24="No data","x",ROUND(IF('Indicator Data'!AM24=0,0,IF(LOG('Indicator Data'!AM24)&gt;$AL$72,10,IF(LOG('Indicator Data'!AM24)&lt;AL$71,0,10-(AL$72-LOG('Indicator Data'!AM24))/(AL$72-AL$71)*10))),1))</f>
        <v>7.2</v>
      </c>
      <c r="AM22" s="176">
        <f t="shared" si="15"/>
        <v>3.8</v>
      </c>
      <c r="AN22" s="171">
        <f t="shared" si="16"/>
        <v>3.9</v>
      </c>
      <c r="AO22" s="177">
        <f t="shared" si="1"/>
        <v>2.2000000000000002</v>
      </c>
    </row>
    <row r="23" spans="1:41" s="9" customFormat="1" x14ac:dyDescent="0.25">
      <c r="A23" s="165" t="s">
        <v>186</v>
      </c>
      <c r="B23" s="165" t="s">
        <v>341</v>
      </c>
      <c r="C23" s="165" t="s">
        <v>342</v>
      </c>
      <c r="D23" s="195" t="s">
        <v>343</v>
      </c>
      <c r="E23" s="167">
        <f>IF('Indicator Data'!Q25="No data","x",ROUND(IF('Indicator Data'!Q25&gt;E$72,10,IF('Indicator Data'!Q25&lt;E$71,0,10-(E$72-'Indicator Data'!Q25)/(E$72-E$71)*10)),1))</f>
        <v>9.4</v>
      </c>
      <c r="F23" s="168">
        <f t="shared" si="2"/>
        <v>9.4</v>
      </c>
      <c r="G23" s="175">
        <f t="shared" si="3"/>
        <v>9.4</v>
      </c>
      <c r="H23" s="170">
        <f>SUM('Indicator Data'!AD25:AG25)</f>
        <v>0</v>
      </c>
      <c r="I23" s="167">
        <f t="shared" si="4"/>
        <v>0</v>
      </c>
      <c r="J23" s="173">
        <f>H23/'Indicator Data'!$AW25</f>
        <v>0</v>
      </c>
      <c r="K23" s="167">
        <f t="shared" si="5"/>
        <v>0</v>
      </c>
      <c r="L23" s="176">
        <f t="shared" si="6"/>
        <v>0</v>
      </c>
      <c r="M23" s="176">
        <f>IF('Indicator Data'!AK25="No data","x",ROUND(IF('Indicator Data'!AK25=0,0,IF(LOG('Indicator Data'!AK25)&gt;$M$72,10,IF(LOG('Indicator Data'!AK25)&lt;M$71,0,10-(M$72-LOG('Indicator Data'!AK25))/(M$72-M$71)*10))),1))</f>
        <v>2</v>
      </c>
      <c r="N23" s="168">
        <f t="shared" si="7"/>
        <v>1</v>
      </c>
      <c r="O23" s="167">
        <f>IF('Indicator Data'!V25="No data","x",ROUND(IF('Indicator Data'!V25&gt;O$72,10,IF('Indicator Data'!V25&lt;O$71,0,10-(O$72-'Indicator Data'!V25)/(O$72-O$71)*10)),1))</f>
        <v>1.3</v>
      </c>
      <c r="P23" s="211">
        <f>IF('Indicator Data'!W25="No data","x",'Indicator Data'!W25/'Indicator Data'!$AZ25*100000)</f>
        <v>0</v>
      </c>
      <c r="Q23" s="183">
        <f t="shared" si="8"/>
        <v>0</v>
      </c>
      <c r="R23" s="211">
        <f>IF('Indicator Data'!X25="No data","x",'Indicator Data'!X25/'Indicator Data'!$AZ25*100000)</f>
        <v>0.72111380353639021</v>
      </c>
      <c r="S23" s="183">
        <f t="shared" si="9"/>
        <v>6.2</v>
      </c>
      <c r="T23" s="176">
        <f t="shared" si="0"/>
        <v>3</v>
      </c>
      <c r="U23" s="167">
        <f>IF('Indicator Data'!R25="No data","x",ROUND(IF('Indicator Data'!R25&gt;U$72,10,IF('Indicator Data'!R25&lt;U$71,0,10-(U$72-'Indicator Data'!R25)/(U$72-U$71)*10)),1))</f>
        <v>2.9</v>
      </c>
      <c r="V23" s="167">
        <f>IF('Indicator Data'!S25="No data","x",ROUND(IF('Indicator Data'!S25&gt;V$72,10,IF('Indicator Data'!S25&lt;V$71,0,10-(V$72-'Indicator Data'!S25)/(V$72-V$71)*10)),1))</f>
        <v>9.6</v>
      </c>
      <c r="W23" s="176">
        <f t="shared" si="10"/>
        <v>6.3</v>
      </c>
      <c r="X23" s="167">
        <f>IF('Indicator Data'!AN25="No data","x",ROUND(IF('Indicator Data'!AN25&gt;X$72,10,IF('Indicator Data'!AN25&lt;X$71,0,10-(X$72-'Indicator Data'!AN25)/(X$72-X$71)*10)),1))</f>
        <v>7.9</v>
      </c>
      <c r="Y23" s="167">
        <f>IF('Indicator Data'!AO25="No data","x",ROUND(IF('Indicator Data'!AO25&gt;Y$72,10,IF('Indicator Data'!AO25&lt;Y$71,0,10-(Y$72-'Indicator Data'!AO25)/(Y$72-Y$71)*10)),1))</f>
        <v>6.5</v>
      </c>
      <c r="Z23" s="176">
        <f t="shared" si="11"/>
        <v>7.2</v>
      </c>
      <c r="AA23" s="170">
        <f>'Indicator Data'!AA25+'Indicator Data'!Z25*0.5+'Indicator Data'!Y25*0.25</f>
        <v>362666.85834850039</v>
      </c>
      <c r="AB23" s="174">
        <f>AA23/'Indicator Data'!$AZ25</f>
        <v>8.7174692546760121E-2</v>
      </c>
      <c r="AC23" s="176">
        <f t="shared" si="12"/>
        <v>8.6999999999999993</v>
      </c>
      <c r="AD23" s="174">
        <f>IF('Indicator Data'!AB25="No data","x",'Indicator Data'!AB25/'Indicator Data'!AW25)</f>
        <v>9.5171783206534893E-3</v>
      </c>
      <c r="AE23" s="167">
        <f t="shared" si="13"/>
        <v>1</v>
      </c>
      <c r="AF23" s="167">
        <f>IF('Indicator Data'!AC25="No data","x",ROUND(IF('Indicator Data'!AC25&gt;AF$72,10,IF('Indicator Data'!AC25&lt;AF$71,0,10-(AF$72-'Indicator Data'!AC25)/(AF$72-AF$71)*10)),1))</f>
        <v>1.2</v>
      </c>
      <c r="AG23" s="176">
        <f t="shared" si="14"/>
        <v>1.1000000000000001</v>
      </c>
      <c r="AH23" s="167">
        <f>IF('Indicator Data'!AH25="No data","x",ROUND(IF('Indicator Data'!AH25=0,0,IF(LOG('Indicator Data'!AH25)&gt;AH$72,10,IF(LOG('Indicator Data'!AH25)&lt;AH$71,0,10-(AH$72-LOG('Indicator Data'!AH25))/(AH$72-AH$71)*10))),1))</f>
        <v>2.5</v>
      </c>
      <c r="AI23" s="167">
        <f>IF('Indicator Data'!AI25="No data","x",ROUND(IF('Indicator Data'!AI25=0,0,IF(LOG('Indicator Data'!AI25)&gt;$AI$72,10,IF(LOG('Indicator Data'!AI25)&lt;AI$71,0,10-(AI$72-LOG('Indicator Data'!AI25))/(AI$72-AI$71)*10))),1))</f>
        <v>7.5</v>
      </c>
      <c r="AJ23" s="167">
        <f>IF('Indicator Data'!AJ25="No data","x",ROUND(IF('Indicator Data'!AJ25=0,0,IF(LOG('Indicator Data'!AJ25)&gt;$AJ$72,10,IF(LOG('Indicator Data'!AJ25)&lt;AJ$71,0,10-(AJ$72-LOG('Indicator Data'!AJ25))/(AJ$72-AJ$71)*10))),1))</f>
        <v>1.8</v>
      </c>
      <c r="AK23" s="167">
        <f>IF('Indicator Data'!AL25="No data","x",ROUND(IF('Indicator Data'!AL25=0,0,IF(LOG('Indicator Data'!AL25)&gt;$AK$72,10,IF(LOG('Indicator Data'!AL25)&lt;AK$71,0,10-(AK$72-LOG('Indicator Data'!AL25))/(AK$72-AK$71)*10))),1))</f>
        <v>5</v>
      </c>
      <c r="AL23" s="167">
        <f>IF('Indicator Data'!AM25="No data","x",ROUND(IF('Indicator Data'!AM25=0,0,IF(LOG('Indicator Data'!AM25)&gt;$AL$72,10,IF(LOG('Indicator Data'!AM25)&lt;AL$71,0,10-(AL$72-LOG('Indicator Data'!AM25))/(AL$72-AL$71)*10))),1))</f>
        <v>8.6999999999999993</v>
      </c>
      <c r="AM23" s="176">
        <f t="shared" si="15"/>
        <v>5.0999999999999996</v>
      </c>
      <c r="AN23" s="171">
        <f t="shared" si="16"/>
        <v>5.8</v>
      </c>
      <c r="AO23" s="177">
        <f t="shared" si="1"/>
        <v>3.8</v>
      </c>
    </row>
    <row r="24" spans="1:41" s="9" customFormat="1" x14ac:dyDescent="0.25">
      <c r="A24" s="165" t="s">
        <v>186</v>
      </c>
      <c r="B24" s="165" t="s">
        <v>344</v>
      </c>
      <c r="C24" s="165" t="s">
        <v>342</v>
      </c>
      <c r="D24" s="195" t="s">
        <v>346</v>
      </c>
      <c r="E24" s="167">
        <f>IF('Indicator Data'!Q26="No data","x",ROUND(IF('Indicator Data'!Q26&gt;E$72,10,IF('Indicator Data'!Q26&lt;E$71,0,10-(E$72-'Indicator Data'!Q26)/(E$72-E$71)*10)),1))</f>
        <v>9.4</v>
      </c>
      <c r="F24" s="168">
        <f t="shared" si="2"/>
        <v>9.4</v>
      </c>
      <c r="G24" s="175">
        <f t="shared" si="3"/>
        <v>9.4</v>
      </c>
      <c r="H24" s="170">
        <f>SUM('Indicator Data'!AD26:AG26)</f>
        <v>0</v>
      </c>
      <c r="I24" s="167">
        <f t="shared" si="4"/>
        <v>0</v>
      </c>
      <c r="J24" s="173">
        <f>H24/'Indicator Data'!$AW26</f>
        <v>0</v>
      </c>
      <c r="K24" s="167">
        <f t="shared" si="5"/>
        <v>0</v>
      </c>
      <c r="L24" s="176">
        <f t="shared" si="6"/>
        <v>0</v>
      </c>
      <c r="M24" s="176">
        <f>IF('Indicator Data'!AK26="No data","x",ROUND(IF('Indicator Data'!AK26=0,0,IF(LOG('Indicator Data'!AK26)&gt;$M$72,10,IF(LOG('Indicator Data'!AK26)&lt;M$71,0,10-(M$72-LOG('Indicator Data'!AK26))/(M$72-M$71)*10))),1))</f>
        <v>0.4</v>
      </c>
      <c r="N24" s="168">
        <f t="shared" si="7"/>
        <v>0.2</v>
      </c>
      <c r="O24" s="167">
        <f>IF('Indicator Data'!V26="No data","x",ROUND(IF('Indicator Data'!V26&gt;O$72,10,IF('Indicator Data'!V26&lt;O$71,0,10-(O$72-'Indicator Data'!V26)/(O$72-O$71)*10)),1))</f>
        <v>1.3</v>
      </c>
      <c r="P24" s="211">
        <f>IF('Indicator Data'!W26="No data","x",'Indicator Data'!W26/'Indicator Data'!$AZ26*100000)</f>
        <v>0</v>
      </c>
      <c r="Q24" s="183">
        <f t="shared" si="8"/>
        <v>0</v>
      </c>
      <c r="R24" s="211">
        <f>IF('Indicator Data'!X26="No data","x",'Indicator Data'!X26/'Indicator Data'!$AZ26*100000)</f>
        <v>0.72111380353639021</v>
      </c>
      <c r="S24" s="183">
        <f t="shared" si="9"/>
        <v>6.2</v>
      </c>
      <c r="T24" s="176">
        <f t="shared" si="0"/>
        <v>3</v>
      </c>
      <c r="U24" s="167">
        <f>IF('Indicator Data'!R26="No data","x",ROUND(IF('Indicator Data'!R26&gt;U$72,10,IF('Indicator Data'!R26&lt;U$71,0,10-(U$72-'Indicator Data'!R26)/(U$72-U$71)*10)),1))</f>
        <v>2.9</v>
      </c>
      <c r="V24" s="167">
        <f>IF('Indicator Data'!S26="No data","x",ROUND(IF('Indicator Data'!S26&gt;V$72,10,IF('Indicator Data'!S26&lt;V$71,0,10-(V$72-'Indicator Data'!S26)/(V$72-V$71)*10)),1))</f>
        <v>9.6</v>
      </c>
      <c r="W24" s="176">
        <f t="shared" si="10"/>
        <v>6.3</v>
      </c>
      <c r="X24" s="167">
        <f>IF('Indicator Data'!AN26="No data","x",ROUND(IF('Indicator Data'!AN26&gt;X$72,10,IF('Indicator Data'!AN26&lt;X$71,0,10-(X$72-'Indicator Data'!AN26)/(X$72-X$71)*10)),1))</f>
        <v>7.9</v>
      </c>
      <c r="Y24" s="167">
        <f>IF('Indicator Data'!AO26="No data","x",ROUND(IF('Indicator Data'!AO26&gt;Y$72,10,IF('Indicator Data'!AO26&lt;Y$71,0,10-(Y$72-'Indicator Data'!AO26)/(Y$72-Y$71)*10)),1))</f>
        <v>6.5</v>
      </c>
      <c r="Z24" s="176">
        <f t="shared" si="11"/>
        <v>7.2</v>
      </c>
      <c r="AA24" s="170">
        <f>'Indicator Data'!AA26+'Indicator Data'!Z26*0.5+'Indicator Data'!Y26*0.25</f>
        <v>362666.85834850039</v>
      </c>
      <c r="AB24" s="174">
        <f>AA24/'Indicator Data'!$AZ26</f>
        <v>8.7174692546760121E-2</v>
      </c>
      <c r="AC24" s="176">
        <f t="shared" si="12"/>
        <v>8.6999999999999993</v>
      </c>
      <c r="AD24" s="174">
        <f>IF('Indicator Data'!AB26="No data","x",'Indicator Data'!AB26/'Indicator Data'!AW26)</f>
        <v>0</v>
      </c>
      <c r="AE24" s="167">
        <f t="shared" si="13"/>
        <v>0</v>
      </c>
      <c r="AF24" s="167">
        <f>IF('Indicator Data'!AC26="No data","x",ROUND(IF('Indicator Data'!AC26&gt;AF$72,10,IF('Indicator Data'!AC26&lt;AF$71,0,10-(AF$72-'Indicator Data'!AC26)/(AF$72-AF$71)*10)),1))</f>
        <v>3.2</v>
      </c>
      <c r="AG24" s="176">
        <f t="shared" si="14"/>
        <v>1.6</v>
      </c>
      <c r="AH24" s="167">
        <f>IF('Indicator Data'!AH26="No data","x",ROUND(IF('Indicator Data'!AH26=0,0,IF(LOG('Indicator Data'!AH26)&gt;AH$72,10,IF(LOG('Indicator Data'!AH26)&lt;AH$71,0,10-(AH$72-LOG('Indicator Data'!AH26))/(AH$72-AH$71)*10))),1))</f>
        <v>0</v>
      </c>
      <c r="AI24" s="167">
        <f>IF('Indicator Data'!AI26="No data","x",ROUND(IF('Indicator Data'!AI26=0,0,IF(LOG('Indicator Data'!AI26)&gt;$AI$72,10,IF(LOG('Indicator Data'!AI26)&lt;AI$71,0,10-(AI$72-LOG('Indicator Data'!AI26))/(AI$72-AI$71)*10))),1))</f>
        <v>0.2</v>
      </c>
      <c r="AJ24" s="167">
        <f>IF('Indicator Data'!AJ26="No data","x",ROUND(IF('Indicator Data'!AJ26=0,0,IF(LOG('Indicator Data'!AJ26)&gt;$AJ$72,10,IF(LOG('Indicator Data'!AJ26)&lt;AJ$71,0,10-(AJ$72-LOG('Indicator Data'!AJ26))/(AJ$72-AJ$71)*10))),1))</f>
        <v>0</v>
      </c>
      <c r="AK24" s="167">
        <f>IF('Indicator Data'!AL26="No data","x",ROUND(IF('Indicator Data'!AL26=0,0,IF(LOG('Indicator Data'!AL26)&gt;$AK$72,10,IF(LOG('Indicator Data'!AL26)&lt;AK$71,0,10-(AK$72-LOG('Indicator Data'!AL26))/(AK$72-AK$71)*10))),1))</f>
        <v>0</v>
      </c>
      <c r="AL24" s="167">
        <f>IF('Indicator Data'!AM26="No data","x",ROUND(IF('Indicator Data'!AM26=0,0,IF(LOG('Indicator Data'!AM26)&gt;$AL$72,10,IF(LOG('Indicator Data'!AM26)&lt;AL$71,0,10-(AL$72-LOG('Indicator Data'!AM26))/(AL$72-AL$71)*10))),1))</f>
        <v>5.6</v>
      </c>
      <c r="AM24" s="176">
        <f t="shared" si="15"/>
        <v>1.2</v>
      </c>
      <c r="AN24" s="171">
        <f t="shared" si="16"/>
        <v>5.4</v>
      </c>
      <c r="AO24" s="177">
        <f t="shared" si="1"/>
        <v>3.2</v>
      </c>
    </row>
    <row r="25" spans="1:41" s="9" customFormat="1" x14ac:dyDescent="0.25">
      <c r="A25" s="165" t="s">
        <v>186</v>
      </c>
      <c r="B25" s="165" t="s">
        <v>347</v>
      </c>
      <c r="C25" s="165" t="s">
        <v>342</v>
      </c>
      <c r="D25" s="195" t="s">
        <v>349</v>
      </c>
      <c r="E25" s="167">
        <f>IF('Indicator Data'!Q27="No data","x",ROUND(IF('Indicator Data'!Q27&gt;E$72,10,IF('Indicator Data'!Q27&lt;E$71,0,10-(E$72-'Indicator Data'!Q27)/(E$72-E$71)*10)),1))</f>
        <v>9.4</v>
      </c>
      <c r="F25" s="168">
        <f t="shared" si="2"/>
        <v>9.4</v>
      </c>
      <c r="G25" s="175">
        <f t="shared" si="3"/>
        <v>9.4</v>
      </c>
      <c r="H25" s="170">
        <f>SUM('Indicator Data'!AD27:AG27)</f>
        <v>0</v>
      </c>
      <c r="I25" s="167">
        <f t="shared" si="4"/>
        <v>0</v>
      </c>
      <c r="J25" s="173">
        <f>H25/'Indicator Data'!$AW27</f>
        <v>0</v>
      </c>
      <c r="K25" s="167">
        <f t="shared" si="5"/>
        <v>0</v>
      </c>
      <c r="L25" s="176">
        <f t="shared" si="6"/>
        <v>0</v>
      </c>
      <c r="M25" s="176">
        <f>IF('Indicator Data'!AK27="No data","x",ROUND(IF('Indicator Data'!AK27=0,0,IF(LOG('Indicator Data'!AK27)&gt;$M$72,10,IF(LOG('Indicator Data'!AK27)&lt;M$71,0,10-(M$72-LOG('Indicator Data'!AK27))/(M$72-M$71)*10))),1))</f>
        <v>3.4</v>
      </c>
      <c r="N25" s="168">
        <f t="shared" si="7"/>
        <v>1.9</v>
      </c>
      <c r="O25" s="167">
        <f>IF('Indicator Data'!V27="No data","x",ROUND(IF('Indicator Data'!V27&gt;O$72,10,IF('Indicator Data'!V27&lt;O$71,0,10-(O$72-'Indicator Data'!V27)/(O$72-O$71)*10)),1))</f>
        <v>1.3</v>
      </c>
      <c r="P25" s="211">
        <f>IF('Indicator Data'!W27="No data","x",'Indicator Data'!W27/'Indicator Data'!$AZ27*100000)</f>
        <v>0</v>
      </c>
      <c r="Q25" s="183">
        <f t="shared" si="8"/>
        <v>0</v>
      </c>
      <c r="R25" s="211">
        <f>IF('Indicator Data'!X27="No data","x",'Indicator Data'!X27/'Indicator Data'!$AZ27*100000)</f>
        <v>0.72111380353639021</v>
      </c>
      <c r="S25" s="183">
        <f t="shared" si="9"/>
        <v>6.2</v>
      </c>
      <c r="T25" s="176">
        <f t="shared" si="0"/>
        <v>3</v>
      </c>
      <c r="U25" s="167">
        <f>IF('Indicator Data'!R27="No data","x",ROUND(IF('Indicator Data'!R27&gt;U$72,10,IF('Indicator Data'!R27&lt;U$71,0,10-(U$72-'Indicator Data'!R27)/(U$72-U$71)*10)),1))</f>
        <v>2.9</v>
      </c>
      <c r="V25" s="167">
        <f>IF('Indicator Data'!S27="No data","x",ROUND(IF('Indicator Data'!S27&gt;V$72,10,IF('Indicator Data'!S27&lt;V$71,0,10-(V$72-'Indicator Data'!S27)/(V$72-V$71)*10)),1))</f>
        <v>9.6</v>
      </c>
      <c r="W25" s="176">
        <f t="shared" si="10"/>
        <v>6.3</v>
      </c>
      <c r="X25" s="167">
        <f>IF('Indicator Data'!AN27="No data","x",ROUND(IF('Indicator Data'!AN27&gt;X$72,10,IF('Indicator Data'!AN27&lt;X$71,0,10-(X$72-'Indicator Data'!AN27)/(X$72-X$71)*10)),1))</f>
        <v>7.9</v>
      </c>
      <c r="Y25" s="167">
        <f>IF('Indicator Data'!AO27="No data","x",ROUND(IF('Indicator Data'!AO27&gt;Y$72,10,IF('Indicator Data'!AO27&lt;Y$71,0,10-(Y$72-'Indicator Data'!AO27)/(Y$72-Y$71)*10)),1))</f>
        <v>6.5</v>
      </c>
      <c r="Z25" s="176">
        <f t="shared" si="11"/>
        <v>7.2</v>
      </c>
      <c r="AA25" s="170">
        <f>'Indicator Data'!AA27+'Indicator Data'!Z27*0.5+'Indicator Data'!Y27*0.25</f>
        <v>362666.85834850039</v>
      </c>
      <c r="AB25" s="174">
        <f>AA25/'Indicator Data'!$AZ27</f>
        <v>8.7174692546760121E-2</v>
      </c>
      <c r="AC25" s="176">
        <f t="shared" si="12"/>
        <v>8.6999999999999993</v>
      </c>
      <c r="AD25" s="174">
        <f>IF('Indicator Data'!AB27="No data","x",'Indicator Data'!AB27/'Indicator Data'!AW27)</f>
        <v>9.5171686758221338E-3</v>
      </c>
      <c r="AE25" s="167">
        <f t="shared" si="13"/>
        <v>1</v>
      </c>
      <c r="AF25" s="167">
        <f>IF('Indicator Data'!AC27="No data","x",ROUND(IF('Indicator Data'!AC27&gt;AF$72,10,IF('Indicator Data'!AC27&lt;AF$71,0,10-(AF$72-'Indicator Data'!AC27)/(AF$72-AF$71)*10)),1))</f>
        <v>4</v>
      </c>
      <c r="AG25" s="176">
        <f t="shared" si="14"/>
        <v>2.5</v>
      </c>
      <c r="AH25" s="167">
        <f>IF('Indicator Data'!AH27="No data","x",ROUND(IF('Indicator Data'!AH27=0,0,IF(LOG('Indicator Data'!AH27)&gt;AH$72,10,IF(LOG('Indicator Data'!AH27)&lt;AH$71,0,10-(AH$72-LOG('Indicator Data'!AH27))/(AH$72-AH$71)*10))),1))</f>
        <v>4.2</v>
      </c>
      <c r="AI25" s="167">
        <f>IF('Indicator Data'!AI27="No data","x",ROUND(IF('Indicator Data'!AI27=0,0,IF(LOG('Indicator Data'!AI27)&gt;$AI$72,10,IF(LOG('Indicator Data'!AI27)&lt;AI$71,0,10-(AI$72-LOG('Indicator Data'!AI27))/(AI$72-AI$71)*10))),1))</f>
        <v>8.1</v>
      </c>
      <c r="AJ25" s="167">
        <f>IF('Indicator Data'!AJ27="No data","x",ROUND(IF('Indicator Data'!AJ27=0,0,IF(LOG('Indicator Data'!AJ27)&gt;$AJ$72,10,IF(LOG('Indicator Data'!AJ27)&lt;AJ$71,0,10-(AJ$72-LOG('Indicator Data'!AJ27))/(AJ$72-AJ$71)*10))),1))</f>
        <v>3.5</v>
      </c>
      <c r="AK25" s="167">
        <f>IF('Indicator Data'!AL27="No data","x",ROUND(IF('Indicator Data'!AL27=0,0,IF(LOG('Indicator Data'!AL27)&gt;$AK$72,10,IF(LOG('Indicator Data'!AL27)&lt;AK$71,0,10-(AK$72-LOG('Indicator Data'!AL27))/(AK$72-AK$71)*10))),1))</f>
        <v>6.4</v>
      </c>
      <c r="AL25" s="167">
        <f>IF('Indicator Data'!AM27="No data","x",ROUND(IF('Indicator Data'!AM27=0,0,IF(LOG('Indicator Data'!AM27)&gt;$AL$72,10,IF(LOG('Indicator Data'!AM27)&lt;AL$71,0,10-(AL$72-LOG('Indicator Data'!AM27))/(AL$72-AL$71)*10))),1))</f>
        <v>9.8000000000000007</v>
      </c>
      <c r="AM25" s="176">
        <f t="shared" si="15"/>
        <v>6.4</v>
      </c>
      <c r="AN25" s="171">
        <f t="shared" si="16"/>
        <v>6.1</v>
      </c>
      <c r="AO25" s="177">
        <f t="shared" si="1"/>
        <v>4.3</v>
      </c>
    </row>
    <row r="26" spans="1:41" s="9" customFormat="1" x14ac:dyDescent="0.25">
      <c r="A26" s="165" t="s">
        <v>186</v>
      </c>
      <c r="B26" s="165" t="s">
        <v>350</v>
      </c>
      <c r="C26" s="165" t="s">
        <v>342</v>
      </c>
      <c r="D26" s="195" t="s">
        <v>352</v>
      </c>
      <c r="E26" s="167">
        <f>IF('Indicator Data'!Q28="No data","x",ROUND(IF('Indicator Data'!Q28&gt;E$72,10,IF('Indicator Data'!Q28&lt;E$71,0,10-(E$72-'Indicator Data'!Q28)/(E$72-E$71)*10)),1))</f>
        <v>9.4</v>
      </c>
      <c r="F26" s="168">
        <f t="shared" si="2"/>
        <v>9.4</v>
      </c>
      <c r="G26" s="175">
        <f t="shared" si="3"/>
        <v>9.4</v>
      </c>
      <c r="H26" s="170">
        <f>SUM('Indicator Data'!AD28:AG28)</f>
        <v>0</v>
      </c>
      <c r="I26" s="167">
        <f t="shared" si="4"/>
        <v>0</v>
      </c>
      <c r="J26" s="173">
        <f>H26/'Indicator Data'!$AW28</f>
        <v>0</v>
      </c>
      <c r="K26" s="167">
        <f t="shared" si="5"/>
        <v>0</v>
      </c>
      <c r="L26" s="176">
        <f t="shared" si="6"/>
        <v>0</v>
      </c>
      <c r="M26" s="176">
        <f>IF('Indicator Data'!AK28="No data","x",ROUND(IF('Indicator Data'!AK28=0,0,IF(LOG('Indicator Data'!AK28)&gt;$M$72,10,IF(LOG('Indicator Data'!AK28)&lt;M$71,0,10-(M$72-LOG('Indicator Data'!AK28))/(M$72-M$71)*10))),1))</f>
        <v>4</v>
      </c>
      <c r="N26" s="168">
        <f t="shared" si="7"/>
        <v>2.2000000000000002</v>
      </c>
      <c r="O26" s="167">
        <f>IF('Indicator Data'!V28="No data","x",ROUND(IF('Indicator Data'!V28&gt;O$72,10,IF('Indicator Data'!V28&lt;O$71,0,10-(O$72-'Indicator Data'!V28)/(O$72-O$71)*10)),1))</f>
        <v>1.3</v>
      </c>
      <c r="P26" s="211">
        <f>IF('Indicator Data'!W28="No data","x",'Indicator Data'!W28/'Indicator Data'!$AZ28*100000)</f>
        <v>0</v>
      </c>
      <c r="Q26" s="183">
        <f t="shared" si="8"/>
        <v>0</v>
      </c>
      <c r="R26" s="211">
        <f>IF('Indicator Data'!X28="No data","x",'Indicator Data'!X28/'Indicator Data'!$AZ28*100000)</f>
        <v>0.72111380353639021</v>
      </c>
      <c r="S26" s="183">
        <f t="shared" si="9"/>
        <v>6.2</v>
      </c>
      <c r="T26" s="176">
        <f t="shared" si="0"/>
        <v>3</v>
      </c>
      <c r="U26" s="167">
        <f>IF('Indicator Data'!R28="No data","x",ROUND(IF('Indicator Data'!R28&gt;U$72,10,IF('Indicator Data'!R28&lt;U$71,0,10-(U$72-'Indicator Data'!R28)/(U$72-U$71)*10)),1))</f>
        <v>2.9</v>
      </c>
      <c r="V26" s="167">
        <f>IF('Indicator Data'!S28="No data","x",ROUND(IF('Indicator Data'!S28&gt;V$72,10,IF('Indicator Data'!S28&lt;V$71,0,10-(V$72-'Indicator Data'!S28)/(V$72-V$71)*10)),1))</f>
        <v>9.6</v>
      </c>
      <c r="W26" s="176">
        <f t="shared" si="10"/>
        <v>6.3</v>
      </c>
      <c r="X26" s="167">
        <f>IF('Indicator Data'!AN28="No data","x",ROUND(IF('Indicator Data'!AN28&gt;X$72,10,IF('Indicator Data'!AN28&lt;X$71,0,10-(X$72-'Indicator Data'!AN28)/(X$72-X$71)*10)),1))</f>
        <v>7.9</v>
      </c>
      <c r="Y26" s="167">
        <f>IF('Indicator Data'!AO28="No data","x",ROUND(IF('Indicator Data'!AO28&gt;Y$72,10,IF('Indicator Data'!AO28&lt;Y$71,0,10-(Y$72-'Indicator Data'!AO28)/(Y$72-Y$71)*10)),1))</f>
        <v>6.5</v>
      </c>
      <c r="Z26" s="176">
        <f t="shared" si="11"/>
        <v>7.2</v>
      </c>
      <c r="AA26" s="170">
        <f>'Indicator Data'!AA28+'Indicator Data'!Z28*0.5+'Indicator Data'!Y28*0.25</f>
        <v>362666.85834850039</v>
      </c>
      <c r="AB26" s="174">
        <f>AA26/'Indicator Data'!$AZ28</f>
        <v>8.7174692546760121E-2</v>
      </c>
      <c r="AC26" s="176">
        <f t="shared" si="12"/>
        <v>8.6999999999999993</v>
      </c>
      <c r="AD26" s="174">
        <f>IF('Indicator Data'!AB28="No data","x",'Indicator Data'!AB28/'Indicator Data'!AW28)</f>
        <v>1.903427065026362E-2</v>
      </c>
      <c r="AE26" s="167">
        <f t="shared" si="13"/>
        <v>1.9</v>
      </c>
      <c r="AF26" s="167">
        <f>IF('Indicator Data'!AC28="No data","x",ROUND(IF('Indicator Data'!AC28&gt;AF$72,10,IF('Indicator Data'!AC28&lt;AF$71,0,10-(AF$72-'Indicator Data'!AC28)/(AF$72-AF$71)*10)),1))</f>
        <v>3.3</v>
      </c>
      <c r="AG26" s="176">
        <f t="shared" si="14"/>
        <v>2.6</v>
      </c>
      <c r="AH26" s="167">
        <f>IF('Indicator Data'!AH28="No data","x",ROUND(IF('Indicator Data'!AH28=0,0,IF(LOG('Indicator Data'!AH28)&gt;AH$72,10,IF(LOG('Indicator Data'!AH28)&lt;AH$71,0,10-(AH$72-LOG('Indicator Data'!AH28))/(AH$72-AH$71)*10))),1))</f>
        <v>2.9</v>
      </c>
      <c r="AI26" s="167">
        <f>IF('Indicator Data'!AI28="No data","x",ROUND(IF('Indicator Data'!AI28=0,0,IF(LOG('Indicator Data'!AI28)&gt;$AI$72,10,IF(LOG('Indicator Data'!AI28)&lt;AI$71,0,10-(AI$72-LOG('Indicator Data'!AI28))/(AI$72-AI$71)*10))),1))</f>
        <v>3.5</v>
      </c>
      <c r="AJ26" s="167">
        <f>IF('Indicator Data'!AJ28="No data","x",ROUND(IF('Indicator Data'!AJ28=0,0,IF(LOG('Indicator Data'!AJ28)&gt;$AJ$72,10,IF(LOG('Indicator Data'!AJ28)&lt;AJ$71,0,10-(AJ$72-LOG('Indicator Data'!AJ28))/(AJ$72-AJ$71)*10))),1))</f>
        <v>4.3</v>
      </c>
      <c r="AK26" s="167">
        <f>IF('Indicator Data'!AL28="No data","x",ROUND(IF('Indicator Data'!AL28=0,0,IF(LOG('Indicator Data'!AL28)&gt;$AK$72,10,IF(LOG('Indicator Data'!AL28)&lt;AK$71,0,10-(AK$72-LOG('Indicator Data'!AL28))/(AK$72-AK$71)*10))),1))</f>
        <v>5.3</v>
      </c>
      <c r="AL26" s="167">
        <f>IF('Indicator Data'!AM28="No data","x",ROUND(IF('Indicator Data'!AM28=0,0,IF(LOG('Indicator Data'!AM28)&gt;$AL$72,10,IF(LOG('Indicator Data'!AM28)&lt;AL$71,0,10-(AL$72-LOG('Indicator Data'!AM28))/(AL$72-AL$71)*10))),1))</f>
        <v>7.2</v>
      </c>
      <c r="AM26" s="176">
        <f t="shared" si="15"/>
        <v>4.5999999999999996</v>
      </c>
      <c r="AN26" s="171">
        <f t="shared" si="16"/>
        <v>5.9</v>
      </c>
      <c r="AO26" s="177">
        <f t="shared" si="1"/>
        <v>4.3</v>
      </c>
    </row>
    <row r="27" spans="1:41" s="9" customFormat="1" x14ac:dyDescent="0.25">
      <c r="A27" s="165" t="s">
        <v>186</v>
      </c>
      <c r="B27" s="165" t="s">
        <v>553</v>
      </c>
      <c r="C27" s="165" t="s">
        <v>342</v>
      </c>
      <c r="D27" s="195" t="s">
        <v>355</v>
      </c>
      <c r="E27" s="167">
        <f>IF('Indicator Data'!Q29="No data","x",ROUND(IF('Indicator Data'!Q29&gt;E$72,10,IF('Indicator Data'!Q29&lt;E$71,0,10-(E$72-'Indicator Data'!Q29)/(E$72-E$71)*10)),1))</f>
        <v>9.4</v>
      </c>
      <c r="F27" s="168">
        <f t="shared" si="2"/>
        <v>9.4</v>
      </c>
      <c r="G27" s="175">
        <f t="shared" si="3"/>
        <v>9.4</v>
      </c>
      <c r="H27" s="170">
        <f>SUM('Indicator Data'!AD29:AG29)</f>
        <v>0</v>
      </c>
      <c r="I27" s="167">
        <f t="shared" si="4"/>
        <v>0</v>
      </c>
      <c r="J27" s="173">
        <f>H27/'Indicator Data'!$AW29</f>
        <v>0</v>
      </c>
      <c r="K27" s="167">
        <f t="shared" si="5"/>
        <v>0</v>
      </c>
      <c r="L27" s="176">
        <f t="shared" si="6"/>
        <v>0</v>
      </c>
      <c r="M27" s="176">
        <f>IF('Indicator Data'!AK29="No data","x",ROUND(IF('Indicator Data'!AK29=0,0,IF(LOG('Indicator Data'!AK29)&gt;$M$72,10,IF(LOG('Indicator Data'!AK29)&lt;M$71,0,10-(M$72-LOG('Indicator Data'!AK29))/(M$72-M$71)*10))),1))</f>
        <v>7.4</v>
      </c>
      <c r="N27" s="168">
        <f t="shared" si="7"/>
        <v>4.7</v>
      </c>
      <c r="O27" s="167">
        <f>IF('Indicator Data'!V29="No data","x",ROUND(IF('Indicator Data'!V29&gt;O$72,10,IF('Indicator Data'!V29&lt;O$71,0,10-(O$72-'Indicator Data'!V29)/(O$72-O$71)*10)),1))</f>
        <v>1.3</v>
      </c>
      <c r="P27" s="211">
        <f>IF('Indicator Data'!W29="No data","x",'Indicator Data'!W29/'Indicator Data'!$AZ29*100000)</f>
        <v>0</v>
      </c>
      <c r="Q27" s="183">
        <f t="shared" si="8"/>
        <v>0</v>
      </c>
      <c r="R27" s="211">
        <f>IF('Indicator Data'!X29="No data","x",'Indicator Data'!X29/'Indicator Data'!$AZ29*100000)</f>
        <v>0.72111380353639021</v>
      </c>
      <c r="S27" s="183">
        <f t="shared" si="9"/>
        <v>6.2</v>
      </c>
      <c r="T27" s="176">
        <f t="shared" si="0"/>
        <v>3</v>
      </c>
      <c r="U27" s="167">
        <f>IF('Indicator Data'!R29="No data","x",ROUND(IF('Indicator Data'!R29&gt;U$72,10,IF('Indicator Data'!R29&lt;U$71,0,10-(U$72-'Indicator Data'!R29)/(U$72-U$71)*10)),1))</f>
        <v>2.9</v>
      </c>
      <c r="V27" s="167">
        <f>IF('Indicator Data'!S29="No data","x",ROUND(IF('Indicator Data'!S29&gt;V$72,10,IF('Indicator Data'!S29&lt;V$71,0,10-(V$72-'Indicator Data'!S29)/(V$72-V$71)*10)),1))</f>
        <v>9.6</v>
      </c>
      <c r="W27" s="176">
        <f t="shared" si="10"/>
        <v>6.3</v>
      </c>
      <c r="X27" s="167">
        <f>IF('Indicator Data'!AN29="No data","x",ROUND(IF('Indicator Data'!AN29&gt;X$72,10,IF('Indicator Data'!AN29&lt;X$71,0,10-(X$72-'Indicator Data'!AN29)/(X$72-X$71)*10)),1))</f>
        <v>7.9</v>
      </c>
      <c r="Y27" s="167">
        <f>IF('Indicator Data'!AO29="No data","x",ROUND(IF('Indicator Data'!AO29&gt;Y$72,10,IF('Indicator Data'!AO29&lt;Y$71,0,10-(Y$72-'Indicator Data'!AO29)/(Y$72-Y$71)*10)),1))</f>
        <v>6.5</v>
      </c>
      <c r="Z27" s="176">
        <f t="shared" si="11"/>
        <v>7.2</v>
      </c>
      <c r="AA27" s="170">
        <f>'Indicator Data'!AA29+'Indicator Data'!Z29*0.5+'Indicator Data'!Y29*0.25</f>
        <v>362666.85834850039</v>
      </c>
      <c r="AB27" s="174">
        <f>AA27/'Indicator Data'!$AZ29</f>
        <v>8.7174692546760121E-2</v>
      </c>
      <c r="AC27" s="176">
        <f t="shared" si="12"/>
        <v>8.6999999999999993</v>
      </c>
      <c r="AD27" s="174">
        <f>IF('Indicator Data'!AB29="No data","x",'Indicator Data'!AB29/'Indicator Data'!AW29)</f>
        <v>0.13324039392501899</v>
      </c>
      <c r="AE27" s="167">
        <f t="shared" si="13"/>
        <v>10</v>
      </c>
      <c r="AF27" s="167">
        <f>IF('Indicator Data'!AC29="No data","x",ROUND(IF('Indicator Data'!AC29&gt;AF$72,10,IF('Indicator Data'!AC29&lt;AF$71,0,10-(AF$72-'Indicator Data'!AC29)/(AF$72-AF$71)*10)),1))</f>
        <v>5.3</v>
      </c>
      <c r="AG27" s="176">
        <f t="shared" si="14"/>
        <v>7.7</v>
      </c>
      <c r="AH27" s="167">
        <f>IF('Indicator Data'!AH29="No data","x",ROUND(IF('Indicator Data'!AH29=0,0,IF(LOG('Indicator Data'!AH29)&gt;AH$72,10,IF(LOG('Indicator Data'!AH29)&lt;AH$71,0,10-(AH$72-LOG('Indicator Data'!AH29))/(AH$72-AH$71)*10))),1))</f>
        <v>8.9</v>
      </c>
      <c r="AI27" s="167">
        <f>IF('Indicator Data'!AI29="No data","x",ROUND(IF('Indicator Data'!AI29=0,0,IF(LOG('Indicator Data'!AI29)&gt;$AI$72,10,IF(LOG('Indicator Data'!AI29)&lt;AI$71,0,10-(AI$72-LOG('Indicator Data'!AI29))/(AI$72-AI$71)*10))),1))</f>
        <v>8.6999999999999993</v>
      </c>
      <c r="AJ27" s="167">
        <f>IF('Indicator Data'!AJ29="No data","x",ROUND(IF('Indicator Data'!AJ29=0,0,IF(LOG('Indicator Data'!AJ29)&gt;$AJ$72,10,IF(LOG('Indicator Data'!AJ29)&lt;AJ$71,0,10-(AJ$72-LOG('Indicator Data'!AJ29))/(AJ$72-AJ$71)*10))),1))</f>
        <v>8.3000000000000007</v>
      </c>
      <c r="AK27" s="167">
        <f>IF('Indicator Data'!AL29="No data","x",ROUND(IF('Indicator Data'!AL29=0,0,IF(LOG('Indicator Data'!AL29)&gt;$AK$72,10,IF(LOG('Indicator Data'!AL29)&lt;AK$71,0,10-(AK$72-LOG('Indicator Data'!AL29))/(AK$72-AK$71)*10))),1))</f>
        <v>10</v>
      </c>
      <c r="AL27" s="167">
        <f>IF('Indicator Data'!AM29="No data","x",ROUND(IF('Indicator Data'!AM29=0,0,IF(LOG('Indicator Data'!AM29)&gt;$AL$72,10,IF(LOG('Indicator Data'!AM29)&lt;AL$71,0,10-(AL$72-LOG('Indicator Data'!AM29))/(AL$72-AL$71)*10))),1))</f>
        <v>9.5</v>
      </c>
      <c r="AM27" s="176">
        <f t="shared" si="15"/>
        <v>9.1</v>
      </c>
      <c r="AN27" s="171">
        <f t="shared" si="16"/>
        <v>7.4</v>
      </c>
      <c r="AO27" s="177">
        <f t="shared" si="1"/>
        <v>6.2</v>
      </c>
    </row>
    <row r="28" spans="1:41" s="9" customFormat="1" x14ac:dyDescent="0.25">
      <c r="A28" s="165" t="s">
        <v>186</v>
      </c>
      <c r="B28" s="165" t="s">
        <v>356</v>
      </c>
      <c r="C28" s="165" t="s">
        <v>342</v>
      </c>
      <c r="D28" s="195" t="s">
        <v>358</v>
      </c>
      <c r="E28" s="167">
        <f>IF('Indicator Data'!Q30="No data","x",ROUND(IF('Indicator Data'!Q30&gt;E$72,10,IF('Indicator Data'!Q30&lt;E$71,0,10-(E$72-'Indicator Data'!Q30)/(E$72-E$71)*10)),1))</f>
        <v>9.4</v>
      </c>
      <c r="F28" s="168">
        <f t="shared" si="2"/>
        <v>9.4</v>
      </c>
      <c r="G28" s="175">
        <f t="shared" si="3"/>
        <v>9.4</v>
      </c>
      <c r="H28" s="170">
        <f>SUM('Indicator Data'!AD30:AG30)</f>
        <v>0</v>
      </c>
      <c r="I28" s="167">
        <f t="shared" si="4"/>
        <v>0</v>
      </c>
      <c r="J28" s="173">
        <f>H28/'Indicator Data'!$AW30</f>
        <v>0</v>
      </c>
      <c r="K28" s="167">
        <f t="shared" si="5"/>
        <v>0</v>
      </c>
      <c r="L28" s="176">
        <f t="shared" si="6"/>
        <v>0</v>
      </c>
      <c r="M28" s="176">
        <f>IF('Indicator Data'!AK30="No data","x",ROUND(IF('Indicator Data'!AK30=0,0,IF(LOG('Indicator Data'!AK30)&gt;$M$72,10,IF(LOG('Indicator Data'!AK30)&lt;M$71,0,10-(M$72-LOG('Indicator Data'!AK30))/(M$72-M$71)*10))),1))</f>
        <v>5.2</v>
      </c>
      <c r="N28" s="168">
        <f t="shared" si="7"/>
        <v>3</v>
      </c>
      <c r="O28" s="167">
        <f>IF('Indicator Data'!V30="No data","x",ROUND(IF('Indicator Data'!V30&gt;O$72,10,IF('Indicator Data'!V30&lt;O$71,0,10-(O$72-'Indicator Data'!V30)/(O$72-O$71)*10)),1))</f>
        <v>1.3</v>
      </c>
      <c r="P28" s="211">
        <f>IF('Indicator Data'!W30="No data","x",'Indicator Data'!W30/'Indicator Data'!$AZ30*100000)</f>
        <v>0</v>
      </c>
      <c r="Q28" s="183">
        <f t="shared" si="8"/>
        <v>0</v>
      </c>
      <c r="R28" s="211">
        <f>IF('Indicator Data'!X30="No data","x",'Indicator Data'!X30/'Indicator Data'!$AZ30*100000)</f>
        <v>0.72111380353639021</v>
      </c>
      <c r="S28" s="183">
        <f t="shared" si="9"/>
        <v>6.2</v>
      </c>
      <c r="T28" s="176">
        <f t="shared" si="0"/>
        <v>3</v>
      </c>
      <c r="U28" s="167">
        <f>IF('Indicator Data'!R30="No data","x",ROUND(IF('Indicator Data'!R30&gt;U$72,10,IF('Indicator Data'!R30&lt;U$71,0,10-(U$72-'Indicator Data'!R30)/(U$72-U$71)*10)),1))</f>
        <v>2.9</v>
      </c>
      <c r="V28" s="167">
        <f>IF('Indicator Data'!S30="No data","x",ROUND(IF('Indicator Data'!S30&gt;V$72,10,IF('Indicator Data'!S30&lt;V$71,0,10-(V$72-'Indicator Data'!S30)/(V$72-V$71)*10)),1))</f>
        <v>9.6</v>
      </c>
      <c r="W28" s="176">
        <f t="shared" si="10"/>
        <v>6.3</v>
      </c>
      <c r="X28" s="167">
        <f>IF('Indicator Data'!AN30="No data","x",ROUND(IF('Indicator Data'!AN30&gt;X$72,10,IF('Indicator Data'!AN30&lt;X$71,0,10-(X$72-'Indicator Data'!AN30)/(X$72-X$71)*10)),1))</f>
        <v>7.9</v>
      </c>
      <c r="Y28" s="167">
        <f>IF('Indicator Data'!AO30="No data","x",ROUND(IF('Indicator Data'!AO30&gt;Y$72,10,IF('Indicator Data'!AO30&lt;Y$71,0,10-(Y$72-'Indicator Data'!AO30)/(Y$72-Y$71)*10)),1))</f>
        <v>6.5</v>
      </c>
      <c r="Z28" s="176">
        <f t="shared" si="11"/>
        <v>7.2</v>
      </c>
      <c r="AA28" s="170">
        <f>'Indicator Data'!AA30+'Indicator Data'!Z30*0.5+'Indicator Data'!Y30*0.25</f>
        <v>362666.85834850039</v>
      </c>
      <c r="AB28" s="174">
        <f>AA28/'Indicator Data'!$AZ30</f>
        <v>8.7174692546760121E-2</v>
      </c>
      <c r="AC28" s="176">
        <f t="shared" si="12"/>
        <v>8.6999999999999993</v>
      </c>
      <c r="AD28" s="174">
        <f>IF('Indicator Data'!AB30="No data","x",'Indicator Data'!AB30/'Indicator Data'!AW30)</f>
        <v>9.5171780415792932E-3</v>
      </c>
      <c r="AE28" s="167">
        <f t="shared" si="13"/>
        <v>1</v>
      </c>
      <c r="AF28" s="167">
        <f>IF('Indicator Data'!AC30="No data","x",ROUND(IF('Indicator Data'!AC30&gt;AF$72,10,IF('Indicator Data'!AC30&lt;AF$71,0,10-(AF$72-'Indicator Data'!AC30)/(AF$72-AF$71)*10)),1))</f>
        <v>2.1</v>
      </c>
      <c r="AG28" s="176">
        <f t="shared" si="14"/>
        <v>1.6</v>
      </c>
      <c r="AH28" s="167">
        <f>IF('Indicator Data'!AH30="No data","x",ROUND(IF('Indicator Data'!AH30=0,0,IF(LOG('Indicator Data'!AH30)&gt;AH$72,10,IF(LOG('Indicator Data'!AH30)&lt;AH$71,0,10-(AH$72-LOG('Indicator Data'!AH30))/(AH$72-AH$71)*10))),1))</f>
        <v>4.2</v>
      </c>
      <c r="AI28" s="167">
        <f>IF('Indicator Data'!AI30="No data","x",ROUND(IF('Indicator Data'!AI30=0,0,IF(LOG('Indicator Data'!AI30)&gt;$AI$72,10,IF(LOG('Indicator Data'!AI30)&lt;AI$71,0,10-(AI$72-LOG('Indicator Data'!AI30))/(AI$72-AI$71)*10))),1))</f>
        <v>9.6</v>
      </c>
      <c r="AJ28" s="167">
        <f>IF('Indicator Data'!AJ30="No data","x",ROUND(IF('Indicator Data'!AJ30=0,0,IF(LOG('Indicator Data'!AJ30)&gt;$AJ$72,10,IF(LOG('Indicator Data'!AJ30)&lt;AJ$71,0,10-(AJ$72-LOG('Indicator Data'!AJ30))/(AJ$72-AJ$71)*10))),1))</f>
        <v>5.8</v>
      </c>
      <c r="AK28" s="167">
        <f>IF('Indicator Data'!AL30="No data","x",ROUND(IF('Indicator Data'!AL30=0,0,IF(LOG('Indicator Data'!AL30)&gt;$AK$72,10,IF(LOG('Indicator Data'!AL30)&lt;AK$71,0,10-(AK$72-LOG('Indicator Data'!AL30))/(AK$72-AK$71)*10))),1))</f>
        <v>6.4</v>
      </c>
      <c r="AL28" s="167">
        <f>IF('Indicator Data'!AM30="No data","x",ROUND(IF('Indicator Data'!AM30=0,0,IF(LOG('Indicator Data'!AM30)&gt;$AL$72,10,IF(LOG('Indicator Data'!AM30)&lt;AL$71,0,10-(AL$72-LOG('Indicator Data'!AM30))/(AL$72-AL$71)*10))),1))</f>
        <v>10</v>
      </c>
      <c r="AM28" s="176">
        <f t="shared" si="15"/>
        <v>7.2</v>
      </c>
      <c r="AN28" s="171">
        <f t="shared" si="16"/>
        <v>6.2</v>
      </c>
      <c r="AO28" s="177">
        <f t="shared" si="1"/>
        <v>4.8</v>
      </c>
    </row>
    <row r="29" spans="1:41" s="9" customFormat="1" x14ac:dyDescent="0.25">
      <c r="A29" s="165" t="s">
        <v>186</v>
      </c>
      <c r="B29" s="165" t="s">
        <v>556</v>
      </c>
      <c r="C29" s="165" t="s">
        <v>342</v>
      </c>
      <c r="D29" s="195" t="s">
        <v>361</v>
      </c>
      <c r="E29" s="167">
        <f>IF('Indicator Data'!Q31="No data","x",ROUND(IF('Indicator Data'!Q31&gt;E$72,10,IF('Indicator Data'!Q31&lt;E$71,0,10-(E$72-'Indicator Data'!Q31)/(E$72-E$71)*10)),1))</f>
        <v>9.4</v>
      </c>
      <c r="F29" s="168">
        <f t="shared" si="2"/>
        <v>9.4</v>
      </c>
      <c r="G29" s="175">
        <f t="shared" si="3"/>
        <v>9.4</v>
      </c>
      <c r="H29" s="170">
        <f>SUM('Indicator Data'!AD31:AG31)</f>
        <v>0</v>
      </c>
      <c r="I29" s="167">
        <f t="shared" si="4"/>
        <v>0</v>
      </c>
      <c r="J29" s="173">
        <f>H29/'Indicator Data'!$AW31</f>
        <v>0</v>
      </c>
      <c r="K29" s="167">
        <f t="shared" si="5"/>
        <v>0</v>
      </c>
      <c r="L29" s="176">
        <f t="shared" si="6"/>
        <v>0</v>
      </c>
      <c r="M29" s="176">
        <f>IF('Indicator Data'!AK31="No data","x",ROUND(IF('Indicator Data'!AK31=0,0,IF(LOG('Indicator Data'!AK31)&gt;$M$72,10,IF(LOG('Indicator Data'!AK31)&lt;M$71,0,10-(M$72-LOG('Indicator Data'!AK31))/(M$72-M$71)*10))),1))</f>
        <v>1.5</v>
      </c>
      <c r="N29" s="168">
        <f t="shared" si="7"/>
        <v>0.8</v>
      </c>
      <c r="O29" s="167">
        <f>IF('Indicator Data'!V31="No data","x",ROUND(IF('Indicator Data'!V31&gt;O$72,10,IF('Indicator Data'!V31&lt;O$71,0,10-(O$72-'Indicator Data'!V31)/(O$72-O$71)*10)),1))</f>
        <v>1.3</v>
      </c>
      <c r="P29" s="211">
        <f>IF('Indicator Data'!W31="No data","x",'Indicator Data'!W31/'Indicator Data'!$AZ31*100000)</f>
        <v>0</v>
      </c>
      <c r="Q29" s="183">
        <f t="shared" si="8"/>
        <v>0</v>
      </c>
      <c r="R29" s="211">
        <f>IF('Indicator Data'!X31="No data","x",'Indicator Data'!X31/'Indicator Data'!$AZ31*100000)</f>
        <v>0.72111380353639021</v>
      </c>
      <c r="S29" s="183">
        <f t="shared" si="9"/>
        <v>6.2</v>
      </c>
      <c r="T29" s="176">
        <f t="shared" si="0"/>
        <v>3</v>
      </c>
      <c r="U29" s="167">
        <f>IF('Indicator Data'!R31="No data","x",ROUND(IF('Indicator Data'!R31&gt;U$72,10,IF('Indicator Data'!R31&lt;U$71,0,10-(U$72-'Indicator Data'!R31)/(U$72-U$71)*10)),1))</f>
        <v>2.9</v>
      </c>
      <c r="V29" s="167">
        <f>IF('Indicator Data'!S31="No data","x",ROUND(IF('Indicator Data'!S31&gt;V$72,10,IF('Indicator Data'!S31&lt;V$71,0,10-(V$72-'Indicator Data'!S31)/(V$72-V$71)*10)),1))</f>
        <v>9.6</v>
      </c>
      <c r="W29" s="176">
        <f t="shared" si="10"/>
        <v>6.3</v>
      </c>
      <c r="X29" s="167">
        <f>IF('Indicator Data'!AN31="No data","x",ROUND(IF('Indicator Data'!AN31&gt;X$72,10,IF('Indicator Data'!AN31&lt;X$71,0,10-(X$72-'Indicator Data'!AN31)/(X$72-X$71)*10)),1))</f>
        <v>7.9</v>
      </c>
      <c r="Y29" s="167">
        <f>IF('Indicator Data'!AO31="No data","x",ROUND(IF('Indicator Data'!AO31&gt;Y$72,10,IF('Indicator Data'!AO31&lt;Y$71,0,10-(Y$72-'Indicator Data'!AO31)/(Y$72-Y$71)*10)),1))</f>
        <v>6.5</v>
      </c>
      <c r="Z29" s="176">
        <f t="shared" si="11"/>
        <v>7.2</v>
      </c>
      <c r="AA29" s="170">
        <f>'Indicator Data'!AA31+'Indicator Data'!Z31*0.5+'Indicator Data'!Y31*0.25</f>
        <v>362666.85834850039</v>
      </c>
      <c r="AB29" s="174">
        <f>AA29/'Indicator Data'!$AZ31</f>
        <v>8.7174692546760121E-2</v>
      </c>
      <c r="AC29" s="176">
        <f t="shared" si="12"/>
        <v>8.6999999999999993</v>
      </c>
      <c r="AD29" s="174" t="str">
        <f>IF('Indicator Data'!AB31="No data","x",'Indicator Data'!AB31/'Indicator Data'!AW31)</f>
        <v>x</v>
      </c>
      <c r="AE29" s="167" t="str">
        <f t="shared" si="13"/>
        <v>x</v>
      </c>
      <c r="AF29" s="167" t="str">
        <f>IF('Indicator Data'!AC31="No data","x",ROUND(IF('Indicator Data'!AC31&gt;AF$72,10,IF('Indicator Data'!AC31&lt;AF$71,0,10-(AF$72-'Indicator Data'!AC31)/(AF$72-AF$71)*10)),1))</f>
        <v>x</v>
      </c>
      <c r="AG29" s="176" t="str">
        <f t="shared" si="14"/>
        <v>x</v>
      </c>
      <c r="AH29" s="167" t="str">
        <f>IF('Indicator Data'!AH31="No data","x",ROUND(IF('Indicator Data'!AH31=0,0,IF(LOG('Indicator Data'!AH31)&gt;AH$72,10,IF(LOG('Indicator Data'!AH31)&lt;AH$71,0,10-(AH$72-LOG('Indicator Data'!AH31))/(AH$72-AH$71)*10))),1))</f>
        <v>x</v>
      </c>
      <c r="AI29" s="167" t="str">
        <f>IF('Indicator Data'!AI31="No data","x",ROUND(IF('Indicator Data'!AI31=0,0,IF(LOG('Indicator Data'!AI31)&gt;$AI$72,10,IF(LOG('Indicator Data'!AI31)&lt;AI$71,0,10-(AI$72-LOG('Indicator Data'!AI31))/(AI$72-AI$71)*10))),1))</f>
        <v>x</v>
      </c>
      <c r="AJ29" s="167" t="str">
        <f>IF('Indicator Data'!AJ31="No data","x",ROUND(IF('Indicator Data'!AJ31=0,0,IF(LOG('Indicator Data'!AJ31)&gt;$AJ$72,10,IF(LOG('Indicator Data'!AJ31)&lt;AJ$71,0,10-(AJ$72-LOG('Indicator Data'!AJ31))/(AJ$72-AJ$71)*10))),1))</f>
        <v>x</v>
      </c>
      <c r="AK29" s="167" t="str">
        <f>IF('Indicator Data'!AL31="No data","x",ROUND(IF('Indicator Data'!AL31=0,0,IF(LOG('Indicator Data'!AL31)&gt;$AK$72,10,IF(LOG('Indicator Data'!AL31)&lt;AK$71,0,10-(AK$72-LOG('Indicator Data'!AL31))/(AK$72-AK$71)*10))),1))</f>
        <v>x</v>
      </c>
      <c r="AL29" s="167" t="str">
        <f>IF('Indicator Data'!AM31="No data","x",ROUND(IF('Indicator Data'!AM31=0,0,IF(LOG('Indicator Data'!AM31)&gt;$AL$72,10,IF(LOG('Indicator Data'!AM31)&lt;AL$71,0,10-(AL$72-LOG('Indicator Data'!AM31))/(AL$72-AL$71)*10))),1))</f>
        <v>x</v>
      </c>
      <c r="AM29" s="176" t="str">
        <f t="shared" si="15"/>
        <v>x</v>
      </c>
      <c r="AN29" s="171">
        <f t="shared" si="16"/>
        <v>6.7</v>
      </c>
      <c r="AO29" s="177">
        <f t="shared" si="1"/>
        <v>4.4000000000000004</v>
      </c>
    </row>
    <row r="30" spans="1:41" s="9" customFormat="1" x14ac:dyDescent="0.25">
      <c r="A30" s="165" t="s">
        <v>186</v>
      </c>
      <c r="B30" s="165" t="s">
        <v>359</v>
      </c>
      <c r="C30" s="165" t="s">
        <v>342</v>
      </c>
      <c r="D30" s="195" t="s">
        <v>364</v>
      </c>
      <c r="E30" s="167">
        <f>IF('Indicator Data'!Q32="No data","x",ROUND(IF('Indicator Data'!Q32&gt;E$72,10,IF('Indicator Data'!Q32&lt;E$71,0,10-(E$72-'Indicator Data'!Q32)/(E$72-E$71)*10)),1))</f>
        <v>9.4</v>
      </c>
      <c r="F30" s="168">
        <f t="shared" si="2"/>
        <v>9.4</v>
      </c>
      <c r="G30" s="175">
        <f t="shared" si="3"/>
        <v>9.4</v>
      </c>
      <c r="H30" s="170">
        <f>SUM('Indicator Data'!AD32:AG32)</f>
        <v>0</v>
      </c>
      <c r="I30" s="167">
        <f t="shared" si="4"/>
        <v>0</v>
      </c>
      <c r="J30" s="173">
        <f>H30/'Indicator Data'!$AW32</f>
        <v>0</v>
      </c>
      <c r="K30" s="167">
        <f t="shared" si="5"/>
        <v>0</v>
      </c>
      <c r="L30" s="176">
        <f t="shared" si="6"/>
        <v>0</v>
      </c>
      <c r="M30" s="176">
        <f>IF('Indicator Data'!AK32="No data","x",ROUND(IF('Indicator Data'!AK32=0,0,IF(LOG('Indicator Data'!AK32)&gt;$M$72,10,IF(LOG('Indicator Data'!AK32)&lt;M$71,0,10-(M$72-LOG('Indicator Data'!AK32))/(M$72-M$71)*10))),1))</f>
        <v>2.6</v>
      </c>
      <c r="N30" s="168">
        <f t="shared" si="7"/>
        <v>1.4</v>
      </c>
      <c r="O30" s="167">
        <f>IF('Indicator Data'!V32="No data","x",ROUND(IF('Indicator Data'!V32&gt;O$72,10,IF('Indicator Data'!V32&lt;O$71,0,10-(O$72-'Indicator Data'!V32)/(O$72-O$71)*10)),1))</f>
        <v>1.3</v>
      </c>
      <c r="P30" s="211">
        <f>IF('Indicator Data'!W32="No data","x",'Indicator Data'!W32/'Indicator Data'!$AZ32*100000)</f>
        <v>0</v>
      </c>
      <c r="Q30" s="183">
        <f t="shared" si="8"/>
        <v>0</v>
      </c>
      <c r="R30" s="211">
        <f>IF('Indicator Data'!X32="No data","x",'Indicator Data'!X32/'Indicator Data'!$AZ32*100000)</f>
        <v>0.72111380353639021</v>
      </c>
      <c r="S30" s="183">
        <f t="shared" si="9"/>
        <v>6.2</v>
      </c>
      <c r="T30" s="176">
        <f t="shared" si="0"/>
        <v>3</v>
      </c>
      <c r="U30" s="167">
        <f>IF('Indicator Data'!R32="No data","x",ROUND(IF('Indicator Data'!R32&gt;U$72,10,IF('Indicator Data'!R32&lt;U$71,0,10-(U$72-'Indicator Data'!R32)/(U$72-U$71)*10)),1))</f>
        <v>2.9</v>
      </c>
      <c r="V30" s="167">
        <f>IF('Indicator Data'!S32="No data","x",ROUND(IF('Indicator Data'!S32&gt;V$72,10,IF('Indicator Data'!S32&lt;V$71,0,10-(V$72-'Indicator Data'!S32)/(V$72-V$71)*10)),1))</f>
        <v>9.6</v>
      </c>
      <c r="W30" s="176">
        <f t="shared" si="10"/>
        <v>6.3</v>
      </c>
      <c r="X30" s="167">
        <f>IF('Indicator Data'!AN32="No data","x",ROUND(IF('Indicator Data'!AN32&gt;X$72,10,IF('Indicator Data'!AN32&lt;X$71,0,10-(X$72-'Indicator Data'!AN32)/(X$72-X$71)*10)),1))</f>
        <v>7.9</v>
      </c>
      <c r="Y30" s="167">
        <f>IF('Indicator Data'!AO32="No data","x",ROUND(IF('Indicator Data'!AO32&gt;Y$72,10,IF('Indicator Data'!AO32&lt;Y$71,0,10-(Y$72-'Indicator Data'!AO32)/(Y$72-Y$71)*10)),1))</f>
        <v>6.5</v>
      </c>
      <c r="Z30" s="176">
        <f t="shared" si="11"/>
        <v>7.2</v>
      </c>
      <c r="AA30" s="170">
        <f>'Indicator Data'!AA32+'Indicator Data'!Z32*0.5+'Indicator Data'!Y32*0.25</f>
        <v>362666.85834850039</v>
      </c>
      <c r="AB30" s="174">
        <f>AA30/'Indicator Data'!$AZ32</f>
        <v>8.7174692546760121E-2</v>
      </c>
      <c r="AC30" s="176">
        <f t="shared" si="12"/>
        <v>8.6999999999999993</v>
      </c>
      <c r="AD30" s="174">
        <f>IF('Indicator Data'!AB32="No data","x",'Indicator Data'!AB32/'Indicator Data'!AW32)</f>
        <v>9.5171705663508951E-2</v>
      </c>
      <c r="AE30" s="167">
        <f t="shared" si="13"/>
        <v>9.5</v>
      </c>
      <c r="AF30" s="167">
        <f>IF('Indicator Data'!AC32="No data","x",ROUND(IF('Indicator Data'!AC32&gt;AF$72,10,IF('Indicator Data'!AC32&lt;AF$71,0,10-(AF$72-'Indicator Data'!AC32)/(AF$72-AF$71)*10)),1))</f>
        <v>4.2</v>
      </c>
      <c r="AG30" s="176">
        <f t="shared" si="14"/>
        <v>6.9</v>
      </c>
      <c r="AH30" s="167">
        <f>IF('Indicator Data'!AH32="No data","x",ROUND(IF('Indicator Data'!AH32=0,0,IF(LOG('Indicator Data'!AH32)&gt;AH$72,10,IF(LOG('Indicator Data'!AH32)&lt;AH$71,0,10-(AH$72-LOG('Indicator Data'!AH32))/(AH$72-AH$71)*10))),1))</f>
        <v>7.9</v>
      </c>
      <c r="AI30" s="167">
        <f>IF('Indicator Data'!AI32="No data","x",ROUND(IF('Indicator Data'!AI32=0,0,IF(LOG('Indicator Data'!AI32)&gt;$AI$72,10,IF(LOG('Indicator Data'!AI32)&lt;AI$71,0,10-(AI$72-LOG('Indicator Data'!AI32))/(AI$72-AI$71)*10))),1))</f>
        <v>7.3</v>
      </c>
      <c r="AJ30" s="167">
        <f>IF('Indicator Data'!AJ32="No data","x",ROUND(IF('Indicator Data'!AJ32=0,0,IF(LOG('Indicator Data'!AJ32)&gt;$AJ$72,10,IF(LOG('Indicator Data'!AJ32)&lt;AJ$71,0,10-(AJ$72-LOG('Indicator Data'!AJ32))/(AJ$72-AJ$71)*10))),1))</f>
        <v>2.6</v>
      </c>
      <c r="AK30" s="167">
        <f>IF('Indicator Data'!AL32="No data","x",ROUND(IF('Indicator Data'!AL32=0,0,IF(LOG('Indicator Data'!AL32)&gt;$AK$72,10,IF(LOG('Indicator Data'!AL32)&lt;AK$71,0,10-(AK$72-LOG('Indicator Data'!AL32))/(AK$72-AK$71)*10))),1))</f>
        <v>9.4</v>
      </c>
      <c r="AL30" s="167">
        <f>IF('Indicator Data'!AM32="No data","x",ROUND(IF('Indicator Data'!AM32=0,0,IF(LOG('Indicator Data'!AM32)&gt;$AL$72,10,IF(LOG('Indicator Data'!AM32)&lt;AL$71,0,10-(AL$72-LOG('Indicator Data'!AM32))/(AL$72-AL$71)*10))),1))</f>
        <v>9.3000000000000007</v>
      </c>
      <c r="AM30" s="176">
        <f t="shared" si="15"/>
        <v>7.3</v>
      </c>
      <c r="AN30" s="171">
        <f t="shared" si="16"/>
        <v>6.9</v>
      </c>
      <c r="AO30" s="177">
        <f t="shared" si="1"/>
        <v>4.7</v>
      </c>
    </row>
    <row r="31" spans="1:41" s="9" customFormat="1" x14ac:dyDescent="0.25">
      <c r="A31" s="165" t="s">
        <v>186</v>
      </c>
      <c r="B31" s="165" t="s">
        <v>362</v>
      </c>
      <c r="C31" s="165" t="s">
        <v>342</v>
      </c>
      <c r="D31" s="195" t="s">
        <v>518</v>
      </c>
      <c r="E31" s="167">
        <f>IF('Indicator Data'!Q33="No data","x",ROUND(IF('Indicator Data'!Q33&gt;E$72,10,IF('Indicator Data'!Q33&lt;E$71,0,10-(E$72-'Indicator Data'!Q33)/(E$72-E$71)*10)),1))</f>
        <v>9.4</v>
      </c>
      <c r="F31" s="168">
        <f t="shared" si="2"/>
        <v>9.4</v>
      </c>
      <c r="G31" s="175">
        <f t="shared" si="3"/>
        <v>9.4</v>
      </c>
      <c r="H31" s="170">
        <f>SUM('Indicator Data'!AD33:AG33)</f>
        <v>0</v>
      </c>
      <c r="I31" s="167">
        <f t="shared" si="4"/>
        <v>0</v>
      </c>
      <c r="J31" s="173">
        <f>H31/'Indicator Data'!$AW33</f>
        <v>0</v>
      </c>
      <c r="K31" s="167">
        <f t="shared" si="5"/>
        <v>0</v>
      </c>
      <c r="L31" s="176">
        <f t="shared" si="6"/>
        <v>0</v>
      </c>
      <c r="M31" s="176">
        <f>IF('Indicator Data'!AK33="No data","x",ROUND(IF('Indicator Data'!AK33=0,0,IF(LOG('Indicator Data'!AK33)&gt;$M$72,10,IF(LOG('Indicator Data'!AK33)&lt;M$71,0,10-(M$72-LOG('Indicator Data'!AK33))/(M$72-M$71)*10))),1))</f>
        <v>4.3</v>
      </c>
      <c r="N31" s="168">
        <f t="shared" si="7"/>
        <v>2.4</v>
      </c>
      <c r="O31" s="167">
        <f>IF('Indicator Data'!V33="No data","x",ROUND(IF('Indicator Data'!V33&gt;O$72,10,IF('Indicator Data'!V33&lt;O$71,0,10-(O$72-'Indicator Data'!V33)/(O$72-O$71)*10)),1))</f>
        <v>1.3</v>
      </c>
      <c r="P31" s="211">
        <f>IF('Indicator Data'!W33="No data","x",'Indicator Data'!W33/'Indicator Data'!$AZ33*100000)</f>
        <v>0</v>
      </c>
      <c r="Q31" s="183">
        <f t="shared" si="8"/>
        <v>0</v>
      </c>
      <c r="R31" s="211">
        <f>IF('Indicator Data'!X33="No data","x",'Indicator Data'!X33/'Indicator Data'!$AZ33*100000)</f>
        <v>0.72111380353639021</v>
      </c>
      <c r="S31" s="183">
        <f t="shared" si="9"/>
        <v>6.2</v>
      </c>
      <c r="T31" s="176">
        <f t="shared" si="0"/>
        <v>3</v>
      </c>
      <c r="U31" s="167">
        <f>IF('Indicator Data'!R33="No data","x",ROUND(IF('Indicator Data'!R33&gt;U$72,10,IF('Indicator Data'!R33&lt;U$71,0,10-(U$72-'Indicator Data'!R33)/(U$72-U$71)*10)),1))</f>
        <v>2.9</v>
      </c>
      <c r="V31" s="167">
        <f>IF('Indicator Data'!S33="No data","x",ROUND(IF('Indicator Data'!S33&gt;V$72,10,IF('Indicator Data'!S33&lt;V$71,0,10-(V$72-'Indicator Data'!S33)/(V$72-V$71)*10)),1))</f>
        <v>9.6</v>
      </c>
      <c r="W31" s="176">
        <f t="shared" si="10"/>
        <v>6.3</v>
      </c>
      <c r="X31" s="167">
        <f>IF('Indicator Data'!AN33="No data","x",ROUND(IF('Indicator Data'!AN33&gt;X$72,10,IF('Indicator Data'!AN33&lt;X$71,0,10-(X$72-'Indicator Data'!AN33)/(X$72-X$71)*10)),1))</f>
        <v>7.9</v>
      </c>
      <c r="Y31" s="167">
        <f>IF('Indicator Data'!AO33="No data","x",ROUND(IF('Indicator Data'!AO33&gt;Y$72,10,IF('Indicator Data'!AO33&lt;Y$71,0,10-(Y$72-'Indicator Data'!AO33)/(Y$72-Y$71)*10)),1))</f>
        <v>6.5</v>
      </c>
      <c r="Z31" s="176">
        <f t="shared" si="11"/>
        <v>7.2</v>
      </c>
      <c r="AA31" s="170">
        <f>'Indicator Data'!AA33+'Indicator Data'!Z33*0.5+'Indicator Data'!Y33*0.25</f>
        <v>362666.85834850039</v>
      </c>
      <c r="AB31" s="174">
        <f>AA31/'Indicator Data'!$AZ33</f>
        <v>8.7174692546760121E-2</v>
      </c>
      <c r="AC31" s="176">
        <f t="shared" si="12"/>
        <v>8.6999999999999993</v>
      </c>
      <c r="AD31" s="174">
        <f>IF('Indicator Data'!AB33="No data","x",'Indicator Data'!AB33/'Indicator Data'!AW33)</f>
        <v>0</v>
      </c>
      <c r="AE31" s="167">
        <f t="shared" si="13"/>
        <v>0</v>
      </c>
      <c r="AF31" s="167">
        <f>IF('Indicator Data'!AC33="No data","x",ROUND(IF('Indicator Data'!AC33&gt;AF$72,10,IF('Indicator Data'!AC33&lt;AF$71,0,10-(AF$72-'Indicator Data'!AC33)/(AF$72-AF$71)*10)),1))</f>
        <v>3.7</v>
      </c>
      <c r="AG31" s="176">
        <f t="shared" si="14"/>
        <v>1.9</v>
      </c>
      <c r="AH31" s="167">
        <f>IF('Indicator Data'!AH33="No data","x",ROUND(IF('Indicator Data'!AH33=0,0,IF(LOG('Indicator Data'!AH33)&gt;AH$72,10,IF(LOG('Indicator Data'!AH33)&lt;AH$71,0,10-(AH$72-LOG('Indicator Data'!AH33))/(AH$72-AH$71)*10))),1))</f>
        <v>1.1000000000000001</v>
      </c>
      <c r="AI31" s="167">
        <f>IF('Indicator Data'!AI33="No data","x",ROUND(IF('Indicator Data'!AI33=0,0,IF(LOG('Indicator Data'!AI33)&gt;$AI$72,10,IF(LOG('Indicator Data'!AI33)&lt;AI$71,0,10-(AI$72-LOG('Indicator Data'!AI33))/(AI$72-AI$71)*10))),1))</f>
        <v>7.4</v>
      </c>
      <c r="AJ31" s="167">
        <f>IF('Indicator Data'!AJ33="No data","x",ROUND(IF('Indicator Data'!AJ33=0,0,IF(LOG('Indicator Data'!AJ33)&gt;$AJ$72,10,IF(LOG('Indicator Data'!AJ33)&lt;AJ$71,0,10-(AJ$72-LOG('Indicator Data'!AJ33))/(AJ$72-AJ$71)*10))),1))</f>
        <v>4.5999999999999996</v>
      </c>
      <c r="AK31" s="167">
        <f>IF('Indicator Data'!AL33="No data","x",ROUND(IF('Indicator Data'!AL33=0,0,IF(LOG('Indicator Data'!AL33)&gt;$AK$72,10,IF(LOG('Indicator Data'!AL33)&lt;AK$71,0,10-(AK$72-LOG('Indicator Data'!AL33))/(AK$72-AK$71)*10))),1))</f>
        <v>3.8</v>
      </c>
      <c r="AL31" s="167">
        <f>IF('Indicator Data'!AM33="No data","x",ROUND(IF('Indicator Data'!AM33=0,0,IF(LOG('Indicator Data'!AM33)&gt;$AL$72,10,IF(LOG('Indicator Data'!AM33)&lt;AL$71,0,10-(AL$72-LOG('Indicator Data'!AM33))/(AL$72-AL$71)*10))),1))</f>
        <v>9.3000000000000007</v>
      </c>
      <c r="AM31" s="176">
        <f t="shared" si="15"/>
        <v>5.2</v>
      </c>
      <c r="AN31" s="171">
        <f t="shared" si="16"/>
        <v>5.9</v>
      </c>
      <c r="AO31" s="177">
        <f t="shared" si="1"/>
        <v>4.4000000000000004</v>
      </c>
    </row>
    <row r="32" spans="1:41" s="9" customFormat="1" x14ac:dyDescent="0.25">
      <c r="A32" s="165" t="s">
        <v>187</v>
      </c>
      <c r="B32" s="165" t="s">
        <v>365</v>
      </c>
      <c r="C32" s="165" t="s">
        <v>367</v>
      </c>
      <c r="D32" s="195" t="s">
        <v>368</v>
      </c>
      <c r="E32" s="167">
        <f>IF('Indicator Data'!Q34="No data","x",ROUND(IF('Indicator Data'!Q34&gt;E$72,10,IF('Indicator Data'!Q34&lt;E$71,0,10-(E$72-'Indicator Data'!Q34)/(E$72-E$71)*10)),1))</f>
        <v>9.1999999999999993</v>
      </c>
      <c r="F32" s="168">
        <f t="shared" si="2"/>
        <v>9.1999999999999993</v>
      </c>
      <c r="G32" s="175">
        <f t="shared" si="3"/>
        <v>9.1999999999999993</v>
      </c>
      <c r="H32" s="170">
        <f>SUM('Indicator Data'!AD34:AG34)</f>
        <v>0</v>
      </c>
      <c r="I32" s="167">
        <f t="shared" si="4"/>
        <v>0</v>
      </c>
      <c r="J32" s="173">
        <f>H32/'Indicator Data'!$AW34</f>
        <v>0</v>
      </c>
      <c r="K32" s="167">
        <f t="shared" si="5"/>
        <v>0</v>
      </c>
      <c r="L32" s="176">
        <f t="shared" si="6"/>
        <v>0</v>
      </c>
      <c r="M32" s="176">
        <f>IF('Indicator Data'!AK34="No data","x",ROUND(IF('Indicator Data'!AK34=0,0,IF(LOG('Indicator Data'!AK34)&gt;$M$72,10,IF(LOG('Indicator Data'!AK34)&lt;M$71,0,10-(M$72-LOG('Indicator Data'!AK34))/(M$72-M$71)*10))),1))</f>
        <v>2.8</v>
      </c>
      <c r="N32" s="168">
        <f t="shared" si="7"/>
        <v>1.5</v>
      </c>
      <c r="O32" s="167">
        <f>IF('Indicator Data'!V34="No data","x",ROUND(IF('Indicator Data'!V34&gt;O$72,10,IF('Indicator Data'!V34&lt;O$71,0,10-(O$72-'Indicator Data'!V34)/(O$72-O$71)*10)),1))</f>
        <v>2</v>
      </c>
      <c r="P32" s="211">
        <f>IF('Indicator Data'!W34="No data","x",'Indicator Data'!W34/'Indicator Data'!$AZ34*100000)</f>
        <v>0</v>
      </c>
      <c r="Q32" s="183">
        <f t="shared" si="8"/>
        <v>0</v>
      </c>
      <c r="R32" s="211">
        <f>IF('Indicator Data'!X34="No data","x",'Indicator Data'!X34/'Indicator Data'!$AZ34*100000)</f>
        <v>0.27616181274622337</v>
      </c>
      <c r="S32" s="183">
        <f t="shared" si="9"/>
        <v>4.8</v>
      </c>
      <c r="T32" s="176">
        <f t="shared" si="0"/>
        <v>2.5</v>
      </c>
      <c r="U32" s="167">
        <f>IF('Indicator Data'!R34="No data","x",ROUND(IF('Indicator Data'!R34&gt;U$72,10,IF('Indicator Data'!R34&lt;U$71,0,10-(U$72-'Indicator Data'!R34)/(U$72-U$71)*10)),1))</f>
        <v>3.1</v>
      </c>
      <c r="V32" s="167">
        <f>IF('Indicator Data'!S34="No data","x",ROUND(IF('Indicator Data'!S34&gt;V$72,10,IF('Indicator Data'!S34&lt;V$71,0,10-(V$72-'Indicator Data'!S34)/(V$72-V$71)*10)),1))</f>
        <v>6.6</v>
      </c>
      <c r="W32" s="176">
        <f t="shared" si="10"/>
        <v>4.9000000000000004</v>
      </c>
      <c r="X32" s="167">
        <f>IF('Indicator Data'!AN34="No data","x",ROUND(IF('Indicator Data'!AN34&gt;X$72,10,IF('Indicator Data'!AN34&lt;X$71,0,10-(X$72-'Indicator Data'!AN34)/(X$72-X$71)*10)),1))</f>
        <v>2.7</v>
      </c>
      <c r="Y32" s="167">
        <f>IF('Indicator Data'!AO34="No data","x",ROUND(IF('Indicator Data'!AO34&gt;Y$72,10,IF('Indicator Data'!AO34&lt;Y$71,0,10-(Y$72-'Indicator Data'!AO34)/(Y$72-Y$71)*10)),1))</f>
        <v>4</v>
      </c>
      <c r="Z32" s="176">
        <f t="shared" si="11"/>
        <v>3.4</v>
      </c>
      <c r="AA32" s="170">
        <f>'Indicator Data'!AA34+'Indicator Data'!Z34*0.5+'Indicator Data'!Y34*0.25</f>
        <v>346723.79508189543</v>
      </c>
      <c r="AB32" s="174">
        <f>AA32/'Indicator Data'!$AZ34</f>
        <v>8.704715615642393E-2</v>
      </c>
      <c r="AC32" s="176">
        <f t="shared" si="12"/>
        <v>8.6999999999999993</v>
      </c>
      <c r="AD32" s="174">
        <f>IF('Indicator Data'!AB34="No data","x",'Indicator Data'!AB34/'Indicator Data'!AW34)</f>
        <v>3.8207318836479771E-2</v>
      </c>
      <c r="AE32" s="167">
        <f t="shared" si="13"/>
        <v>3.8</v>
      </c>
      <c r="AF32" s="167">
        <f>IF('Indicator Data'!AC34="No data","x",ROUND(IF('Indicator Data'!AC34&gt;AF$72,10,IF('Indicator Data'!AC34&lt;AF$71,0,10-(AF$72-'Indicator Data'!AC34)/(AF$72-AF$71)*10)),1))</f>
        <v>2.9</v>
      </c>
      <c r="AG32" s="176">
        <f t="shared" si="14"/>
        <v>3.4</v>
      </c>
      <c r="AH32" s="167">
        <f>IF('Indicator Data'!AH34="No data","x",ROUND(IF('Indicator Data'!AH34=0,0,IF(LOG('Indicator Data'!AH34)&gt;AH$72,10,IF(LOG('Indicator Data'!AH34)&lt;AH$71,0,10-(AH$72-LOG('Indicator Data'!AH34))/(AH$72-AH$71)*10))),1))</f>
        <v>4.9000000000000004</v>
      </c>
      <c r="AI32" s="167">
        <f>IF('Indicator Data'!AI34="No data","x",ROUND(IF('Indicator Data'!AI34=0,0,IF(LOG('Indicator Data'!AI34)&gt;$AI$72,10,IF(LOG('Indicator Data'!AI34)&lt;AI$71,0,10-(AI$72-LOG('Indicator Data'!AI34))/(AI$72-AI$71)*10))),1))</f>
        <v>5.2</v>
      </c>
      <c r="AJ32" s="167">
        <f>IF('Indicator Data'!AJ34="No data","x",ROUND(IF('Indicator Data'!AJ34=0,0,IF(LOG('Indicator Data'!AJ34)&gt;$AJ$72,10,IF(LOG('Indicator Data'!AJ34)&lt;AJ$71,0,10-(AJ$72-LOG('Indicator Data'!AJ34))/(AJ$72-AJ$71)*10))),1))</f>
        <v>2.8</v>
      </c>
      <c r="AK32" s="167">
        <f>IF('Indicator Data'!AL34="No data","x",ROUND(IF('Indicator Data'!AL34=0,0,IF(LOG('Indicator Data'!AL34)&gt;$AK$72,10,IF(LOG('Indicator Data'!AL34)&lt;AK$71,0,10-(AK$72-LOG('Indicator Data'!AL34))/(AK$72-AK$71)*10))),1))</f>
        <v>7</v>
      </c>
      <c r="AL32" s="167">
        <f>IF('Indicator Data'!AM34="No data","x",ROUND(IF('Indicator Data'!AM34=0,0,IF(LOG('Indicator Data'!AM34)&gt;$AL$72,10,IF(LOG('Indicator Data'!AM34)&lt;AL$71,0,10-(AL$72-LOG('Indicator Data'!AM34))/(AL$72-AL$71)*10))),1))</f>
        <v>8</v>
      </c>
      <c r="AM32" s="176">
        <f t="shared" si="15"/>
        <v>5.6</v>
      </c>
      <c r="AN32" s="171">
        <f t="shared" si="16"/>
        <v>5.2</v>
      </c>
      <c r="AO32" s="177">
        <f t="shared" si="1"/>
        <v>3.6</v>
      </c>
    </row>
    <row r="33" spans="1:41" s="9" customFormat="1" x14ac:dyDescent="0.25">
      <c r="A33" s="165" t="s">
        <v>187</v>
      </c>
      <c r="B33" s="165" t="s">
        <v>369</v>
      </c>
      <c r="C33" s="165" t="s">
        <v>367</v>
      </c>
      <c r="D33" s="195" t="s">
        <v>371</v>
      </c>
      <c r="E33" s="167">
        <f>IF('Indicator Data'!Q35="No data","x",ROUND(IF('Indicator Data'!Q35&gt;E$72,10,IF('Indicator Data'!Q35&lt;E$71,0,10-(E$72-'Indicator Data'!Q35)/(E$72-E$71)*10)),1))</f>
        <v>9.1999999999999993</v>
      </c>
      <c r="F33" s="168">
        <f t="shared" si="2"/>
        <v>9.1999999999999993</v>
      </c>
      <c r="G33" s="175">
        <f t="shared" si="3"/>
        <v>9.1999999999999993</v>
      </c>
      <c r="H33" s="170">
        <f>SUM('Indicator Data'!AD35:AG35)</f>
        <v>0</v>
      </c>
      <c r="I33" s="167">
        <f t="shared" si="4"/>
        <v>0</v>
      </c>
      <c r="J33" s="173">
        <f>H33/'Indicator Data'!$AW35</f>
        <v>0</v>
      </c>
      <c r="K33" s="167">
        <f t="shared" si="5"/>
        <v>0</v>
      </c>
      <c r="L33" s="176">
        <f t="shared" si="6"/>
        <v>0</v>
      </c>
      <c r="M33" s="176">
        <f>IF('Indicator Data'!AK35="No data","x",ROUND(IF('Indicator Data'!AK35=0,0,IF(LOG('Indicator Data'!AK35)&gt;$M$72,10,IF(LOG('Indicator Data'!AK35)&lt;M$71,0,10-(M$72-LOG('Indicator Data'!AK35))/(M$72-M$71)*10))),1))</f>
        <v>0</v>
      </c>
      <c r="N33" s="168">
        <f t="shared" si="7"/>
        <v>0</v>
      </c>
      <c r="O33" s="167">
        <f>IF('Indicator Data'!V35="No data","x",ROUND(IF('Indicator Data'!V35&gt;O$72,10,IF('Indicator Data'!V35&lt;O$71,0,10-(O$72-'Indicator Data'!V35)/(O$72-O$71)*10)),1))</f>
        <v>2</v>
      </c>
      <c r="P33" s="211">
        <f>IF('Indicator Data'!W35="No data","x",'Indicator Data'!W35/'Indicator Data'!$AZ35*100000)</f>
        <v>0</v>
      </c>
      <c r="Q33" s="183">
        <f t="shared" si="8"/>
        <v>0</v>
      </c>
      <c r="R33" s="211">
        <f>IF('Indicator Data'!X35="No data","x",'Indicator Data'!X35/'Indicator Data'!$AZ35*100000)</f>
        <v>0.27616181274622337</v>
      </c>
      <c r="S33" s="183">
        <f t="shared" si="9"/>
        <v>4.8</v>
      </c>
      <c r="T33" s="176">
        <f t="shared" si="0"/>
        <v>2.5</v>
      </c>
      <c r="U33" s="167">
        <f>IF('Indicator Data'!R35="No data","x",ROUND(IF('Indicator Data'!R35&gt;U$72,10,IF('Indicator Data'!R35&lt;U$71,0,10-(U$72-'Indicator Data'!R35)/(U$72-U$71)*10)),1))</f>
        <v>3.1</v>
      </c>
      <c r="V33" s="167">
        <f>IF('Indicator Data'!S35="No data","x",ROUND(IF('Indicator Data'!S35&gt;V$72,10,IF('Indicator Data'!S35&lt;V$71,0,10-(V$72-'Indicator Data'!S35)/(V$72-V$71)*10)),1))</f>
        <v>6.6</v>
      </c>
      <c r="W33" s="176">
        <f t="shared" si="10"/>
        <v>4.9000000000000004</v>
      </c>
      <c r="X33" s="167">
        <f>IF('Indicator Data'!AN35="No data","x",ROUND(IF('Indicator Data'!AN35&gt;X$72,10,IF('Indicator Data'!AN35&lt;X$71,0,10-(X$72-'Indicator Data'!AN35)/(X$72-X$71)*10)),1))</f>
        <v>2.7</v>
      </c>
      <c r="Y33" s="167">
        <f>IF('Indicator Data'!AO35="No data","x",ROUND(IF('Indicator Data'!AO35&gt;Y$72,10,IF('Indicator Data'!AO35&lt;Y$71,0,10-(Y$72-'Indicator Data'!AO35)/(Y$72-Y$71)*10)),1))</f>
        <v>4</v>
      </c>
      <c r="Z33" s="176">
        <f t="shared" si="11"/>
        <v>3.4</v>
      </c>
      <c r="AA33" s="170">
        <f>'Indicator Data'!AA35+'Indicator Data'!Z35*0.5+'Indicator Data'!Y35*0.25</f>
        <v>346723.79508189543</v>
      </c>
      <c r="AB33" s="174">
        <f>AA33/'Indicator Data'!$AZ35</f>
        <v>8.704715615642393E-2</v>
      </c>
      <c r="AC33" s="176">
        <f t="shared" si="12"/>
        <v>8.6999999999999993</v>
      </c>
      <c r="AD33" s="174">
        <f>IF('Indicator Data'!AB35="No data","x",'Indicator Data'!AB35/'Indicator Data'!AW35)</f>
        <v>4.7916086253970022E-2</v>
      </c>
      <c r="AE33" s="167">
        <f t="shared" si="13"/>
        <v>4.8</v>
      </c>
      <c r="AF33" s="167">
        <f>IF('Indicator Data'!AC35="No data","x",ROUND(IF('Indicator Data'!AC35&gt;AF$72,10,IF('Indicator Data'!AC35&lt;AF$71,0,10-(AF$72-'Indicator Data'!AC35)/(AF$72-AF$71)*10)),1))</f>
        <v>10</v>
      </c>
      <c r="AG33" s="176">
        <f t="shared" si="14"/>
        <v>7.4</v>
      </c>
      <c r="AH33" s="167">
        <f>IF('Indicator Data'!AH35="No data","x",ROUND(IF('Indicator Data'!AH35=0,0,IF(LOG('Indicator Data'!AH35)&gt;AH$72,10,IF(LOG('Indicator Data'!AH35)&lt;AH$71,0,10-(AH$72-LOG('Indicator Data'!AH35))/(AH$72-AH$71)*10))),1))</f>
        <v>3.1</v>
      </c>
      <c r="AI33" s="167">
        <f>IF('Indicator Data'!AI35="No data","x",ROUND(IF('Indicator Data'!AI35=0,0,IF(LOG('Indicator Data'!AI35)&gt;$AI$72,10,IF(LOG('Indicator Data'!AI35)&lt;AI$71,0,10-(AI$72-LOG('Indicator Data'!AI35))/(AI$72-AI$71)*10))),1))</f>
        <v>4.0999999999999996</v>
      </c>
      <c r="AJ33" s="167">
        <f>IF('Indicator Data'!AJ35="No data","x",ROUND(IF('Indicator Data'!AJ35=0,0,IF(LOG('Indicator Data'!AJ35)&gt;$AJ$72,10,IF(LOG('Indicator Data'!AJ35)&lt;AJ$71,0,10-(AJ$72-LOG('Indicator Data'!AJ35))/(AJ$72-AJ$71)*10))),1))</f>
        <v>0</v>
      </c>
      <c r="AK33" s="167">
        <f>IF('Indicator Data'!AL35="No data","x",ROUND(IF('Indicator Data'!AL35=0,0,IF(LOG('Indicator Data'!AL35)&gt;$AK$72,10,IF(LOG('Indicator Data'!AL35)&lt;AK$71,0,10-(AK$72-LOG('Indicator Data'!AL35))/(AK$72-AK$71)*10))),1))</f>
        <v>5.4</v>
      </c>
      <c r="AL33" s="167">
        <f>IF('Indicator Data'!AM35="No data","x",ROUND(IF('Indicator Data'!AM35=0,0,IF(LOG('Indicator Data'!AM35)&gt;$AL$72,10,IF(LOG('Indicator Data'!AM35)&lt;AL$71,0,10-(AL$72-LOG('Indicator Data'!AM35))/(AL$72-AL$71)*10))),1))</f>
        <v>5.5</v>
      </c>
      <c r="AM33" s="176">
        <f t="shared" si="15"/>
        <v>3.6</v>
      </c>
      <c r="AN33" s="171">
        <f t="shared" si="16"/>
        <v>5.6</v>
      </c>
      <c r="AO33" s="177">
        <f t="shared" si="1"/>
        <v>3.3</v>
      </c>
    </row>
    <row r="34" spans="1:41" s="9" customFormat="1" x14ac:dyDescent="0.25">
      <c r="A34" s="165" t="s">
        <v>187</v>
      </c>
      <c r="B34" s="165" t="s">
        <v>563</v>
      </c>
      <c r="C34" s="165" t="s">
        <v>367</v>
      </c>
      <c r="D34" s="195" t="s">
        <v>374</v>
      </c>
      <c r="E34" s="167">
        <f>IF('Indicator Data'!Q36="No data","x",ROUND(IF('Indicator Data'!Q36&gt;E$72,10,IF('Indicator Data'!Q36&lt;E$71,0,10-(E$72-'Indicator Data'!Q36)/(E$72-E$71)*10)),1))</f>
        <v>9.1999999999999993</v>
      </c>
      <c r="F34" s="168">
        <f t="shared" si="2"/>
        <v>9.1999999999999993</v>
      </c>
      <c r="G34" s="175">
        <f t="shared" si="3"/>
        <v>9.1999999999999993</v>
      </c>
      <c r="H34" s="170">
        <f>SUM('Indicator Data'!AD36:AG36)</f>
        <v>0</v>
      </c>
      <c r="I34" s="167">
        <f t="shared" si="4"/>
        <v>0</v>
      </c>
      <c r="J34" s="173">
        <f>H34/'Indicator Data'!$AW36</f>
        <v>0</v>
      </c>
      <c r="K34" s="167">
        <f t="shared" si="5"/>
        <v>0</v>
      </c>
      <c r="L34" s="176">
        <f t="shared" si="6"/>
        <v>0</v>
      </c>
      <c r="M34" s="176">
        <f>IF('Indicator Data'!AK36="No data","x",ROUND(IF('Indicator Data'!AK36=0,0,IF(LOG('Indicator Data'!AK36)&gt;$M$72,10,IF(LOG('Indicator Data'!AK36)&lt;M$71,0,10-(M$72-LOG('Indicator Data'!AK36))/(M$72-M$71)*10))),1))</f>
        <v>0</v>
      </c>
      <c r="N34" s="168">
        <f t="shared" si="7"/>
        <v>0</v>
      </c>
      <c r="O34" s="167">
        <f>IF('Indicator Data'!V36="No data","x",ROUND(IF('Indicator Data'!V36&gt;O$72,10,IF('Indicator Data'!V36&lt;O$71,0,10-(O$72-'Indicator Data'!V36)/(O$72-O$71)*10)),1))</f>
        <v>2</v>
      </c>
      <c r="P34" s="211">
        <f>IF('Indicator Data'!W36="No data","x",'Indicator Data'!W36/'Indicator Data'!$AZ36*100000)</f>
        <v>0</v>
      </c>
      <c r="Q34" s="183">
        <f t="shared" si="8"/>
        <v>0</v>
      </c>
      <c r="R34" s="211">
        <f>IF('Indicator Data'!X36="No data","x",'Indicator Data'!X36/'Indicator Data'!$AZ36*100000)</f>
        <v>0.27616181274622337</v>
      </c>
      <c r="S34" s="183">
        <f t="shared" si="9"/>
        <v>4.8</v>
      </c>
      <c r="T34" s="176">
        <f t="shared" si="0"/>
        <v>2.5</v>
      </c>
      <c r="U34" s="167">
        <f>IF('Indicator Data'!R36="No data","x",ROUND(IF('Indicator Data'!R36&gt;U$72,10,IF('Indicator Data'!R36&lt;U$71,0,10-(U$72-'Indicator Data'!R36)/(U$72-U$71)*10)),1))</f>
        <v>3.1</v>
      </c>
      <c r="V34" s="167">
        <f>IF('Indicator Data'!S36="No data","x",ROUND(IF('Indicator Data'!S36&gt;V$72,10,IF('Indicator Data'!S36&lt;V$71,0,10-(V$72-'Indicator Data'!S36)/(V$72-V$71)*10)),1))</f>
        <v>6.6</v>
      </c>
      <c r="W34" s="176">
        <f t="shared" si="10"/>
        <v>4.9000000000000004</v>
      </c>
      <c r="X34" s="167">
        <f>IF('Indicator Data'!AN36="No data","x",ROUND(IF('Indicator Data'!AN36&gt;X$72,10,IF('Indicator Data'!AN36&lt;X$71,0,10-(X$72-'Indicator Data'!AN36)/(X$72-X$71)*10)),1))</f>
        <v>2.7</v>
      </c>
      <c r="Y34" s="167">
        <f>IF('Indicator Data'!AO36="No data","x",ROUND(IF('Indicator Data'!AO36&gt;Y$72,10,IF('Indicator Data'!AO36&lt;Y$71,0,10-(Y$72-'Indicator Data'!AO36)/(Y$72-Y$71)*10)),1))</f>
        <v>4</v>
      </c>
      <c r="Z34" s="176">
        <f t="shared" si="11"/>
        <v>3.4</v>
      </c>
      <c r="AA34" s="170">
        <f>'Indicator Data'!AA36+'Indicator Data'!Z36*0.5+'Indicator Data'!Y36*0.25</f>
        <v>346723.79508189543</v>
      </c>
      <c r="AB34" s="174">
        <f>AA34/'Indicator Data'!$AZ36</f>
        <v>8.704715615642393E-2</v>
      </c>
      <c r="AC34" s="176">
        <f t="shared" si="12"/>
        <v>8.6999999999999993</v>
      </c>
      <c r="AD34" s="174">
        <f>IF('Indicator Data'!AB36="No data","x",'Indicator Data'!AB36/'Indicator Data'!AW36)</f>
        <v>1.9166527196652721E-2</v>
      </c>
      <c r="AE34" s="167">
        <f t="shared" si="13"/>
        <v>1.9</v>
      </c>
      <c r="AF34" s="167">
        <f>IF('Indicator Data'!AC36="No data","x",ROUND(IF('Indicator Data'!AC36&gt;AF$72,10,IF('Indicator Data'!AC36&lt;AF$71,0,10-(AF$72-'Indicator Data'!AC36)/(AF$72-AF$71)*10)),1))</f>
        <v>4.3</v>
      </c>
      <c r="AG34" s="176">
        <f t="shared" si="14"/>
        <v>3.1</v>
      </c>
      <c r="AH34" s="167">
        <f>IF('Indicator Data'!AH36="No data","x",ROUND(IF('Indicator Data'!AH36=0,0,IF(LOG('Indicator Data'!AH36)&gt;AH$72,10,IF(LOG('Indicator Data'!AH36)&lt;AH$71,0,10-(AH$72-LOG('Indicator Data'!AH36))/(AH$72-AH$71)*10))),1))</f>
        <v>4</v>
      </c>
      <c r="AI34" s="167">
        <f>IF('Indicator Data'!AI36="No data","x",ROUND(IF('Indicator Data'!AI36=0,0,IF(LOG('Indicator Data'!AI36)&gt;$AI$72,10,IF(LOG('Indicator Data'!AI36)&lt;AI$71,0,10-(AI$72-LOG('Indicator Data'!AI36))/(AI$72-AI$71)*10))),1))</f>
        <v>8.1</v>
      </c>
      <c r="AJ34" s="167">
        <f>IF('Indicator Data'!AJ36="No data","x",ROUND(IF('Indicator Data'!AJ36=0,0,IF(LOG('Indicator Data'!AJ36)&gt;$AJ$72,10,IF(LOG('Indicator Data'!AJ36)&lt;AJ$71,0,10-(AJ$72-LOG('Indicator Data'!AJ36))/(AJ$72-AJ$71)*10))),1))</f>
        <v>0</v>
      </c>
      <c r="AK34" s="167">
        <f>IF('Indicator Data'!AL36="No data","x",ROUND(IF('Indicator Data'!AL36=0,0,IF(LOG('Indicator Data'!AL36)&gt;$AK$72,10,IF(LOG('Indicator Data'!AL36)&lt;AK$71,0,10-(AK$72-LOG('Indicator Data'!AL36))/(AK$72-AK$71)*10))),1))</f>
        <v>6.2</v>
      </c>
      <c r="AL34" s="167">
        <f>IF('Indicator Data'!AM36="No data","x",ROUND(IF('Indicator Data'!AM36=0,0,IF(LOG('Indicator Data'!AM36)&gt;$AL$72,10,IF(LOG('Indicator Data'!AM36)&lt;AL$71,0,10-(AL$72-LOG('Indicator Data'!AM36))/(AL$72-AL$71)*10))),1))</f>
        <v>7.9</v>
      </c>
      <c r="AM34" s="176">
        <f t="shared" si="15"/>
        <v>5.2</v>
      </c>
      <c r="AN34" s="171">
        <f t="shared" si="16"/>
        <v>5.0999999999999996</v>
      </c>
      <c r="AO34" s="177">
        <f t="shared" si="1"/>
        <v>2.9</v>
      </c>
    </row>
    <row r="35" spans="1:41" s="9" customFormat="1" x14ac:dyDescent="0.25">
      <c r="A35" s="165" t="s">
        <v>187</v>
      </c>
      <c r="B35" s="165" t="s">
        <v>375</v>
      </c>
      <c r="C35" s="165" t="s">
        <v>367</v>
      </c>
      <c r="D35" s="195" t="s">
        <v>377</v>
      </c>
      <c r="E35" s="167">
        <f>IF('Indicator Data'!Q37="No data","x",ROUND(IF('Indicator Data'!Q37&gt;E$72,10,IF('Indicator Data'!Q37&lt;E$71,0,10-(E$72-'Indicator Data'!Q37)/(E$72-E$71)*10)),1))</f>
        <v>9.1999999999999993</v>
      </c>
      <c r="F35" s="168">
        <f t="shared" si="2"/>
        <v>9.1999999999999993</v>
      </c>
      <c r="G35" s="175">
        <f t="shared" si="3"/>
        <v>9.1999999999999993</v>
      </c>
      <c r="H35" s="170">
        <f>SUM('Indicator Data'!AD37:AG37)</f>
        <v>0</v>
      </c>
      <c r="I35" s="167">
        <f t="shared" si="4"/>
        <v>0</v>
      </c>
      <c r="J35" s="173">
        <f>H35/'Indicator Data'!$AW37</f>
        <v>0</v>
      </c>
      <c r="K35" s="167">
        <f t="shared" si="5"/>
        <v>0</v>
      </c>
      <c r="L35" s="176">
        <f t="shared" si="6"/>
        <v>0</v>
      </c>
      <c r="M35" s="176">
        <f>IF('Indicator Data'!AK37="No data","x",ROUND(IF('Indicator Data'!AK37=0,0,IF(LOG('Indicator Data'!AK37)&gt;$M$72,10,IF(LOG('Indicator Data'!AK37)&lt;M$71,0,10-(M$72-LOG('Indicator Data'!AK37))/(M$72-M$71)*10))),1))</f>
        <v>0</v>
      </c>
      <c r="N35" s="168">
        <f t="shared" si="7"/>
        <v>0</v>
      </c>
      <c r="O35" s="167">
        <f>IF('Indicator Data'!V37="No data","x",ROUND(IF('Indicator Data'!V37&gt;O$72,10,IF('Indicator Data'!V37&lt;O$71,0,10-(O$72-'Indicator Data'!V37)/(O$72-O$71)*10)),1))</f>
        <v>2</v>
      </c>
      <c r="P35" s="211">
        <f>IF('Indicator Data'!W37="No data","x",'Indicator Data'!W37/'Indicator Data'!$AZ37*100000)</f>
        <v>0</v>
      </c>
      <c r="Q35" s="183">
        <f t="shared" si="8"/>
        <v>0</v>
      </c>
      <c r="R35" s="211">
        <f>IF('Indicator Data'!X37="No data","x",'Indicator Data'!X37/'Indicator Data'!$AZ37*100000)</f>
        <v>0.27616181274622337</v>
      </c>
      <c r="S35" s="183">
        <f t="shared" si="9"/>
        <v>4.8</v>
      </c>
      <c r="T35" s="176">
        <f t="shared" ref="T35:T66" si="17">IF(AND(O35="x",Q35="x",S35="x"),"x",ROUND((10-GEOMEAN(((10-O35)/10*9+1),((10-Q35)/10*9+1),((10-S35)/10*9+1)))/9*10,1))</f>
        <v>2.5</v>
      </c>
      <c r="U35" s="167">
        <f>IF('Indicator Data'!R37="No data","x",ROUND(IF('Indicator Data'!R37&gt;U$72,10,IF('Indicator Data'!R37&lt;U$71,0,10-(U$72-'Indicator Data'!R37)/(U$72-U$71)*10)),1))</f>
        <v>3.1</v>
      </c>
      <c r="V35" s="167">
        <f>IF('Indicator Data'!S37="No data","x",ROUND(IF('Indicator Data'!S37&gt;V$72,10,IF('Indicator Data'!S37&lt;V$71,0,10-(V$72-'Indicator Data'!S37)/(V$72-V$71)*10)),1))</f>
        <v>6.6</v>
      </c>
      <c r="W35" s="176">
        <f t="shared" si="10"/>
        <v>4.9000000000000004</v>
      </c>
      <c r="X35" s="167">
        <f>IF('Indicator Data'!AN37="No data","x",ROUND(IF('Indicator Data'!AN37&gt;X$72,10,IF('Indicator Data'!AN37&lt;X$71,0,10-(X$72-'Indicator Data'!AN37)/(X$72-X$71)*10)),1))</f>
        <v>2.7</v>
      </c>
      <c r="Y35" s="167">
        <f>IF('Indicator Data'!AO37="No data","x",ROUND(IF('Indicator Data'!AO37&gt;Y$72,10,IF('Indicator Data'!AO37&lt;Y$71,0,10-(Y$72-'Indicator Data'!AO37)/(Y$72-Y$71)*10)),1))</f>
        <v>4</v>
      </c>
      <c r="Z35" s="176">
        <f t="shared" si="11"/>
        <v>3.4</v>
      </c>
      <c r="AA35" s="170">
        <f>'Indicator Data'!AA37+'Indicator Data'!Z37*0.5+'Indicator Data'!Y37*0.25</f>
        <v>346723.79508189543</v>
      </c>
      <c r="AB35" s="174">
        <f>AA35/'Indicator Data'!$AZ37</f>
        <v>8.704715615642393E-2</v>
      </c>
      <c r="AC35" s="176">
        <f t="shared" si="12"/>
        <v>8.6999999999999993</v>
      </c>
      <c r="AD35" s="174">
        <f>IF('Indicator Data'!AB37="No data","x",'Indicator Data'!AB37/'Indicator Data'!AW37)</f>
        <v>2.874983267428104E-2</v>
      </c>
      <c r="AE35" s="167">
        <f t="shared" si="13"/>
        <v>2.9</v>
      </c>
      <c r="AF35" s="167">
        <f>IF('Indicator Data'!AC37="No data","x",ROUND(IF('Indicator Data'!AC37&gt;AF$72,10,IF('Indicator Data'!AC37&lt;AF$71,0,10-(AF$72-'Indicator Data'!AC37)/(AF$72-AF$71)*10)),1))</f>
        <v>5</v>
      </c>
      <c r="AG35" s="176">
        <f t="shared" si="14"/>
        <v>4</v>
      </c>
      <c r="AH35" s="167">
        <f>IF('Indicator Data'!AH37="No data","x",ROUND(IF('Indicator Data'!AH37=0,0,IF(LOG('Indicator Data'!AH37)&gt;AH$72,10,IF(LOG('Indicator Data'!AH37)&lt;AH$71,0,10-(AH$72-LOG('Indicator Data'!AH37))/(AH$72-AH$71)*10))),1))</f>
        <v>5.3</v>
      </c>
      <c r="AI35" s="167">
        <f>IF('Indicator Data'!AI37="No data","x",ROUND(IF('Indicator Data'!AI37=0,0,IF(LOG('Indicator Data'!AI37)&gt;$AI$72,10,IF(LOG('Indicator Data'!AI37)&lt;AI$71,0,10-(AI$72-LOG('Indicator Data'!AI37))/(AI$72-AI$71)*10))),1))</f>
        <v>7.9</v>
      </c>
      <c r="AJ35" s="167">
        <f>IF('Indicator Data'!AJ37="No data","x",ROUND(IF('Indicator Data'!AJ37=0,0,IF(LOG('Indicator Data'!AJ37)&gt;$AJ$72,10,IF(LOG('Indicator Data'!AJ37)&lt;AJ$71,0,10-(AJ$72-LOG('Indicator Data'!AJ37))/(AJ$72-AJ$71)*10))),1))</f>
        <v>0</v>
      </c>
      <c r="AK35" s="167">
        <f>IF('Indicator Data'!AL37="No data","x",ROUND(IF('Indicator Data'!AL37=0,0,IF(LOG('Indicator Data'!AL37)&gt;$AK$72,10,IF(LOG('Indicator Data'!AL37)&lt;AK$71,0,10-(AK$72-LOG('Indicator Data'!AL37))/(AK$72-AK$71)*10))),1))</f>
        <v>7.3</v>
      </c>
      <c r="AL35" s="167">
        <f>IF('Indicator Data'!AM37="No data","x",ROUND(IF('Indicator Data'!AM37=0,0,IF(LOG('Indicator Data'!AM37)&gt;$AL$72,10,IF(LOG('Indicator Data'!AM37)&lt;AL$71,0,10-(AL$72-LOG('Indicator Data'!AM37))/(AL$72-AL$71)*10))),1))</f>
        <v>8.6999999999999993</v>
      </c>
      <c r="AM35" s="176">
        <f t="shared" si="15"/>
        <v>5.8</v>
      </c>
      <c r="AN35" s="171">
        <f t="shared" si="16"/>
        <v>5.3</v>
      </c>
      <c r="AO35" s="177">
        <f t="shared" ref="AO35:AO66" si="18">ROUND((10-GEOMEAN(((10-N35)/10*9+1),((10-AN35)/10*9+1)))/9*10,1)</f>
        <v>3.1</v>
      </c>
    </row>
    <row r="36" spans="1:41" s="9" customFormat="1" x14ac:dyDescent="0.25">
      <c r="A36" s="165" t="s">
        <v>187</v>
      </c>
      <c r="B36" s="165" t="s">
        <v>378</v>
      </c>
      <c r="C36" s="165" t="s">
        <v>367</v>
      </c>
      <c r="D36" s="195" t="s">
        <v>380</v>
      </c>
      <c r="E36" s="167">
        <f>IF('Indicator Data'!Q38="No data","x",ROUND(IF('Indicator Data'!Q38&gt;E$72,10,IF('Indicator Data'!Q38&lt;E$71,0,10-(E$72-'Indicator Data'!Q38)/(E$72-E$71)*10)),1))</f>
        <v>9.1999999999999993</v>
      </c>
      <c r="F36" s="168">
        <f t="shared" si="2"/>
        <v>9.1999999999999993</v>
      </c>
      <c r="G36" s="175">
        <f t="shared" si="3"/>
        <v>9.1999999999999993</v>
      </c>
      <c r="H36" s="170">
        <f>SUM('Indicator Data'!AD38:AG38)</f>
        <v>0</v>
      </c>
      <c r="I36" s="167">
        <f t="shared" si="4"/>
        <v>0</v>
      </c>
      <c r="J36" s="173">
        <f>H36/'Indicator Data'!$AW38</f>
        <v>0</v>
      </c>
      <c r="K36" s="167">
        <f t="shared" si="5"/>
        <v>0</v>
      </c>
      <c r="L36" s="176">
        <f t="shared" si="6"/>
        <v>0</v>
      </c>
      <c r="M36" s="176">
        <f>IF('Indicator Data'!AK38="No data","x",ROUND(IF('Indicator Data'!AK38=0,0,IF(LOG('Indicator Data'!AK38)&gt;$M$72,10,IF(LOG('Indicator Data'!AK38)&lt;M$71,0,10-(M$72-LOG('Indicator Data'!AK38))/(M$72-M$71)*10))),1))</f>
        <v>0</v>
      </c>
      <c r="N36" s="168">
        <f t="shared" si="7"/>
        <v>0</v>
      </c>
      <c r="O36" s="167">
        <f>IF('Indicator Data'!V38="No data","x",ROUND(IF('Indicator Data'!V38&gt;O$72,10,IF('Indicator Data'!V38&lt;O$71,0,10-(O$72-'Indicator Data'!V38)/(O$72-O$71)*10)),1))</f>
        <v>2</v>
      </c>
      <c r="P36" s="211">
        <f>IF('Indicator Data'!W38="No data","x",'Indicator Data'!W38/'Indicator Data'!$AZ38*100000)</f>
        <v>0</v>
      </c>
      <c r="Q36" s="183">
        <f t="shared" si="8"/>
        <v>0</v>
      </c>
      <c r="R36" s="211">
        <f>IF('Indicator Data'!X38="No data","x",'Indicator Data'!X38/'Indicator Data'!$AZ38*100000)</f>
        <v>0.27616181274622337</v>
      </c>
      <c r="S36" s="183">
        <f t="shared" si="9"/>
        <v>4.8</v>
      </c>
      <c r="T36" s="176">
        <f t="shared" si="17"/>
        <v>2.5</v>
      </c>
      <c r="U36" s="167">
        <f>IF('Indicator Data'!R38="No data","x",ROUND(IF('Indicator Data'!R38&gt;U$72,10,IF('Indicator Data'!R38&lt;U$71,0,10-(U$72-'Indicator Data'!R38)/(U$72-U$71)*10)),1))</f>
        <v>3.1</v>
      </c>
      <c r="V36" s="167">
        <f>IF('Indicator Data'!S38="No data","x",ROUND(IF('Indicator Data'!S38&gt;V$72,10,IF('Indicator Data'!S38&lt;V$71,0,10-(V$72-'Indicator Data'!S38)/(V$72-V$71)*10)),1))</f>
        <v>6.6</v>
      </c>
      <c r="W36" s="176">
        <f t="shared" si="10"/>
        <v>4.9000000000000004</v>
      </c>
      <c r="X36" s="167">
        <f>IF('Indicator Data'!AN38="No data","x",ROUND(IF('Indicator Data'!AN38&gt;X$72,10,IF('Indicator Data'!AN38&lt;X$71,0,10-(X$72-'Indicator Data'!AN38)/(X$72-X$71)*10)),1))</f>
        <v>2.7</v>
      </c>
      <c r="Y36" s="167">
        <f>IF('Indicator Data'!AO38="No data","x",ROUND(IF('Indicator Data'!AO38&gt;Y$72,10,IF('Indicator Data'!AO38&lt;Y$71,0,10-(Y$72-'Indicator Data'!AO38)/(Y$72-Y$71)*10)),1))</f>
        <v>4</v>
      </c>
      <c r="Z36" s="176">
        <f t="shared" si="11"/>
        <v>3.4</v>
      </c>
      <c r="AA36" s="170">
        <f>'Indicator Data'!AA38+'Indicator Data'!Z38*0.5+'Indicator Data'!Y38*0.25</f>
        <v>346723.79508189543</v>
      </c>
      <c r="AB36" s="174">
        <f>AA36/'Indicator Data'!$AZ38</f>
        <v>8.704715615642393E-2</v>
      </c>
      <c r="AC36" s="176">
        <f t="shared" si="12"/>
        <v>8.6999999999999993</v>
      </c>
      <c r="AD36" s="174">
        <f>IF('Indicator Data'!AB38="No data","x",'Indicator Data'!AB38/'Indicator Data'!AW38)</f>
        <v>6.708297035200414E-2</v>
      </c>
      <c r="AE36" s="167">
        <f t="shared" si="13"/>
        <v>6.7</v>
      </c>
      <c r="AF36" s="167">
        <f>IF('Indicator Data'!AC38="No data","x",ROUND(IF('Indicator Data'!AC38&gt;AF$72,10,IF('Indicator Data'!AC38&lt;AF$71,0,10-(AF$72-'Indicator Data'!AC38)/(AF$72-AF$71)*10)),1))</f>
        <v>4.7</v>
      </c>
      <c r="AG36" s="176">
        <f t="shared" si="14"/>
        <v>5.7</v>
      </c>
      <c r="AH36" s="167">
        <f>IF('Indicator Data'!AH38="No data","x",ROUND(IF('Indicator Data'!AH38=0,0,IF(LOG('Indicator Data'!AH38)&gt;AH$72,10,IF(LOG('Indicator Data'!AH38)&lt;AH$71,0,10-(AH$72-LOG('Indicator Data'!AH38))/(AH$72-AH$71)*10))),1))</f>
        <v>6.3</v>
      </c>
      <c r="AI36" s="167">
        <f>IF('Indicator Data'!AI38="No data","x",ROUND(IF('Indicator Data'!AI38=0,0,IF(LOG('Indicator Data'!AI38)&gt;$AI$72,10,IF(LOG('Indicator Data'!AI38)&lt;AI$71,0,10-(AI$72-LOG('Indicator Data'!AI38))/(AI$72-AI$71)*10))),1))</f>
        <v>6.9</v>
      </c>
      <c r="AJ36" s="167">
        <f>IF('Indicator Data'!AJ38="No data","x",ROUND(IF('Indicator Data'!AJ38=0,0,IF(LOG('Indicator Data'!AJ38)&gt;$AJ$72,10,IF(LOG('Indicator Data'!AJ38)&lt;AJ$71,0,10-(AJ$72-LOG('Indicator Data'!AJ38))/(AJ$72-AJ$71)*10))),1))</f>
        <v>0</v>
      </c>
      <c r="AK36" s="167">
        <f>IF('Indicator Data'!AL38="No data","x",ROUND(IF('Indicator Data'!AL38=0,0,IF(LOG('Indicator Data'!AL38)&gt;$AK$72,10,IF(LOG('Indicator Data'!AL38)&lt;AK$71,0,10-(AK$72-LOG('Indicator Data'!AL38))/(AK$72-AK$71)*10))),1))</f>
        <v>8.1999999999999993</v>
      </c>
      <c r="AL36" s="167">
        <f>IF('Indicator Data'!AM38="No data","x",ROUND(IF('Indicator Data'!AM38=0,0,IF(LOG('Indicator Data'!AM38)&gt;$AL$72,10,IF(LOG('Indicator Data'!AM38)&lt;AL$71,0,10-(AL$72-LOG('Indicator Data'!AM38))/(AL$72-AL$71)*10))),1))</f>
        <v>8.4</v>
      </c>
      <c r="AM36" s="176">
        <f t="shared" si="15"/>
        <v>6</v>
      </c>
      <c r="AN36" s="171">
        <f t="shared" si="16"/>
        <v>5.6</v>
      </c>
      <c r="AO36" s="177">
        <f t="shared" si="18"/>
        <v>3.3</v>
      </c>
    </row>
    <row r="37" spans="1:41" s="9" customFormat="1" x14ac:dyDescent="0.25">
      <c r="A37" s="165" t="s">
        <v>187</v>
      </c>
      <c r="B37" s="165" t="s">
        <v>381</v>
      </c>
      <c r="C37" s="165" t="s">
        <v>367</v>
      </c>
      <c r="D37" s="195" t="s">
        <v>383</v>
      </c>
      <c r="E37" s="167">
        <f>IF('Indicator Data'!Q39="No data","x",ROUND(IF('Indicator Data'!Q39&gt;E$72,10,IF('Indicator Data'!Q39&lt;E$71,0,10-(E$72-'Indicator Data'!Q39)/(E$72-E$71)*10)),1))</f>
        <v>9.1999999999999993</v>
      </c>
      <c r="F37" s="168">
        <f t="shared" si="2"/>
        <v>9.1999999999999993</v>
      </c>
      <c r="G37" s="175">
        <f t="shared" si="3"/>
        <v>9.1999999999999993</v>
      </c>
      <c r="H37" s="170">
        <f>SUM('Indicator Data'!AD39:AG39)</f>
        <v>0</v>
      </c>
      <c r="I37" s="167">
        <f t="shared" si="4"/>
        <v>0</v>
      </c>
      <c r="J37" s="173">
        <f>H37/'Indicator Data'!$AW39</f>
        <v>0</v>
      </c>
      <c r="K37" s="167">
        <f t="shared" si="5"/>
        <v>0</v>
      </c>
      <c r="L37" s="176">
        <f t="shared" si="6"/>
        <v>0</v>
      </c>
      <c r="M37" s="176">
        <f>IF('Indicator Data'!AK39="No data","x",ROUND(IF('Indicator Data'!AK39=0,0,IF(LOG('Indicator Data'!AK39)&gt;$M$72,10,IF(LOG('Indicator Data'!AK39)&lt;M$71,0,10-(M$72-LOG('Indicator Data'!AK39))/(M$72-M$71)*10))),1))</f>
        <v>0</v>
      </c>
      <c r="N37" s="168">
        <f t="shared" si="7"/>
        <v>0</v>
      </c>
      <c r="O37" s="167">
        <f>IF('Indicator Data'!V39="No data","x",ROUND(IF('Indicator Data'!V39&gt;O$72,10,IF('Indicator Data'!V39&lt;O$71,0,10-(O$72-'Indicator Data'!V39)/(O$72-O$71)*10)),1))</f>
        <v>2</v>
      </c>
      <c r="P37" s="211">
        <f>IF('Indicator Data'!W39="No data","x",'Indicator Data'!W39/'Indicator Data'!$AZ39*100000)</f>
        <v>0</v>
      </c>
      <c r="Q37" s="183">
        <f t="shared" si="8"/>
        <v>0</v>
      </c>
      <c r="R37" s="211">
        <f>IF('Indicator Data'!X39="No data","x",'Indicator Data'!X39/'Indicator Data'!$AZ39*100000)</f>
        <v>0.27616181274622337</v>
      </c>
      <c r="S37" s="183">
        <f t="shared" si="9"/>
        <v>4.8</v>
      </c>
      <c r="T37" s="176">
        <f t="shared" si="17"/>
        <v>2.5</v>
      </c>
      <c r="U37" s="167">
        <f>IF('Indicator Data'!R39="No data","x",ROUND(IF('Indicator Data'!R39&gt;U$72,10,IF('Indicator Data'!R39&lt;U$71,0,10-(U$72-'Indicator Data'!R39)/(U$72-U$71)*10)),1))</f>
        <v>3.1</v>
      </c>
      <c r="V37" s="167">
        <f>IF('Indicator Data'!S39="No data","x",ROUND(IF('Indicator Data'!S39&gt;V$72,10,IF('Indicator Data'!S39&lt;V$71,0,10-(V$72-'Indicator Data'!S39)/(V$72-V$71)*10)),1))</f>
        <v>6.6</v>
      </c>
      <c r="W37" s="176">
        <f t="shared" si="10"/>
        <v>4.9000000000000004</v>
      </c>
      <c r="X37" s="167">
        <f>IF('Indicator Data'!AN39="No data","x",ROUND(IF('Indicator Data'!AN39&gt;X$72,10,IF('Indicator Data'!AN39&lt;X$71,0,10-(X$72-'Indicator Data'!AN39)/(X$72-X$71)*10)),1))</f>
        <v>2.7</v>
      </c>
      <c r="Y37" s="167">
        <f>IF('Indicator Data'!AO39="No data","x",ROUND(IF('Indicator Data'!AO39&gt;Y$72,10,IF('Indicator Data'!AO39&lt;Y$71,0,10-(Y$72-'Indicator Data'!AO39)/(Y$72-Y$71)*10)),1))</f>
        <v>4</v>
      </c>
      <c r="Z37" s="176">
        <f t="shared" si="11"/>
        <v>3.4</v>
      </c>
      <c r="AA37" s="170">
        <f>'Indicator Data'!AA39+'Indicator Data'!Z39*0.5+'Indicator Data'!Y39*0.25</f>
        <v>346723.79508189543</v>
      </c>
      <c r="AB37" s="174">
        <f>AA37/'Indicator Data'!$AZ39</f>
        <v>8.704715615642393E-2</v>
      </c>
      <c r="AC37" s="176">
        <f t="shared" si="12"/>
        <v>8.6999999999999993</v>
      </c>
      <c r="AD37" s="174">
        <f>IF('Indicator Data'!AB39="No data","x",'Indicator Data'!AB39/'Indicator Data'!AW39)</f>
        <v>4.7916367929488474E-2</v>
      </c>
      <c r="AE37" s="167">
        <f t="shared" si="13"/>
        <v>4.8</v>
      </c>
      <c r="AF37" s="167">
        <f>IF('Indicator Data'!AC39="No data","x",ROUND(IF('Indicator Data'!AC39&gt;AF$72,10,IF('Indicator Data'!AC39&lt;AF$71,0,10-(AF$72-'Indicator Data'!AC39)/(AF$72-AF$71)*10)),1))</f>
        <v>10</v>
      </c>
      <c r="AG37" s="176">
        <f t="shared" si="14"/>
        <v>7.4</v>
      </c>
      <c r="AH37" s="167">
        <f>IF('Indicator Data'!AH39="No data","x",ROUND(IF('Indicator Data'!AH39=0,0,IF(LOG('Indicator Data'!AH39)&gt;AH$72,10,IF(LOG('Indicator Data'!AH39)&lt;AH$71,0,10-(AH$72-LOG('Indicator Data'!AH39))/(AH$72-AH$71)*10))),1))</f>
        <v>5.7</v>
      </c>
      <c r="AI37" s="167">
        <f>IF('Indicator Data'!AI39="No data","x",ROUND(IF('Indicator Data'!AI39=0,0,IF(LOG('Indicator Data'!AI39)&gt;$AI$72,10,IF(LOG('Indicator Data'!AI39)&lt;AI$71,0,10-(AI$72-LOG('Indicator Data'!AI39))/(AI$72-AI$71)*10))),1))</f>
        <v>9</v>
      </c>
      <c r="AJ37" s="167">
        <f>IF('Indicator Data'!AJ39="No data","x",ROUND(IF('Indicator Data'!AJ39=0,0,IF(LOG('Indicator Data'!AJ39)&gt;$AJ$72,10,IF(LOG('Indicator Data'!AJ39)&lt;AJ$71,0,10-(AJ$72-LOG('Indicator Data'!AJ39))/(AJ$72-AJ$71)*10))),1))</f>
        <v>0</v>
      </c>
      <c r="AK37" s="167">
        <f>IF('Indicator Data'!AL39="No data","x",ROUND(IF('Indicator Data'!AL39=0,0,IF(LOG('Indicator Data'!AL39)&gt;$AK$72,10,IF(LOG('Indicator Data'!AL39)&lt;AK$71,0,10-(AK$72-LOG('Indicator Data'!AL39))/(AK$72-AK$71)*10))),1))</f>
        <v>7.7</v>
      </c>
      <c r="AL37" s="167">
        <f>IF('Indicator Data'!AM39="No data","x",ROUND(IF('Indicator Data'!AM39=0,0,IF(LOG('Indicator Data'!AM39)&gt;$AL$72,10,IF(LOG('Indicator Data'!AM39)&lt;AL$71,0,10-(AL$72-LOG('Indicator Data'!AM39))/(AL$72-AL$71)*10))),1))</f>
        <v>8.3000000000000007</v>
      </c>
      <c r="AM37" s="176">
        <f t="shared" si="15"/>
        <v>6.1</v>
      </c>
      <c r="AN37" s="171">
        <f t="shared" si="16"/>
        <v>6</v>
      </c>
      <c r="AO37" s="177">
        <f t="shared" si="18"/>
        <v>3.6</v>
      </c>
    </row>
    <row r="38" spans="1:41" s="9" customFormat="1" x14ac:dyDescent="0.25">
      <c r="A38" s="165" t="s">
        <v>187</v>
      </c>
      <c r="B38" s="165" t="s">
        <v>384</v>
      </c>
      <c r="C38" s="165" t="s">
        <v>367</v>
      </c>
      <c r="D38" s="195" t="s">
        <v>386</v>
      </c>
      <c r="E38" s="167">
        <f>IF('Indicator Data'!Q40="No data","x",ROUND(IF('Indicator Data'!Q40&gt;E$72,10,IF('Indicator Data'!Q40&lt;E$71,0,10-(E$72-'Indicator Data'!Q40)/(E$72-E$71)*10)),1))</f>
        <v>9.1999999999999993</v>
      </c>
      <c r="F38" s="168">
        <f t="shared" si="2"/>
        <v>9.1999999999999993</v>
      </c>
      <c r="G38" s="175">
        <f t="shared" si="3"/>
        <v>9.1999999999999993</v>
      </c>
      <c r="H38" s="170">
        <f>SUM('Indicator Data'!AD40:AG40)</f>
        <v>0</v>
      </c>
      <c r="I38" s="167">
        <f t="shared" si="4"/>
        <v>0</v>
      </c>
      <c r="J38" s="173">
        <f>H38/'Indicator Data'!$AW40</f>
        <v>0</v>
      </c>
      <c r="K38" s="167">
        <f t="shared" si="5"/>
        <v>0</v>
      </c>
      <c r="L38" s="176">
        <f t="shared" si="6"/>
        <v>0</v>
      </c>
      <c r="M38" s="176">
        <f>IF('Indicator Data'!AK40="No data","x",ROUND(IF('Indicator Data'!AK40=0,0,IF(LOG('Indicator Data'!AK40)&gt;$M$72,10,IF(LOG('Indicator Data'!AK40)&lt;M$71,0,10-(M$72-LOG('Indicator Data'!AK40))/(M$72-M$71)*10))),1))</f>
        <v>3.1</v>
      </c>
      <c r="N38" s="168">
        <f t="shared" si="7"/>
        <v>1.7</v>
      </c>
      <c r="O38" s="167">
        <f>IF('Indicator Data'!V40="No data","x",ROUND(IF('Indicator Data'!V40&gt;O$72,10,IF('Indicator Data'!V40&lt;O$71,0,10-(O$72-'Indicator Data'!V40)/(O$72-O$71)*10)),1))</f>
        <v>2</v>
      </c>
      <c r="P38" s="211">
        <f>IF('Indicator Data'!W40="No data","x",'Indicator Data'!W40/'Indicator Data'!$AZ40*100000)</f>
        <v>0</v>
      </c>
      <c r="Q38" s="183">
        <f t="shared" si="8"/>
        <v>0</v>
      </c>
      <c r="R38" s="211">
        <f>IF('Indicator Data'!X40="No data","x",'Indicator Data'!X40/'Indicator Data'!$AZ40*100000)</f>
        <v>0.27616181274622337</v>
      </c>
      <c r="S38" s="183">
        <f t="shared" si="9"/>
        <v>4.8</v>
      </c>
      <c r="T38" s="176">
        <f t="shared" si="17"/>
        <v>2.5</v>
      </c>
      <c r="U38" s="167">
        <f>IF('Indicator Data'!R40="No data","x",ROUND(IF('Indicator Data'!R40&gt;U$72,10,IF('Indicator Data'!R40&lt;U$71,0,10-(U$72-'Indicator Data'!R40)/(U$72-U$71)*10)),1))</f>
        <v>3.1</v>
      </c>
      <c r="V38" s="167">
        <f>IF('Indicator Data'!S40="No data","x",ROUND(IF('Indicator Data'!S40&gt;V$72,10,IF('Indicator Data'!S40&lt;V$71,0,10-(V$72-'Indicator Data'!S40)/(V$72-V$71)*10)),1))</f>
        <v>6.6</v>
      </c>
      <c r="W38" s="176">
        <f t="shared" si="10"/>
        <v>4.9000000000000004</v>
      </c>
      <c r="X38" s="167">
        <f>IF('Indicator Data'!AN40="No data","x",ROUND(IF('Indicator Data'!AN40&gt;X$72,10,IF('Indicator Data'!AN40&lt;X$71,0,10-(X$72-'Indicator Data'!AN40)/(X$72-X$71)*10)),1))</f>
        <v>2.7</v>
      </c>
      <c r="Y38" s="167">
        <f>IF('Indicator Data'!AO40="No data","x",ROUND(IF('Indicator Data'!AO40&gt;Y$72,10,IF('Indicator Data'!AO40&lt;Y$71,0,10-(Y$72-'Indicator Data'!AO40)/(Y$72-Y$71)*10)),1))</f>
        <v>4</v>
      </c>
      <c r="Z38" s="176">
        <f t="shared" si="11"/>
        <v>3.4</v>
      </c>
      <c r="AA38" s="170">
        <f>'Indicator Data'!AA40+'Indicator Data'!Z40*0.5+'Indicator Data'!Y40*0.25</f>
        <v>346723.79508189543</v>
      </c>
      <c r="AB38" s="174">
        <f>AA38/'Indicator Data'!$AZ40</f>
        <v>8.704715615642393E-2</v>
      </c>
      <c r="AC38" s="176">
        <f t="shared" si="12"/>
        <v>8.6999999999999993</v>
      </c>
      <c r="AD38" s="174">
        <f>IF('Indicator Data'!AB40="No data","x",'Indicator Data'!AB40/'Indicator Data'!AW40)</f>
        <v>1.9166574369016344E-2</v>
      </c>
      <c r="AE38" s="167">
        <f t="shared" si="13"/>
        <v>1.9</v>
      </c>
      <c r="AF38" s="167">
        <f>IF('Indicator Data'!AC40="No data","x",ROUND(IF('Indicator Data'!AC40&gt;AF$72,10,IF('Indicator Data'!AC40&lt;AF$71,0,10-(AF$72-'Indicator Data'!AC40)/(AF$72-AF$71)*10)),1))</f>
        <v>3.5</v>
      </c>
      <c r="AG38" s="176">
        <f t="shared" si="14"/>
        <v>2.7</v>
      </c>
      <c r="AH38" s="167">
        <f>IF('Indicator Data'!AH40="No data","x",ROUND(IF('Indicator Data'!AH40=0,0,IF(LOG('Indicator Data'!AH40)&gt;AH$72,10,IF(LOG('Indicator Data'!AH40)&lt;AH$71,0,10-(AH$72-LOG('Indicator Data'!AH40))/(AH$72-AH$71)*10))),1))</f>
        <v>5.0999999999999996</v>
      </c>
      <c r="AI38" s="167">
        <f>IF('Indicator Data'!AI40="No data","x",ROUND(IF('Indicator Data'!AI40=0,0,IF(LOG('Indicator Data'!AI40)&gt;$AI$72,10,IF(LOG('Indicator Data'!AI40)&lt;AI$71,0,10-(AI$72-LOG('Indicator Data'!AI40))/(AI$72-AI$71)*10))),1))</f>
        <v>9.3000000000000007</v>
      </c>
      <c r="AJ38" s="167">
        <f>IF('Indicator Data'!AJ40="No data","x",ROUND(IF('Indicator Data'!AJ40=0,0,IF(LOG('Indicator Data'!AJ40)&gt;$AJ$72,10,IF(LOG('Indicator Data'!AJ40)&lt;AJ$71,0,10-(AJ$72-LOG('Indicator Data'!AJ40))/(AJ$72-AJ$71)*10))),1))</f>
        <v>3.1</v>
      </c>
      <c r="AK38" s="167">
        <f>IF('Indicator Data'!AL40="No data","x",ROUND(IF('Indicator Data'!AL40=0,0,IF(LOG('Indicator Data'!AL40)&gt;$AK$72,10,IF(LOG('Indicator Data'!AL40)&lt;AK$71,0,10-(AK$72-LOG('Indicator Data'!AL40))/(AK$72-AK$71)*10))),1))</f>
        <v>7.1</v>
      </c>
      <c r="AL38" s="167">
        <f>IF('Indicator Data'!AM40="No data","x",ROUND(IF('Indicator Data'!AM40=0,0,IF(LOG('Indicator Data'!AM40)&gt;$AL$72,10,IF(LOG('Indicator Data'!AM40)&lt;AL$71,0,10-(AL$72-LOG('Indicator Data'!AM40))/(AL$72-AL$71)*10))),1))</f>
        <v>9.4</v>
      </c>
      <c r="AM38" s="176">
        <f t="shared" si="15"/>
        <v>6.8</v>
      </c>
      <c r="AN38" s="171">
        <f t="shared" si="16"/>
        <v>5.4</v>
      </c>
      <c r="AO38" s="177">
        <f t="shared" si="18"/>
        <v>3.8</v>
      </c>
    </row>
    <row r="39" spans="1:41" s="9" customFormat="1" x14ac:dyDescent="0.25">
      <c r="A39" s="165" t="s">
        <v>187</v>
      </c>
      <c r="B39" s="165" t="s">
        <v>387</v>
      </c>
      <c r="C39" s="165" t="s">
        <v>367</v>
      </c>
      <c r="D39" s="195" t="s">
        <v>389</v>
      </c>
      <c r="E39" s="167">
        <f>IF('Indicator Data'!Q41="No data","x",ROUND(IF('Indicator Data'!Q41&gt;E$72,10,IF('Indicator Data'!Q41&lt;E$71,0,10-(E$72-'Indicator Data'!Q41)/(E$72-E$71)*10)),1))</f>
        <v>9.1999999999999993</v>
      </c>
      <c r="F39" s="168">
        <f t="shared" si="2"/>
        <v>9.1999999999999993</v>
      </c>
      <c r="G39" s="175">
        <f t="shared" si="3"/>
        <v>9.1999999999999993</v>
      </c>
      <c r="H39" s="170">
        <f>SUM('Indicator Data'!AD41:AG41)</f>
        <v>0</v>
      </c>
      <c r="I39" s="167">
        <f t="shared" si="4"/>
        <v>0</v>
      </c>
      <c r="J39" s="173">
        <f>H39/'Indicator Data'!$AW41</f>
        <v>0</v>
      </c>
      <c r="K39" s="167">
        <f t="shared" si="5"/>
        <v>0</v>
      </c>
      <c r="L39" s="176">
        <f t="shared" si="6"/>
        <v>0</v>
      </c>
      <c r="M39" s="176">
        <f>IF('Indicator Data'!AK41="No data","x",ROUND(IF('Indicator Data'!AK41=0,0,IF(LOG('Indicator Data'!AK41)&gt;$M$72,10,IF(LOG('Indicator Data'!AK41)&lt;M$71,0,10-(M$72-LOG('Indicator Data'!AK41))/(M$72-M$71)*10))),1))</f>
        <v>0</v>
      </c>
      <c r="N39" s="168">
        <f t="shared" si="7"/>
        <v>0</v>
      </c>
      <c r="O39" s="167">
        <f>IF('Indicator Data'!V41="No data","x",ROUND(IF('Indicator Data'!V41&gt;O$72,10,IF('Indicator Data'!V41&lt;O$71,0,10-(O$72-'Indicator Data'!V41)/(O$72-O$71)*10)),1))</f>
        <v>2</v>
      </c>
      <c r="P39" s="211">
        <f>IF('Indicator Data'!W41="No data","x",'Indicator Data'!W41/'Indicator Data'!$AZ41*100000)</f>
        <v>0</v>
      </c>
      <c r="Q39" s="183">
        <f t="shared" si="8"/>
        <v>0</v>
      </c>
      <c r="R39" s="211">
        <f>IF('Indicator Data'!X41="No data","x",'Indicator Data'!X41/'Indicator Data'!$AZ41*100000)</f>
        <v>0.27616181274622337</v>
      </c>
      <c r="S39" s="183">
        <f t="shared" si="9"/>
        <v>4.8</v>
      </c>
      <c r="T39" s="176">
        <f t="shared" si="17"/>
        <v>2.5</v>
      </c>
      <c r="U39" s="167">
        <f>IF('Indicator Data'!R41="No data","x",ROUND(IF('Indicator Data'!R41&gt;U$72,10,IF('Indicator Data'!R41&lt;U$71,0,10-(U$72-'Indicator Data'!R41)/(U$72-U$71)*10)),1))</f>
        <v>3.1</v>
      </c>
      <c r="V39" s="167">
        <f>IF('Indicator Data'!S41="No data","x",ROUND(IF('Indicator Data'!S41&gt;V$72,10,IF('Indicator Data'!S41&lt;V$71,0,10-(V$72-'Indicator Data'!S41)/(V$72-V$71)*10)),1))</f>
        <v>6.6</v>
      </c>
      <c r="W39" s="176">
        <f t="shared" si="10"/>
        <v>4.9000000000000004</v>
      </c>
      <c r="X39" s="167">
        <f>IF('Indicator Data'!AN41="No data","x",ROUND(IF('Indicator Data'!AN41&gt;X$72,10,IF('Indicator Data'!AN41&lt;X$71,0,10-(X$72-'Indicator Data'!AN41)/(X$72-X$71)*10)),1))</f>
        <v>2.7</v>
      </c>
      <c r="Y39" s="167">
        <f>IF('Indicator Data'!AO41="No data","x",ROUND(IF('Indicator Data'!AO41&gt;Y$72,10,IF('Indicator Data'!AO41&lt;Y$71,0,10-(Y$72-'Indicator Data'!AO41)/(Y$72-Y$71)*10)),1))</f>
        <v>4</v>
      </c>
      <c r="Z39" s="176">
        <f t="shared" si="11"/>
        <v>3.4</v>
      </c>
      <c r="AA39" s="170">
        <f>'Indicator Data'!AA41+'Indicator Data'!Z41*0.5+'Indicator Data'!Y41*0.25</f>
        <v>346723.79508189543</v>
      </c>
      <c r="AB39" s="174">
        <f>AA39/'Indicator Data'!$AZ41</f>
        <v>8.704715615642393E-2</v>
      </c>
      <c r="AC39" s="176">
        <f t="shared" si="12"/>
        <v>8.6999999999999993</v>
      </c>
      <c r="AD39" s="174">
        <f>IF('Indicator Data'!AB41="No data","x",'Indicator Data'!AB41/'Indicator Data'!AW41)</f>
        <v>1.9166525119679423E-2</v>
      </c>
      <c r="AE39" s="167">
        <f t="shared" si="13"/>
        <v>1.9</v>
      </c>
      <c r="AF39" s="167">
        <f>IF('Indicator Data'!AC41="No data","x",ROUND(IF('Indicator Data'!AC41&gt;AF$72,10,IF('Indicator Data'!AC41&lt;AF$71,0,10-(AF$72-'Indicator Data'!AC41)/(AF$72-AF$71)*10)),1))</f>
        <v>5.3</v>
      </c>
      <c r="AG39" s="176">
        <f t="shared" si="14"/>
        <v>3.6</v>
      </c>
      <c r="AH39" s="167">
        <f>IF('Indicator Data'!AH41="No data","x",ROUND(IF('Indicator Data'!AH41=0,0,IF(LOG('Indicator Data'!AH41)&gt;AH$72,10,IF(LOG('Indicator Data'!AH41)&lt;AH$71,0,10-(AH$72-LOG('Indicator Data'!AH41))/(AH$72-AH$71)*10))),1))</f>
        <v>3.5</v>
      </c>
      <c r="AI39" s="167">
        <f>IF('Indicator Data'!AI41="No data","x",ROUND(IF('Indicator Data'!AI41=0,0,IF(LOG('Indicator Data'!AI41)&gt;$AI$72,10,IF(LOG('Indicator Data'!AI41)&lt;AI$71,0,10-(AI$72-LOG('Indicator Data'!AI41))/(AI$72-AI$71)*10))),1))</f>
        <v>0</v>
      </c>
      <c r="AJ39" s="167">
        <f>IF('Indicator Data'!AJ41="No data","x",ROUND(IF('Indicator Data'!AJ41=0,0,IF(LOG('Indicator Data'!AJ41)&gt;$AJ$72,10,IF(LOG('Indicator Data'!AJ41)&lt;AJ$71,0,10-(AJ$72-LOG('Indicator Data'!AJ41))/(AJ$72-AJ$71)*10))),1))</f>
        <v>0</v>
      </c>
      <c r="AK39" s="167">
        <f>IF('Indicator Data'!AL41="No data","x",ROUND(IF('Indicator Data'!AL41=0,0,IF(LOG('Indicator Data'!AL41)&gt;$AK$72,10,IF(LOG('Indicator Data'!AL41)&lt;AK$71,0,10-(AK$72-LOG('Indicator Data'!AL41))/(AK$72-AK$71)*10))),1))</f>
        <v>5.8</v>
      </c>
      <c r="AL39" s="167">
        <f>IF('Indicator Data'!AM41="No data","x",ROUND(IF('Indicator Data'!AM41=0,0,IF(LOG('Indicator Data'!AM41)&gt;$AL$72,10,IF(LOG('Indicator Data'!AM41)&lt;AL$71,0,10-(AL$72-LOG('Indicator Data'!AM41))/(AL$72-AL$71)*10))),1))</f>
        <v>7.1</v>
      </c>
      <c r="AM39" s="176">
        <f t="shared" si="15"/>
        <v>3.3</v>
      </c>
      <c r="AN39" s="171">
        <f t="shared" si="16"/>
        <v>4.9000000000000004</v>
      </c>
      <c r="AO39" s="177">
        <f t="shared" si="18"/>
        <v>2.8</v>
      </c>
    </row>
    <row r="40" spans="1:41" s="9" customFormat="1" x14ac:dyDescent="0.25">
      <c r="A40" s="165" t="s">
        <v>187</v>
      </c>
      <c r="B40" s="165" t="s">
        <v>187</v>
      </c>
      <c r="C40" s="165" t="s">
        <v>367</v>
      </c>
      <c r="D40" s="195" t="s">
        <v>391</v>
      </c>
      <c r="E40" s="167">
        <f>IF('Indicator Data'!Q42="No data","x",ROUND(IF('Indicator Data'!Q42&gt;E$72,10,IF('Indicator Data'!Q42&lt;E$71,0,10-(E$72-'Indicator Data'!Q42)/(E$72-E$71)*10)),1))</f>
        <v>9.1999999999999993</v>
      </c>
      <c r="F40" s="168">
        <f t="shared" si="2"/>
        <v>9.1999999999999993</v>
      </c>
      <c r="G40" s="175">
        <f t="shared" si="3"/>
        <v>9.1999999999999993</v>
      </c>
      <c r="H40" s="170">
        <f>SUM('Indicator Data'!AD42:AG42)</f>
        <v>0</v>
      </c>
      <c r="I40" s="167">
        <f t="shared" si="4"/>
        <v>0</v>
      </c>
      <c r="J40" s="173">
        <f>H40/'Indicator Data'!$AW42</f>
        <v>0</v>
      </c>
      <c r="K40" s="167">
        <f t="shared" si="5"/>
        <v>0</v>
      </c>
      <c r="L40" s="176">
        <f t="shared" si="6"/>
        <v>0</v>
      </c>
      <c r="M40" s="176">
        <f>IF('Indicator Data'!AK42="No data","x",ROUND(IF('Indicator Data'!AK42=0,0,IF(LOG('Indicator Data'!AK42)&gt;$M$72,10,IF(LOG('Indicator Data'!AK42)&lt;M$71,0,10-(M$72-LOG('Indicator Data'!AK42))/(M$72-M$71)*10))),1))</f>
        <v>3.4</v>
      </c>
      <c r="N40" s="168">
        <f t="shared" si="7"/>
        <v>1.9</v>
      </c>
      <c r="O40" s="167">
        <f>IF('Indicator Data'!V42="No data","x",ROUND(IF('Indicator Data'!V42&gt;O$72,10,IF('Indicator Data'!V42&lt;O$71,0,10-(O$72-'Indicator Data'!V42)/(O$72-O$71)*10)),1))</f>
        <v>2</v>
      </c>
      <c r="P40" s="211">
        <f>IF('Indicator Data'!W42="No data","x",'Indicator Data'!W42/'Indicator Data'!$AZ42*100000)</f>
        <v>0</v>
      </c>
      <c r="Q40" s="183">
        <f t="shared" si="8"/>
        <v>0</v>
      </c>
      <c r="R40" s="211">
        <f>IF('Indicator Data'!X42="No data","x",'Indicator Data'!X42/'Indicator Data'!$AZ42*100000)</f>
        <v>0.27616181274622337</v>
      </c>
      <c r="S40" s="183">
        <f t="shared" si="9"/>
        <v>4.8</v>
      </c>
      <c r="T40" s="176">
        <f t="shared" si="17"/>
        <v>2.5</v>
      </c>
      <c r="U40" s="167">
        <f>IF('Indicator Data'!R42="No data","x",ROUND(IF('Indicator Data'!R42&gt;U$72,10,IF('Indicator Data'!R42&lt;U$71,0,10-(U$72-'Indicator Data'!R42)/(U$72-U$71)*10)),1))</f>
        <v>3.1</v>
      </c>
      <c r="V40" s="167">
        <f>IF('Indicator Data'!S42="No data","x",ROUND(IF('Indicator Data'!S42&gt;V$72,10,IF('Indicator Data'!S42&lt;V$71,0,10-(V$72-'Indicator Data'!S42)/(V$72-V$71)*10)),1))</f>
        <v>6.6</v>
      </c>
      <c r="W40" s="176">
        <f t="shared" si="10"/>
        <v>4.9000000000000004</v>
      </c>
      <c r="X40" s="167">
        <f>IF('Indicator Data'!AN42="No data","x",ROUND(IF('Indicator Data'!AN42&gt;X$72,10,IF('Indicator Data'!AN42&lt;X$71,0,10-(X$72-'Indicator Data'!AN42)/(X$72-X$71)*10)),1))</f>
        <v>2.7</v>
      </c>
      <c r="Y40" s="167">
        <f>IF('Indicator Data'!AO42="No data","x",ROUND(IF('Indicator Data'!AO42&gt;Y$72,10,IF('Indicator Data'!AO42&lt;Y$71,0,10-(Y$72-'Indicator Data'!AO42)/(Y$72-Y$71)*10)),1))</f>
        <v>4</v>
      </c>
      <c r="Z40" s="176">
        <f t="shared" si="11"/>
        <v>3.4</v>
      </c>
      <c r="AA40" s="170">
        <f>'Indicator Data'!AA42+'Indicator Data'!Z42*0.5+'Indicator Data'!Y42*0.25</f>
        <v>346723.79508189543</v>
      </c>
      <c r="AB40" s="174">
        <f>AA40/'Indicator Data'!$AZ42</f>
        <v>8.704715615642393E-2</v>
      </c>
      <c r="AC40" s="176">
        <f t="shared" si="12"/>
        <v>8.6999999999999993</v>
      </c>
      <c r="AD40" s="174">
        <f>IF('Indicator Data'!AB42="No data","x",'Indicator Data'!AB42/'Indicator Data'!AW42)</f>
        <v>4.7916351838688677E-2</v>
      </c>
      <c r="AE40" s="167">
        <f t="shared" si="13"/>
        <v>4.8</v>
      </c>
      <c r="AF40" s="167">
        <f>IF('Indicator Data'!AC42="No data","x",ROUND(IF('Indicator Data'!AC42&gt;AF$72,10,IF('Indicator Data'!AC42&lt;AF$71,0,10-(AF$72-'Indicator Data'!AC42)/(AF$72-AF$71)*10)),1))</f>
        <v>8.5</v>
      </c>
      <c r="AG40" s="176">
        <f t="shared" si="14"/>
        <v>6.7</v>
      </c>
      <c r="AH40" s="167">
        <f>IF('Indicator Data'!AH42="No data","x",ROUND(IF('Indicator Data'!AH42=0,0,IF(LOG('Indicator Data'!AH42)&gt;AH$72,10,IF(LOG('Indicator Data'!AH42)&lt;AH$71,0,10-(AH$72-LOG('Indicator Data'!AH42))/(AH$72-AH$71)*10))),1))</f>
        <v>6.2</v>
      </c>
      <c r="AI40" s="167">
        <f>IF('Indicator Data'!AI42="No data","x",ROUND(IF('Indicator Data'!AI42=0,0,IF(LOG('Indicator Data'!AI42)&gt;$AI$72,10,IF(LOG('Indicator Data'!AI42)&lt;AI$71,0,10-(AI$72-LOG('Indicator Data'!AI42))/(AI$72-AI$71)*10))),1))</f>
        <v>8.5</v>
      </c>
      <c r="AJ40" s="167">
        <f>IF('Indicator Data'!AJ42="No data","x",ROUND(IF('Indicator Data'!AJ42=0,0,IF(LOG('Indicator Data'!AJ42)&gt;$AJ$72,10,IF(LOG('Indicator Data'!AJ42)&lt;AJ$71,0,10-(AJ$72-LOG('Indicator Data'!AJ42))/(AJ$72-AJ$71)*10))),1))</f>
        <v>3.6</v>
      </c>
      <c r="AK40" s="167">
        <f>IF('Indicator Data'!AL42="No data","x",ROUND(IF('Indicator Data'!AL42=0,0,IF(LOG('Indicator Data'!AL42)&gt;$AK$72,10,IF(LOG('Indicator Data'!AL42)&lt;AK$71,0,10-(AK$72-LOG('Indicator Data'!AL42))/(AK$72-AK$71)*10))),1))</f>
        <v>8.1</v>
      </c>
      <c r="AL40" s="167">
        <f>IF('Indicator Data'!AM42="No data","x",ROUND(IF('Indicator Data'!AM42=0,0,IF(LOG('Indicator Data'!AM42)&gt;$AL$72,10,IF(LOG('Indicator Data'!AM42)&lt;AL$71,0,10-(AL$72-LOG('Indicator Data'!AM42))/(AL$72-AL$71)*10))),1))</f>
        <v>9.1999999999999993</v>
      </c>
      <c r="AM40" s="176">
        <f t="shared" si="15"/>
        <v>7.1</v>
      </c>
      <c r="AN40" s="171">
        <f t="shared" si="16"/>
        <v>6</v>
      </c>
      <c r="AO40" s="177">
        <f t="shared" si="18"/>
        <v>4.2</v>
      </c>
    </row>
    <row r="41" spans="1:41" s="9" customFormat="1" x14ac:dyDescent="0.25">
      <c r="A41" s="165" t="s">
        <v>187</v>
      </c>
      <c r="B41" s="165" t="s">
        <v>392</v>
      </c>
      <c r="C41" s="165" t="s">
        <v>367</v>
      </c>
      <c r="D41" s="195" t="s">
        <v>394</v>
      </c>
      <c r="E41" s="167">
        <f>IF('Indicator Data'!Q43="No data","x",ROUND(IF('Indicator Data'!Q43&gt;E$72,10,IF('Indicator Data'!Q43&lt;E$71,0,10-(E$72-'Indicator Data'!Q43)/(E$72-E$71)*10)),1))</f>
        <v>9.1999999999999993</v>
      </c>
      <c r="F41" s="168">
        <f t="shared" si="2"/>
        <v>9.1999999999999993</v>
      </c>
      <c r="G41" s="175">
        <f t="shared" si="3"/>
        <v>9.1999999999999993</v>
      </c>
      <c r="H41" s="170">
        <f>SUM('Indicator Data'!AD43:AG43)</f>
        <v>0</v>
      </c>
      <c r="I41" s="167">
        <f t="shared" si="4"/>
        <v>0</v>
      </c>
      <c r="J41" s="173">
        <f>H41/'Indicator Data'!$AW43</f>
        <v>0</v>
      </c>
      <c r="K41" s="167">
        <f t="shared" si="5"/>
        <v>0</v>
      </c>
      <c r="L41" s="176">
        <f t="shared" si="6"/>
        <v>0</v>
      </c>
      <c r="M41" s="176">
        <f>IF('Indicator Data'!AK43="No data","x",ROUND(IF('Indicator Data'!AK43=0,0,IF(LOG('Indicator Data'!AK43)&gt;$M$72,10,IF(LOG('Indicator Data'!AK43)&lt;M$71,0,10-(M$72-LOG('Indicator Data'!AK43))/(M$72-M$71)*10))),1))</f>
        <v>4.3</v>
      </c>
      <c r="N41" s="168">
        <f t="shared" si="7"/>
        <v>2.4</v>
      </c>
      <c r="O41" s="167">
        <f>IF('Indicator Data'!V43="No data","x",ROUND(IF('Indicator Data'!V43&gt;O$72,10,IF('Indicator Data'!V43&lt;O$71,0,10-(O$72-'Indicator Data'!V43)/(O$72-O$71)*10)),1))</f>
        <v>2</v>
      </c>
      <c r="P41" s="211">
        <f>IF('Indicator Data'!W43="No data","x",'Indicator Data'!W43/'Indicator Data'!$AZ43*100000)</f>
        <v>0</v>
      </c>
      <c r="Q41" s="183">
        <f t="shared" si="8"/>
        <v>0</v>
      </c>
      <c r="R41" s="211">
        <f>IF('Indicator Data'!X43="No data","x",'Indicator Data'!X43/'Indicator Data'!$AZ43*100000)</f>
        <v>0.27616181274622337</v>
      </c>
      <c r="S41" s="183">
        <f t="shared" si="9"/>
        <v>4.8</v>
      </c>
      <c r="T41" s="176">
        <f t="shared" si="17"/>
        <v>2.5</v>
      </c>
      <c r="U41" s="167">
        <f>IF('Indicator Data'!R43="No data","x",ROUND(IF('Indicator Data'!R43&gt;U$72,10,IF('Indicator Data'!R43&lt;U$71,0,10-(U$72-'Indicator Data'!R43)/(U$72-U$71)*10)),1))</f>
        <v>3.1</v>
      </c>
      <c r="V41" s="167">
        <f>IF('Indicator Data'!S43="No data","x",ROUND(IF('Indicator Data'!S43&gt;V$72,10,IF('Indicator Data'!S43&lt;V$71,0,10-(V$72-'Indicator Data'!S43)/(V$72-V$71)*10)),1))</f>
        <v>6.6</v>
      </c>
      <c r="W41" s="176">
        <f t="shared" si="10"/>
        <v>4.9000000000000004</v>
      </c>
      <c r="X41" s="167">
        <f>IF('Indicator Data'!AN43="No data","x",ROUND(IF('Indicator Data'!AN43&gt;X$72,10,IF('Indicator Data'!AN43&lt;X$71,0,10-(X$72-'Indicator Data'!AN43)/(X$72-X$71)*10)),1))</f>
        <v>2.7</v>
      </c>
      <c r="Y41" s="167">
        <f>IF('Indicator Data'!AO43="No data","x",ROUND(IF('Indicator Data'!AO43&gt;Y$72,10,IF('Indicator Data'!AO43&lt;Y$71,0,10-(Y$72-'Indicator Data'!AO43)/(Y$72-Y$71)*10)),1))</f>
        <v>4</v>
      </c>
      <c r="Z41" s="176">
        <f t="shared" si="11"/>
        <v>3.4</v>
      </c>
      <c r="AA41" s="170">
        <f>'Indicator Data'!AA43+'Indicator Data'!Z43*0.5+'Indicator Data'!Y43*0.25</f>
        <v>346723.79508189543</v>
      </c>
      <c r="AB41" s="174">
        <f>AA41/'Indicator Data'!$AZ43</f>
        <v>8.704715615642393E-2</v>
      </c>
      <c r="AC41" s="176">
        <f t="shared" si="12"/>
        <v>8.6999999999999993</v>
      </c>
      <c r="AD41" s="174">
        <f>IF('Indicator Data'!AB43="No data","x",'Indicator Data'!AB43/'Indicator Data'!AW43)</f>
        <v>1.9166611766256014E-2</v>
      </c>
      <c r="AE41" s="167">
        <f t="shared" si="13"/>
        <v>1.9</v>
      </c>
      <c r="AF41" s="167">
        <f>IF('Indicator Data'!AC43="No data","x",ROUND(IF('Indicator Data'!AC43&gt;AF$72,10,IF('Indicator Data'!AC43&lt;AF$71,0,10-(AF$72-'Indicator Data'!AC43)/(AF$72-AF$71)*10)),1))</f>
        <v>4.9000000000000004</v>
      </c>
      <c r="AG41" s="176">
        <f t="shared" si="14"/>
        <v>3.4</v>
      </c>
      <c r="AH41" s="167">
        <f>IF('Indicator Data'!AH43="No data","x",ROUND(IF('Indicator Data'!AH43=0,0,IF(LOG('Indicator Data'!AH43)&gt;AH$72,10,IF(LOG('Indicator Data'!AH43)&lt;AH$71,0,10-(AH$72-LOG('Indicator Data'!AH43))/(AH$72-AH$71)*10))),1))</f>
        <v>0</v>
      </c>
      <c r="AI41" s="167">
        <f>IF('Indicator Data'!AI43="No data","x",ROUND(IF('Indicator Data'!AI43=0,0,IF(LOG('Indicator Data'!AI43)&gt;$AI$72,10,IF(LOG('Indicator Data'!AI43)&lt;AI$71,0,10-(AI$72-LOG('Indicator Data'!AI43))/(AI$72-AI$71)*10))),1))</f>
        <v>0</v>
      </c>
      <c r="AJ41" s="167">
        <f>IF('Indicator Data'!AJ43="No data","x",ROUND(IF('Indicator Data'!AJ43=0,0,IF(LOG('Indicator Data'!AJ43)&gt;$AJ$72,10,IF(LOG('Indicator Data'!AJ43)&lt;AJ$71,0,10-(AJ$72-LOG('Indicator Data'!AJ43))/(AJ$72-AJ$71)*10))),1))</f>
        <v>0</v>
      </c>
      <c r="AK41" s="167">
        <f>IF('Indicator Data'!AL43="No data","x",ROUND(IF('Indicator Data'!AL43=0,0,IF(LOG('Indicator Data'!AL43)&gt;$AK$72,10,IF(LOG('Indicator Data'!AL43)&lt;AK$71,0,10-(AK$72-LOG('Indicator Data'!AL43))/(AK$72-AK$71)*10))),1))</f>
        <v>2.5</v>
      </c>
      <c r="AL41" s="167">
        <f>IF('Indicator Data'!AM43="No data","x",ROUND(IF('Indicator Data'!AM43=0,0,IF(LOG('Indicator Data'!AM43)&gt;$AL$72,10,IF(LOG('Indicator Data'!AM43)&lt;AL$71,0,10-(AL$72-LOG('Indicator Data'!AM43))/(AL$72-AL$71)*10))),1))</f>
        <v>4.0999999999999996</v>
      </c>
      <c r="AM41" s="176">
        <f t="shared" si="15"/>
        <v>1.3</v>
      </c>
      <c r="AN41" s="171">
        <f t="shared" si="16"/>
        <v>4.5999999999999996</v>
      </c>
      <c r="AO41" s="177">
        <f t="shared" si="18"/>
        <v>3.6</v>
      </c>
    </row>
    <row r="42" spans="1:41" s="9" customFormat="1" x14ac:dyDescent="0.25">
      <c r="A42" s="165" t="s">
        <v>187</v>
      </c>
      <c r="B42" s="165" t="s">
        <v>395</v>
      </c>
      <c r="C42" s="165" t="s">
        <v>367</v>
      </c>
      <c r="D42" s="195" t="s">
        <v>397</v>
      </c>
      <c r="E42" s="167">
        <f>IF('Indicator Data'!Q44="No data","x",ROUND(IF('Indicator Data'!Q44&gt;E$72,10,IF('Indicator Data'!Q44&lt;E$71,0,10-(E$72-'Indicator Data'!Q44)/(E$72-E$71)*10)),1))</f>
        <v>9.1999999999999993</v>
      </c>
      <c r="F42" s="168">
        <f t="shared" si="2"/>
        <v>9.1999999999999993</v>
      </c>
      <c r="G42" s="175">
        <f t="shared" si="3"/>
        <v>9.1999999999999993</v>
      </c>
      <c r="H42" s="170">
        <f>SUM('Indicator Data'!AD44:AG44)</f>
        <v>0</v>
      </c>
      <c r="I42" s="167">
        <f t="shared" si="4"/>
        <v>0</v>
      </c>
      <c r="J42" s="173">
        <f>H42/'Indicator Data'!$AW44</f>
        <v>0</v>
      </c>
      <c r="K42" s="167">
        <f t="shared" si="5"/>
        <v>0</v>
      </c>
      <c r="L42" s="176">
        <f t="shared" si="6"/>
        <v>0</v>
      </c>
      <c r="M42" s="176">
        <f>IF('Indicator Data'!AK44="No data","x",ROUND(IF('Indicator Data'!AK44=0,0,IF(LOG('Indicator Data'!AK44)&gt;$M$72,10,IF(LOG('Indicator Data'!AK44)&lt;M$71,0,10-(M$72-LOG('Indicator Data'!AK44))/(M$72-M$71)*10))),1))</f>
        <v>4.3</v>
      </c>
      <c r="N42" s="168">
        <f t="shared" si="7"/>
        <v>2.4</v>
      </c>
      <c r="O42" s="167">
        <f>IF('Indicator Data'!V44="No data","x",ROUND(IF('Indicator Data'!V44&gt;O$72,10,IF('Indicator Data'!V44&lt;O$71,0,10-(O$72-'Indicator Data'!V44)/(O$72-O$71)*10)),1))</f>
        <v>2</v>
      </c>
      <c r="P42" s="211">
        <f>IF('Indicator Data'!W44="No data","x",'Indicator Data'!W44/'Indicator Data'!$AZ44*100000)</f>
        <v>0</v>
      </c>
      <c r="Q42" s="183">
        <f t="shared" si="8"/>
        <v>0</v>
      </c>
      <c r="R42" s="211">
        <f>IF('Indicator Data'!X44="No data","x",'Indicator Data'!X44/'Indicator Data'!$AZ44*100000)</f>
        <v>0.27616181274622337</v>
      </c>
      <c r="S42" s="183">
        <f t="shared" si="9"/>
        <v>4.8</v>
      </c>
      <c r="T42" s="176">
        <f t="shared" si="17"/>
        <v>2.5</v>
      </c>
      <c r="U42" s="167">
        <f>IF('Indicator Data'!R44="No data","x",ROUND(IF('Indicator Data'!R44&gt;U$72,10,IF('Indicator Data'!R44&lt;U$71,0,10-(U$72-'Indicator Data'!R44)/(U$72-U$71)*10)),1))</f>
        <v>3.1</v>
      </c>
      <c r="V42" s="167">
        <f>IF('Indicator Data'!S44="No data","x",ROUND(IF('Indicator Data'!S44&gt;V$72,10,IF('Indicator Data'!S44&lt;V$71,0,10-(V$72-'Indicator Data'!S44)/(V$72-V$71)*10)),1))</f>
        <v>6.6</v>
      </c>
      <c r="W42" s="176">
        <f t="shared" si="10"/>
        <v>4.9000000000000004</v>
      </c>
      <c r="X42" s="167">
        <f>IF('Indicator Data'!AN44="No data","x",ROUND(IF('Indicator Data'!AN44&gt;X$72,10,IF('Indicator Data'!AN44&lt;X$71,0,10-(X$72-'Indicator Data'!AN44)/(X$72-X$71)*10)),1))</f>
        <v>2.7</v>
      </c>
      <c r="Y42" s="167">
        <f>IF('Indicator Data'!AO44="No data","x",ROUND(IF('Indicator Data'!AO44&gt;Y$72,10,IF('Indicator Data'!AO44&lt;Y$71,0,10-(Y$72-'Indicator Data'!AO44)/(Y$72-Y$71)*10)),1))</f>
        <v>4</v>
      </c>
      <c r="Z42" s="176">
        <f t="shared" si="11"/>
        <v>3.4</v>
      </c>
      <c r="AA42" s="170">
        <f>'Indicator Data'!AA44+'Indicator Data'!Z44*0.5+'Indicator Data'!Y44*0.25</f>
        <v>346723.79508189543</v>
      </c>
      <c r="AB42" s="174">
        <f>AA42/'Indicator Data'!$AZ44</f>
        <v>8.704715615642393E-2</v>
      </c>
      <c r="AC42" s="176">
        <f t="shared" si="12"/>
        <v>8.6999999999999993</v>
      </c>
      <c r="AD42" s="174">
        <f>IF('Indicator Data'!AB44="No data","x",'Indicator Data'!AB44/'Indicator Data'!AW44)</f>
        <v>4.7916319617968793E-2</v>
      </c>
      <c r="AE42" s="167">
        <f t="shared" si="13"/>
        <v>4.8</v>
      </c>
      <c r="AF42" s="167">
        <f>IF('Indicator Data'!AC44="No data","x",ROUND(IF('Indicator Data'!AC44&gt;AF$72,10,IF('Indicator Data'!AC44&lt;AF$71,0,10-(AF$72-'Indicator Data'!AC44)/(AF$72-AF$71)*10)),1))</f>
        <v>6.4</v>
      </c>
      <c r="AG42" s="176">
        <f t="shared" si="14"/>
        <v>5.6</v>
      </c>
      <c r="AH42" s="167">
        <f>IF('Indicator Data'!AH44="No data","x",ROUND(IF('Indicator Data'!AH44=0,0,IF(LOG('Indicator Data'!AH44)&gt;AH$72,10,IF(LOG('Indicator Data'!AH44)&lt;AH$71,0,10-(AH$72-LOG('Indicator Data'!AH44))/(AH$72-AH$71)*10))),1))</f>
        <v>4.5</v>
      </c>
      <c r="AI42" s="167">
        <f>IF('Indicator Data'!AI44="No data","x",ROUND(IF('Indicator Data'!AI44=0,0,IF(LOG('Indicator Data'!AI44)&gt;$AI$72,10,IF(LOG('Indicator Data'!AI44)&lt;AI$71,0,10-(AI$72-LOG('Indicator Data'!AI44))/(AI$72-AI$71)*10))),1))</f>
        <v>3.8</v>
      </c>
      <c r="AJ42" s="167">
        <f>IF('Indicator Data'!AJ44="No data","x",ROUND(IF('Indicator Data'!AJ44=0,0,IF(LOG('Indicator Data'!AJ44)&gt;$AJ$72,10,IF(LOG('Indicator Data'!AJ44)&lt;AJ$71,0,10-(AJ$72-LOG('Indicator Data'!AJ44))/(AJ$72-AJ$71)*10))),1))</f>
        <v>4.5999999999999996</v>
      </c>
      <c r="AK42" s="167">
        <f>IF('Indicator Data'!AL44="No data","x",ROUND(IF('Indicator Data'!AL44=0,0,IF(LOG('Indicator Data'!AL44)&gt;$AK$72,10,IF(LOG('Indicator Data'!AL44)&lt;AK$71,0,10-(AK$72-LOG('Indicator Data'!AL44))/(AK$72-AK$71)*10))),1))</f>
        <v>6.6</v>
      </c>
      <c r="AL42" s="167">
        <f>IF('Indicator Data'!AM44="No data","x",ROUND(IF('Indicator Data'!AM44=0,0,IF(LOG('Indicator Data'!AM44)&gt;$AL$72,10,IF(LOG('Indicator Data'!AM44)&lt;AL$71,0,10-(AL$72-LOG('Indicator Data'!AM44))/(AL$72-AL$71)*10))),1))</f>
        <v>6.7</v>
      </c>
      <c r="AM42" s="176">
        <f t="shared" si="15"/>
        <v>5.2</v>
      </c>
      <c r="AN42" s="171">
        <f t="shared" si="16"/>
        <v>5.5</v>
      </c>
      <c r="AO42" s="177">
        <f t="shared" si="18"/>
        <v>4.0999999999999996</v>
      </c>
    </row>
    <row r="43" spans="1:41" s="9" customFormat="1" x14ac:dyDescent="0.25">
      <c r="A43" s="165" t="s">
        <v>187</v>
      </c>
      <c r="B43" s="165" t="s">
        <v>398</v>
      </c>
      <c r="C43" s="165" t="s">
        <v>367</v>
      </c>
      <c r="D43" s="195" t="s">
        <v>400</v>
      </c>
      <c r="E43" s="167">
        <f>IF('Indicator Data'!Q45="No data","x",ROUND(IF('Indicator Data'!Q45&gt;E$72,10,IF('Indicator Data'!Q45&lt;E$71,0,10-(E$72-'Indicator Data'!Q45)/(E$72-E$71)*10)),1))</f>
        <v>9.1999999999999993</v>
      </c>
      <c r="F43" s="168">
        <f t="shared" si="2"/>
        <v>9.1999999999999993</v>
      </c>
      <c r="G43" s="175">
        <f t="shared" si="3"/>
        <v>9.1999999999999993</v>
      </c>
      <c r="H43" s="170">
        <f>SUM('Indicator Data'!AD45:AG45)</f>
        <v>18221</v>
      </c>
      <c r="I43" s="167">
        <f t="shared" si="4"/>
        <v>9</v>
      </c>
      <c r="J43" s="173">
        <f>H43/'Indicator Data'!$AW45</f>
        <v>0.376451386306351</v>
      </c>
      <c r="K43" s="167">
        <f t="shared" si="5"/>
        <v>10</v>
      </c>
      <c r="L43" s="176">
        <f t="shared" si="6"/>
        <v>9.5</v>
      </c>
      <c r="M43" s="176">
        <f>IF('Indicator Data'!AK45="No data","x",ROUND(IF('Indicator Data'!AK45=0,0,IF(LOG('Indicator Data'!AK45)&gt;$M$72,10,IF(LOG('Indicator Data'!AK45)&lt;M$71,0,10-(M$72-LOG('Indicator Data'!AK45))/(M$72-M$71)*10))),1))</f>
        <v>5.0999999999999996</v>
      </c>
      <c r="N43" s="168">
        <f t="shared" si="7"/>
        <v>8</v>
      </c>
      <c r="O43" s="167">
        <f>IF('Indicator Data'!V45="No data","x",ROUND(IF('Indicator Data'!V45&gt;O$72,10,IF('Indicator Data'!V45&lt;O$71,0,10-(O$72-'Indicator Data'!V45)/(O$72-O$71)*10)),1))</f>
        <v>2</v>
      </c>
      <c r="P43" s="211">
        <f>IF('Indicator Data'!W45="No data","x",'Indicator Data'!W45/'Indicator Data'!$AZ45*100000)</f>
        <v>0</v>
      </c>
      <c r="Q43" s="183">
        <f t="shared" si="8"/>
        <v>0</v>
      </c>
      <c r="R43" s="211">
        <f>IF('Indicator Data'!X45="No data","x",'Indicator Data'!X45/'Indicator Data'!$AZ45*100000)</f>
        <v>0.27616181274622337</v>
      </c>
      <c r="S43" s="183">
        <f t="shared" si="9"/>
        <v>4.8</v>
      </c>
      <c r="T43" s="176">
        <f t="shared" si="17"/>
        <v>2.5</v>
      </c>
      <c r="U43" s="167">
        <f>IF('Indicator Data'!R45="No data","x",ROUND(IF('Indicator Data'!R45&gt;U$72,10,IF('Indicator Data'!R45&lt;U$71,0,10-(U$72-'Indicator Data'!R45)/(U$72-U$71)*10)),1))</f>
        <v>3.1</v>
      </c>
      <c r="V43" s="167">
        <f>IF('Indicator Data'!S45="No data","x",ROUND(IF('Indicator Data'!S45&gt;V$72,10,IF('Indicator Data'!S45&lt;V$71,0,10-(V$72-'Indicator Data'!S45)/(V$72-V$71)*10)),1))</f>
        <v>6.6</v>
      </c>
      <c r="W43" s="176">
        <f t="shared" si="10"/>
        <v>4.9000000000000004</v>
      </c>
      <c r="X43" s="167">
        <f>IF('Indicator Data'!AN45="No data","x",ROUND(IF('Indicator Data'!AN45&gt;X$72,10,IF('Indicator Data'!AN45&lt;X$71,0,10-(X$72-'Indicator Data'!AN45)/(X$72-X$71)*10)),1))</f>
        <v>2.7</v>
      </c>
      <c r="Y43" s="167">
        <f>IF('Indicator Data'!AO45="No data","x",ROUND(IF('Indicator Data'!AO45&gt;Y$72,10,IF('Indicator Data'!AO45&lt;Y$71,0,10-(Y$72-'Indicator Data'!AO45)/(Y$72-Y$71)*10)),1))</f>
        <v>4</v>
      </c>
      <c r="Z43" s="176">
        <f t="shared" si="11"/>
        <v>3.4</v>
      </c>
      <c r="AA43" s="170">
        <f>'Indicator Data'!AA45+'Indicator Data'!Z45*0.5+'Indicator Data'!Y45*0.25</f>
        <v>346723.79508189543</v>
      </c>
      <c r="AB43" s="174">
        <f>AA43/'Indicator Data'!$AZ45</f>
        <v>8.704715615642393E-2</v>
      </c>
      <c r="AC43" s="176">
        <f t="shared" si="12"/>
        <v>8.6999999999999993</v>
      </c>
      <c r="AD43" s="174">
        <f>IF('Indicator Data'!AB45="No data","x",'Indicator Data'!AB45/'Indicator Data'!AW45)</f>
        <v>6.7082971778025705E-2</v>
      </c>
      <c r="AE43" s="167">
        <f t="shared" si="13"/>
        <v>6.7</v>
      </c>
      <c r="AF43" s="167">
        <f>IF('Indicator Data'!AC45="No data","x",ROUND(IF('Indicator Data'!AC45&gt;AF$72,10,IF('Indicator Data'!AC45&lt;AF$71,0,10-(AF$72-'Indicator Data'!AC45)/(AF$72-AF$71)*10)),1))</f>
        <v>4.3</v>
      </c>
      <c r="AG43" s="176">
        <f t="shared" si="14"/>
        <v>5.5</v>
      </c>
      <c r="AH43" s="167">
        <f>IF('Indicator Data'!AH45="No data","x",ROUND(IF('Indicator Data'!AH45=0,0,IF(LOG('Indicator Data'!AH45)&gt;AH$72,10,IF(LOG('Indicator Data'!AH45)&lt;AH$71,0,10-(AH$72-LOG('Indicator Data'!AH45))/(AH$72-AH$71)*10))),1))</f>
        <v>7.7</v>
      </c>
      <c r="AI43" s="167">
        <f>IF('Indicator Data'!AI45="No data","x",ROUND(IF('Indicator Data'!AI45=0,0,IF(LOG('Indicator Data'!AI45)&gt;$AI$72,10,IF(LOG('Indicator Data'!AI45)&lt;AI$71,0,10-(AI$72-LOG('Indicator Data'!AI45))/(AI$72-AI$71)*10))),1))</f>
        <v>5</v>
      </c>
      <c r="AJ43" s="167">
        <f>IF('Indicator Data'!AJ45="No data","x",ROUND(IF('Indicator Data'!AJ45=0,0,IF(LOG('Indicator Data'!AJ45)&gt;$AJ$72,10,IF(LOG('Indicator Data'!AJ45)&lt;AJ$71,0,10-(AJ$72-LOG('Indicator Data'!AJ45))/(AJ$72-AJ$71)*10))),1))</f>
        <v>0</v>
      </c>
      <c r="AK43" s="167">
        <f>IF('Indicator Data'!AL45="No data","x",ROUND(IF('Indicator Data'!AL45=0,0,IF(LOG('Indicator Data'!AL45)&gt;$AK$72,10,IF(LOG('Indicator Data'!AL45)&lt;AK$71,0,10-(AK$72-LOG('Indicator Data'!AL45))/(AK$72-AK$71)*10))),1))</f>
        <v>7.8</v>
      </c>
      <c r="AL43" s="167">
        <f>IF('Indicator Data'!AM45="No data","x",ROUND(IF('Indicator Data'!AM45=0,0,IF(LOG('Indicator Data'!AM45)&gt;$AL$72,10,IF(LOG('Indicator Data'!AM45)&lt;AL$71,0,10-(AL$72-LOG('Indicator Data'!AM45))/(AL$72-AL$71)*10))),1))</f>
        <v>6</v>
      </c>
      <c r="AM43" s="176">
        <f t="shared" si="15"/>
        <v>5.3</v>
      </c>
      <c r="AN43" s="171">
        <f t="shared" si="16"/>
        <v>5.5</v>
      </c>
      <c r="AO43" s="177">
        <f t="shared" si="18"/>
        <v>6.9</v>
      </c>
    </row>
    <row r="44" spans="1:41" s="9" customFormat="1" x14ac:dyDescent="0.25">
      <c r="A44" s="165" t="s">
        <v>187</v>
      </c>
      <c r="B44" s="165" t="s">
        <v>573</v>
      </c>
      <c r="C44" s="165" t="s">
        <v>367</v>
      </c>
      <c r="D44" s="195" t="s">
        <v>519</v>
      </c>
      <c r="E44" s="167">
        <f>IF('Indicator Data'!Q46="No data","x",ROUND(IF('Indicator Data'!Q46&gt;E$72,10,IF('Indicator Data'!Q46&lt;E$71,0,10-(E$72-'Indicator Data'!Q46)/(E$72-E$71)*10)),1))</f>
        <v>9.1999999999999993</v>
      </c>
      <c r="F44" s="168">
        <f t="shared" si="2"/>
        <v>9.1999999999999993</v>
      </c>
      <c r="G44" s="175">
        <f t="shared" si="3"/>
        <v>9.1999999999999993</v>
      </c>
      <c r="H44" s="170">
        <f>SUM('Indicator Data'!AD46:AG46)</f>
        <v>0</v>
      </c>
      <c r="I44" s="167">
        <f t="shared" si="4"/>
        <v>0</v>
      </c>
      <c r="J44" s="173">
        <f>H44/'Indicator Data'!$AW46</f>
        <v>0</v>
      </c>
      <c r="K44" s="167">
        <f t="shared" si="5"/>
        <v>0</v>
      </c>
      <c r="L44" s="176">
        <f t="shared" si="6"/>
        <v>0</v>
      </c>
      <c r="M44" s="176" t="str">
        <f>IF('Indicator Data'!AK46="No data","x",ROUND(IF('Indicator Data'!AK46=0,0,IF(LOG('Indicator Data'!AK46)&gt;$M$72,10,IF(LOG('Indicator Data'!AK46)&lt;M$71,0,10-(M$72-LOG('Indicator Data'!AK46))/(M$72-M$71)*10))),1))</f>
        <v>x</v>
      </c>
      <c r="N44" s="168">
        <f t="shared" si="7"/>
        <v>0</v>
      </c>
      <c r="O44" s="167">
        <f>IF('Indicator Data'!V46="No data","x",ROUND(IF('Indicator Data'!V46&gt;O$72,10,IF('Indicator Data'!V46&lt;O$71,0,10-(O$72-'Indicator Data'!V46)/(O$72-O$71)*10)),1))</f>
        <v>2</v>
      </c>
      <c r="P44" s="211">
        <f>IF('Indicator Data'!W46="No data","x",'Indicator Data'!W46/'Indicator Data'!$AZ46*100000)</f>
        <v>0</v>
      </c>
      <c r="Q44" s="183">
        <f t="shared" si="8"/>
        <v>0</v>
      </c>
      <c r="R44" s="211">
        <f>IF('Indicator Data'!X46="No data","x",'Indicator Data'!X46/'Indicator Data'!$AZ46*100000)</f>
        <v>0.27616181274622337</v>
      </c>
      <c r="S44" s="183">
        <f t="shared" si="9"/>
        <v>4.8</v>
      </c>
      <c r="T44" s="176">
        <f t="shared" si="17"/>
        <v>2.5</v>
      </c>
      <c r="U44" s="167">
        <f>IF('Indicator Data'!R46="No data","x",ROUND(IF('Indicator Data'!R46&gt;U$72,10,IF('Indicator Data'!R46&lt;U$71,0,10-(U$72-'Indicator Data'!R46)/(U$72-U$71)*10)),1))</f>
        <v>3.1</v>
      </c>
      <c r="V44" s="167">
        <f>IF('Indicator Data'!S46="No data","x",ROUND(IF('Indicator Data'!S46&gt;V$72,10,IF('Indicator Data'!S46&lt;V$71,0,10-(V$72-'Indicator Data'!S46)/(V$72-V$71)*10)),1))</f>
        <v>6.6</v>
      </c>
      <c r="W44" s="176">
        <f t="shared" si="10"/>
        <v>4.9000000000000004</v>
      </c>
      <c r="X44" s="167">
        <f>IF('Indicator Data'!AN46="No data","x",ROUND(IF('Indicator Data'!AN46&gt;X$72,10,IF('Indicator Data'!AN46&lt;X$71,0,10-(X$72-'Indicator Data'!AN46)/(X$72-X$71)*10)),1))</f>
        <v>2.7</v>
      </c>
      <c r="Y44" s="167">
        <f>IF('Indicator Data'!AO46="No data","x",ROUND(IF('Indicator Data'!AO46&gt;Y$72,10,IF('Indicator Data'!AO46&lt;Y$71,0,10-(Y$72-'Indicator Data'!AO46)/(Y$72-Y$71)*10)),1))</f>
        <v>4</v>
      </c>
      <c r="Z44" s="176">
        <f t="shared" si="11"/>
        <v>3.4</v>
      </c>
      <c r="AA44" s="170">
        <f>'Indicator Data'!AA46+'Indicator Data'!Z46*0.5+'Indicator Data'!Y46*0.25</f>
        <v>346723.79508189543</v>
      </c>
      <c r="AB44" s="174">
        <f>AA44/'Indicator Data'!$AZ46</f>
        <v>8.704715615642393E-2</v>
      </c>
      <c r="AC44" s="176">
        <f t="shared" si="12"/>
        <v>8.6999999999999993</v>
      </c>
      <c r="AD44" s="174" t="str">
        <f>IF('Indicator Data'!AB46="No data","x",'Indicator Data'!AB46/'Indicator Data'!AW46)</f>
        <v>x</v>
      </c>
      <c r="AE44" s="167" t="str">
        <f t="shared" si="13"/>
        <v>x</v>
      </c>
      <c r="AF44" s="167" t="str">
        <f>IF('Indicator Data'!AC46="No data","x",ROUND(IF('Indicator Data'!AC46&gt;AF$72,10,IF('Indicator Data'!AC46&lt;AF$71,0,10-(AF$72-'Indicator Data'!AC46)/(AF$72-AF$71)*10)),1))</f>
        <v>x</v>
      </c>
      <c r="AG44" s="176" t="str">
        <f t="shared" si="14"/>
        <v>x</v>
      </c>
      <c r="AH44" s="167" t="str">
        <f>IF('Indicator Data'!AH46="No data","x",ROUND(IF('Indicator Data'!AH46=0,0,IF(LOG('Indicator Data'!AH46)&gt;AH$72,10,IF(LOG('Indicator Data'!AH46)&lt;AH$71,0,10-(AH$72-LOG('Indicator Data'!AH46))/(AH$72-AH$71)*10))),1))</f>
        <v>x</v>
      </c>
      <c r="AI44" s="167" t="str">
        <f>IF('Indicator Data'!AI46="No data","x",ROUND(IF('Indicator Data'!AI46=0,0,IF(LOG('Indicator Data'!AI46)&gt;$AI$72,10,IF(LOG('Indicator Data'!AI46)&lt;AI$71,0,10-(AI$72-LOG('Indicator Data'!AI46))/(AI$72-AI$71)*10))),1))</f>
        <v>x</v>
      </c>
      <c r="AJ44" s="167" t="str">
        <f>IF('Indicator Data'!AJ46="No data","x",ROUND(IF('Indicator Data'!AJ46=0,0,IF(LOG('Indicator Data'!AJ46)&gt;$AJ$72,10,IF(LOG('Indicator Data'!AJ46)&lt;AJ$71,0,10-(AJ$72-LOG('Indicator Data'!AJ46))/(AJ$72-AJ$71)*10))),1))</f>
        <v>x</v>
      </c>
      <c r="AK44" s="167" t="str">
        <f>IF('Indicator Data'!AL46="No data","x",ROUND(IF('Indicator Data'!AL46=0,0,IF(LOG('Indicator Data'!AL46)&gt;$AK$72,10,IF(LOG('Indicator Data'!AL46)&lt;AK$71,0,10-(AK$72-LOG('Indicator Data'!AL46))/(AK$72-AK$71)*10))),1))</f>
        <v>x</v>
      </c>
      <c r="AL44" s="167" t="str">
        <f>IF('Indicator Data'!AM46="No data","x",ROUND(IF('Indicator Data'!AM46=0,0,IF(LOG('Indicator Data'!AM46)&gt;$AL$72,10,IF(LOG('Indicator Data'!AM46)&lt;AL$71,0,10-(AL$72-LOG('Indicator Data'!AM46))/(AL$72-AL$71)*10))),1))</f>
        <v>x</v>
      </c>
      <c r="AM44" s="176" t="str">
        <f t="shared" si="15"/>
        <v>x</v>
      </c>
      <c r="AN44" s="171">
        <f t="shared" si="16"/>
        <v>5.5</v>
      </c>
      <c r="AO44" s="177">
        <f t="shared" si="18"/>
        <v>3.2</v>
      </c>
    </row>
    <row r="45" spans="1:41" s="9" customFormat="1" x14ac:dyDescent="0.25">
      <c r="A45" s="165" t="s">
        <v>439</v>
      </c>
      <c r="B45" s="165" t="s">
        <v>401</v>
      </c>
      <c r="C45" s="165" t="s">
        <v>403</v>
      </c>
      <c r="D45" s="195" t="s">
        <v>404</v>
      </c>
      <c r="E45" s="167">
        <f>IF('Indicator Data'!Q47="No data","x",ROUND(IF('Indicator Data'!Q47&gt;E$72,10,IF('Indicator Data'!Q47&lt;E$71,0,10-(E$72-'Indicator Data'!Q47)/(E$72-E$71)*10)),1))</f>
        <v>8.6</v>
      </c>
      <c r="F45" s="168">
        <f t="shared" si="2"/>
        <v>8.6</v>
      </c>
      <c r="G45" s="175">
        <f t="shared" si="3"/>
        <v>8.6</v>
      </c>
      <c r="H45" s="170">
        <f>SUM('Indicator Data'!AD47:AG47)</f>
        <v>15656</v>
      </c>
      <c r="I45" s="167">
        <f t="shared" si="4"/>
        <v>8.8000000000000007</v>
      </c>
      <c r="J45" s="173">
        <f>H45/'Indicator Data'!$AW47</f>
        <v>8.6637484989513416E-2</v>
      </c>
      <c r="K45" s="167">
        <f t="shared" si="5"/>
        <v>9.6</v>
      </c>
      <c r="L45" s="176">
        <f t="shared" si="6"/>
        <v>9.1999999999999993</v>
      </c>
      <c r="M45" s="176">
        <f>IF('Indicator Data'!AK47="No data","x",ROUND(IF('Indicator Data'!AK47=0,0,IF(LOG('Indicator Data'!AK47)&gt;$M$72,10,IF(LOG('Indicator Data'!AK47)&lt;M$71,0,10-(M$72-LOG('Indicator Data'!AK47))/(M$72-M$71)*10))),1))</f>
        <v>5.9</v>
      </c>
      <c r="N45" s="168">
        <f t="shared" si="7"/>
        <v>8</v>
      </c>
      <c r="O45" s="167">
        <f>IF('Indicator Data'!V47="No data","x",ROUND(IF('Indicator Data'!V47&gt;O$72,10,IF('Indicator Data'!V47&lt;O$71,0,10-(O$72-'Indicator Data'!V47)/(O$72-O$71)*10)),1))</f>
        <v>1.3</v>
      </c>
      <c r="P45" s="211">
        <f>IF('Indicator Data'!W47="No data","x",'Indicator Data'!W47/'Indicator Data'!$AZ47*100000)</f>
        <v>0</v>
      </c>
      <c r="Q45" s="183">
        <f t="shared" si="8"/>
        <v>0</v>
      </c>
      <c r="R45" s="211">
        <f>IF('Indicator Data'!X47="No data","x",'Indicator Data'!X47/'Indicator Data'!$AZ47*100000)</f>
        <v>0.12193883974584287</v>
      </c>
      <c r="S45" s="183">
        <f t="shared" si="9"/>
        <v>3.6</v>
      </c>
      <c r="T45" s="176">
        <f t="shared" si="17"/>
        <v>1.8</v>
      </c>
      <c r="U45" s="167">
        <f>IF('Indicator Data'!R47="No data","x",ROUND(IF('Indicator Data'!R47&gt;U$72,10,IF('Indicator Data'!R47&lt;U$71,0,10-(U$72-'Indicator Data'!R47)/(U$72-U$71)*10)),1))</f>
        <v>5.0999999999999996</v>
      </c>
      <c r="V45" s="167">
        <f>IF('Indicator Data'!S47="No data","x",ROUND(IF('Indicator Data'!S47&gt;V$72,10,IF('Indicator Data'!S47&lt;V$71,0,10-(V$72-'Indicator Data'!S47)/(V$72-V$71)*10)),1))</f>
        <v>5.0999999999999996</v>
      </c>
      <c r="W45" s="176">
        <f t="shared" si="10"/>
        <v>5.0999999999999996</v>
      </c>
      <c r="X45" s="167">
        <f>IF('Indicator Data'!AN47="No data","x",ROUND(IF('Indicator Data'!AN47&gt;X$72,10,IF('Indicator Data'!AN47&lt;X$71,0,10-(X$72-'Indicator Data'!AN47)/(X$72-X$71)*10)),1))</f>
        <v>4.3</v>
      </c>
      <c r="Y45" s="167">
        <f>IF('Indicator Data'!AO47="No data","x",ROUND(IF('Indicator Data'!AO47&gt;Y$72,10,IF('Indicator Data'!AO47&lt;Y$71,0,10-(Y$72-'Indicator Data'!AO47)/(Y$72-Y$71)*10)),1))</f>
        <v>4.2</v>
      </c>
      <c r="Z45" s="176">
        <f t="shared" si="11"/>
        <v>4.3</v>
      </c>
      <c r="AA45" s="170">
        <f>'Indicator Data'!AA47+'Indicator Data'!Z47*0.5+'Indicator Data'!Y47*0.25</f>
        <v>284220.52593093627</v>
      </c>
      <c r="AB45" s="174">
        <f>AA45/'Indicator Data'!$AZ47</f>
        <v>8.6643802909929041E-2</v>
      </c>
      <c r="AC45" s="176">
        <f t="shared" si="12"/>
        <v>8.6999999999999993</v>
      </c>
      <c r="AD45" s="174">
        <f>IF('Indicator Data'!AB47="No data","x",'Indicator Data'!AB47/'Indicator Data'!AW47)</f>
        <v>0.14339676935591869</v>
      </c>
      <c r="AE45" s="167">
        <f t="shared" si="13"/>
        <v>10</v>
      </c>
      <c r="AF45" s="167">
        <f>IF('Indicator Data'!AC47="No data","x",ROUND(IF('Indicator Data'!AC47&gt;AF$72,10,IF('Indicator Data'!AC47&lt;AF$71,0,10-(AF$72-'Indicator Data'!AC47)/(AF$72-AF$71)*10)),1))</f>
        <v>3.7</v>
      </c>
      <c r="AG45" s="176">
        <f t="shared" si="14"/>
        <v>6.9</v>
      </c>
      <c r="AH45" s="167">
        <f>IF('Indicator Data'!AH47="No data","x",ROUND(IF('Indicator Data'!AH47=0,0,IF(LOG('Indicator Data'!AH47)&gt;AH$72,10,IF(LOG('Indicator Data'!AH47)&lt;AH$71,0,10-(AH$72-LOG('Indicator Data'!AH47))/(AH$72-AH$71)*10))),1))</f>
        <v>7.2</v>
      </c>
      <c r="AI45" s="167">
        <f>IF('Indicator Data'!AI47="No data","x",ROUND(IF('Indicator Data'!AI47=0,0,IF(LOG('Indicator Data'!AI47)&gt;$AI$72,10,IF(LOG('Indicator Data'!AI47)&lt;AI$71,0,10-(AI$72-LOG('Indicator Data'!AI47))/(AI$72-AI$71)*10))),1))</f>
        <v>6.2</v>
      </c>
      <c r="AJ45" s="167">
        <f>IF('Indicator Data'!AJ47="No data","x",ROUND(IF('Indicator Data'!AJ47=0,0,IF(LOG('Indicator Data'!AJ47)&gt;$AJ$72,10,IF(LOG('Indicator Data'!AJ47)&lt;AJ$71,0,10-(AJ$72-LOG('Indicator Data'!AJ47))/(AJ$72-AJ$71)*10))),1))</f>
        <v>6.7</v>
      </c>
      <c r="AK45" s="167">
        <f>IF('Indicator Data'!AL47="No data","x",ROUND(IF('Indicator Data'!AL47=0,0,IF(LOG('Indicator Data'!AL47)&gt;$AK$72,10,IF(LOG('Indicator Data'!AL47)&lt;AK$71,0,10-(AK$72-LOG('Indicator Data'!AL47))/(AK$72-AK$71)*10))),1))</f>
        <v>9</v>
      </c>
      <c r="AL45" s="167">
        <f>IF('Indicator Data'!AM47="No data","x",ROUND(IF('Indicator Data'!AM47=0,0,IF(LOG('Indicator Data'!AM47)&gt;$AL$72,10,IF(LOG('Indicator Data'!AM47)&lt;AL$71,0,10-(AL$72-LOG('Indicator Data'!AM47))/(AL$72-AL$71)*10))),1))</f>
        <v>6.5</v>
      </c>
      <c r="AM45" s="176">
        <f t="shared" si="15"/>
        <v>7.1</v>
      </c>
      <c r="AN45" s="171">
        <f t="shared" si="16"/>
        <v>6.1</v>
      </c>
      <c r="AO45" s="177">
        <f t="shared" si="18"/>
        <v>7.2</v>
      </c>
    </row>
    <row r="46" spans="1:41" s="166" customFormat="1" x14ac:dyDescent="0.25">
      <c r="A46" s="165" t="s">
        <v>439</v>
      </c>
      <c r="B46" s="165" t="s">
        <v>405</v>
      </c>
      <c r="C46" s="165" t="s">
        <v>403</v>
      </c>
      <c r="D46" s="195" t="s">
        <v>407</v>
      </c>
      <c r="E46" s="167">
        <f>IF('Indicator Data'!Q48="No data","x",ROUND(IF('Indicator Data'!Q48&gt;E$72,10,IF('Indicator Data'!Q48&lt;E$71,0,10-(E$72-'Indicator Data'!Q48)/(E$72-E$71)*10)),1))</f>
        <v>8.6</v>
      </c>
      <c r="F46" s="168">
        <f t="shared" si="2"/>
        <v>8.6</v>
      </c>
      <c r="G46" s="175">
        <f t="shared" si="3"/>
        <v>8.6</v>
      </c>
      <c r="H46" s="170">
        <f>SUM('Indicator Data'!AD48:AG48)</f>
        <v>11281</v>
      </c>
      <c r="I46" s="167">
        <f t="shared" si="4"/>
        <v>8.1999999999999993</v>
      </c>
      <c r="J46" s="173">
        <f>H46/'Indicator Data'!$AW48</f>
        <v>0.15794189709485473</v>
      </c>
      <c r="K46" s="167">
        <f t="shared" si="5"/>
        <v>10</v>
      </c>
      <c r="L46" s="176">
        <f t="shared" si="6"/>
        <v>9.1</v>
      </c>
      <c r="M46" s="176">
        <f>IF('Indicator Data'!AK48="No data","x",ROUND(IF('Indicator Data'!AK48=0,0,IF(LOG('Indicator Data'!AK48)&gt;$M$72,10,IF(LOG('Indicator Data'!AK48)&lt;M$71,0,10-(M$72-LOG('Indicator Data'!AK48))/(M$72-M$71)*10))),1))</f>
        <v>9.4</v>
      </c>
      <c r="N46" s="168">
        <f t="shared" si="7"/>
        <v>9.3000000000000007</v>
      </c>
      <c r="O46" s="167">
        <f>IF('Indicator Data'!V48="No data","x",ROUND(IF('Indicator Data'!V48&gt;O$72,10,IF('Indicator Data'!V48&lt;O$71,0,10-(O$72-'Indicator Data'!V48)/(O$72-O$71)*10)),1))</f>
        <v>1.3</v>
      </c>
      <c r="P46" s="211">
        <f>IF('Indicator Data'!W48="No data","x",'Indicator Data'!W48/'Indicator Data'!$AZ48*100000)</f>
        <v>0</v>
      </c>
      <c r="Q46" s="183">
        <f t="shared" si="8"/>
        <v>0</v>
      </c>
      <c r="R46" s="211">
        <f>IF('Indicator Data'!X48="No data","x",'Indicator Data'!X48/'Indicator Data'!$AZ48*100000)</f>
        <v>0.12193883974584287</v>
      </c>
      <c r="S46" s="183">
        <f t="shared" si="9"/>
        <v>3.6</v>
      </c>
      <c r="T46" s="176">
        <f t="shared" si="17"/>
        <v>1.8</v>
      </c>
      <c r="U46" s="167">
        <f>IF('Indicator Data'!R48="No data","x",ROUND(IF('Indicator Data'!R48&gt;U$72,10,IF('Indicator Data'!R48&lt;U$71,0,10-(U$72-'Indicator Data'!R48)/(U$72-U$71)*10)),1))</f>
        <v>5.0999999999999996</v>
      </c>
      <c r="V46" s="167">
        <f>IF('Indicator Data'!S48="No data","x",ROUND(IF('Indicator Data'!S48&gt;V$72,10,IF('Indicator Data'!S48&lt;V$71,0,10-(V$72-'Indicator Data'!S48)/(V$72-V$71)*10)),1))</f>
        <v>5.0999999999999996</v>
      </c>
      <c r="W46" s="176">
        <f t="shared" si="10"/>
        <v>5.0999999999999996</v>
      </c>
      <c r="X46" s="167">
        <f>IF('Indicator Data'!AN48="No data","x",ROUND(IF('Indicator Data'!AN48&gt;X$72,10,IF('Indicator Data'!AN48&lt;X$71,0,10-(X$72-'Indicator Data'!AN48)/(X$72-X$71)*10)),1))</f>
        <v>4.3</v>
      </c>
      <c r="Y46" s="167">
        <f>IF('Indicator Data'!AO48="No data","x",ROUND(IF('Indicator Data'!AO48&gt;Y$72,10,IF('Indicator Data'!AO48&lt;Y$71,0,10-(Y$72-'Indicator Data'!AO48)/(Y$72-Y$71)*10)),1))</f>
        <v>4.2</v>
      </c>
      <c r="Z46" s="176">
        <f t="shared" si="11"/>
        <v>4.3</v>
      </c>
      <c r="AA46" s="170">
        <f>'Indicator Data'!AA48+'Indicator Data'!Z48*0.5+'Indicator Data'!Y48*0.25</f>
        <v>284220.52593093627</v>
      </c>
      <c r="AB46" s="174">
        <f>AA46/'Indicator Data'!$AZ48</f>
        <v>8.6643802909929041E-2</v>
      </c>
      <c r="AC46" s="176">
        <f t="shared" si="12"/>
        <v>8.6999999999999993</v>
      </c>
      <c r="AD46" s="174">
        <f>IF('Indicator Data'!AB48="No data","x",'Indicator Data'!AB48/'Indicator Data'!AW48)</f>
        <v>3.8239271963598186E-2</v>
      </c>
      <c r="AE46" s="167">
        <f t="shared" si="13"/>
        <v>3.8</v>
      </c>
      <c r="AF46" s="167">
        <f>IF('Indicator Data'!AC48="No data","x",ROUND(IF('Indicator Data'!AC48&gt;AF$72,10,IF('Indicator Data'!AC48&lt;AF$71,0,10-(AF$72-'Indicator Data'!AC48)/(AF$72-AF$71)*10)),1))</f>
        <v>1.5</v>
      </c>
      <c r="AG46" s="176">
        <f t="shared" si="14"/>
        <v>2.7</v>
      </c>
      <c r="AH46" s="167">
        <f>IF('Indicator Data'!AH48="No data","x",ROUND(IF('Indicator Data'!AH48=0,0,IF(LOG('Indicator Data'!AH48)&gt;AH$72,10,IF(LOG('Indicator Data'!AH48)&lt;AH$71,0,10-(AH$72-LOG('Indicator Data'!AH48))/(AH$72-AH$71)*10))),1))</f>
        <v>6</v>
      </c>
      <c r="AI46" s="167">
        <f>IF('Indicator Data'!AI48="No data","x",ROUND(IF('Indicator Data'!AI48=0,0,IF(LOG('Indicator Data'!AI48)&gt;$AI$72,10,IF(LOG('Indicator Data'!AI48)&lt;AI$71,0,10-(AI$72-LOG('Indicator Data'!AI48))/(AI$72-AI$71)*10))),1))</f>
        <v>9.4</v>
      </c>
      <c r="AJ46" s="167">
        <f>IF('Indicator Data'!AJ48="No data","x",ROUND(IF('Indicator Data'!AJ48=0,0,IF(LOG('Indicator Data'!AJ48)&gt;$AJ$72,10,IF(LOG('Indicator Data'!AJ48)&lt;AJ$71,0,10-(AJ$72-LOG('Indicator Data'!AJ48))/(AJ$72-AJ$71)*10))),1))</f>
        <v>4.0999999999999996</v>
      </c>
      <c r="AK46" s="167">
        <f>IF('Indicator Data'!AL48="No data","x",ROUND(IF('Indicator Data'!AL48=0,0,IF(LOG('Indicator Data'!AL48)&gt;$AK$72,10,IF(LOG('Indicator Data'!AL48)&lt;AK$71,0,10-(AK$72-LOG('Indicator Data'!AL48))/(AK$72-AK$71)*10))),1))</f>
        <v>7.3</v>
      </c>
      <c r="AL46" s="167">
        <f>IF('Indicator Data'!AM48="No data","x",ROUND(IF('Indicator Data'!AM48=0,0,IF(LOG('Indicator Data'!AM48)&gt;$AL$72,10,IF(LOG('Indicator Data'!AM48)&lt;AL$71,0,10-(AL$72-LOG('Indicator Data'!AM48))/(AL$72-AL$71)*10))),1))</f>
        <v>4.9000000000000004</v>
      </c>
      <c r="AM46" s="176">
        <f t="shared" si="15"/>
        <v>6.3</v>
      </c>
      <c r="AN46" s="171">
        <f t="shared" si="16"/>
        <v>5.3</v>
      </c>
      <c r="AO46" s="177">
        <f t="shared" si="18"/>
        <v>7.9</v>
      </c>
    </row>
    <row r="47" spans="1:41" s="9" customFormat="1" x14ac:dyDescent="0.25">
      <c r="A47" s="165" t="s">
        <v>439</v>
      </c>
      <c r="B47" s="165" t="s">
        <v>578</v>
      </c>
      <c r="C47" s="165" t="s">
        <v>403</v>
      </c>
      <c r="D47" s="195" t="s">
        <v>410</v>
      </c>
      <c r="E47" s="167">
        <f>IF('Indicator Data'!Q49="No data","x",ROUND(IF('Indicator Data'!Q49&gt;E$72,10,IF('Indicator Data'!Q49&lt;E$71,0,10-(E$72-'Indicator Data'!Q49)/(E$72-E$71)*10)),1))</f>
        <v>8.6</v>
      </c>
      <c r="F47" s="168">
        <f t="shared" si="2"/>
        <v>8.6</v>
      </c>
      <c r="G47" s="175">
        <f t="shared" si="3"/>
        <v>8.6</v>
      </c>
      <c r="H47" s="170">
        <f>SUM('Indicator Data'!AD49:AG49)</f>
        <v>0</v>
      </c>
      <c r="I47" s="167">
        <f t="shared" si="4"/>
        <v>0</v>
      </c>
      <c r="J47" s="173">
        <f>H47/'Indicator Data'!$AW49</f>
        <v>0</v>
      </c>
      <c r="K47" s="167">
        <f t="shared" si="5"/>
        <v>0</v>
      </c>
      <c r="L47" s="176">
        <f t="shared" si="6"/>
        <v>0</v>
      </c>
      <c r="M47" s="176">
        <f>IF('Indicator Data'!AK49="No data","x",ROUND(IF('Indicator Data'!AK49=0,0,IF(LOG('Indicator Data'!AK49)&gt;$M$72,10,IF(LOG('Indicator Data'!AK49)&lt;M$71,0,10-(M$72-LOG('Indicator Data'!AK49))/(M$72-M$71)*10))),1))</f>
        <v>0</v>
      </c>
      <c r="N47" s="168">
        <f t="shared" si="7"/>
        <v>0</v>
      </c>
      <c r="O47" s="167">
        <f>IF('Indicator Data'!V49="No data","x",ROUND(IF('Indicator Data'!V49&gt;O$72,10,IF('Indicator Data'!V49&lt;O$71,0,10-(O$72-'Indicator Data'!V49)/(O$72-O$71)*10)),1))</f>
        <v>1.3</v>
      </c>
      <c r="P47" s="211">
        <f>IF('Indicator Data'!W49="No data","x",'Indicator Data'!W49/'Indicator Data'!$AZ49*100000)</f>
        <v>0</v>
      </c>
      <c r="Q47" s="183">
        <f t="shared" si="8"/>
        <v>0</v>
      </c>
      <c r="R47" s="211">
        <f>IF('Indicator Data'!X49="No data","x",'Indicator Data'!X49/'Indicator Data'!$AZ49*100000)</f>
        <v>0.12193883974584287</v>
      </c>
      <c r="S47" s="183">
        <f t="shared" si="9"/>
        <v>3.6</v>
      </c>
      <c r="T47" s="176">
        <f t="shared" si="17"/>
        <v>1.8</v>
      </c>
      <c r="U47" s="167">
        <f>IF('Indicator Data'!R49="No data","x",ROUND(IF('Indicator Data'!R49&gt;U$72,10,IF('Indicator Data'!R49&lt;U$71,0,10-(U$72-'Indicator Data'!R49)/(U$72-U$71)*10)),1))</f>
        <v>5.0999999999999996</v>
      </c>
      <c r="V47" s="167">
        <f>IF('Indicator Data'!S49="No data","x",ROUND(IF('Indicator Data'!S49&gt;V$72,10,IF('Indicator Data'!S49&lt;V$71,0,10-(V$72-'Indicator Data'!S49)/(V$72-V$71)*10)),1))</f>
        <v>5.0999999999999996</v>
      </c>
      <c r="W47" s="176">
        <f t="shared" si="10"/>
        <v>5.0999999999999996</v>
      </c>
      <c r="X47" s="167">
        <f>IF('Indicator Data'!AN49="No data","x",ROUND(IF('Indicator Data'!AN49&gt;X$72,10,IF('Indicator Data'!AN49&lt;X$71,0,10-(X$72-'Indicator Data'!AN49)/(X$72-X$71)*10)),1))</f>
        <v>4.3</v>
      </c>
      <c r="Y47" s="167">
        <f>IF('Indicator Data'!AO49="No data","x",ROUND(IF('Indicator Data'!AO49&gt;Y$72,10,IF('Indicator Data'!AO49&lt;Y$71,0,10-(Y$72-'Indicator Data'!AO49)/(Y$72-Y$71)*10)),1))</f>
        <v>4.2</v>
      </c>
      <c r="Z47" s="176">
        <f t="shared" si="11"/>
        <v>4.3</v>
      </c>
      <c r="AA47" s="170">
        <f>'Indicator Data'!AA49+'Indicator Data'!Z49*0.5+'Indicator Data'!Y49*0.25</f>
        <v>284220.52593093627</v>
      </c>
      <c r="AB47" s="174">
        <f>AA47/'Indicator Data'!$AZ49</f>
        <v>8.6643802909929041E-2</v>
      </c>
      <c r="AC47" s="176">
        <f t="shared" si="12"/>
        <v>8.6999999999999993</v>
      </c>
      <c r="AD47" s="174">
        <f>IF('Indicator Data'!AB49="No data","x",'Indicator Data'!AB49/'Indicator Data'!AW49)</f>
        <v>9.5597573336513239E-3</v>
      </c>
      <c r="AE47" s="167">
        <f t="shared" si="13"/>
        <v>1</v>
      </c>
      <c r="AF47" s="167">
        <f>IF('Indicator Data'!AC49="No data","x",ROUND(IF('Indicator Data'!AC49&gt;AF$72,10,IF('Indicator Data'!AC49&lt;AF$71,0,10-(AF$72-'Indicator Data'!AC49)/(AF$72-AF$71)*10)),1))</f>
        <v>9.3000000000000007</v>
      </c>
      <c r="AG47" s="176">
        <f t="shared" si="14"/>
        <v>5.2</v>
      </c>
      <c r="AH47" s="167">
        <f>IF('Indicator Data'!AH49="No data","x",ROUND(IF('Indicator Data'!AH49=0,0,IF(LOG('Indicator Data'!AH49)&gt;AH$72,10,IF(LOG('Indicator Data'!AH49)&lt;AH$71,0,10-(AH$72-LOG('Indicator Data'!AH49))/(AH$72-AH$71)*10))),1))</f>
        <v>0</v>
      </c>
      <c r="AI47" s="167">
        <f>IF('Indicator Data'!AI49="No data","x",ROUND(IF('Indicator Data'!AI49=0,0,IF(LOG('Indicator Data'!AI49)&gt;$AI$72,10,IF(LOG('Indicator Data'!AI49)&lt;AI$71,0,10-(AI$72-LOG('Indicator Data'!AI49))/(AI$72-AI$71)*10))),1))</f>
        <v>8.1</v>
      </c>
      <c r="AJ47" s="167">
        <f>IF('Indicator Data'!AJ49="No data","x",ROUND(IF('Indicator Data'!AJ49=0,0,IF(LOG('Indicator Data'!AJ49)&gt;$AJ$72,10,IF(LOG('Indicator Data'!AJ49)&lt;AJ$71,0,10-(AJ$72-LOG('Indicator Data'!AJ49))/(AJ$72-AJ$71)*10))),1))</f>
        <v>0</v>
      </c>
      <c r="AK47" s="167">
        <f>IF('Indicator Data'!AL49="No data","x",ROUND(IF('Indicator Data'!AL49=0,0,IF(LOG('Indicator Data'!AL49)&gt;$AK$72,10,IF(LOG('Indicator Data'!AL49)&lt;AK$71,0,10-(AK$72-LOG('Indicator Data'!AL49))/(AK$72-AK$71)*10))),1))</f>
        <v>3.7</v>
      </c>
      <c r="AL47" s="167">
        <f>IF('Indicator Data'!AM49="No data","x",ROUND(IF('Indicator Data'!AM49=0,0,IF(LOG('Indicator Data'!AM49)&gt;$AL$72,10,IF(LOG('Indicator Data'!AM49)&lt;AL$71,0,10-(AL$72-LOG('Indicator Data'!AM49))/(AL$72-AL$71)*10))),1))</f>
        <v>5.9</v>
      </c>
      <c r="AM47" s="176">
        <f t="shared" si="15"/>
        <v>3.5</v>
      </c>
      <c r="AN47" s="171">
        <f t="shared" si="16"/>
        <v>5.2</v>
      </c>
      <c r="AO47" s="177">
        <f t="shared" si="18"/>
        <v>3</v>
      </c>
    </row>
    <row r="48" spans="1:41" s="9" customFormat="1" x14ac:dyDescent="0.25">
      <c r="A48" s="165" t="s">
        <v>439</v>
      </c>
      <c r="B48" s="165" t="s">
        <v>580</v>
      </c>
      <c r="C48" s="165" t="s">
        <v>403</v>
      </c>
      <c r="D48" s="195" t="s">
        <v>413</v>
      </c>
      <c r="E48" s="167">
        <f>IF('Indicator Data'!Q50="No data","x",ROUND(IF('Indicator Data'!Q50&gt;E$72,10,IF('Indicator Data'!Q50&lt;E$71,0,10-(E$72-'Indicator Data'!Q50)/(E$72-E$71)*10)),1))</f>
        <v>8.6</v>
      </c>
      <c r="F48" s="168">
        <f t="shared" si="2"/>
        <v>8.6</v>
      </c>
      <c r="G48" s="175">
        <f t="shared" si="3"/>
        <v>8.6</v>
      </c>
      <c r="H48" s="170">
        <f>SUM('Indicator Data'!AD50:AG50)</f>
        <v>0</v>
      </c>
      <c r="I48" s="167">
        <f t="shared" si="4"/>
        <v>0</v>
      </c>
      <c r="J48" s="173">
        <f>H48/'Indicator Data'!$AW50</f>
        <v>0</v>
      </c>
      <c r="K48" s="167">
        <f t="shared" si="5"/>
        <v>0</v>
      </c>
      <c r="L48" s="176">
        <f t="shared" si="6"/>
        <v>0</v>
      </c>
      <c r="M48" s="176">
        <f>IF('Indicator Data'!AK50="No data","x",ROUND(IF('Indicator Data'!AK50=0,0,IF(LOG('Indicator Data'!AK50)&gt;$M$72,10,IF(LOG('Indicator Data'!AK50)&lt;M$71,0,10-(M$72-LOG('Indicator Data'!AK50))/(M$72-M$71)*10))),1))</f>
        <v>3.4</v>
      </c>
      <c r="N48" s="168">
        <f t="shared" si="7"/>
        <v>1.9</v>
      </c>
      <c r="O48" s="167">
        <f>IF('Indicator Data'!V50="No data","x",ROUND(IF('Indicator Data'!V50&gt;O$72,10,IF('Indicator Data'!V50&lt;O$71,0,10-(O$72-'Indicator Data'!V50)/(O$72-O$71)*10)),1))</f>
        <v>1.3</v>
      </c>
      <c r="P48" s="211">
        <f>IF('Indicator Data'!W50="No data","x",'Indicator Data'!W50/'Indicator Data'!$AZ50*100000)</f>
        <v>0</v>
      </c>
      <c r="Q48" s="183">
        <f t="shared" si="8"/>
        <v>0</v>
      </c>
      <c r="R48" s="211">
        <f>IF('Indicator Data'!X50="No data","x",'Indicator Data'!X50/'Indicator Data'!$AZ50*100000)</f>
        <v>0.12193883974584287</v>
      </c>
      <c r="S48" s="183">
        <f t="shared" si="9"/>
        <v>3.6</v>
      </c>
      <c r="T48" s="176">
        <f t="shared" si="17"/>
        <v>1.8</v>
      </c>
      <c r="U48" s="167">
        <f>IF('Indicator Data'!R50="No data","x",ROUND(IF('Indicator Data'!R50&gt;U$72,10,IF('Indicator Data'!R50&lt;U$71,0,10-(U$72-'Indicator Data'!R50)/(U$72-U$71)*10)),1))</f>
        <v>5.0999999999999996</v>
      </c>
      <c r="V48" s="167">
        <f>IF('Indicator Data'!S50="No data","x",ROUND(IF('Indicator Data'!S50&gt;V$72,10,IF('Indicator Data'!S50&lt;V$71,0,10-(V$72-'Indicator Data'!S50)/(V$72-V$71)*10)),1))</f>
        <v>5.0999999999999996</v>
      </c>
      <c r="W48" s="176">
        <f t="shared" si="10"/>
        <v>5.0999999999999996</v>
      </c>
      <c r="X48" s="167">
        <f>IF('Indicator Data'!AN50="No data","x",ROUND(IF('Indicator Data'!AN50&gt;X$72,10,IF('Indicator Data'!AN50&lt;X$71,0,10-(X$72-'Indicator Data'!AN50)/(X$72-X$71)*10)),1))</f>
        <v>4.3</v>
      </c>
      <c r="Y48" s="167">
        <f>IF('Indicator Data'!AO50="No data","x",ROUND(IF('Indicator Data'!AO50&gt;Y$72,10,IF('Indicator Data'!AO50&lt;Y$71,0,10-(Y$72-'Indicator Data'!AO50)/(Y$72-Y$71)*10)),1))</f>
        <v>4.2</v>
      </c>
      <c r="Z48" s="176">
        <f t="shared" si="11"/>
        <v>4.3</v>
      </c>
      <c r="AA48" s="170">
        <f>'Indicator Data'!AA50+'Indicator Data'!Z50*0.5+'Indicator Data'!Y50*0.25</f>
        <v>284220.52593093627</v>
      </c>
      <c r="AB48" s="174">
        <f>AA48/'Indicator Data'!$AZ50</f>
        <v>8.6643802909929041E-2</v>
      </c>
      <c r="AC48" s="176">
        <f t="shared" si="12"/>
        <v>8.6999999999999993</v>
      </c>
      <c r="AD48" s="174">
        <f>IF('Indicator Data'!AB50="No data","x",'Indicator Data'!AB50/'Indicator Data'!AW50)</f>
        <v>0.23899496708329357</v>
      </c>
      <c r="AE48" s="167">
        <f t="shared" si="13"/>
        <v>10</v>
      </c>
      <c r="AF48" s="167">
        <f>IF('Indicator Data'!AC50="No data","x",ROUND(IF('Indicator Data'!AC50&gt;AF$72,10,IF('Indicator Data'!AC50&lt;AF$71,0,10-(AF$72-'Indicator Data'!AC50)/(AF$72-AF$71)*10)),1))</f>
        <v>7.8</v>
      </c>
      <c r="AG48" s="176">
        <f t="shared" si="14"/>
        <v>8.9</v>
      </c>
      <c r="AH48" s="167">
        <f>IF('Indicator Data'!AH50="No data","x",ROUND(IF('Indicator Data'!AH50=0,0,IF(LOG('Indicator Data'!AH50)&gt;AH$72,10,IF(LOG('Indicator Data'!AH50)&lt;AH$71,0,10-(AH$72-LOG('Indicator Data'!AH50))/(AH$72-AH$71)*10))),1))</f>
        <v>0</v>
      </c>
      <c r="AI48" s="167">
        <f>IF('Indicator Data'!AI50="No data","x",ROUND(IF('Indicator Data'!AI50=0,0,IF(LOG('Indicator Data'!AI50)&gt;$AI$72,10,IF(LOG('Indicator Data'!AI50)&lt;AI$71,0,10-(AI$72-LOG('Indicator Data'!AI50))/(AI$72-AI$71)*10))),1))</f>
        <v>0</v>
      </c>
      <c r="AJ48" s="167">
        <f>IF('Indicator Data'!AJ50="No data","x",ROUND(IF('Indicator Data'!AJ50=0,0,IF(LOG('Indicator Data'!AJ50)&gt;$AJ$72,10,IF(LOG('Indicator Data'!AJ50)&lt;AJ$71,0,10-(AJ$72-LOG('Indicator Data'!AJ50))/(AJ$72-AJ$71)*10))),1))</f>
        <v>0</v>
      </c>
      <c r="AK48" s="167">
        <f>IF('Indicator Data'!AL50="No data","x",ROUND(IF('Indicator Data'!AL50=0,0,IF(LOG('Indicator Data'!AL50)&gt;$AK$72,10,IF(LOG('Indicator Data'!AL50)&lt;AK$71,0,10-(AK$72-LOG('Indicator Data'!AL50))/(AK$72-AK$71)*10))),1))</f>
        <v>7.7</v>
      </c>
      <c r="AL48" s="167">
        <f>IF('Indicator Data'!AM50="No data","x",ROUND(IF('Indicator Data'!AM50=0,0,IF(LOG('Indicator Data'!AM50)&gt;$AL$72,10,IF(LOG('Indicator Data'!AM50)&lt;AL$71,0,10-(AL$72-LOG('Indicator Data'!AM50))/(AL$72-AL$71)*10))),1))</f>
        <v>5.4</v>
      </c>
      <c r="AM48" s="176">
        <f t="shared" si="15"/>
        <v>2.6</v>
      </c>
      <c r="AN48" s="171">
        <f t="shared" si="16"/>
        <v>6</v>
      </c>
      <c r="AO48" s="177">
        <f t="shared" si="18"/>
        <v>4.2</v>
      </c>
    </row>
    <row r="49" spans="1:41" s="9" customFormat="1" x14ac:dyDescent="0.25">
      <c r="A49" s="165" t="s">
        <v>439</v>
      </c>
      <c r="B49" s="165" t="s">
        <v>582</v>
      </c>
      <c r="C49" s="165" t="s">
        <v>403</v>
      </c>
      <c r="D49" s="195" t="s">
        <v>417</v>
      </c>
      <c r="E49" s="167">
        <f>IF('Indicator Data'!Q51="No data","x",ROUND(IF('Indicator Data'!Q51&gt;E$72,10,IF('Indicator Data'!Q51&lt;E$71,0,10-(E$72-'Indicator Data'!Q51)/(E$72-E$71)*10)),1))</f>
        <v>8.6</v>
      </c>
      <c r="F49" s="168">
        <f t="shared" si="2"/>
        <v>8.6</v>
      </c>
      <c r="G49" s="175">
        <f t="shared" si="3"/>
        <v>8.6</v>
      </c>
      <c r="H49" s="170">
        <f>SUM('Indicator Data'!AD51:AG51)</f>
        <v>0</v>
      </c>
      <c r="I49" s="167">
        <f t="shared" si="4"/>
        <v>0</v>
      </c>
      <c r="J49" s="173">
        <f>H49/'Indicator Data'!$AW51</f>
        <v>0</v>
      </c>
      <c r="K49" s="167">
        <f t="shared" si="5"/>
        <v>0</v>
      </c>
      <c r="L49" s="176">
        <f t="shared" si="6"/>
        <v>0</v>
      </c>
      <c r="M49" s="176">
        <f>IF('Indicator Data'!AK51="No data","x",ROUND(IF('Indicator Data'!AK51=0,0,IF(LOG('Indicator Data'!AK51)&gt;$M$72,10,IF(LOG('Indicator Data'!AK51)&lt;M$71,0,10-(M$72-LOG('Indicator Data'!AK51))/(M$72-M$71)*10))),1))</f>
        <v>3.6</v>
      </c>
      <c r="N49" s="168">
        <f t="shared" si="7"/>
        <v>2</v>
      </c>
      <c r="O49" s="167">
        <f>IF('Indicator Data'!V51="No data","x",ROUND(IF('Indicator Data'!V51&gt;O$72,10,IF('Indicator Data'!V51&lt;O$71,0,10-(O$72-'Indicator Data'!V51)/(O$72-O$71)*10)),1))</f>
        <v>1.3</v>
      </c>
      <c r="P49" s="211">
        <f>IF('Indicator Data'!W51="No data","x",'Indicator Data'!W51/'Indicator Data'!$AZ51*100000)</f>
        <v>0</v>
      </c>
      <c r="Q49" s="183">
        <f t="shared" si="8"/>
        <v>0</v>
      </c>
      <c r="R49" s="211">
        <f>IF('Indicator Data'!X51="No data","x",'Indicator Data'!X51/'Indicator Data'!$AZ51*100000)</f>
        <v>0.12193883974584287</v>
      </c>
      <c r="S49" s="183">
        <f t="shared" si="9"/>
        <v>3.6</v>
      </c>
      <c r="T49" s="176">
        <f t="shared" si="17"/>
        <v>1.8</v>
      </c>
      <c r="U49" s="167">
        <f>IF('Indicator Data'!R51="No data","x",ROUND(IF('Indicator Data'!R51&gt;U$72,10,IF('Indicator Data'!R51&lt;U$71,0,10-(U$72-'Indicator Data'!R51)/(U$72-U$71)*10)),1))</f>
        <v>5.0999999999999996</v>
      </c>
      <c r="V49" s="167">
        <f>IF('Indicator Data'!S51="No data","x",ROUND(IF('Indicator Data'!S51&gt;V$72,10,IF('Indicator Data'!S51&lt;V$71,0,10-(V$72-'Indicator Data'!S51)/(V$72-V$71)*10)),1))</f>
        <v>5.0999999999999996</v>
      </c>
      <c r="W49" s="176">
        <f t="shared" si="10"/>
        <v>5.0999999999999996</v>
      </c>
      <c r="X49" s="167">
        <f>IF('Indicator Data'!AN51="No data","x",ROUND(IF('Indicator Data'!AN51&gt;X$72,10,IF('Indicator Data'!AN51&lt;X$71,0,10-(X$72-'Indicator Data'!AN51)/(X$72-X$71)*10)),1))</f>
        <v>4.3</v>
      </c>
      <c r="Y49" s="167">
        <f>IF('Indicator Data'!AO51="No data","x",ROUND(IF('Indicator Data'!AO51&gt;Y$72,10,IF('Indicator Data'!AO51&lt;Y$71,0,10-(Y$72-'Indicator Data'!AO51)/(Y$72-Y$71)*10)),1))</f>
        <v>4.2</v>
      </c>
      <c r="Z49" s="176">
        <f t="shared" si="11"/>
        <v>4.3</v>
      </c>
      <c r="AA49" s="170">
        <f>'Indicator Data'!AA51+'Indicator Data'!Z51*0.5+'Indicator Data'!Y51*0.25</f>
        <v>284220.52593093627</v>
      </c>
      <c r="AB49" s="174">
        <f>AA49/'Indicator Data'!$AZ51</f>
        <v>8.6643802909929041E-2</v>
      </c>
      <c r="AC49" s="176">
        <f t="shared" si="12"/>
        <v>8.6999999999999993</v>
      </c>
      <c r="AD49" s="174">
        <f>IF('Indicator Data'!AB51="No data","x",'Indicator Data'!AB51/'Indicator Data'!AW51)</f>
        <v>1.9119458996811542E-2</v>
      </c>
      <c r="AE49" s="167">
        <f t="shared" si="13"/>
        <v>1.9</v>
      </c>
      <c r="AF49" s="167">
        <f>IF('Indicator Data'!AC51="No data","x",ROUND(IF('Indicator Data'!AC51&gt;AF$72,10,IF('Indicator Data'!AC51&lt;AF$71,0,10-(AF$72-'Indicator Data'!AC51)/(AF$72-AF$71)*10)),1))</f>
        <v>0.3</v>
      </c>
      <c r="AG49" s="176">
        <f t="shared" si="14"/>
        <v>1.1000000000000001</v>
      </c>
      <c r="AH49" s="167">
        <f>IF('Indicator Data'!AH51="No data","x",ROUND(IF('Indicator Data'!AH51=0,0,IF(LOG('Indicator Data'!AH51)&gt;AH$72,10,IF(LOG('Indicator Data'!AH51)&lt;AH$71,0,10-(AH$72-LOG('Indicator Data'!AH51))/(AH$72-AH$71)*10))),1))</f>
        <v>0</v>
      </c>
      <c r="AI49" s="167">
        <f>IF('Indicator Data'!AI51="No data","x",ROUND(IF('Indicator Data'!AI51=0,0,IF(LOG('Indicator Data'!AI51)&gt;$AI$72,10,IF(LOG('Indicator Data'!AI51)&lt;AI$71,0,10-(AI$72-LOG('Indicator Data'!AI51))/(AI$72-AI$71)*10))),1))</f>
        <v>0</v>
      </c>
      <c r="AJ49" s="167">
        <f>IF('Indicator Data'!AJ51="No data","x",ROUND(IF('Indicator Data'!AJ51=0,0,IF(LOG('Indicator Data'!AJ51)&gt;$AJ$72,10,IF(LOG('Indicator Data'!AJ51)&lt;AJ$71,0,10-(AJ$72-LOG('Indicator Data'!AJ51))/(AJ$72-AJ$71)*10))),1))</f>
        <v>0</v>
      </c>
      <c r="AK49" s="167">
        <f>IF('Indicator Data'!AL51="No data","x",ROUND(IF('Indicator Data'!AL51=0,0,IF(LOG('Indicator Data'!AL51)&gt;$AK$72,10,IF(LOG('Indicator Data'!AL51)&lt;AK$71,0,10-(AK$72-LOG('Indicator Data'!AL51))/(AK$72-AK$71)*10))),1))</f>
        <v>4.4000000000000004</v>
      </c>
      <c r="AL49" s="167">
        <f>IF('Indicator Data'!AM51="No data","x",ROUND(IF('Indicator Data'!AM51=0,0,IF(LOG('Indicator Data'!AM51)&gt;$AL$72,10,IF(LOG('Indicator Data'!AM51)&lt;AL$71,0,10-(AL$72-LOG('Indicator Data'!AM51))/(AL$72-AL$71)*10))),1))</f>
        <v>5.5</v>
      </c>
      <c r="AM49" s="176">
        <f t="shared" si="15"/>
        <v>2</v>
      </c>
      <c r="AN49" s="171">
        <f t="shared" si="16"/>
        <v>4.5</v>
      </c>
      <c r="AO49" s="177">
        <f t="shared" si="18"/>
        <v>3.4</v>
      </c>
    </row>
    <row r="50" spans="1:41" s="9" customFormat="1" x14ac:dyDescent="0.25">
      <c r="A50" s="165" t="s">
        <v>439</v>
      </c>
      <c r="B50" s="165" t="s">
        <v>416</v>
      </c>
      <c r="C50" s="165" t="s">
        <v>403</v>
      </c>
      <c r="D50" s="195" t="s">
        <v>420</v>
      </c>
      <c r="E50" s="167">
        <f>IF('Indicator Data'!Q52="No data","x",ROUND(IF('Indicator Data'!Q52&gt;E$72,10,IF('Indicator Data'!Q52&lt;E$71,0,10-(E$72-'Indicator Data'!Q52)/(E$72-E$71)*10)),1))</f>
        <v>8.6</v>
      </c>
      <c r="F50" s="168">
        <f t="shared" si="2"/>
        <v>8.6</v>
      </c>
      <c r="G50" s="175">
        <f t="shared" si="3"/>
        <v>8.6</v>
      </c>
      <c r="H50" s="170">
        <f>SUM('Indicator Data'!AD52:AG52)</f>
        <v>0</v>
      </c>
      <c r="I50" s="167">
        <f t="shared" si="4"/>
        <v>0</v>
      </c>
      <c r="J50" s="173">
        <f>H50/'Indicator Data'!$AW52</f>
        <v>0</v>
      </c>
      <c r="K50" s="167">
        <f t="shared" si="5"/>
        <v>0</v>
      </c>
      <c r="L50" s="176">
        <f t="shared" si="6"/>
        <v>0</v>
      </c>
      <c r="M50" s="176">
        <f>IF('Indicator Data'!AK52="No data","x",ROUND(IF('Indicator Data'!AK52=0,0,IF(LOG('Indicator Data'!AK52)&gt;$M$72,10,IF(LOG('Indicator Data'!AK52)&lt;M$71,0,10-(M$72-LOG('Indicator Data'!AK52))/(M$72-M$71)*10))),1))</f>
        <v>1.6</v>
      </c>
      <c r="N50" s="168">
        <f t="shared" si="7"/>
        <v>0.8</v>
      </c>
      <c r="O50" s="167">
        <f>IF('Indicator Data'!V52="No data","x",ROUND(IF('Indicator Data'!V52&gt;O$72,10,IF('Indicator Data'!V52&lt;O$71,0,10-(O$72-'Indicator Data'!V52)/(O$72-O$71)*10)),1))</f>
        <v>1.3</v>
      </c>
      <c r="P50" s="211">
        <f>IF('Indicator Data'!W52="No data","x",'Indicator Data'!W52/'Indicator Data'!$AZ52*100000)</f>
        <v>0</v>
      </c>
      <c r="Q50" s="183">
        <f t="shared" si="8"/>
        <v>0</v>
      </c>
      <c r="R50" s="211">
        <f>IF('Indicator Data'!X52="No data","x",'Indicator Data'!X52/'Indicator Data'!$AZ52*100000)</f>
        <v>0.12193883974584287</v>
      </c>
      <c r="S50" s="183">
        <f t="shared" si="9"/>
        <v>3.6</v>
      </c>
      <c r="T50" s="176">
        <f t="shared" si="17"/>
        <v>1.8</v>
      </c>
      <c r="U50" s="167">
        <f>IF('Indicator Data'!R52="No data","x",ROUND(IF('Indicator Data'!R52&gt;U$72,10,IF('Indicator Data'!R52&lt;U$71,0,10-(U$72-'Indicator Data'!R52)/(U$72-U$71)*10)),1))</f>
        <v>5.0999999999999996</v>
      </c>
      <c r="V50" s="167">
        <f>IF('Indicator Data'!S52="No data","x",ROUND(IF('Indicator Data'!S52&gt;V$72,10,IF('Indicator Data'!S52&lt;V$71,0,10-(V$72-'Indicator Data'!S52)/(V$72-V$71)*10)),1))</f>
        <v>5.0999999999999996</v>
      </c>
      <c r="W50" s="176">
        <f t="shared" si="10"/>
        <v>5.0999999999999996</v>
      </c>
      <c r="X50" s="167">
        <f>IF('Indicator Data'!AN52="No data","x",ROUND(IF('Indicator Data'!AN52&gt;X$72,10,IF('Indicator Data'!AN52&lt;X$71,0,10-(X$72-'Indicator Data'!AN52)/(X$72-X$71)*10)),1))</f>
        <v>4.3</v>
      </c>
      <c r="Y50" s="167">
        <f>IF('Indicator Data'!AO52="No data","x",ROUND(IF('Indicator Data'!AO52&gt;Y$72,10,IF('Indicator Data'!AO52&lt;Y$71,0,10-(Y$72-'Indicator Data'!AO52)/(Y$72-Y$71)*10)),1))</f>
        <v>4.2</v>
      </c>
      <c r="Z50" s="176">
        <f t="shared" si="11"/>
        <v>4.3</v>
      </c>
      <c r="AA50" s="170">
        <f>'Indicator Data'!AA52+'Indicator Data'!Z52*0.5+'Indicator Data'!Y52*0.25</f>
        <v>284220.52593093627</v>
      </c>
      <c r="AB50" s="174">
        <f>AA50/'Indicator Data'!$AZ52</f>
        <v>8.6643802909929041E-2</v>
      </c>
      <c r="AC50" s="176">
        <f t="shared" si="12"/>
        <v>8.6999999999999993</v>
      </c>
      <c r="AD50" s="174">
        <f>IF('Indicator Data'!AB52="No data","x",'Indicator Data'!AB52/'Indicator Data'!AW52)</f>
        <v>9.5597530118600119E-3</v>
      </c>
      <c r="AE50" s="167">
        <f t="shared" si="13"/>
        <v>1</v>
      </c>
      <c r="AF50" s="167">
        <f>IF('Indicator Data'!AC52="No data","x",ROUND(IF('Indicator Data'!AC52&gt;AF$72,10,IF('Indicator Data'!AC52&lt;AF$71,0,10-(AF$72-'Indicator Data'!AC52)/(AF$72-AF$71)*10)),1))</f>
        <v>1.4</v>
      </c>
      <c r="AG50" s="176">
        <f t="shared" si="14"/>
        <v>1.2</v>
      </c>
      <c r="AH50" s="167">
        <f>IF('Indicator Data'!AH52="No data","x",ROUND(IF('Indicator Data'!AH52=0,0,IF(LOG('Indicator Data'!AH52)&gt;AH$72,10,IF(LOG('Indicator Data'!AH52)&lt;AH$71,0,10-(AH$72-LOG('Indicator Data'!AH52))/(AH$72-AH$71)*10))),1))</f>
        <v>0</v>
      </c>
      <c r="AI50" s="167">
        <f>IF('Indicator Data'!AI52="No data","x",ROUND(IF('Indicator Data'!AI52=0,0,IF(LOG('Indicator Data'!AI52)&gt;$AI$72,10,IF(LOG('Indicator Data'!AI52)&lt;AI$71,0,10-(AI$72-LOG('Indicator Data'!AI52))/(AI$72-AI$71)*10))),1))</f>
        <v>6.7</v>
      </c>
      <c r="AJ50" s="167">
        <f>IF('Indicator Data'!AJ52="No data","x",ROUND(IF('Indicator Data'!AJ52=0,0,IF(LOG('Indicator Data'!AJ52)&gt;$AJ$72,10,IF(LOG('Indicator Data'!AJ52)&lt;AJ$71,0,10-(AJ$72-LOG('Indicator Data'!AJ52))/(AJ$72-AJ$71)*10))),1))</f>
        <v>6.6</v>
      </c>
      <c r="AK50" s="167">
        <f>IF('Indicator Data'!AL52="No data","x",ROUND(IF('Indicator Data'!AL52=0,0,IF(LOG('Indicator Data'!AL52)&gt;$AK$72,10,IF(LOG('Indicator Data'!AL52)&lt;AK$71,0,10-(AK$72-LOG('Indicator Data'!AL52))/(AK$72-AK$71)*10))),1))</f>
        <v>5.3</v>
      </c>
      <c r="AL50" s="167">
        <f>IF('Indicator Data'!AM52="No data","x",ROUND(IF('Indicator Data'!AM52=0,0,IF(LOG('Indicator Data'!AM52)&gt;$AL$72,10,IF(LOG('Indicator Data'!AM52)&lt;AL$71,0,10-(AL$72-LOG('Indicator Data'!AM52))/(AL$72-AL$71)*10))),1))</f>
        <v>8.1999999999999993</v>
      </c>
      <c r="AM50" s="176">
        <f t="shared" si="15"/>
        <v>5.4</v>
      </c>
      <c r="AN50" s="171">
        <f t="shared" si="16"/>
        <v>5</v>
      </c>
      <c r="AO50" s="177">
        <f t="shared" si="18"/>
        <v>3.2</v>
      </c>
    </row>
    <row r="51" spans="1:41" s="9" customFormat="1" x14ac:dyDescent="0.25">
      <c r="A51" s="165" t="s">
        <v>439</v>
      </c>
      <c r="B51" s="165" t="s">
        <v>418</v>
      </c>
      <c r="C51" s="165" t="s">
        <v>403</v>
      </c>
      <c r="D51" s="195" t="s">
        <v>423</v>
      </c>
      <c r="E51" s="167">
        <f>IF('Indicator Data'!Q53="No data","x",ROUND(IF('Indicator Data'!Q53&gt;E$72,10,IF('Indicator Data'!Q53&lt;E$71,0,10-(E$72-'Indicator Data'!Q53)/(E$72-E$71)*10)),1))</f>
        <v>8.6</v>
      </c>
      <c r="F51" s="168">
        <f t="shared" si="2"/>
        <v>8.6</v>
      </c>
      <c r="G51" s="175">
        <f t="shared" si="3"/>
        <v>8.6</v>
      </c>
      <c r="H51" s="170">
        <f>SUM('Indicator Data'!AD53:AG53)</f>
        <v>0</v>
      </c>
      <c r="I51" s="167">
        <f t="shared" si="4"/>
        <v>0</v>
      </c>
      <c r="J51" s="173">
        <f>H51/'Indicator Data'!$AW53</f>
        <v>0</v>
      </c>
      <c r="K51" s="167">
        <f t="shared" si="5"/>
        <v>0</v>
      </c>
      <c r="L51" s="176">
        <f t="shared" si="6"/>
        <v>0</v>
      </c>
      <c r="M51" s="176">
        <f>IF('Indicator Data'!AK53="No data","x",ROUND(IF('Indicator Data'!AK53=0,0,IF(LOG('Indicator Data'!AK53)&gt;$M$72,10,IF(LOG('Indicator Data'!AK53)&lt;M$71,0,10-(M$72-LOG('Indicator Data'!AK53))/(M$72-M$71)*10))),1))</f>
        <v>3.8</v>
      </c>
      <c r="N51" s="168">
        <f t="shared" si="7"/>
        <v>2.1</v>
      </c>
      <c r="O51" s="167">
        <f>IF('Indicator Data'!V53="No data","x",ROUND(IF('Indicator Data'!V53&gt;O$72,10,IF('Indicator Data'!V53&lt;O$71,0,10-(O$72-'Indicator Data'!V53)/(O$72-O$71)*10)),1))</f>
        <v>1.3</v>
      </c>
      <c r="P51" s="211">
        <f>IF('Indicator Data'!W53="No data","x",'Indicator Data'!W53/'Indicator Data'!$AZ53*100000)</f>
        <v>0</v>
      </c>
      <c r="Q51" s="183">
        <f t="shared" si="8"/>
        <v>0</v>
      </c>
      <c r="R51" s="211">
        <f>IF('Indicator Data'!X53="No data","x",'Indicator Data'!X53/'Indicator Data'!$AZ53*100000)</f>
        <v>0.12193883974584287</v>
      </c>
      <c r="S51" s="183">
        <f t="shared" si="9"/>
        <v>3.6</v>
      </c>
      <c r="T51" s="176">
        <f t="shared" si="17"/>
        <v>1.8</v>
      </c>
      <c r="U51" s="167">
        <f>IF('Indicator Data'!R53="No data","x",ROUND(IF('Indicator Data'!R53&gt;U$72,10,IF('Indicator Data'!R53&lt;U$71,0,10-(U$72-'Indicator Data'!R53)/(U$72-U$71)*10)),1))</f>
        <v>5.0999999999999996</v>
      </c>
      <c r="V51" s="167">
        <f>IF('Indicator Data'!S53="No data","x",ROUND(IF('Indicator Data'!S53&gt;V$72,10,IF('Indicator Data'!S53&lt;V$71,0,10-(V$72-'Indicator Data'!S53)/(V$72-V$71)*10)),1))</f>
        <v>5.0999999999999996</v>
      </c>
      <c r="W51" s="176">
        <f t="shared" si="10"/>
        <v>5.0999999999999996</v>
      </c>
      <c r="X51" s="167">
        <f>IF('Indicator Data'!AN53="No data","x",ROUND(IF('Indicator Data'!AN53&gt;X$72,10,IF('Indicator Data'!AN53&lt;X$71,0,10-(X$72-'Indicator Data'!AN53)/(X$72-X$71)*10)),1))</f>
        <v>4.3</v>
      </c>
      <c r="Y51" s="167">
        <f>IF('Indicator Data'!AO53="No data","x",ROUND(IF('Indicator Data'!AO53&gt;Y$72,10,IF('Indicator Data'!AO53&lt;Y$71,0,10-(Y$72-'Indicator Data'!AO53)/(Y$72-Y$71)*10)),1))</f>
        <v>4.2</v>
      </c>
      <c r="Z51" s="176">
        <f t="shared" si="11"/>
        <v>4.3</v>
      </c>
      <c r="AA51" s="170">
        <f>'Indicator Data'!AA53+'Indicator Data'!Z53*0.5+'Indicator Data'!Y53*0.25</f>
        <v>284220.52593093627</v>
      </c>
      <c r="AB51" s="174">
        <f>AA51/'Indicator Data'!$AZ53</f>
        <v>8.6643802909929041E-2</v>
      </c>
      <c r="AC51" s="176">
        <f t="shared" si="12"/>
        <v>8.6999999999999993</v>
      </c>
      <c r="AD51" s="174">
        <f>IF('Indicator Data'!AB53="No data","x",'Indicator Data'!AB53/'Indicator Data'!AW53)</f>
        <v>1.9119468938605964E-2</v>
      </c>
      <c r="AE51" s="167">
        <f t="shared" si="13"/>
        <v>1.9</v>
      </c>
      <c r="AF51" s="167">
        <f>IF('Indicator Data'!AC53="No data","x",ROUND(IF('Indicator Data'!AC53&gt;AF$72,10,IF('Indicator Data'!AC53&lt;AF$71,0,10-(AF$72-'Indicator Data'!AC53)/(AF$72-AF$71)*10)),1))</f>
        <v>6.6</v>
      </c>
      <c r="AG51" s="176">
        <f t="shared" si="14"/>
        <v>4.3</v>
      </c>
      <c r="AH51" s="167">
        <f>IF('Indicator Data'!AH53="No data","x",ROUND(IF('Indicator Data'!AH53=0,0,IF(LOG('Indicator Data'!AH53)&gt;AH$72,10,IF(LOG('Indicator Data'!AH53)&lt;AH$71,0,10-(AH$72-LOG('Indicator Data'!AH53))/(AH$72-AH$71)*10))),1))</f>
        <v>0</v>
      </c>
      <c r="AI51" s="167">
        <f>IF('Indicator Data'!AI53="No data","x",ROUND(IF('Indicator Data'!AI53=0,0,IF(LOG('Indicator Data'!AI53)&gt;$AI$72,10,IF(LOG('Indicator Data'!AI53)&lt;AI$71,0,10-(AI$72-LOG('Indicator Data'!AI53))/(AI$72-AI$71)*10))),1))</f>
        <v>8.1999999999999993</v>
      </c>
      <c r="AJ51" s="167">
        <f>IF('Indicator Data'!AJ53="No data","x",ROUND(IF('Indicator Data'!AJ53=0,0,IF(LOG('Indicator Data'!AJ53)&gt;$AJ$72,10,IF(LOG('Indicator Data'!AJ53)&lt;AJ$71,0,10-(AJ$72-LOG('Indicator Data'!AJ53))/(AJ$72-AJ$71)*10))),1))</f>
        <v>6.5</v>
      </c>
      <c r="AK51" s="167">
        <f>IF('Indicator Data'!AL53="No data","x",ROUND(IF('Indicator Data'!AL53=0,0,IF(LOG('Indicator Data'!AL53)&gt;$AK$72,10,IF(LOG('Indicator Data'!AL53)&lt;AK$71,0,10-(AK$72-LOG('Indicator Data'!AL53))/(AK$72-AK$71)*10))),1))</f>
        <v>6.1</v>
      </c>
      <c r="AL51" s="167">
        <f>IF('Indicator Data'!AM53="No data","x",ROUND(IF('Indicator Data'!AM53=0,0,IF(LOG('Indicator Data'!AM53)&gt;$AL$72,10,IF(LOG('Indicator Data'!AM53)&lt;AL$71,0,10-(AL$72-LOG('Indicator Data'!AM53))/(AL$72-AL$71)*10))),1))</f>
        <v>7.1</v>
      </c>
      <c r="AM51" s="176">
        <f t="shared" si="15"/>
        <v>5.6</v>
      </c>
      <c r="AN51" s="171">
        <f t="shared" si="16"/>
        <v>5.4</v>
      </c>
      <c r="AO51" s="177">
        <f t="shared" si="18"/>
        <v>3.9</v>
      </c>
    </row>
    <row r="52" spans="1:41" s="9" customFormat="1" x14ac:dyDescent="0.25">
      <c r="A52" s="165" t="s">
        <v>439</v>
      </c>
      <c r="B52" s="165" t="s">
        <v>421</v>
      </c>
      <c r="C52" s="165" t="s">
        <v>403</v>
      </c>
      <c r="D52" s="195" t="s">
        <v>426</v>
      </c>
      <c r="E52" s="167">
        <f>IF('Indicator Data'!Q54="No data","x",ROUND(IF('Indicator Data'!Q54&gt;E$72,10,IF('Indicator Data'!Q54&lt;E$71,0,10-(E$72-'Indicator Data'!Q54)/(E$72-E$71)*10)),1))</f>
        <v>8.6</v>
      </c>
      <c r="F52" s="168">
        <f t="shared" si="2"/>
        <v>8.6</v>
      </c>
      <c r="G52" s="175">
        <f t="shared" si="3"/>
        <v>8.6</v>
      </c>
      <c r="H52" s="170">
        <f>SUM('Indicator Data'!AD54:AG54)</f>
        <v>0</v>
      </c>
      <c r="I52" s="167">
        <f t="shared" si="4"/>
        <v>0</v>
      </c>
      <c r="J52" s="173">
        <f>H52/'Indicator Data'!$AW54</f>
        <v>0</v>
      </c>
      <c r="K52" s="167">
        <f t="shared" si="5"/>
        <v>0</v>
      </c>
      <c r="L52" s="176">
        <f t="shared" si="6"/>
        <v>0</v>
      </c>
      <c r="M52" s="176">
        <f>IF('Indicator Data'!AK54="No data","x",ROUND(IF('Indicator Data'!AK54=0,0,IF(LOG('Indicator Data'!AK54)&gt;$M$72,10,IF(LOG('Indicator Data'!AK54)&lt;M$71,0,10-(M$72-LOG('Indicator Data'!AK54))/(M$72-M$71)*10))),1))</f>
        <v>3.8</v>
      </c>
      <c r="N52" s="168">
        <f t="shared" si="7"/>
        <v>2.1</v>
      </c>
      <c r="O52" s="167">
        <f>IF('Indicator Data'!V54="No data","x",ROUND(IF('Indicator Data'!V54&gt;O$72,10,IF('Indicator Data'!V54&lt;O$71,0,10-(O$72-'Indicator Data'!V54)/(O$72-O$71)*10)),1))</f>
        <v>1.3</v>
      </c>
      <c r="P52" s="211">
        <f>IF('Indicator Data'!W54="No data","x",'Indicator Data'!W54/'Indicator Data'!$AZ54*100000)</f>
        <v>0</v>
      </c>
      <c r="Q52" s="183">
        <f t="shared" si="8"/>
        <v>0</v>
      </c>
      <c r="R52" s="211">
        <f>IF('Indicator Data'!X54="No data","x",'Indicator Data'!X54/'Indicator Data'!$AZ54*100000)</f>
        <v>0.12193883974584287</v>
      </c>
      <c r="S52" s="183">
        <f t="shared" si="9"/>
        <v>3.6</v>
      </c>
      <c r="T52" s="176">
        <f t="shared" si="17"/>
        <v>1.8</v>
      </c>
      <c r="U52" s="167">
        <f>IF('Indicator Data'!R54="No data","x",ROUND(IF('Indicator Data'!R54&gt;U$72,10,IF('Indicator Data'!R54&lt;U$71,0,10-(U$72-'Indicator Data'!R54)/(U$72-U$71)*10)),1))</f>
        <v>5.0999999999999996</v>
      </c>
      <c r="V52" s="167">
        <f>IF('Indicator Data'!S54="No data","x",ROUND(IF('Indicator Data'!S54&gt;V$72,10,IF('Indicator Data'!S54&lt;V$71,0,10-(V$72-'Indicator Data'!S54)/(V$72-V$71)*10)),1))</f>
        <v>5.0999999999999996</v>
      </c>
      <c r="W52" s="176">
        <f t="shared" si="10"/>
        <v>5.0999999999999996</v>
      </c>
      <c r="X52" s="167">
        <f>IF('Indicator Data'!AN54="No data","x",ROUND(IF('Indicator Data'!AN54&gt;X$72,10,IF('Indicator Data'!AN54&lt;X$71,0,10-(X$72-'Indicator Data'!AN54)/(X$72-X$71)*10)),1))</f>
        <v>4.3</v>
      </c>
      <c r="Y52" s="167">
        <f>IF('Indicator Data'!AO54="No data","x",ROUND(IF('Indicator Data'!AO54&gt;Y$72,10,IF('Indicator Data'!AO54&lt;Y$71,0,10-(Y$72-'Indicator Data'!AO54)/(Y$72-Y$71)*10)),1))</f>
        <v>4.2</v>
      </c>
      <c r="Z52" s="176">
        <f t="shared" si="11"/>
        <v>4.3</v>
      </c>
      <c r="AA52" s="170">
        <f>'Indicator Data'!AA54+'Indicator Data'!Z54*0.5+'Indicator Data'!Y54*0.25</f>
        <v>284220.52593093627</v>
      </c>
      <c r="AB52" s="174">
        <f>AA52/'Indicator Data'!$AZ54</f>
        <v>8.6643802909929041E-2</v>
      </c>
      <c r="AC52" s="176">
        <f t="shared" si="12"/>
        <v>8.6999999999999993</v>
      </c>
      <c r="AD52" s="174">
        <f>IF('Indicator Data'!AB54="No data","x",'Indicator Data'!AB54/'Indicator Data'!AW54)</f>
        <v>9.5597661236086137E-3</v>
      </c>
      <c r="AE52" s="167">
        <f t="shared" si="13"/>
        <v>1</v>
      </c>
      <c r="AF52" s="167">
        <f>IF('Indicator Data'!AC54="No data","x",ROUND(IF('Indicator Data'!AC54&gt;AF$72,10,IF('Indicator Data'!AC54&lt;AF$71,0,10-(AF$72-'Indicator Data'!AC54)/(AF$72-AF$71)*10)),1))</f>
        <v>2.2999999999999998</v>
      </c>
      <c r="AG52" s="176">
        <f t="shared" si="14"/>
        <v>1.7</v>
      </c>
      <c r="AH52" s="167">
        <f>IF('Indicator Data'!AH54="No data","x",ROUND(IF('Indicator Data'!AH54=0,0,IF(LOG('Indicator Data'!AH54)&gt;AH$72,10,IF(LOG('Indicator Data'!AH54)&lt;AH$71,0,10-(AH$72-LOG('Indicator Data'!AH54))/(AH$72-AH$71)*10))),1))</f>
        <v>0</v>
      </c>
      <c r="AI52" s="167">
        <f>IF('Indicator Data'!AI54="No data","x",ROUND(IF('Indicator Data'!AI54=0,0,IF(LOG('Indicator Data'!AI54)&gt;$AI$72,10,IF(LOG('Indicator Data'!AI54)&lt;AI$71,0,10-(AI$72-LOG('Indicator Data'!AI54))/(AI$72-AI$71)*10))),1))</f>
        <v>7.8</v>
      </c>
      <c r="AJ52" s="167">
        <f>IF('Indicator Data'!AJ54="No data","x",ROUND(IF('Indicator Data'!AJ54=0,0,IF(LOG('Indicator Data'!AJ54)&gt;$AJ$72,10,IF(LOG('Indicator Data'!AJ54)&lt;AJ$71,0,10-(AJ$72-LOG('Indicator Data'!AJ54))/(AJ$72-AJ$71)*10))),1))</f>
        <v>7.5</v>
      </c>
      <c r="AK52" s="167">
        <f>IF('Indicator Data'!AL54="No data","x",ROUND(IF('Indicator Data'!AL54=0,0,IF(LOG('Indicator Data'!AL54)&gt;$AK$72,10,IF(LOG('Indicator Data'!AL54)&lt;AK$71,0,10-(AK$72-LOG('Indicator Data'!AL54))/(AK$72-AK$71)*10))),1))</f>
        <v>6.1</v>
      </c>
      <c r="AL52" s="167">
        <f>IF('Indicator Data'!AM54="No data","x",ROUND(IF('Indicator Data'!AM54=0,0,IF(LOG('Indicator Data'!AM54)&gt;$AL$72,10,IF(LOG('Indicator Data'!AM54)&lt;AL$71,0,10-(AL$72-LOG('Indicator Data'!AM54))/(AL$72-AL$71)*10))),1))</f>
        <v>8.1999999999999993</v>
      </c>
      <c r="AM52" s="176">
        <f t="shared" si="15"/>
        <v>5.9</v>
      </c>
      <c r="AN52" s="171">
        <f t="shared" si="16"/>
        <v>5.0999999999999996</v>
      </c>
      <c r="AO52" s="177">
        <f t="shared" si="18"/>
        <v>3.8</v>
      </c>
    </row>
    <row r="53" spans="1:41" s="9" customFormat="1" x14ac:dyDescent="0.25">
      <c r="A53" s="165" t="s">
        <v>439</v>
      </c>
      <c r="B53" s="165" t="s">
        <v>424</v>
      </c>
      <c r="C53" s="165" t="s">
        <v>403</v>
      </c>
      <c r="D53" s="195" t="s">
        <v>429</v>
      </c>
      <c r="E53" s="167">
        <f>IF('Indicator Data'!Q55="No data","x",ROUND(IF('Indicator Data'!Q55&gt;E$72,10,IF('Indicator Data'!Q55&lt;E$71,0,10-(E$72-'Indicator Data'!Q55)/(E$72-E$71)*10)),1))</f>
        <v>8.6</v>
      </c>
      <c r="F53" s="168">
        <f t="shared" si="2"/>
        <v>8.6</v>
      </c>
      <c r="G53" s="175">
        <f t="shared" si="3"/>
        <v>8.6</v>
      </c>
      <c r="H53" s="170">
        <f>SUM('Indicator Data'!AD55:AG55)</f>
        <v>8212</v>
      </c>
      <c r="I53" s="167">
        <f t="shared" si="4"/>
        <v>7.7</v>
      </c>
      <c r="J53" s="173">
        <f>H53/'Indicator Data'!$AW55</f>
        <v>2.0038065492167294E-2</v>
      </c>
      <c r="K53" s="167">
        <f t="shared" si="5"/>
        <v>6.7</v>
      </c>
      <c r="L53" s="176">
        <f t="shared" si="6"/>
        <v>7.2</v>
      </c>
      <c r="M53" s="176">
        <f>IF('Indicator Data'!AK55="No data","x",ROUND(IF('Indicator Data'!AK55=0,0,IF(LOG('Indicator Data'!AK55)&gt;$M$72,10,IF(LOG('Indicator Data'!AK55)&lt;M$71,0,10-(M$72-LOG('Indicator Data'!AK55))/(M$72-M$71)*10))),1))</f>
        <v>7.2</v>
      </c>
      <c r="N53" s="168">
        <f t="shared" si="7"/>
        <v>7.2</v>
      </c>
      <c r="O53" s="167">
        <f>IF('Indicator Data'!V55="No data","x",ROUND(IF('Indicator Data'!V55&gt;O$72,10,IF('Indicator Data'!V55&lt;O$71,0,10-(O$72-'Indicator Data'!V55)/(O$72-O$71)*10)),1))</f>
        <v>1.3</v>
      </c>
      <c r="P53" s="211">
        <f>IF('Indicator Data'!W55="No data","x",'Indicator Data'!W55/'Indicator Data'!$AZ55*100000)</f>
        <v>0</v>
      </c>
      <c r="Q53" s="183">
        <f t="shared" si="8"/>
        <v>0</v>
      </c>
      <c r="R53" s="211">
        <f>IF('Indicator Data'!X55="No data","x",'Indicator Data'!X55/'Indicator Data'!$AZ55*100000)</f>
        <v>0.12193883974584287</v>
      </c>
      <c r="S53" s="183">
        <f t="shared" si="9"/>
        <v>3.6</v>
      </c>
      <c r="T53" s="176">
        <f t="shared" si="17"/>
        <v>1.8</v>
      </c>
      <c r="U53" s="167">
        <f>IF('Indicator Data'!R55="No data","x",ROUND(IF('Indicator Data'!R55&gt;U$72,10,IF('Indicator Data'!R55&lt;U$71,0,10-(U$72-'Indicator Data'!R55)/(U$72-U$71)*10)),1))</f>
        <v>5.0999999999999996</v>
      </c>
      <c r="V53" s="167">
        <f>IF('Indicator Data'!S55="No data","x",ROUND(IF('Indicator Data'!S55&gt;V$72,10,IF('Indicator Data'!S55&lt;V$71,0,10-(V$72-'Indicator Data'!S55)/(V$72-V$71)*10)),1))</f>
        <v>5.0999999999999996</v>
      </c>
      <c r="W53" s="176">
        <f t="shared" si="10"/>
        <v>5.0999999999999996</v>
      </c>
      <c r="X53" s="167">
        <f>IF('Indicator Data'!AN55="No data","x",ROUND(IF('Indicator Data'!AN55&gt;X$72,10,IF('Indicator Data'!AN55&lt;X$71,0,10-(X$72-'Indicator Data'!AN55)/(X$72-X$71)*10)),1))</f>
        <v>4.3</v>
      </c>
      <c r="Y53" s="167">
        <f>IF('Indicator Data'!AO55="No data","x",ROUND(IF('Indicator Data'!AO55&gt;Y$72,10,IF('Indicator Data'!AO55&lt;Y$71,0,10-(Y$72-'Indicator Data'!AO55)/(Y$72-Y$71)*10)),1))</f>
        <v>4.2</v>
      </c>
      <c r="Z53" s="176">
        <f t="shared" si="11"/>
        <v>4.3</v>
      </c>
      <c r="AA53" s="170">
        <f>'Indicator Data'!AA55+'Indicator Data'!Z55*0.5+'Indicator Data'!Y55*0.25</f>
        <v>284220.52593093627</v>
      </c>
      <c r="AB53" s="174">
        <f>AA53/'Indicator Data'!$AZ55</f>
        <v>8.6643802909929041E-2</v>
      </c>
      <c r="AC53" s="176">
        <f t="shared" si="12"/>
        <v>8.6999999999999993</v>
      </c>
      <c r="AD53" s="174">
        <f>IF('Indicator Data'!AB55="No data","x",'Indicator Data'!AB55/'Indicator Data'!AW55)</f>
        <v>9.5597579425113474E-2</v>
      </c>
      <c r="AE53" s="167">
        <f t="shared" si="13"/>
        <v>9.6</v>
      </c>
      <c r="AF53" s="167">
        <f>IF('Indicator Data'!AC55="No data","x",ROUND(IF('Indicator Data'!AC55&gt;AF$72,10,IF('Indicator Data'!AC55&lt;AF$71,0,10-(AF$72-'Indicator Data'!AC55)/(AF$72-AF$71)*10)),1))</f>
        <v>5</v>
      </c>
      <c r="AG53" s="176">
        <f t="shared" si="14"/>
        <v>7.3</v>
      </c>
      <c r="AH53" s="167">
        <f>IF('Indicator Data'!AH55="No data","x",ROUND(IF('Indicator Data'!AH55=0,0,IF(LOG('Indicator Data'!AH55)&gt;AH$72,10,IF(LOG('Indicator Data'!AH55)&lt;AH$71,0,10-(AH$72-LOG('Indicator Data'!AH55))/(AH$72-AH$71)*10))),1))</f>
        <v>6.1</v>
      </c>
      <c r="AI53" s="167">
        <f>IF('Indicator Data'!AI55="No data","x",ROUND(IF('Indicator Data'!AI55=0,0,IF(LOG('Indicator Data'!AI55)&gt;$AI$72,10,IF(LOG('Indicator Data'!AI55)&lt;AI$71,0,10-(AI$72-LOG('Indicator Data'!AI55))/(AI$72-AI$71)*10))),1))</f>
        <v>7.2</v>
      </c>
      <c r="AJ53" s="167">
        <f>IF('Indicator Data'!AJ55="No data","x",ROUND(IF('Indicator Data'!AJ55=0,0,IF(LOG('Indicator Data'!AJ55)&gt;$AJ$72,10,IF(LOG('Indicator Data'!AJ55)&lt;AJ$71,0,10-(AJ$72-LOG('Indicator Data'!AJ55))/(AJ$72-AJ$71)*10))),1))</f>
        <v>6.8</v>
      </c>
      <c r="AK53" s="167">
        <f>IF('Indicator Data'!AL55="No data","x",ROUND(IF('Indicator Data'!AL55=0,0,IF(LOG('Indicator Data'!AL55)&gt;$AK$72,10,IF(LOG('Indicator Data'!AL55)&lt;AK$71,0,10-(AK$72-LOG('Indicator Data'!AL55))/(AK$72-AK$71)*10))),1))</f>
        <v>9</v>
      </c>
      <c r="AL53" s="167">
        <f>IF('Indicator Data'!AM55="No data","x",ROUND(IF('Indicator Data'!AM55=0,0,IF(LOG('Indicator Data'!AM55)&gt;$AL$72,10,IF(LOG('Indicator Data'!AM55)&lt;AL$71,0,10-(AL$72-LOG('Indicator Data'!AM55))/(AL$72-AL$71)*10))),1))</f>
        <v>8.1</v>
      </c>
      <c r="AM53" s="176">
        <f t="shared" si="15"/>
        <v>7.4</v>
      </c>
      <c r="AN53" s="171">
        <f t="shared" si="16"/>
        <v>6.3</v>
      </c>
      <c r="AO53" s="177">
        <f t="shared" si="18"/>
        <v>6.8</v>
      </c>
    </row>
    <row r="54" spans="1:41" s="9" customFormat="1" x14ac:dyDescent="0.25">
      <c r="A54" s="165" t="s">
        <v>439</v>
      </c>
      <c r="B54" s="165" t="s">
        <v>427</v>
      </c>
      <c r="C54" s="165" t="s">
        <v>403</v>
      </c>
      <c r="D54" s="195" t="s">
        <v>432</v>
      </c>
      <c r="E54" s="167">
        <f>IF('Indicator Data'!Q56="No data","x",ROUND(IF('Indicator Data'!Q56&gt;E$72,10,IF('Indicator Data'!Q56&lt;E$71,0,10-(E$72-'Indicator Data'!Q56)/(E$72-E$71)*10)),1))</f>
        <v>8.6</v>
      </c>
      <c r="F54" s="168">
        <f t="shared" si="2"/>
        <v>8.6</v>
      </c>
      <c r="G54" s="175">
        <f t="shared" si="3"/>
        <v>8.6</v>
      </c>
      <c r="H54" s="170">
        <f>SUM('Indicator Data'!AD56:AG56)</f>
        <v>0</v>
      </c>
      <c r="I54" s="167">
        <f t="shared" si="4"/>
        <v>0</v>
      </c>
      <c r="J54" s="173">
        <f>H54/'Indicator Data'!$AW56</f>
        <v>0</v>
      </c>
      <c r="K54" s="167">
        <f t="shared" si="5"/>
        <v>0</v>
      </c>
      <c r="L54" s="176">
        <f t="shared" si="6"/>
        <v>0</v>
      </c>
      <c r="M54" s="176">
        <f>IF('Indicator Data'!AK56="No data","x",ROUND(IF('Indicator Data'!AK56=0,0,IF(LOG('Indicator Data'!AK56)&gt;$M$72,10,IF(LOG('Indicator Data'!AK56)&lt;M$71,0,10-(M$72-LOG('Indicator Data'!AK56))/(M$72-M$71)*10))),1))</f>
        <v>0</v>
      </c>
      <c r="N54" s="168">
        <f t="shared" si="7"/>
        <v>0</v>
      </c>
      <c r="O54" s="167">
        <f>IF('Indicator Data'!V56="No data","x",ROUND(IF('Indicator Data'!V56&gt;O$72,10,IF('Indicator Data'!V56&lt;O$71,0,10-(O$72-'Indicator Data'!V56)/(O$72-O$71)*10)),1))</f>
        <v>1.3</v>
      </c>
      <c r="P54" s="211">
        <f>IF('Indicator Data'!W56="No data","x",'Indicator Data'!W56/'Indicator Data'!$AZ56*100000)</f>
        <v>0</v>
      </c>
      <c r="Q54" s="183">
        <f t="shared" si="8"/>
        <v>0</v>
      </c>
      <c r="R54" s="211">
        <f>IF('Indicator Data'!X56="No data","x",'Indicator Data'!X56/'Indicator Data'!$AZ56*100000)</f>
        <v>0.12193883974584287</v>
      </c>
      <c r="S54" s="183">
        <f t="shared" si="9"/>
        <v>3.6</v>
      </c>
      <c r="T54" s="176">
        <f t="shared" si="17"/>
        <v>1.8</v>
      </c>
      <c r="U54" s="167">
        <f>IF('Indicator Data'!R56="No data","x",ROUND(IF('Indicator Data'!R56&gt;U$72,10,IF('Indicator Data'!R56&lt;U$71,0,10-(U$72-'Indicator Data'!R56)/(U$72-U$71)*10)),1))</f>
        <v>5.0999999999999996</v>
      </c>
      <c r="V54" s="167">
        <f>IF('Indicator Data'!S56="No data","x",ROUND(IF('Indicator Data'!S56&gt;V$72,10,IF('Indicator Data'!S56&lt;V$71,0,10-(V$72-'Indicator Data'!S56)/(V$72-V$71)*10)),1))</f>
        <v>5.0999999999999996</v>
      </c>
      <c r="W54" s="176">
        <f t="shared" si="10"/>
        <v>5.0999999999999996</v>
      </c>
      <c r="X54" s="167">
        <f>IF('Indicator Data'!AN56="No data","x",ROUND(IF('Indicator Data'!AN56&gt;X$72,10,IF('Indicator Data'!AN56&lt;X$71,0,10-(X$72-'Indicator Data'!AN56)/(X$72-X$71)*10)),1))</f>
        <v>4.3</v>
      </c>
      <c r="Y54" s="167">
        <f>IF('Indicator Data'!AO56="No data","x",ROUND(IF('Indicator Data'!AO56&gt;Y$72,10,IF('Indicator Data'!AO56&lt;Y$71,0,10-(Y$72-'Indicator Data'!AO56)/(Y$72-Y$71)*10)),1))</f>
        <v>4.2</v>
      </c>
      <c r="Z54" s="176">
        <f t="shared" si="11"/>
        <v>4.3</v>
      </c>
      <c r="AA54" s="170">
        <f>'Indicator Data'!AA56+'Indicator Data'!Z56*0.5+'Indicator Data'!Y56*0.25</f>
        <v>284220.52593093627</v>
      </c>
      <c r="AB54" s="174">
        <f>AA54/'Indicator Data'!$AZ56</f>
        <v>8.6643802909929041E-2</v>
      </c>
      <c r="AC54" s="176">
        <f t="shared" si="12"/>
        <v>8.6999999999999993</v>
      </c>
      <c r="AD54" s="174">
        <f>IF('Indicator Data'!AB56="No data","x",'Indicator Data'!AB56/'Indicator Data'!AW56)</f>
        <v>9.5597735900525126E-3</v>
      </c>
      <c r="AE54" s="167">
        <f t="shared" si="13"/>
        <v>1</v>
      </c>
      <c r="AF54" s="167">
        <f>IF('Indicator Data'!AC56="No data","x",ROUND(IF('Indicator Data'!AC56&gt;AF$72,10,IF('Indicator Data'!AC56&lt;AF$71,0,10-(AF$72-'Indicator Data'!AC56)/(AF$72-AF$71)*10)),1))</f>
        <v>2.1</v>
      </c>
      <c r="AG54" s="176">
        <f t="shared" si="14"/>
        <v>1.6</v>
      </c>
      <c r="AH54" s="167">
        <f>IF('Indicator Data'!AH56="No data","x",ROUND(IF('Indicator Data'!AH56=0,0,IF(LOG('Indicator Data'!AH56)&gt;AH$72,10,IF(LOG('Indicator Data'!AH56)&lt;AH$71,0,10-(AH$72-LOG('Indicator Data'!AH56))/(AH$72-AH$71)*10))),1))</f>
        <v>0</v>
      </c>
      <c r="AI54" s="167">
        <f>IF('Indicator Data'!AI56="No data","x",ROUND(IF('Indicator Data'!AI56=0,0,IF(LOG('Indicator Data'!AI56)&gt;$AI$72,10,IF(LOG('Indicator Data'!AI56)&lt;AI$71,0,10-(AI$72-LOG('Indicator Data'!AI56))/(AI$72-AI$71)*10))),1))</f>
        <v>7.5</v>
      </c>
      <c r="AJ54" s="167">
        <f>IF('Indicator Data'!AJ56="No data","x",ROUND(IF('Indicator Data'!AJ56=0,0,IF(LOG('Indicator Data'!AJ56)&gt;$AJ$72,10,IF(LOG('Indicator Data'!AJ56)&lt;AJ$71,0,10-(AJ$72-LOG('Indicator Data'!AJ56))/(AJ$72-AJ$71)*10))),1))</f>
        <v>0</v>
      </c>
      <c r="AK54" s="167">
        <f>IF('Indicator Data'!AL56="No data","x",ROUND(IF('Indicator Data'!AL56=0,0,IF(LOG('Indicator Data'!AL56)&gt;$AK$72,10,IF(LOG('Indicator Data'!AL56)&lt;AK$71,0,10-(AK$72-LOG('Indicator Data'!AL56))/(AK$72-AK$71)*10))),1))</f>
        <v>4.4000000000000004</v>
      </c>
      <c r="AL54" s="167">
        <f>IF('Indicator Data'!AM56="No data","x",ROUND(IF('Indicator Data'!AM56=0,0,IF(LOG('Indicator Data'!AM56)&gt;$AL$72,10,IF(LOG('Indicator Data'!AM56)&lt;AL$71,0,10-(AL$72-LOG('Indicator Data'!AM56))/(AL$72-AL$71)*10))),1))</f>
        <v>7</v>
      </c>
      <c r="AM54" s="176">
        <f t="shared" si="15"/>
        <v>3.8</v>
      </c>
      <c r="AN54" s="171">
        <f t="shared" si="16"/>
        <v>4.8</v>
      </c>
      <c r="AO54" s="177">
        <f t="shared" si="18"/>
        <v>2.7</v>
      </c>
    </row>
    <row r="55" spans="1:41" s="9" customFormat="1" x14ac:dyDescent="0.25">
      <c r="A55" s="165" t="s">
        <v>439</v>
      </c>
      <c r="B55" s="165" t="s">
        <v>435</v>
      </c>
      <c r="C55" s="165" t="s">
        <v>403</v>
      </c>
      <c r="D55" s="195" t="s">
        <v>436</v>
      </c>
      <c r="E55" s="167">
        <f>IF('Indicator Data'!Q57="No data","x",ROUND(IF('Indicator Data'!Q57&gt;E$72,10,IF('Indicator Data'!Q57&lt;E$71,0,10-(E$72-'Indicator Data'!Q57)/(E$72-E$71)*10)),1))</f>
        <v>8.6</v>
      </c>
      <c r="F55" s="168">
        <f t="shared" si="2"/>
        <v>8.6</v>
      </c>
      <c r="G55" s="175">
        <f t="shared" si="3"/>
        <v>8.6</v>
      </c>
      <c r="H55" s="170">
        <f>SUM('Indicator Data'!AD57:AG57)</f>
        <v>0</v>
      </c>
      <c r="I55" s="167">
        <f t="shared" si="4"/>
        <v>0</v>
      </c>
      <c r="J55" s="173">
        <f>H55/'Indicator Data'!$AW57</f>
        <v>0</v>
      </c>
      <c r="K55" s="167">
        <f t="shared" si="5"/>
        <v>0</v>
      </c>
      <c r="L55" s="176">
        <f t="shared" si="6"/>
        <v>0</v>
      </c>
      <c r="M55" s="176">
        <f>IF('Indicator Data'!AK57="No data","x",ROUND(IF('Indicator Data'!AK57=0,0,IF(LOG('Indicator Data'!AK57)&gt;$M$72,10,IF(LOG('Indicator Data'!AK57)&lt;M$71,0,10-(M$72-LOG('Indicator Data'!AK57))/(M$72-M$71)*10))),1))</f>
        <v>0.2</v>
      </c>
      <c r="N55" s="168">
        <f t="shared" si="7"/>
        <v>0.1</v>
      </c>
      <c r="O55" s="167">
        <f>IF('Indicator Data'!V57="No data","x",ROUND(IF('Indicator Data'!V57&gt;O$72,10,IF('Indicator Data'!V57&lt;O$71,0,10-(O$72-'Indicator Data'!V57)/(O$72-O$71)*10)),1))</f>
        <v>1.3</v>
      </c>
      <c r="P55" s="211">
        <f>IF('Indicator Data'!W57="No data","x",'Indicator Data'!W57/'Indicator Data'!$AZ57*100000)</f>
        <v>0</v>
      </c>
      <c r="Q55" s="183">
        <f t="shared" si="8"/>
        <v>0</v>
      </c>
      <c r="R55" s="211">
        <f>IF('Indicator Data'!X57="No data","x",'Indicator Data'!X57/'Indicator Data'!$AZ57*100000)</f>
        <v>0.12193883974584287</v>
      </c>
      <c r="S55" s="183">
        <f t="shared" si="9"/>
        <v>3.6</v>
      </c>
      <c r="T55" s="176">
        <f t="shared" si="17"/>
        <v>1.8</v>
      </c>
      <c r="U55" s="167">
        <f>IF('Indicator Data'!R57="No data","x",ROUND(IF('Indicator Data'!R57&gt;U$72,10,IF('Indicator Data'!R57&lt;U$71,0,10-(U$72-'Indicator Data'!R57)/(U$72-U$71)*10)),1))</f>
        <v>5.0999999999999996</v>
      </c>
      <c r="V55" s="167">
        <f>IF('Indicator Data'!S57="No data","x",ROUND(IF('Indicator Data'!S57&gt;V$72,10,IF('Indicator Data'!S57&lt;V$71,0,10-(V$72-'Indicator Data'!S57)/(V$72-V$71)*10)),1))</f>
        <v>5.0999999999999996</v>
      </c>
      <c r="W55" s="176">
        <f t="shared" si="10"/>
        <v>5.0999999999999996</v>
      </c>
      <c r="X55" s="167">
        <f>IF('Indicator Data'!AN57="No data","x",ROUND(IF('Indicator Data'!AN57&gt;X$72,10,IF('Indicator Data'!AN57&lt;X$71,0,10-(X$72-'Indicator Data'!AN57)/(X$72-X$71)*10)),1))</f>
        <v>4.3</v>
      </c>
      <c r="Y55" s="167">
        <f>IF('Indicator Data'!AO57="No data","x",ROUND(IF('Indicator Data'!AO57&gt;Y$72,10,IF('Indicator Data'!AO57&lt;Y$71,0,10-(Y$72-'Indicator Data'!AO57)/(Y$72-Y$71)*10)),1))</f>
        <v>4.2</v>
      </c>
      <c r="Z55" s="176">
        <f t="shared" si="11"/>
        <v>4.3</v>
      </c>
      <c r="AA55" s="170">
        <f>'Indicator Data'!AA57+'Indicator Data'!Z57*0.5+'Indicator Data'!Y57*0.25</f>
        <v>284220.52593093627</v>
      </c>
      <c r="AB55" s="174">
        <f>AA55/'Indicator Data'!$AZ57</f>
        <v>8.6643802909929041E-2</v>
      </c>
      <c r="AC55" s="176">
        <f t="shared" si="12"/>
        <v>8.6999999999999993</v>
      </c>
      <c r="AD55" s="174">
        <f>IF('Indicator Data'!AB57="No data","x",'Indicator Data'!AB57/'Indicator Data'!AW57)</f>
        <v>4.7798708531340321E-2</v>
      </c>
      <c r="AE55" s="167">
        <f t="shared" si="13"/>
        <v>4.8</v>
      </c>
      <c r="AF55" s="167">
        <f>IF('Indicator Data'!AC57="No data","x",ROUND(IF('Indicator Data'!AC57&gt;AF$72,10,IF('Indicator Data'!AC57&lt;AF$71,0,10-(AF$72-'Indicator Data'!AC57)/(AF$72-AF$71)*10)),1))</f>
        <v>1.5</v>
      </c>
      <c r="AG55" s="176">
        <f t="shared" si="14"/>
        <v>3.2</v>
      </c>
      <c r="AH55" s="167">
        <f>IF('Indicator Data'!AH57="No data","x",ROUND(IF('Indicator Data'!AH57=0,0,IF(LOG('Indicator Data'!AH57)&gt;AH$72,10,IF(LOG('Indicator Data'!AH57)&lt;AH$71,0,10-(AH$72-LOG('Indicator Data'!AH57))/(AH$72-AH$71)*10))),1))</f>
        <v>4.4000000000000004</v>
      </c>
      <c r="AI55" s="167">
        <f>IF('Indicator Data'!AI57="No data","x",ROUND(IF('Indicator Data'!AI57=0,0,IF(LOG('Indicator Data'!AI57)&gt;$AI$72,10,IF(LOG('Indicator Data'!AI57)&lt;AI$71,0,10-(AI$72-LOG('Indicator Data'!AI57))/(AI$72-AI$71)*10))),1))</f>
        <v>8.4</v>
      </c>
      <c r="AJ55" s="167">
        <f>IF('Indicator Data'!AJ57="No data","x",ROUND(IF('Indicator Data'!AJ57=0,0,IF(LOG('Indicator Data'!AJ57)&gt;$AJ$72,10,IF(LOG('Indicator Data'!AJ57)&lt;AJ$71,0,10-(AJ$72-LOG('Indicator Data'!AJ57))/(AJ$72-AJ$71)*10))),1))</f>
        <v>6.7</v>
      </c>
      <c r="AK55" s="167">
        <f>IF('Indicator Data'!AL57="No data","x",ROUND(IF('Indicator Data'!AL57=0,0,IF(LOG('Indicator Data'!AL57)&gt;$AK$72,10,IF(LOG('Indicator Data'!AL57)&lt;AK$71,0,10-(AK$72-LOG('Indicator Data'!AL57))/(AK$72-AK$71)*10))),1))</f>
        <v>7.7</v>
      </c>
      <c r="AL55" s="167">
        <f>IF('Indicator Data'!AM57="No data","x",ROUND(IF('Indicator Data'!AM57=0,0,IF(LOG('Indicator Data'!AM57)&gt;$AL$72,10,IF(LOG('Indicator Data'!AM57)&lt;AL$71,0,10-(AL$72-LOG('Indicator Data'!AM57))/(AL$72-AL$71)*10))),1))</f>
        <v>8.1999999999999993</v>
      </c>
      <c r="AM55" s="176">
        <f t="shared" si="15"/>
        <v>7.1</v>
      </c>
      <c r="AN55" s="171">
        <f t="shared" si="16"/>
        <v>5.6</v>
      </c>
      <c r="AO55" s="177">
        <f t="shared" si="18"/>
        <v>3.3</v>
      </c>
    </row>
    <row r="56" spans="1:41" s="9" customFormat="1" x14ac:dyDescent="0.25">
      <c r="A56" s="165" t="s">
        <v>439</v>
      </c>
      <c r="B56" s="165" t="s">
        <v>439</v>
      </c>
      <c r="C56" s="165" t="s">
        <v>403</v>
      </c>
      <c r="D56" s="195" t="s">
        <v>440</v>
      </c>
      <c r="E56" s="167">
        <f>IF('Indicator Data'!Q58="No data","x",ROUND(IF('Indicator Data'!Q58&gt;E$72,10,IF('Indicator Data'!Q58&lt;E$71,0,10-(E$72-'Indicator Data'!Q58)/(E$72-E$71)*10)),1))</f>
        <v>8.6</v>
      </c>
      <c r="F56" s="168">
        <f t="shared" si="2"/>
        <v>8.6</v>
      </c>
      <c r="G56" s="175">
        <f t="shared" si="3"/>
        <v>8.6</v>
      </c>
      <c r="H56" s="170">
        <f>SUM('Indicator Data'!AD58:AG58)</f>
        <v>0</v>
      </c>
      <c r="I56" s="167">
        <f t="shared" si="4"/>
        <v>0</v>
      </c>
      <c r="J56" s="173">
        <f>H56/'Indicator Data'!$AW58</f>
        <v>0</v>
      </c>
      <c r="K56" s="167">
        <f t="shared" si="5"/>
        <v>0</v>
      </c>
      <c r="L56" s="176">
        <f t="shared" si="6"/>
        <v>0</v>
      </c>
      <c r="M56" s="176">
        <f>IF('Indicator Data'!AK58="No data","x",ROUND(IF('Indicator Data'!AK58=0,0,IF(LOG('Indicator Data'!AK58)&gt;$M$72,10,IF(LOG('Indicator Data'!AK58)&lt;M$71,0,10-(M$72-LOG('Indicator Data'!AK58))/(M$72-M$71)*10))),1))</f>
        <v>0</v>
      </c>
      <c r="N56" s="168">
        <f t="shared" si="7"/>
        <v>0</v>
      </c>
      <c r="O56" s="167">
        <f>IF('Indicator Data'!V58="No data","x",ROUND(IF('Indicator Data'!V58&gt;O$72,10,IF('Indicator Data'!V58&lt;O$71,0,10-(O$72-'Indicator Data'!V58)/(O$72-O$71)*10)),1))</f>
        <v>1.3</v>
      </c>
      <c r="P56" s="211">
        <f>IF('Indicator Data'!W58="No data","x",'Indicator Data'!W58/'Indicator Data'!$AZ58*100000)</f>
        <v>0</v>
      </c>
      <c r="Q56" s="183">
        <f t="shared" si="8"/>
        <v>0</v>
      </c>
      <c r="R56" s="211">
        <f>IF('Indicator Data'!X58="No data","x",'Indicator Data'!X58/'Indicator Data'!$AZ58*100000)</f>
        <v>0.12193883974584287</v>
      </c>
      <c r="S56" s="183">
        <f t="shared" si="9"/>
        <v>3.6</v>
      </c>
      <c r="T56" s="176">
        <f t="shared" si="17"/>
        <v>1.8</v>
      </c>
      <c r="U56" s="167">
        <f>IF('Indicator Data'!R58="No data","x",ROUND(IF('Indicator Data'!R58&gt;U$72,10,IF('Indicator Data'!R58&lt;U$71,0,10-(U$72-'Indicator Data'!R58)/(U$72-U$71)*10)),1))</f>
        <v>5.0999999999999996</v>
      </c>
      <c r="V56" s="167">
        <f>IF('Indicator Data'!S58="No data","x",ROUND(IF('Indicator Data'!S58&gt;V$72,10,IF('Indicator Data'!S58&lt;V$71,0,10-(V$72-'Indicator Data'!S58)/(V$72-V$71)*10)),1))</f>
        <v>5.0999999999999996</v>
      </c>
      <c r="W56" s="176">
        <f t="shared" si="10"/>
        <v>5.0999999999999996</v>
      </c>
      <c r="X56" s="167">
        <f>IF('Indicator Data'!AN58="No data","x",ROUND(IF('Indicator Data'!AN58&gt;X$72,10,IF('Indicator Data'!AN58&lt;X$71,0,10-(X$72-'Indicator Data'!AN58)/(X$72-X$71)*10)),1))</f>
        <v>4.3</v>
      </c>
      <c r="Y56" s="167">
        <f>IF('Indicator Data'!AO58="No data","x",ROUND(IF('Indicator Data'!AO58&gt;Y$72,10,IF('Indicator Data'!AO58&lt;Y$71,0,10-(Y$72-'Indicator Data'!AO58)/(Y$72-Y$71)*10)),1))</f>
        <v>4.2</v>
      </c>
      <c r="Z56" s="176">
        <f t="shared" si="11"/>
        <v>4.3</v>
      </c>
      <c r="AA56" s="170">
        <f>'Indicator Data'!AA58+'Indicator Data'!Z58*0.5+'Indicator Data'!Y58*0.25</f>
        <v>284220.52593093627</v>
      </c>
      <c r="AB56" s="174">
        <f>AA56/'Indicator Data'!$AZ58</f>
        <v>8.6643802909929041E-2</v>
      </c>
      <c r="AC56" s="176">
        <f t="shared" si="12"/>
        <v>8.6999999999999993</v>
      </c>
      <c r="AD56" s="174">
        <f>IF('Indicator Data'!AB58="No data","x",'Indicator Data'!AB58/'Indicator Data'!AW58)</f>
        <v>2.1423127846905411E-2</v>
      </c>
      <c r="AE56" s="167">
        <f t="shared" si="13"/>
        <v>2.1</v>
      </c>
      <c r="AF56" s="167">
        <f>IF('Indicator Data'!AC58="No data","x",ROUND(IF('Indicator Data'!AC58&gt;AF$72,10,IF('Indicator Data'!AC58&lt;AF$71,0,10-(AF$72-'Indicator Data'!AC58)/(AF$72-AF$71)*10)),1))</f>
        <v>3.7</v>
      </c>
      <c r="AG56" s="176">
        <f t="shared" si="14"/>
        <v>2.9</v>
      </c>
      <c r="AH56" s="167">
        <f>IF('Indicator Data'!AH58="No data","x",ROUND(IF('Indicator Data'!AH58=0,0,IF(LOG('Indicator Data'!AH58)&gt;AH$72,10,IF(LOG('Indicator Data'!AH58)&lt;AH$71,0,10-(AH$72-LOG('Indicator Data'!AH58))/(AH$72-AH$71)*10))),1))</f>
        <v>0</v>
      </c>
      <c r="AI56" s="167">
        <f>IF('Indicator Data'!AI58="No data","x",ROUND(IF('Indicator Data'!AI58=0,0,IF(LOG('Indicator Data'!AI58)&gt;$AI$72,10,IF(LOG('Indicator Data'!AI58)&lt;AI$71,0,10-(AI$72-LOG('Indicator Data'!AI58))/(AI$72-AI$71)*10))),1))</f>
        <v>9.8000000000000007</v>
      </c>
      <c r="AJ56" s="167">
        <f>IF('Indicator Data'!AJ58="No data","x",ROUND(IF('Indicator Data'!AJ58=0,0,IF(LOG('Indicator Data'!AJ58)&gt;$AJ$72,10,IF(LOG('Indicator Data'!AJ58)&lt;AJ$71,0,10-(AJ$72-LOG('Indicator Data'!AJ58))/(AJ$72-AJ$71)*10))),1))</f>
        <v>0</v>
      </c>
      <c r="AK56" s="167">
        <f>IF('Indicator Data'!AL58="No data","x",ROUND(IF('Indicator Data'!AL58=0,0,IF(LOG('Indicator Data'!AL58)&gt;$AK$72,10,IF(LOG('Indicator Data'!AL58)&lt;AK$71,0,10-(AK$72-LOG('Indicator Data'!AL58))/(AK$72-AK$71)*10))),1))</f>
        <v>6</v>
      </c>
      <c r="AL56" s="167">
        <f>IF('Indicator Data'!AM58="No data","x",ROUND(IF('Indicator Data'!AM58=0,0,IF(LOG('Indicator Data'!AM58)&gt;$AL$72,10,IF(LOG('Indicator Data'!AM58)&lt;AL$71,0,10-(AL$72-LOG('Indicator Data'!AM58))/(AL$72-AL$71)*10))),1))</f>
        <v>8.4</v>
      </c>
      <c r="AM56" s="176">
        <f t="shared" si="15"/>
        <v>4.8</v>
      </c>
      <c r="AN56" s="171">
        <f t="shared" si="16"/>
        <v>5.0999999999999996</v>
      </c>
      <c r="AO56" s="177">
        <f t="shared" si="18"/>
        <v>2.9</v>
      </c>
    </row>
    <row r="57" spans="1:41" s="9" customFormat="1" x14ac:dyDescent="0.25">
      <c r="A57" s="165" t="s">
        <v>439</v>
      </c>
      <c r="B57" s="165" t="s">
        <v>441</v>
      </c>
      <c r="C57" s="165" t="s">
        <v>403</v>
      </c>
      <c r="D57" s="195" t="s">
        <v>443</v>
      </c>
      <c r="E57" s="167">
        <f>IF('Indicator Data'!Q59="No data","x",ROUND(IF('Indicator Data'!Q59&gt;E$72,10,IF('Indicator Data'!Q59&lt;E$71,0,10-(E$72-'Indicator Data'!Q59)/(E$72-E$71)*10)),1))</f>
        <v>8.6</v>
      </c>
      <c r="F57" s="168">
        <f t="shared" si="2"/>
        <v>8.6</v>
      </c>
      <c r="G57" s="175">
        <f t="shared" si="3"/>
        <v>8.6</v>
      </c>
      <c r="H57" s="170">
        <f>SUM('Indicator Data'!AD59:AG59)</f>
        <v>0</v>
      </c>
      <c r="I57" s="167">
        <f t="shared" si="4"/>
        <v>0</v>
      </c>
      <c r="J57" s="173">
        <f>H57/'Indicator Data'!$AW59</f>
        <v>0</v>
      </c>
      <c r="K57" s="167">
        <f t="shared" si="5"/>
        <v>0</v>
      </c>
      <c r="L57" s="176">
        <f t="shared" si="6"/>
        <v>0</v>
      </c>
      <c r="M57" s="176">
        <f>IF('Indicator Data'!AK59="No data","x",ROUND(IF('Indicator Data'!AK59=0,0,IF(LOG('Indicator Data'!AK59)&gt;$M$72,10,IF(LOG('Indicator Data'!AK59)&lt;M$71,0,10-(M$72-LOG('Indicator Data'!AK59))/(M$72-M$71)*10))),1))</f>
        <v>2.8</v>
      </c>
      <c r="N57" s="168">
        <f t="shared" si="7"/>
        <v>1.5</v>
      </c>
      <c r="O57" s="167">
        <f>IF('Indicator Data'!V59="No data","x",ROUND(IF('Indicator Data'!V59&gt;O$72,10,IF('Indicator Data'!V59&lt;O$71,0,10-(O$72-'Indicator Data'!V59)/(O$72-O$71)*10)),1))</f>
        <v>1.3</v>
      </c>
      <c r="P57" s="211">
        <f>IF('Indicator Data'!W59="No data","x",'Indicator Data'!W59/'Indicator Data'!$AZ59*100000)</f>
        <v>0</v>
      </c>
      <c r="Q57" s="183">
        <f t="shared" si="8"/>
        <v>0</v>
      </c>
      <c r="R57" s="211">
        <f>IF('Indicator Data'!X59="No data","x",'Indicator Data'!X59/'Indicator Data'!$AZ59*100000)</f>
        <v>0.12193883974584287</v>
      </c>
      <c r="S57" s="183">
        <f t="shared" si="9"/>
        <v>3.6</v>
      </c>
      <c r="T57" s="176">
        <f t="shared" si="17"/>
        <v>1.8</v>
      </c>
      <c r="U57" s="167">
        <f>IF('Indicator Data'!R59="No data","x",ROUND(IF('Indicator Data'!R59&gt;U$72,10,IF('Indicator Data'!R59&lt;U$71,0,10-(U$72-'Indicator Data'!R59)/(U$72-U$71)*10)),1))</f>
        <v>5.0999999999999996</v>
      </c>
      <c r="V57" s="167">
        <f>IF('Indicator Data'!S59="No data","x",ROUND(IF('Indicator Data'!S59&gt;V$72,10,IF('Indicator Data'!S59&lt;V$71,0,10-(V$72-'Indicator Data'!S59)/(V$72-V$71)*10)),1))</f>
        <v>5.0999999999999996</v>
      </c>
      <c r="W57" s="176">
        <f t="shared" si="10"/>
        <v>5.0999999999999996</v>
      </c>
      <c r="X57" s="167">
        <f>IF('Indicator Data'!AN59="No data","x",ROUND(IF('Indicator Data'!AN59&gt;X$72,10,IF('Indicator Data'!AN59&lt;X$71,0,10-(X$72-'Indicator Data'!AN59)/(X$72-X$71)*10)),1))</f>
        <v>4.3</v>
      </c>
      <c r="Y57" s="167">
        <f>IF('Indicator Data'!AO59="No data","x",ROUND(IF('Indicator Data'!AO59&gt;Y$72,10,IF('Indicator Data'!AO59&lt;Y$71,0,10-(Y$72-'Indicator Data'!AO59)/(Y$72-Y$71)*10)),1))</f>
        <v>4.2</v>
      </c>
      <c r="Z57" s="176">
        <f t="shared" si="11"/>
        <v>4.3</v>
      </c>
      <c r="AA57" s="170">
        <f>'Indicator Data'!AA59+'Indicator Data'!Z59*0.5+'Indicator Data'!Y59*0.25</f>
        <v>284220.52593093627</v>
      </c>
      <c r="AB57" s="174">
        <f>AA57/'Indicator Data'!$AZ59</f>
        <v>8.6643802909929041E-2</v>
      </c>
      <c r="AC57" s="176">
        <f t="shared" si="12"/>
        <v>8.6999999999999993</v>
      </c>
      <c r="AD57" s="174">
        <f>IF('Indicator Data'!AB59="No data","x",'Indicator Data'!AB59/'Indicator Data'!AW59)</f>
        <v>2.8679227133406496E-2</v>
      </c>
      <c r="AE57" s="167">
        <f t="shared" si="13"/>
        <v>2.9</v>
      </c>
      <c r="AF57" s="167">
        <f>IF('Indicator Data'!AC59="No data","x",ROUND(IF('Indicator Data'!AC59&gt;AF$72,10,IF('Indicator Data'!AC59&lt;AF$71,0,10-(AF$72-'Indicator Data'!AC59)/(AF$72-AF$71)*10)),1))</f>
        <v>0</v>
      </c>
      <c r="AG57" s="176">
        <f t="shared" si="14"/>
        <v>1.5</v>
      </c>
      <c r="AH57" s="167">
        <f>IF('Indicator Data'!AH59="No data","x",ROUND(IF('Indicator Data'!AH59=0,0,IF(LOG('Indicator Data'!AH59)&gt;AH$72,10,IF(LOG('Indicator Data'!AH59)&lt;AH$71,0,10-(AH$72-LOG('Indicator Data'!AH59))/(AH$72-AH$71)*10))),1))</f>
        <v>0</v>
      </c>
      <c r="AI57" s="167">
        <f>IF('Indicator Data'!AI59="No data","x",ROUND(IF('Indicator Data'!AI59=0,0,IF(LOG('Indicator Data'!AI59)&gt;$AI$72,10,IF(LOG('Indicator Data'!AI59)&lt;AI$71,0,10-(AI$72-LOG('Indicator Data'!AI59))/(AI$72-AI$71)*10))),1))</f>
        <v>2.2000000000000002</v>
      </c>
      <c r="AJ57" s="167">
        <f>IF('Indicator Data'!AJ59="No data","x",ROUND(IF('Indicator Data'!AJ59=0,0,IF(LOG('Indicator Data'!AJ59)&gt;$AJ$72,10,IF(LOG('Indicator Data'!AJ59)&lt;AJ$71,0,10-(AJ$72-LOG('Indicator Data'!AJ59))/(AJ$72-AJ$71)*10))),1))</f>
        <v>5.9</v>
      </c>
      <c r="AK57" s="167">
        <f>IF('Indicator Data'!AL59="No data","x",ROUND(IF('Indicator Data'!AL59=0,0,IF(LOG('Indicator Data'!AL59)&gt;$AK$72,10,IF(LOG('Indicator Data'!AL59)&lt;AK$71,0,10-(AK$72-LOG('Indicator Data'!AL59))/(AK$72-AK$71)*10))),1))</f>
        <v>6.2</v>
      </c>
      <c r="AL57" s="167">
        <f>IF('Indicator Data'!AM59="No data","x",ROUND(IF('Indicator Data'!AM59=0,0,IF(LOG('Indicator Data'!AM59)&gt;$AL$72,10,IF(LOG('Indicator Data'!AM59)&lt;AL$71,0,10-(AL$72-LOG('Indicator Data'!AM59))/(AL$72-AL$71)*10))),1))</f>
        <v>6.8</v>
      </c>
      <c r="AM57" s="176">
        <f t="shared" si="15"/>
        <v>4.2</v>
      </c>
      <c r="AN57" s="171">
        <f t="shared" si="16"/>
        <v>4.8</v>
      </c>
      <c r="AO57" s="177">
        <f t="shared" si="18"/>
        <v>3.3</v>
      </c>
    </row>
    <row r="58" spans="1:41" s="9" customFormat="1" x14ac:dyDescent="0.25">
      <c r="A58" s="165" t="s">
        <v>188</v>
      </c>
      <c r="B58" s="165" t="s">
        <v>591</v>
      </c>
      <c r="C58" s="165" t="s">
        <v>446</v>
      </c>
      <c r="D58" s="195" t="s">
        <v>450</v>
      </c>
      <c r="E58" s="167">
        <f>IF('Indicator Data'!Q60="No data","x",ROUND(IF('Indicator Data'!Q60&gt;E$72,10,IF('Indicator Data'!Q60&lt;E$71,0,10-(E$72-'Indicator Data'!Q60)/(E$72-E$71)*10)),1))</f>
        <v>9.1</v>
      </c>
      <c r="F58" s="168">
        <f t="shared" si="2"/>
        <v>9.1</v>
      </c>
      <c r="G58" s="175">
        <f t="shared" si="3"/>
        <v>9.1</v>
      </c>
      <c r="H58" s="170">
        <f>SUM('Indicator Data'!AD60:AG60)</f>
        <v>0</v>
      </c>
      <c r="I58" s="167">
        <f t="shared" si="4"/>
        <v>0</v>
      </c>
      <c r="J58" s="173">
        <f>H58/'Indicator Data'!$AW60</f>
        <v>0</v>
      </c>
      <c r="K58" s="167">
        <f t="shared" si="5"/>
        <v>0</v>
      </c>
      <c r="L58" s="176">
        <f t="shared" si="6"/>
        <v>0</v>
      </c>
      <c r="M58" s="176">
        <f>IF('Indicator Data'!AK60="No data","x",ROUND(IF('Indicator Data'!AK60=0,0,IF(LOG('Indicator Data'!AK60)&gt;$M$72,10,IF(LOG('Indicator Data'!AK60)&lt;M$71,0,10-(M$72-LOG('Indicator Data'!AK60))/(M$72-M$71)*10))),1))</f>
        <v>0</v>
      </c>
      <c r="N58" s="168">
        <f t="shared" si="7"/>
        <v>0</v>
      </c>
      <c r="O58" s="167">
        <f>IF('Indicator Data'!V60="No data","x",ROUND(IF('Indicator Data'!V60&gt;O$72,10,IF('Indicator Data'!V60&lt;O$71,0,10-(O$72-'Indicator Data'!V60)/(O$72-O$71)*10)),1))</f>
        <v>1.3</v>
      </c>
      <c r="P58" s="211">
        <f>IF('Indicator Data'!W60="No data","x",'Indicator Data'!W60/'Indicator Data'!$AZ60*100000)</f>
        <v>0</v>
      </c>
      <c r="Q58" s="183">
        <f t="shared" si="8"/>
        <v>0</v>
      </c>
      <c r="R58" s="211">
        <f>IF('Indicator Data'!X60="No data","x",'Indicator Data'!X60/'Indicator Data'!$AZ60*100000)</f>
        <v>0.2322366268280216</v>
      </c>
      <c r="S58" s="183">
        <f t="shared" si="9"/>
        <v>4.5999999999999996</v>
      </c>
      <c r="T58" s="176">
        <f t="shared" si="17"/>
        <v>2.2000000000000002</v>
      </c>
      <c r="U58" s="167">
        <f>IF('Indicator Data'!R60="No data","x",ROUND(IF('Indicator Data'!R60&gt;U$72,10,IF('Indicator Data'!R60&lt;U$71,0,10-(U$72-'Indicator Data'!R60)/(U$72-U$71)*10)),1))</f>
        <v>5.2</v>
      </c>
      <c r="V58" s="167">
        <f>IF('Indicator Data'!S60="No data","x",ROUND(IF('Indicator Data'!S60&gt;V$72,10,IF('Indicator Data'!S60&lt;V$71,0,10-(V$72-'Indicator Data'!S60)/(V$72-V$71)*10)),1))</f>
        <v>8.1</v>
      </c>
      <c r="W58" s="176">
        <f t="shared" si="10"/>
        <v>6.7</v>
      </c>
      <c r="X58" s="167">
        <f>IF('Indicator Data'!AN60="No data","x",ROUND(IF('Indicator Data'!AN60&gt;X$72,10,IF('Indicator Data'!AN60&lt;X$71,0,10-(X$72-'Indicator Data'!AN60)/(X$72-X$71)*10)),1))</f>
        <v>6.7</v>
      </c>
      <c r="Y58" s="167">
        <f>IF('Indicator Data'!AO60="No data","x",ROUND(IF('Indicator Data'!AO60&gt;Y$72,10,IF('Indicator Data'!AO60&lt;Y$71,0,10-(Y$72-'Indicator Data'!AO60)/(Y$72-Y$71)*10)),1))</f>
        <v>9.3000000000000007</v>
      </c>
      <c r="Z58" s="176">
        <f t="shared" si="11"/>
        <v>8</v>
      </c>
      <c r="AA58" s="170">
        <f>'Indicator Data'!AA60+'Indicator Data'!Z60*0.5+'Indicator Data'!Y60*0.25</f>
        <v>373887.56834699807</v>
      </c>
      <c r="AB58" s="174">
        <f>AA58/'Indicator Data'!$AZ60</f>
        <v>8.6830387685838201E-2</v>
      </c>
      <c r="AC58" s="176">
        <f t="shared" si="12"/>
        <v>8.6999999999999993</v>
      </c>
      <c r="AD58" s="174">
        <f>IF('Indicator Data'!AB60="No data","x",'Indicator Data'!AB60/'Indicator Data'!AW60)</f>
        <v>1.9063985015908329E-2</v>
      </c>
      <c r="AE58" s="167">
        <f t="shared" si="13"/>
        <v>1.9</v>
      </c>
      <c r="AF58" s="167">
        <f>IF('Indicator Data'!AC60="No data","x",ROUND(IF('Indicator Data'!AC60&gt;AF$72,10,IF('Indicator Data'!AC60&lt;AF$71,0,10-(AF$72-'Indicator Data'!AC60)/(AF$72-AF$71)*10)),1))</f>
        <v>2.5</v>
      </c>
      <c r="AG58" s="176">
        <f t="shared" si="14"/>
        <v>2.2000000000000002</v>
      </c>
      <c r="AH58" s="167">
        <f>IF('Indicator Data'!AH60="No data","x",ROUND(IF('Indicator Data'!AH60=0,0,IF(LOG('Indicator Data'!AH60)&gt;AH$72,10,IF(LOG('Indicator Data'!AH60)&lt;AH$71,0,10-(AH$72-LOG('Indicator Data'!AH60))/(AH$72-AH$71)*10))),1))</f>
        <v>2.7</v>
      </c>
      <c r="AI58" s="167">
        <f>IF('Indicator Data'!AI60="No data","x",ROUND(IF('Indicator Data'!AI60=0,0,IF(LOG('Indicator Data'!AI60)&gt;$AI$72,10,IF(LOG('Indicator Data'!AI60)&lt;AI$71,0,10-(AI$72-LOG('Indicator Data'!AI60))/(AI$72-AI$71)*10))),1))</f>
        <v>3.9</v>
      </c>
      <c r="AJ58" s="167">
        <f>IF('Indicator Data'!AJ60="No data","x",ROUND(IF('Indicator Data'!AJ60=0,0,IF(LOG('Indicator Data'!AJ60)&gt;$AJ$72,10,IF(LOG('Indicator Data'!AJ60)&lt;AJ$71,0,10-(AJ$72-LOG('Indicator Data'!AJ60))/(AJ$72-AJ$71)*10))),1))</f>
        <v>0</v>
      </c>
      <c r="AK58" s="167">
        <f>IF('Indicator Data'!AL60="No data","x",ROUND(IF('Indicator Data'!AL60=0,0,IF(LOG('Indicator Data'!AL60)&gt;$AK$72,10,IF(LOG('Indicator Data'!AL60)&lt;AK$71,0,10-(AK$72-LOG('Indicator Data'!AL60))/(AK$72-AK$71)*10))),1))</f>
        <v>4.5999999999999996</v>
      </c>
      <c r="AL58" s="167">
        <f>IF('Indicator Data'!AM60="No data","x",ROUND(IF('Indicator Data'!AM60=0,0,IF(LOG('Indicator Data'!AM60)&gt;$AL$72,10,IF(LOG('Indicator Data'!AM60)&lt;AL$71,0,10-(AL$72-LOG('Indicator Data'!AM60))/(AL$72-AL$71)*10))),1))</f>
        <v>6.6</v>
      </c>
      <c r="AM58" s="176">
        <f t="shared" si="15"/>
        <v>3.6</v>
      </c>
      <c r="AN58" s="171">
        <f t="shared" si="16"/>
        <v>5.9</v>
      </c>
      <c r="AO58" s="177">
        <f t="shared" si="18"/>
        <v>3.5</v>
      </c>
    </row>
    <row r="59" spans="1:41" s="9" customFormat="1" x14ac:dyDescent="0.25">
      <c r="A59" s="165" t="s">
        <v>188</v>
      </c>
      <c r="B59" s="165" t="s">
        <v>448</v>
      </c>
      <c r="C59" s="165" t="s">
        <v>446</v>
      </c>
      <c r="D59" s="195" t="s">
        <v>453</v>
      </c>
      <c r="E59" s="167">
        <f>IF('Indicator Data'!Q61="No data","x",ROUND(IF('Indicator Data'!Q61&gt;E$72,10,IF('Indicator Data'!Q61&lt;E$71,0,10-(E$72-'Indicator Data'!Q61)/(E$72-E$71)*10)),1))</f>
        <v>9.1</v>
      </c>
      <c r="F59" s="168">
        <f t="shared" si="2"/>
        <v>9.1</v>
      </c>
      <c r="G59" s="175">
        <f t="shared" si="3"/>
        <v>9.1</v>
      </c>
      <c r="H59" s="170">
        <f>SUM('Indicator Data'!AD61:AG61)</f>
        <v>0</v>
      </c>
      <c r="I59" s="167">
        <f t="shared" si="4"/>
        <v>0</v>
      </c>
      <c r="J59" s="173">
        <f>H59/'Indicator Data'!$AW61</f>
        <v>0</v>
      </c>
      <c r="K59" s="167">
        <f t="shared" si="5"/>
        <v>0</v>
      </c>
      <c r="L59" s="176">
        <f t="shared" si="6"/>
        <v>0</v>
      </c>
      <c r="M59" s="176">
        <f>IF('Indicator Data'!AK61="No data","x",ROUND(IF('Indicator Data'!AK61=0,0,IF(LOG('Indicator Data'!AK61)&gt;$M$72,10,IF(LOG('Indicator Data'!AK61)&lt;M$71,0,10-(M$72-LOG('Indicator Data'!AK61))/(M$72-M$71)*10))),1))</f>
        <v>0</v>
      </c>
      <c r="N59" s="168">
        <f t="shared" si="7"/>
        <v>0</v>
      </c>
      <c r="O59" s="167">
        <f>IF('Indicator Data'!V61="No data","x",ROUND(IF('Indicator Data'!V61&gt;O$72,10,IF('Indicator Data'!V61&lt;O$71,0,10-(O$72-'Indicator Data'!V61)/(O$72-O$71)*10)),1))</f>
        <v>1.3</v>
      </c>
      <c r="P59" s="211">
        <f>IF('Indicator Data'!W61="No data","x",'Indicator Data'!W61/'Indicator Data'!$AZ61*100000)</f>
        <v>0</v>
      </c>
      <c r="Q59" s="183">
        <f t="shared" si="8"/>
        <v>0</v>
      </c>
      <c r="R59" s="211">
        <f>IF('Indicator Data'!X61="No data","x",'Indicator Data'!X61/'Indicator Data'!$AZ61*100000)</f>
        <v>0.2322366268280216</v>
      </c>
      <c r="S59" s="183">
        <f t="shared" si="9"/>
        <v>4.5999999999999996</v>
      </c>
      <c r="T59" s="176">
        <f t="shared" si="17"/>
        <v>2.2000000000000002</v>
      </c>
      <c r="U59" s="167">
        <f>IF('Indicator Data'!R61="No data","x",ROUND(IF('Indicator Data'!R61&gt;U$72,10,IF('Indicator Data'!R61&lt;U$71,0,10-(U$72-'Indicator Data'!R61)/(U$72-U$71)*10)),1))</f>
        <v>5.2</v>
      </c>
      <c r="V59" s="167">
        <f>IF('Indicator Data'!S61="No data","x",ROUND(IF('Indicator Data'!S61&gt;V$72,10,IF('Indicator Data'!S61&lt;V$71,0,10-(V$72-'Indicator Data'!S61)/(V$72-V$71)*10)),1))</f>
        <v>8.1</v>
      </c>
      <c r="W59" s="176">
        <f t="shared" si="10"/>
        <v>6.7</v>
      </c>
      <c r="X59" s="167">
        <f>IF('Indicator Data'!AN61="No data","x",ROUND(IF('Indicator Data'!AN61&gt;X$72,10,IF('Indicator Data'!AN61&lt;X$71,0,10-(X$72-'Indicator Data'!AN61)/(X$72-X$71)*10)),1))</f>
        <v>6.7</v>
      </c>
      <c r="Y59" s="167">
        <f>IF('Indicator Data'!AO61="No data","x",ROUND(IF('Indicator Data'!AO61&gt;Y$72,10,IF('Indicator Data'!AO61&lt;Y$71,0,10-(Y$72-'Indicator Data'!AO61)/(Y$72-Y$71)*10)),1))</f>
        <v>9.3000000000000007</v>
      </c>
      <c r="Z59" s="176">
        <f t="shared" si="11"/>
        <v>8</v>
      </c>
      <c r="AA59" s="170">
        <f>'Indicator Data'!AA61+'Indicator Data'!Z61*0.5+'Indicator Data'!Y61*0.25</f>
        <v>373887.56834699807</v>
      </c>
      <c r="AB59" s="174">
        <f>AA59/'Indicator Data'!$AZ61</f>
        <v>8.6830387685838201E-2</v>
      </c>
      <c r="AC59" s="176">
        <f t="shared" si="12"/>
        <v>8.6999999999999993</v>
      </c>
      <c r="AD59" s="174">
        <f>IF('Indicator Data'!AB61="No data","x",'Indicator Data'!AB61/'Indicator Data'!AW61)</f>
        <v>9.5320013346156113E-3</v>
      </c>
      <c r="AE59" s="167">
        <f t="shared" si="13"/>
        <v>1</v>
      </c>
      <c r="AF59" s="167">
        <f>IF('Indicator Data'!AC61="No data","x",ROUND(IF('Indicator Data'!AC61&gt;AF$72,10,IF('Indicator Data'!AC61&lt;AF$71,0,10-(AF$72-'Indicator Data'!AC61)/(AF$72-AF$71)*10)),1))</f>
        <v>3.9</v>
      </c>
      <c r="AG59" s="176">
        <f t="shared" si="14"/>
        <v>2.5</v>
      </c>
      <c r="AH59" s="167">
        <f>IF('Indicator Data'!AH61="No data","x",ROUND(IF('Indicator Data'!AH61=0,0,IF(LOG('Indicator Data'!AH61)&gt;AH$72,10,IF(LOG('Indicator Data'!AH61)&lt;AH$71,0,10-(AH$72-LOG('Indicator Data'!AH61))/(AH$72-AH$71)*10))),1))</f>
        <v>3.1</v>
      </c>
      <c r="AI59" s="167">
        <f>IF('Indicator Data'!AI61="No data","x",ROUND(IF('Indicator Data'!AI61=0,0,IF(LOG('Indicator Data'!AI61)&gt;$AI$72,10,IF(LOG('Indicator Data'!AI61)&lt;AI$71,0,10-(AI$72-LOG('Indicator Data'!AI61))/(AI$72-AI$71)*10))),1))</f>
        <v>3.2</v>
      </c>
      <c r="AJ59" s="167">
        <f>IF('Indicator Data'!AJ61="No data","x",ROUND(IF('Indicator Data'!AJ61=0,0,IF(LOG('Indicator Data'!AJ61)&gt;$AJ$72,10,IF(LOG('Indicator Data'!AJ61)&lt;AJ$71,0,10-(AJ$72-LOG('Indicator Data'!AJ61))/(AJ$72-AJ$71)*10))),1))</f>
        <v>0</v>
      </c>
      <c r="AK59" s="167">
        <f>IF('Indicator Data'!AL61="No data","x",ROUND(IF('Indicator Data'!AL61=0,0,IF(LOG('Indicator Data'!AL61)&gt;$AK$72,10,IF(LOG('Indicator Data'!AL61)&lt;AK$71,0,10-(AK$72-LOG('Indicator Data'!AL61))/(AK$72-AK$71)*10))),1))</f>
        <v>4.9000000000000004</v>
      </c>
      <c r="AL59" s="167">
        <f>IF('Indicator Data'!AM61="No data","x",ROUND(IF('Indicator Data'!AM61=0,0,IF(LOG('Indicator Data'!AM61)&gt;$AL$72,10,IF(LOG('Indicator Data'!AM61)&lt;AL$71,0,10-(AL$72-LOG('Indicator Data'!AM61))/(AL$72-AL$71)*10))),1))</f>
        <v>7.7</v>
      </c>
      <c r="AM59" s="176">
        <f t="shared" si="15"/>
        <v>3.8</v>
      </c>
      <c r="AN59" s="171">
        <f t="shared" si="16"/>
        <v>6</v>
      </c>
      <c r="AO59" s="177">
        <f t="shared" si="18"/>
        <v>3.6</v>
      </c>
    </row>
    <row r="60" spans="1:41" s="9" customFormat="1" x14ac:dyDescent="0.25">
      <c r="A60" s="165" t="s">
        <v>188</v>
      </c>
      <c r="B60" s="165" t="s">
        <v>451</v>
      </c>
      <c r="C60" s="165" t="s">
        <v>446</v>
      </c>
      <c r="D60" s="195" t="s">
        <v>457</v>
      </c>
      <c r="E60" s="167">
        <f>IF('Indicator Data'!Q62="No data","x",ROUND(IF('Indicator Data'!Q62&gt;E$72,10,IF('Indicator Data'!Q62&lt;E$71,0,10-(E$72-'Indicator Data'!Q62)/(E$72-E$71)*10)),1))</f>
        <v>9.1</v>
      </c>
      <c r="F60" s="168">
        <f t="shared" si="2"/>
        <v>9.1</v>
      </c>
      <c r="G60" s="175">
        <f t="shared" si="3"/>
        <v>9.1</v>
      </c>
      <c r="H60" s="170">
        <f>SUM('Indicator Data'!AD62:AG62)</f>
        <v>0</v>
      </c>
      <c r="I60" s="167">
        <f t="shared" si="4"/>
        <v>0</v>
      </c>
      <c r="J60" s="173">
        <f>H60/'Indicator Data'!$AW62</f>
        <v>0</v>
      </c>
      <c r="K60" s="167">
        <f t="shared" si="5"/>
        <v>0</v>
      </c>
      <c r="L60" s="176">
        <f t="shared" si="6"/>
        <v>0</v>
      </c>
      <c r="M60" s="176">
        <f>IF('Indicator Data'!AK62="No data","x",ROUND(IF('Indicator Data'!AK62=0,0,IF(LOG('Indicator Data'!AK62)&gt;$M$72,10,IF(LOG('Indicator Data'!AK62)&lt;M$71,0,10-(M$72-LOG('Indicator Data'!AK62))/(M$72-M$71)*10))),1))</f>
        <v>0</v>
      </c>
      <c r="N60" s="168">
        <f t="shared" si="7"/>
        <v>0</v>
      </c>
      <c r="O60" s="167">
        <f>IF('Indicator Data'!V62="No data","x",ROUND(IF('Indicator Data'!V62&gt;O$72,10,IF('Indicator Data'!V62&lt;O$71,0,10-(O$72-'Indicator Data'!V62)/(O$72-O$71)*10)),1))</f>
        <v>1.3</v>
      </c>
      <c r="P60" s="211">
        <f>IF('Indicator Data'!W62="No data","x",'Indicator Data'!W62/'Indicator Data'!$AZ62*100000)</f>
        <v>0</v>
      </c>
      <c r="Q60" s="183">
        <f t="shared" si="8"/>
        <v>0</v>
      </c>
      <c r="R60" s="211">
        <f>IF('Indicator Data'!X62="No data","x",'Indicator Data'!X62/'Indicator Data'!$AZ62*100000)</f>
        <v>0.2322366268280216</v>
      </c>
      <c r="S60" s="183">
        <f t="shared" si="9"/>
        <v>4.5999999999999996</v>
      </c>
      <c r="T60" s="176">
        <f t="shared" si="17"/>
        <v>2.2000000000000002</v>
      </c>
      <c r="U60" s="167">
        <f>IF('Indicator Data'!R62="No data","x",ROUND(IF('Indicator Data'!R62&gt;U$72,10,IF('Indicator Data'!R62&lt;U$71,0,10-(U$72-'Indicator Data'!R62)/(U$72-U$71)*10)),1))</f>
        <v>5.2</v>
      </c>
      <c r="V60" s="167">
        <f>IF('Indicator Data'!S62="No data","x",ROUND(IF('Indicator Data'!S62&gt;V$72,10,IF('Indicator Data'!S62&lt;V$71,0,10-(V$72-'Indicator Data'!S62)/(V$72-V$71)*10)),1))</f>
        <v>8.1</v>
      </c>
      <c r="W60" s="176">
        <f t="shared" si="10"/>
        <v>6.7</v>
      </c>
      <c r="X60" s="167">
        <f>IF('Indicator Data'!AN62="No data","x",ROUND(IF('Indicator Data'!AN62&gt;X$72,10,IF('Indicator Data'!AN62&lt;X$71,0,10-(X$72-'Indicator Data'!AN62)/(X$72-X$71)*10)),1))</f>
        <v>6.7</v>
      </c>
      <c r="Y60" s="167">
        <f>IF('Indicator Data'!AO62="No data","x",ROUND(IF('Indicator Data'!AO62&gt;Y$72,10,IF('Indicator Data'!AO62&lt;Y$71,0,10-(Y$72-'Indicator Data'!AO62)/(Y$72-Y$71)*10)),1))</f>
        <v>9.3000000000000007</v>
      </c>
      <c r="Z60" s="176">
        <f t="shared" si="11"/>
        <v>8</v>
      </c>
      <c r="AA60" s="170">
        <f>'Indicator Data'!AA62+'Indicator Data'!Z62*0.5+'Indicator Data'!Y62*0.25</f>
        <v>373887.56834699807</v>
      </c>
      <c r="AB60" s="174">
        <f>AA60/'Indicator Data'!$AZ62</f>
        <v>8.6830387685838201E-2</v>
      </c>
      <c r="AC60" s="176">
        <f t="shared" si="12"/>
        <v>8.6999999999999993</v>
      </c>
      <c r="AD60" s="174">
        <f>IF('Indicator Data'!AB62="No data","x",'Indicator Data'!AB62/'Indicator Data'!AW62)</f>
        <v>3.8127973390523498E-2</v>
      </c>
      <c r="AE60" s="167">
        <f t="shared" si="13"/>
        <v>3.8</v>
      </c>
      <c r="AF60" s="167">
        <f>IF('Indicator Data'!AC62="No data","x",ROUND(IF('Indicator Data'!AC62&gt;AF$72,10,IF('Indicator Data'!AC62&lt;AF$71,0,10-(AF$72-'Indicator Data'!AC62)/(AF$72-AF$71)*10)),1))</f>
        <v>9.3000000000000007</v>
      </c>
      <c r="AG60" s="176">
        <f t="shared" si="14"/>
        <v>6.6</v>
      </c>
      <c r="AH60" s="167">
        <f>IF('Indicator Data'!AH62="No data","x",ROUND(IF('Indicator Data'!AH62=0,0,IF(LOG('Indicator Data'!AH62)&gt;AH$72,10,IF(LOG('Indicator Data'!AH62)&lt;AH$71,0,10-(AH$72-LOG('Indicator Data'!AH62))/(AH$72-AH$71)*10))),1))</f>
        <v>6.2</v>
      </c>
      <c r="AI60" s="167">
        <f>IF('Indicator Data'!AI62="No data","x",ROUND(IF('Indicator Data'!AI62=0,0,IF(LOG('Indicator Data'!AI62)&gt;$AI$72,10,IF(LOG('Indicator Data'!AI62)&lt;AI$71,0,10-(AI$72-LOG('Indicator Data'!AI62))/(AI$72-AI$71)*10))),1))</f>
        <v>5.7</v>
      </c>
      <c r="AJ60" s="167">
        <f>IF('Indicator Data'!AJ62="No data","x",ROUND(IF('Indicator Data'!AJ62=0,0,IF(LOG('Indicator Data'!AJ62)&gt;$AJ$72,10,IF(LOG('Indicator Data'!AJ62)&lt;AJ$71,0,10-(AJ$72-LOG('Indicator Data'!AJ62))/(AJ$72-AJ$71)*10))),1))</f>
        <v>0</v>
      </c>
      <c r="AK60" s="167">
        <f>IF('Indicator Data'!AL62="No data","x",ROUND(IF('Indicator Data'!AL62=0,0,IF(LOG('Indicator Data'!AL62)&gt;$AK$72,10,IF(LOG('Indicator Data'!AL62)&lt;AK$71,0,10-(AK$72-LOG('Indicator Data'!AL62))/(AK$72-AK$71)*10))),1))</f>
        <v>7.4</v>
      </c>
      <c r="AL60" s="167">
        <f>IF('Indicator Data'!AM62="No data","x",ROUND(IF('Indicator Data'!AM62=0,0,IF(LOG('Indicator Data'!AM62)&gt;$AL$72,10,IF(LOG('Indicator Data'!AM62)&lt;AL$71,0,10-(AL$72-LOG('Indicator Data'!AM62))/(AL$72-AL$71)*10))),1))</f>
        <v>8.6</v>
      </c>
      <c r="AM60" s="176">
        <f t="shared" si="15"/>
        <v>5.6</v>
      </c>
      <c r="AN60" s="171">
        <f t="shared" si="16"/>
        <v>6.7</v>
      </c>
      <c r="AO60" s="177">
        <f t="shared" si="18"/>
        <v>4.0999999999999996</v>
      </c>
    </row>
    <row r="61" spans="1:41" s="9" customFormat="1" x14ac:dyDescent="0.25">
      <c r="A61" s="165" t="s">
        <v>188</v>
      </c>
      <c r="B61" s="165" t="s">
        <v>456</v>
      </c>
      <c r="C61" s="165" t="s">
        <v>446</v>
      </c>
      <c r="D61" s="195" t="s">
        <v>460</v>
      </c>
      <c r="E61" s="167">
        <f>IF('Indicator Data'!Q63="No data","x",ROUND(IF('Indicator Data'!Q63&gt;E$72,10,IF('Indicator Data'!Q63&lt;E$71,0,10-(E$72-'Indicator Data'!Q63)/(E$72-E$71)*10)),1))</f>
        <v>9.1</v>
      </c>
      <c r="F61" s="168">
        <f t="shared" si="2"/>
        <v>9.1</v>
      </c>
      <c r="G61" s="175">
        <f t="shared" si="3"/>
        <v>9.1</v>
      </c>
      <c r="H61" s="170">
        <f>SUM('Indicator Data'!AD63:AG63)</f>
        <v>0</v>
      </c>
      <c r="I61" s="167">
        <f t="shared" si="4"/>
        <v>0</v>
      </c>
      <c r="J61" s="173">
        <f>H61/'Indicator Data'!$AW63</f>
        <v>0</v>
      </c>
      <c r="K61" s="167">
        <f t="shared" si="5"/>
        <v>0</v>
      </c>
      <c r="L61" s="176">
        <f t="shared" si="6"/>
        <v>0</v>
      </c>
      <c r="M61" s="176">
        <f>IF('Indicator Data'!AK63="No data","x",ROUND(IF('Indicator Data'!AK63=0,0,IF(LOG('Indicator Data'!AK63)&gt;$M$72,10,IF(LOG('Indicator Data'!AK63)&lt;M$71,0,10-(M$72-LOG('Indicator Data'!AK63))/(M$72-M$71)*10))),1))</f>
        <v>3.3</v>
      </c>
      <c r="N61" s="168">
        <f t="shared" si="7"/>
        <v>1.8</v>
      </c>
      <c r="O61" s="167">
        <f>IF('Indicator Data'!V63="No data","x",ROUND(IF('Indicator Data'!V63&gt;O$72,10,IF('Indicator Data'!V63&lt;O$71,0,10-(O$72-'Indicator Data'!V63)/(O$72-O$71)*10)),1))</f>
        <v>1.3</v>
      </c>
      <c r="P61" s="211">
        <f>IF('Indicator Data'!W63="No data","x",'Indicator Data'!W63/'Indicator Data'!$AZ63*100000)</f>
        <v>0</v>
      </c>
      <c r="Q61" s="183">
        <f t="shared" si="8"/>
        <v>0</v>
      </c>
      <c r="R61" s="211">
        <f>IF('Indicator Data'!X63="No data","x",'Indicator Data'!X63/'Indicator Data'!$AZ63*100000)</f>
        <v>0.2322366268280216</v>
      </c>
      <c r="S61" s="183">
        <f t="shared" si="9"/>
        <v>4.5999999999999996</v>
      </c>
      <c r="T61" s="176">
        <f t="shared" si="17"/>
        <v>2.2000000000000002</v>
      </c>
      <c r="U61" s="167">
        <f>IF('Indicator Data'!R63="No data","x",ROUND(IF('Indicator Data'!R63&gt;U$72,10,IF('Indicator Data'!R63&lt;U$71,0,10-(U$72-'Indicator Data'!R63)/(U$72-U$71)*10)),1))</f>
        <v>5.2</v>
      </c>
      <c r="V61" s="167">
        <f>IF('Indicator Data'!S63="No data","x",ROUND(IF('Indicator Data'!S63&gt;V$72,10,IF('Indicator Data'!S63&lt;V$71,0,10-(V$72-'Indicator Data'!S63)/(V$72-V$71)*10)),1))</f>
        <v>8.1</v>
      </c>
      <c r="W61" s="176">
        <f t="shared" si="10"/>
        <v>6.7</v>
      </c>
      <c r="X61" s="167">
        <f>IF('Indicator Data'!AN63="No data","x",ROUND(IF('Indicator Data'!AN63&gt;X$72,10,IF('Indicator Data'!AN63&lt;X$71,0,10-(X$72-'Indicator Data'!AN63)/(X$72-X$71)*10)),1))</f>
        <v>6.7</v>
      </c>
      <c r="Y61" s="167">
        <f>IF('Indicator Data'!AO63="No data","x",ROUND(IF('Indicator Data'!AO63&gt;Y$72,10,IF('Indicator Data'!AO63&lt;Y$71,0,10-(Y$72-'Indicator Data'!AO63)/(Y$72-Y$71)*10)),1))</f>
        <v>9.3000000000000007</v>
      </c>
      <c r="Z61" s="176">
        <f t="shared" si="11"/>
        <v>8</v>
      </c>
      <c r="AA61" s="170">
        <f>'Indicator Data'!AA63+'Indicator Data'!Z63*0.5+'Indicator Data'!Y63*0.25</f>
        <v>373887.56834699807</v>
      </c>
      <c r="AB61" s="174">
        <f>AA61/'Indicator Data'!$AZ63</f>
        <v>8.6830387685838201E-2</v>
      </c>
      <c r="AC61" s="176">
        <f t="shared" si="12"/>
        <v>8.6999999999999993</v>
      </c>
      <c r="AD61" s="174">
        <f>IF('Indicator Data'!AB63="No data","x",'Indicator Data'!AB63/'Indicator Data'!AW63)</f>
        <v>1.9064017596295925E-2</v>
      </c>
      <c r="AE61" s="167">
        <f t="shared" si="13"/>
        <v>1.9</v>
      </c>
      <c r="AF61" s="167">
        <f>IF('Indicator Data'!AC63="No data","x",ROUND(IF('Indicator Data'!AC63&gt;AF$72,10,IF('Indicator Data'!AC63&lt;AF$71,0,10-(AF$72-'Indicator Data'!AC63)/(AF$72-AF$71)*10)),1))</f>
        <v>5.4</v>
      </c>
      <c r="AG61" s="176">
        <f t="shared" si="14"/>
        <v>3.7</v>
      </c>
      <c r="AH61" s="167">
        <f>IF('Indicator Data'!AH63="No data","x",ROUND(IF('Indicator Data'!AH63=0,0,IF(LOG('Indicator Data'!AH63)&gt;AH$72,10,IF(LOG('Indicator Data'!AH63)&lt;AH$71,0,10-(AH$72-LOG('Indicator Data'!AH63))/(AH$72-AH$71)*10))),1))</f>
        <v>4.9000000000000004</v>
      </c>
      <c r="AI61" s="167">
        <f>IF('Indicator Data'!AI63="No data","x",ROUND(IF('Indicator Data'!AI63=0,0,IF(LOG('Indicator Data'!AI63)&gt;$AI$72,10,IF(LOG('Indicator Data'!AI63)&lt;AI$71,0,10-(AI$72-LOG('Indicator Data'!AI63))/(AI$72-AI$71)*10))),1))</f>
        <v>6.6</v>
      </c>
      <c r="AJ61" s="167">
        <f>IF('Indicator Data'!AJ63="No data","x",ROUND(IF('Indicator Data'!AJ63=0,0,IF(LOG('Indicator Data'!AJ63)&gt;$AJ$72,10,IF(LOG('Indicator Data'!AJ63)&lt;AJ$71,0,10-(AJ$72-LOG('Indicator Data'!AJ63))/(AJ$72-AJ$71)*10))),1))</f>
        <v>3.4</v>
      </c>
      <c r="AK61" s="167">
        <f>IF('Indicator Data'!AL63="No data","x",ROUND(IF('Indicator Data'!AL63=0,0,IF(LOG('Indicator Data'!AL63)&gt;$AK$72,10,IF(LOG('Indicator Data'!AL63)&lt;AK$71,0,10-(AK$72-LOG('Indicator Data'!AL63))/(AK$72-AK$71)*10))),1))</f>
        <v>6.4</v>
      </c>
      <c r="AL61" s="167">
        <f>IF('Indicator Data'!AM63="No data","x",ROUND(IF('Indicator Data'!AM63=0,0,IF(LOG('Indicator Data'!AM63)&gt;$AL$72,10,IF(LOG('Indicator Data'!AM63)&lt;AL$71,0,10-(AL$72-LOG('Indicator Data'!AM63))/(AL$72-AL$71)*10))),1))</f>
        <v>8.4</v>
      </c>
      <c r="AM61" s="176">
        <f t="shared" si="15"/>
        <v>5.9</v>
      </c>
      <c r="AN61" s="171">
        <f t="shared" si="16"/>
        <v>6.4</v>
      </c>
      <c r="AO61" s="177">
        <f t="shared" si="18"/>
        <v>4.5</v>
      </c>
    </row>
    <row r="62" spans="1:41" s="9" customFormat="1" x14ac:dyDescent="0.25">
      <c r="A62" s="165" t="s">
        <v>188</v>
      </c>
      <c r="B62" s="165" t="s">
        <v>597</v>
      </c>
      <c r="C62" s="165" t="s">
        <v>446</v>
      </c>
      <c r="D62" s="195" t="s">
        <v>463</v>
      </c>
      <c r="E62" s="167">
        <f>IF('Indicator Data'!Q64="No data","x",ROUND(IF('Indicator Data'!Q64&gt;E$72,10,IF('Indicator Data'!Q64&lt;E$71,0,10-(E$72-'Indicator Data'!Q64)/(E$72-E$71)*10)),1))</f>
        <v>9.1</v>
      </c>
      <c r="F62" s="168">
        <f t="shared" si="2"/>
        <v>9.1</v>
      </c>
      <c r="G62" s="175">
        <f t="shared" si="3"/>
        <v>9.1</v>
      </c>
      <c r="H62" s="170">
        <f>SUM('Indicator Data'!AD64:AG64)</f>
        <v>0</v>
      </c>
      <c r="I62" s="167">
        <f t="shared" si="4"/>
        <v>0</v>
      </c>
      <c r="J62" s="173">
        <f>H62/'Indicator Data'!$AW64</f>
        <v>0</v>
      </c>
      <c r="K62" s="167">
        <f t="shared" si="5"/>
        <v>0</v>
      </c>
      <c r="L62" s="176">
        <f t="shared" si="6"/>
        <v>0</v>
      </c>
      <c r="M62" s="176">
        <f>IF('Indicator Data'!AK64="No data","x",ROUND(IF('Indicator Data'!AK64=0,0,IF(LOG('Indicator Data'!AK64)&gt;$M$72,10,IF(LOG('Indicator Data'!AK64)&lt;M$71,0,10-(M$72-LOG('Indicator Data'!AK64))/(M$72-M$71)*10))),1))</f>
        <v>6.9</v>
      </c>
      <c r="N62" s="168">
        <f t="shared" si="7"/>
        <v>4.3</v>
      </c>
      <c r="O62" s="167">
        <f>IF('Indicator Data'!V64="No data","x",ROUND(IF('Indicator Data'!V64&gt;O$72,10,IF('Indicator Data'!V64&lt;O$71,0,10-(O$72-'Indicator Data'!V64)/(O$72-O$71)*10)),1))</f>
        <v>1.3</v>
      </c>
      <c r="P62" s="211">
        <f>IF('Indicator Data'!W64="No data","x",'Indicator Data'!W64/'Indicator Data'!$AZ64*100000)</f>
        <v>0</v>
      </c>
      <c r="Q62" s="183">
        <f t="shared" si="8"/>
        <v>0</v>
      </c>
      <c r="R62" s="211">
        <f>IF('Indicator Data'!X64="No data","x",'Indicator Data'!X64/'Indicator Data'!$AZ64*100000)</f>
        <v>0.2322366268280216</v>
      </c>
      <c r="S62" s="183">
        <f t="shared" si="9"/>
        <v>4.5999999999999996</v>
      </c>
      <c r="T62" s="176">
        <f t="shared" si="17"/>
        <v>2.2000000000000002</v>
      </c>
      <c r="U62" s="167">
        <f>IF('Indicator Data'!R64="No data","x",ROUND(IF('Indicator Data'!R64&gt;U$72,10,IF('Indicator Data'!R64&lt;U$71,0,10-(U$72-'Indicator Data'!R64)/(U$72-U$71)*10)),1))</f>
        <v>5.2</v>
      </c>
      <c r="V62" s="167">
        <f>IF('Indicator Data'!S64="No data","x",ROUND(IF('Indicator Data'!S64&gt;V$72,10,IF('Indicator Data'!S64&lt;V$71,0,10-(V$72-'Indicator Data'!S64)/(V$72-V$71)*10)),1))</f>
        <v>8.1</v>
      </c>
      <c r="W62" s="176">
        <f t="shared" si="10"/>
        <v>6.7</v>
      </c>
      <c r="X62" s="167">
        <f>IF('Indicator Data'!AN64="No data","x",ROUND(IF('Indicator Data'!AN64&gt;X$72,10,IF('Indicator Data'!AN64&lt;X$71,0,10-(X$72-'Indicator Data'!AN64)/(X$72-X$71)*10)),1))</f>
        <v>6.7</v>
      </c>
      <c r="Y62" s="167">
        <f>IF('Indicator Data'!AO64="No data","x",ROUND(IF('Indicator Data'!AO64&gt;Y$72,10,IF('Indicator Data'!AO64&lt;Y$71,0,10-(Y$72-'Indicator Data'!AO64)/(Y$72-Y$71)*10)),1))</f>
        <v>9.3000000000000007</v>
      </c>
      <c r="Z62" s="176">
        <f t="shared" si="11"/>
        <v>8</v>
      </c>
      <c r="AA62" s="170">
        <f>'Indicator Data'!AA64+'Indicator Data'!Z64*0.5+'Indicator Data'!Y64*0.25</f>
        <v>373887.56834699807</v>
      </c>
      <c r="AB62" s="174">
        <f>AA62/'Indicator Data'!$AZ64</f>
        <v>8.6830387685838201E-2</v>
      </c>
      <c r="AC62" s="176">
        <f t="shared" si="12"/>
        <v>8.6999999999999993</v>
      </c>
      <c r="AD62" s="174">
        <f>IF('Indicator Data'!AB64="No data","x",'Indicator Data'!AB64/'Indicator Data'!AW64)</f>
        <v>9.5319978972415124E-3</v>
      </c>
      <c r="AE62" s="167">
        <f t="shared" si="13"/>
        <v>1</v>
      </c>
      <c r="AF62" s="167">
        <f>IF('Indicator Data'!AC64="No data","x",ROUND(IF('Indicator Data'!AC64&gt;AF$72,10,IF('Indicator Data'!AC64&lt;AF$71,0,10-(AF$72-'Indicator Data'!AC64)/(AF$72-AF$71)*10)),1))</f>
        <v>3.7</v>
      </c>
      <c r="AG62" s="176">
        <f t="shared" si="14"/>
        <v>2.4</v>
      </c>
      <c r="AH62" s="167">
        <f>IF('Indicator Data'!AH64="No data","x",ROUND(IF('Indicator Data'!AH64=0,0,IF(LOG('Indicator Data'!AH64)&gt;AH$72,10,IF(LOG('Indicator Data'!AH64)&lt;AH$71,0,10-(AH$72-LOG('Indicator Data'!AH64))/(AH$72-AH$71)*10))),1))</f>
        <v>6</v>
      </c>
      <c r="AI62" s="167">
        <f>IF('Indicator Data'!AI64="No data","x",ROUND(IF('Indicator Data'!AI64=0,0,IF(LOG('Indicator Data'!AI64)&gt;$AI$72,10,IF(LOG('Indicator Data'!AI64)&lt;AI$71,0,10-(AI$72-LOG('Indicator Data'!AI64))/(AI$72-AI$71)*10))),1))</f>
        <v>7.3</v>
      </c>
      <c r="AJ62" s="167">
        <f>IF('Indicator Data'!AJ64="No data","x",ROUND(IF('Indicator Data'!AJ64=0,0,IF(LOG('Indicator Data'!AJ64)&gt;$AJ$72,10,IF(LOG('Indicator Data'!AJ64)&lt;AJ$71,0,10-(AJ$72-LOG('Indicator Data'!AJ64))/(AJ$72-AJ$71)*10))),1))</f>
        <v>3.6</v>
      </c>
      <c r="AK62" s="167">
        <f>IF('Indicator Data'!AL64="No data","x",ROUND(IF('Indicator Data'!AL64=0,0,IF(LOG('Indicator Data'!AL64)&gt;$AK$72,10,IF(LOG('Indicator Data'!AL64)&lt;AK$71,0,10-(AK$72-LOG('Indicator Data'!AL64))/(AK$72-AK$71)*10))),1))</f>
        <v>5.8</v>
      </c>
      <c r="AL62" s="167">
        <f>IF('Indicator Data'!AM64="No data","x",ROUND(IF('Indicator Data'!AM64=0,0,IF(LOG('Indicator Data'!AM64)&gt;$AL$72,10,IF(LOG('Indicator Data'!AM64)&lt;AL$71,0,10-(AL$72-LOG('Indicator Data'!AM64))/(AL$72-AL$71)*10))),1))</f>
        <v>9</v>
      </c>
      <c r="AM62" s="176">
        <f t="shared" si="15"/>
        <v>6.3</v>
      </c>
      <c r="AN62" s="171">
        <f t="shared" si="16"/>
        <v>6.3</v>
      </c>
      <c r="AO62" s="177">
        <f t="shared" si="18"/>
        <v>5.4</v>
      </c>
    </row>
    <row r="63" spans="1:41" s="9" customFormat="1" x14ac:dyDescent="0.25">
      <c r="A63" s="165" t="s">
        <v>188</v>
      </c>
      <c r="B63" s="165" t="s">
        <v>458</v>
      </c>
      <c r="C63" s="165" t="s">
        <v>446</v>
      </c>
      <c r="D63" s="195" t="s">
        <v>466</v>
      </c>
      <c r="E63" s="167">
        <f>IF('Indicator Data'!Q65="No data","x",ROUND(IF('Indicator Data'!Q65&gt;E$72,10,IF('Indicator Data'!Q65&lt;E$71,0,10-(E$72-'Indicator Data'!Q65)/(E$72-E$71)*10)),1))</f>
        <v>9.1</v>
      </c>
      <c r="F63" s="168">
        <f t="shared" si="2"/>
        <v>9.1</v>
      </c>
      <c r="G63" s="175">
        <f t="shared" si="3"/>
        <v>9.1</v>
      </c>
      <c r="H63" s="170">
        <f>SUM('Indicator Data'!AD65:AG65)</f>
        <v>0</v>
      </c>
      <c r="I63" s="167">
        <f t="shared" si="4"/>
        <v>0</v>
      </c>
      <c r="J63" s="173">
        <f>H63/'Indicator Data'!$AW65</f>
        <v>0</v>
      </c>
      <c r="K63" s="167">
        <f t="shared" si="5"/>
        <v>0</v>
      </c>
      <c r="L63" s="176">
        <f t="shared" si="6"/>
        <v>0</v>
      </c>
      <c r="M63" s="176">
        <f>IF('Indicator Data'!AK65="No data","x",ROUND(IF('Indicator Data'!AK65=0,0,IF(LOG('Indicator Data'!AK65)&gt;$M$72,10,IF(LOG('Indicator Data'!AK65)&lt;M$71,0,10-(M$72-LOG('Indicator Data'!AK65))/(M$72-M$71)*10))),1))</f>
        <v>2.2000000000000002</v>
      </c>
      <c r="N63" s="168">
        <f t="shared" si="7"/>
        <v>1.2</v>
      </c>
      <c r="O63" s="167">
        <f>IF('Indicator Data'!V65="No data","x",ROUND(IF('Indicator Data'!V65&gt;O$72,10,IF('Indicator Data'!V65&lt;O$71,0,10-(O$72-'Indicator Data'!V65)/(O$72-O$71)*10)),1))</f>
        <v>1.3</v>
      </c>
      <c r="P63" s="211">
        <f>IF('Indicator Data'!W65="No data","x",'Indicator Data'!W65/'Indicator Data'!$AZ65*100000)</f>
        <v>0</v>
      </c>
      <c r="Q63" s="183">
        <f t="shared" si="8"/>
        <v>0</v>
      </c>
      <c r="R63" s="211">
        <f>IF('Indicator Data'!X65="No data","x",'Indicator Data'!X65/'Indicator Data'!$AZ65*100000)</f>
        <v>0.2322366268280216</v>
      </c>
      <c r="S63" s="183">
        <f t="shared" si="9"/>
        <v>4.5999999999999996</v>
      </c>
      <c r="T63" s="176">
        <f t="shared" si="17"/>
        <v>2.2000000000000002</v>
      </c>
      <c r="U63" s="167">
        <f>IF('Indicator Data'!R65="No data","x",ROUND(IF('Indicator Data'!R65&gt;U$72,10,IF('Indicator Data'!R65&lt;U$71,0,10-(U$72-'Indicator Data'!R65)/(U$72-U$71)*10)),1))</f>
        <v>5.2</v>
      </c>
      <c r="V63" s="167">
        <f>IF('Indicator Data'!S65="No data","x",ROUND(IF('Indicator Data'!S65&gt;V$72,10,IF('Indicator Data'!S65&lt;V$71,0,10-(V$72-'Indicator Data'!S65)/(V$72-V$71)*10)),1))</f>
        <v>8.1</v>
      </c>
      <c r="W63" s="176">
        <f t="shared" si="10"/>
        <v>6.7</v>
      </c>
      <c r="X63" s="167">
        <f>IF('Indicator Data'!AN65="No data","x",ROUND(IF('Indicator Data'!AN65&gt;X$72,10,IF('Indicator Data'!AN65&lt;X$71,0,10-(X$72-'Indicator Data'!AN65)/(X$72-X$71)*10)),1))</f>
        <v>6.7</v>
      </c>
      <c r="Y63" s="167">
        <f>IF('Indicator Data'!AO65="No data","x",ROUND(IF('Indicator Data'!AO65&gt;Y$72,10,IF('Indicator Data'!AO65&lt;Y$71,0,10-(Y$72-'Indicator Data'!AO65)/(Y$72-Y$71)*10)),1))</f>
        <v>9.3000000000000007</v>
      </c>
      <c r="Z63" s="176">
        <f t="shared" si="11"/>
        <v>8</v>
      </c>
      <c r="AA63" s="170">
        <f>'Indicator Data'!AA65+'Indicator Data'!Z65*0.5+'Indicator Data'!Y65*0.25</f>
        <v>373887.56834699807</v>
      </c>
      <c r="AB63" s="174">
        <f>AA63/'Indicator Data'!$AZ65</f>
        <v>8.6830387685838201E-2</v>
      </c>
      <c r="AC63" s="176">
        <f t="shared" si="12"/>
        <v>8.6999999999999993</v>
      </c>
      <c r="AD63" s="174">
        <f>IF('Indicator Data'!AB65="No data","x",'Indicator Data'!AB65/'Indicator Data'!AW65)</f>
        <v>2.859587245407921E-2</v>
      </c>
      <c r="AE63" s="167">
        <f t="shared" si="13"/>
        <v>2.9</v>
      </c>
      <c r="AF63" s="167">
        <f>IF('Indicator Data'!AC65="No data","x",ROUND(IF('Indicator Data'!AC65&gt;AF$72,10,IF('Indicator Data'!AC65&lt;AF$71,0,10-(AF$72-'Indicator Data'!AC65)/(AF$72-AF$71)*10)),1))</f>
        <v>2.7</v>
      </c>
      <c r="AG63" s="176">
        <f t="shared" si="14"/>
        <v>2.8</v>
      </c>
      <c r="AH63" s="167">
        <f>IF('Indicator Data'!AH65="No data","x",ROUND(IF('Indicator Data'!AH65=0,0,IF(LOG('Indicator Data'!AH65)&gt;AH$72,10,IF(LOG('Indicator Data'!AH65)&lt;AH$71,0,10-(AH$72-LOG('Indicator Data'!AH65))/(AH$72-AH$71)*10))),1))</f>
        <v>6.6</v>
      </c>
      <c r="AI63" s="167">
        <f>IF('Indicator Data'!AI65="No data","x",ROUND(IF('Indicator Data'!AI65=0,0,IF(LOG('Indicator Data'!AI65)&gt;$AI$72,10,IF(LOG('Indicator Data'!AI65)&lt;AI$71,0,10-(AI$72-LOG('Indicator Data'!AI65))/(AI$72-AI$71)*10))),1))</f>
        <v>9</v>
      </c>
      <c r="AJ63" s="167">
        <f>IF('Indicator Data'!AJ65="No data","x",ROUND(IF('Indicator Data'!AJ65=0,0,IF(LOG('Indicator Data'!AJ65)&gt;$AJ$72,10,IF(LOG('Indicator Data'!AJ65)&lt;AJ$71,0,10-(AJ$72-LOG('Indicator Data'!AJ65))/(AJ$72-AJ$71)*10))),1))</f>
        <v>2.1</v>
      </c>
      <c r="AK63" s="167">
        <f>IF('Indicator Data'!AL65="No data","x",ROUND(IF('Indicator Data'!AL65=0,0,IF(LOG('Indicator Data'!AL65)&gt;$AK$72,10,IF(LOG('Indicator Data'!AL65)&lt;AK$71,0,10-(AK$72-LOG('Indicator Data'!AL65))/(AK$72-AK$71)*10))),1))</f>
        <v>7.8</v>
      </c>
      <c r="AL63" s="167">
        <f>IF('Indicator Data'!AM65="No data","x",ROUND(IF('Indicator Data'!AM65=0,0,IF(LOG('Indicator Data'!AM65)&gt;$AL$72,10,IF(LOG('Indicator Data'!AM65)&lt;AL$71,0,10-(AL$72-LOG('Indicator Data'!AM65))/(AL$72-AL$71)*10))),1))</f>
        <v>9.9</v>
      </c>
      <c r="AM63" s="176">
        <f t="shared" si="15"/>
        <v>7.1</v>
      </c>
      <c r="AN63" s="171">
        <f t="shared" si="16"/>
        <v>6.5</v>
      </c>
      <c r="AO63" s="177">
        <f t="shared" si="18"/>
        <v>4.4000000000000004</v>
      </c>
    </row>
    <row r="64" spans="1:41" s="9" customFormat="1" x14ac:dyDescent="0.25">
      <c r="A64" s="165" t="s">
        <v>188</v>
      </c>
      <c r="B64" s="165" t="s">
        <v>464</v>
      </c>
      <c r="C64" s="165" t="s">
        <v>446</v>
      </c>
      <c r="D64" s="195" t="s">
        <v>469</v>
      </c>
      <c r="E64" s="167">
        <f>IF('Indicator Data'!Q66="No data","x",ROUND(IF('Indicator Data'!Q66&gt;E$72,10,IF('Indicator Data'!Q66&lt;E$71,0,10-(E$72-'Indicator Data'!Q66)/(E$72-E$71)*10)),1))</f>
        <v>9.1</v>
      </c>
      <c r="F64" s="168">
        <f t="shared" si="2"/>
        <v>9.1</v>
      </c>
      <c r="G64" s="175">
        <f t="shared" si="3"/>
        <v>9.1</v>
      </c>
      <c r="H64" s="170">
        <f>SUM('Indicator Data'!AD66:AG66)</f>
        <v>0</v>
      </c>
      <c r="I64" s="167">
        <f t="shared" si="4"/>
        <v>0</v>
      </c>
      <c r="J64" s="173">
        <f>H64/'Indicator Data'!$AW66</f>
        <v>0</v>
      </c>
      <c r="K64" s="167">
        <f t="shared" si="5"/>
        <v>0</v>
      </c>
      <c r="L64" s="176">
        <f t="shared" si="6"/>
        <v>0</v>
      </c>
      <c r="M64" s="176">
        <f>IF('Indicator Data'!AK66="No data","x",ROUND(IF('Indicator Data'!AK66=0,0,IF(LOG('Indicator Data'!AK66)&gt;$M$72,10,IF(LOG('Indicator Data'!AK66)&lt;M$71,0,10-(M$72-LOG('Indicator Data'!AK66))/(M$72-M$71)*10))),1))</f>
        <v>0</v>
      </c>
      <c r="N64" s="168">
        <f t="shared" si="7"/>
        <v>0</v>
      </c>
      <c r="O64" s="167">
        <f>IF('Indicator Data'!V66="No data","x",ROUND(IF('Indicator Data'!V66&gt;O$72,10,IF('Indicator Data'!V66&lt;O$71,0,10-(O$72-'Indicator Data'!V66)/(O$72-O$71)*10)),1))</f>
        <v>1.3</v>
      </c>
      <c r="P64" s="211">
        <f>IF('Indicator Data'!W66="No data","x",'Indicator Data'!W66/'Indicator Data'!$AZ66*100000)</f>
        <v>0</v>
      </c>
      <c r="Q64" s="183">
        <f t="shared" si="8"/>
        <v>0</v>
      </c>
      <c r="R64" s="211">
        <f>IF('Indicator Data'!X66="No data","x",'Indicator Data'!X66/'Indicator Data'!$AZ66*100000)</f>
        <v>0.2322366268280216</v>
      </c>
      <c r="S64" s="183">
        <f t="shared" si="9"/>
        <v>4.5999999999999996</v>
      </c>
      <c r="T64" s="176">
        <f t="shared" si="17"/>
        <v>2.2000000000000002</v>
      </c>
      <c r="U64" s="167">
        <f>IF('Indicator Data'!R66="No data","x",ROUND(IF('Indicator Data'!R66&gt;U$72,10,IF('Indicator Data'!R66&lt;U$71,0,10-(U$72-'Indicator Data'!R66)/(U$72-U$71)*10)),1))</f>
        <v>5.2</v>
      </c>
      <c r="V64" s="167">
        <f>IF('Indicator Data'!S66="No data","x",ROUND(IF('Indicator Data'!S66&gt;V$72,10,IF('Indicator Data'!S66&lt;V$71,0,10-(V$72-'Indicator Data'!S66)/(V$72-V$71)*10)),1))</f>
        <v>8.1</v>
      </c>
      <c r="W64" s="176">
        <f t="shared" si="10"/>
        <v>6.7</v>
      </c>
      <c r="X64" s="167">
        <f>IF('Indicator Data'!AN66="No data","x",ROUND(IF('Indicator Data'!AN66&gt;X$72,10,IF('Indicator Data'!AN66&lt;X$71,0,10-(X$72-'Indicator Data'!AN66)/(X$72-X$71)*10)),1))</f>
        <v>6.7</v>
      </c>
      <c r="Y64" s="167">
        <f>IF('Indicator Data'!AO66="No data","x",ROUND(IF('Indicator Data'!AO66&gt;Y$72,10,IF('Indicator Data'!AO66&lt;Y$71,0,10-(Y$72-'Indicator Data'!AO66)/(Y$72-Y$71)*10)),1))</f>
        <v>9.3000000000000007</v>
      </c>
      <c r="Z64" s="176">
        <f t="shared" si="11"/>
        <v>8</v>
      </c>
      <c r="AA64" s="170">
        <f>'Indicator Data'!AA66+'Indicator Data'!Z66*0.5+'Indicator Data'!Y66*0.25</f>
        <v>373887.56834699807</v>
      </c>
      <c r="AB64" s="174">
        <f>AA64/'Indicator Data'!$AZ66</f>
        <v>8.6830387685838201E-2</v>
      </c>
      <c r="AC64" s="176">
        <f t="shared" si="12"/>
        <v>8.6999999999999993</v>
      </c>
      <c r="AD64" s="174">
        <f>IF('Indicator Data'!AB66="No data","x",'Indicator Data'!AB66/'Indicator Data'!AW66)</f>
        <v>9.5319956599192301E-3</v>
      </c>
      <c r="AE64" s="167">
        <f t="shared" si="13"/>
        <v>1</v>
      </c>
      <c r="AF64" s="167">
        <f>IF('Indicator Data'!AC66="No data","x",ROUND(IF('Indicator Data'!AC66&gt;AF$72,10,IF('Indicator Data'!AC66&lt;AF$71,0,10-(AF$72-'Indicator Data'!AC66)/(AF$72-AF$71)*10)),1))</f>
        <v>1.5</v>
      </c>
      <c r="AG64" s="176">
        <f t="shared" si="14"/>
        <v>1.3</v>
      </c>
      <c r="AH64" s="167">
        <f>IF('Indicator Data'!AH66="No data","x",ROUND(IF('Indicator Data'!AH66=0,0,IF(LOG('Indicator Data'!AH66)&gt;AH$72,10,IF(LOG('Indicator Data'!AH66)&lt;AH$71,0,10-(AH$72-LOG('Indicator Data'!AH66))/(AH$72-AH$71)*10))),1))</f>
        <v>5.8</v>
      </c>
      <c r="AI64" s="167">
        <f>IF('Indicator Data'!AI66="No data","x",ROUND(IF('Indicator Data'!AI66=0,0,IF(LOG('Indicator Data'!AI66)&gt;$AI$72,10,IF(LOG('Indicator Data'!AI66)&lt;AI$71,0,10-(AI$72-LOG('Indicator Data'!AI66))/(AI$72-AI$71)*10))),1))</f>
        <v>9.6999999999999993</v>
      </c>
      <c r="AJ64" s="167">
        <f>IF('Indicator Data'!AJ66="No data","x",ROUND(IF('Indicator Data'!AJ66=0,0,IF(LOG('Indicator Data'!AJ66)&gt;$AJ$72,10,IF(LOG('Indicator Data'!AJ66)&lt;AJ$71,0,10-(AJ$72-LOG('Indicator Data'!AJ66))/(AJ$72-AJ$71)*10))),1))</f>
        <v>7.1</v>
      </c>
      <c r="AK64" s="167" t="str">
        <f>IF('Indicator Data'!AL66="No data","x",ROUND(IF('Indicator Data'!AL66=0,0,IF(LOG('Indicator Data'!AL66)&gt;$AK$72,10,IF(LOG('Indicator Data'!AL66)&lt;AK$71,0,10-(AK$72-LOG('Indicator Data'!AL66))/(AK$72-AK$71)*10))),1))</f>
        <v>x</v>
      </c>
      <c r="AL64" s="167">
        <f>IF('Indicator Data'!AM66="No data","x",ROUND(IF('Indicator Data'!AM66=0,0,IF(LOG('Indicator Data'!AM66)&gt;$AL$72,10,IF(LOG('Indicator Data'!AM66)&lt;AL$71,0,10-(AL$72-LOG('Indicator Data'!AM66))/(AL$72-AL$71)*10))),1))</f>
        <v>10</v>
      </c>
      <c r="AM64" s="176">
        <f t="shared" si="15"/>
        <v>8.1999999999999993</v>
      </c>
      <c r="AN64" s="171">
        <f t="shared" si="16"/>
        <v>6.6</v>
      </c>
      <c r="AO64" s="177">
        <f t="shared" si="18"/>
        <v>4</v>
      </c>
    </row>
    <row r="65" spans="1:41" s="9" customFormat="1" x14ac:dyDescent="0.25">
      <c r="A65" s="165" t="s">
        <v>188</v>
      </c>
      <c r="B65" s="165" t="s">
        <v>601</v>
      </c>
      <c r="C65" s="165" t="s">
        <v>446</v>
      </c>
      <c r="D65" s="195" t="s">
        <v>472</v>
      </c>
      <c r="E65" s="167">
        <f>IF('Indicator Data'!Q67="No data","x",ROUND(IF('Indicator Data'!Q67&gt;E$72,10,IF('Indicator Data'!Q67&lt;E$71,0,10-(E$72-'Indicator Data'!Q67)/(E$72-E$71)*10)),1))</f>
        <v>9.1</v>
      </c>
      <c r="F65" s="168">
        <f t="shared" si="2"/>
        <v>9.1</v>
      </c>
      <c r="G65" s="175">
        <f t="shared" si="3"/>
        <v>9.1</v>
      </c>
      <c r="H65" s="170">
        <f>SUM('Indicator Data'!AD67:AG67)</f>
        <v>0</v>
      </c>
      <c r="I65" s="167">
        <f t="shared" si="4"/>
        <v>0</v>
      </c>
      <c r="J65" s="173">
        <f>H65/'Indicator Data'!$AW67</f>
        <v>0</v>
      </c>
      <c r="K65" s="167">
        <f t="shared" si="5"/>
        <v>0</v>
      </c>
      <c r="L65" s="176">
        <f t="shared" si="6"/>
        <v>0</v>
      </c>
      <c r="M65" s="176">
        <f>IF('Indicator Data'!AK67="No data","x",ROUND(IF('Indicator Data'!AK67=0,0,IF(LOG('Indicator Data'!AK67)&gt;$M$72,10,IF(LOG('Indicator Data'!AK67)&lt;M$71,0,10-(M$72-LOG('Indicator Data'!AK67))/(M$72-M$71)*10))),1))</f>
        <v>2.2000000000000002</v>
      </c>
      <c r="N65" s="168">
        <f t="shared" si="7"/>
        <v>1.2</v>
      </c>
      <c r="O65" s="167">
        <f>IF('Indicator Data'!V67="No data","x",ROUND(IF('Indicator Data'!V67&gt;O$72,10,IF('Indicator Data'!V67&lt;O$71,0,10-(O$72-'Indicator Data'!V67)/(O$72-O$71)*10)),1))</f>
        <v>1.3</v>
      </c>
      <c r="P65" s="211">
        <f>IF('Indicator Data'!W67="No data","x",'Indicator Data'!W67/'Indicator Data'!$AZ67*100000)</f>
        <v>0</v>
      </c>
      <c r="Q65" s="183">
        <f t="shared" si="8"/>
        <v>0</v>
      </c>
      <c r="R65" s="211">
        <f>IF('Indicator Data'!X67="No data","x",'Indicator Data'!X67/'Indicator Data'!$AZ67*100000)</f>
        <v>0.2322366268280216</v>
      </c>
      <c r="S65" s="183">
        <f t="shared" si="9"/>
        <v>4.5999999999999996</v>
      </c>
      <c r="T65" s="176">
        <f t="shared" si="17"/>
        <v>2.2000000000000002</v>
      </c>
      <c r="U65" s="167">
        <f>IF('Indicator Data'!R67="No data","x",ROUND(IF('Indicator Data'!R67&gt;U$72,10,IF('Indicator Data'!R67&lt;U$71,0,10-(U$72-'Indicator Data'!R67)/(U$72-U$71)*10)),1))</f>
        <v>5.2</v>
      </c>
      <c r="V65" s="167">
        <f>IF('Indicator Data'!S67="No data","x",ROUND(IF('Indicator Data'!S67&gt;V$72,10,IF('Indicator Data'!S67&lt;V$71,0,10-(V$72-'Indicator Data'!S67)/(V$72-V$71)*10)),1))</f>
        <v>8.1</v>
      </c>
      <c r="W65" s="176">
        <f t="shared" si="10"/>
        <v>6.7</v>
      </c>
      <c r="X65" s="167">
        <f>IF('Indicator Data'!AN67="No data","x",ROUND(IF('Indicator Data'!AN67&gt;X$72,10,IF('Indicator Data'!AN67&lt;X$71,0,10-(X$72-'Indicator Data'!AN67)/(X$72-X$71)*10)),1))</f>
        <v>6.7</v>
      </c>
      <c r="Y65" s="167">
        <f>IF('Indicator Data'!AO67="No data","x",ROUND(IF('Indicator Data'!AO67&gt;Y$72,10,IF('Indicator Data'!AO67&lt;Y$71,0,10-(Y$72-'Indicator Data'!AO67)/(Y$72-Y$71)*10)),1))</f>
        <v>9.3000000000000007</v>
      </c>
      <c r="Z65" s="176">
        <f t="shared" si="11"/>
        <v>8</v>
      </c>
      <c r="AA65" s="170">
        <f>'Indicator Data'!AA67+'Indicator Data'!Z67*0.5+'Indicator Data'!Y67*0.25</f>
        <v>373887.56834699807</v>
      </c>
      <c r="AB65" s="174">
        <f>AA65/'Indicator Data'!$AZ67</f>
        <v>8.6830387685838201E-2</v>
      </c>
      <c r="AC65" s="176">
        <f t="shared" si="12"/>
        <v>8.6999999999999993</v>
      </c>
      <c r="AD65" s="174">
        <f>IF('Indicator Data'!AB67="No data","x",'Indicator Data'!AB67/'Indicator Data'!AW67)</f>
        <v>2.8595920950435807E-2</v>
      </c>
      <c r="AE65" s="167">
        <f t="shared" si="13"/>
        <v>2.9</v>
      </c>
      <c r="AF65" s="167">
        <f>IF('Indicator Data'!AC67="No data","x",ROUND(IF('Indicator Data'!AC67&gt;AF$72,10,IF('Indicator Data'!AC67&lt;AF$71,0,10-(AF$72-'Indicator Data'!AC67)/(AF$72-AF$71)*10)),1))</f>
        <v>2.1</v>
      </c>
      <c r="AG65" s="176">
        <f t="shared" si="14"/>
        <v>2.5</v>
      </c>
      <c r="AH65" s="167">
        <f>IF('Indicator Data'!AH67="No data","x",ROUND(IF('Indicator Data'!AH67=0,0,IF(LOG('Indicator Data'!AH67)&gt;AH$72,10,IF(LOG('Indicator Data'!AH67)&lt;AH$71,0,10-(AH$72-LOG('Indicator Data'!AH67))/(AH$72-AH$71)*10))),1))</f>
        <v>5.0999999999999996</v>
      </c>
      <c r="AI65" s="167">
        <f>IF('Indicator Data'!AI67="No data","x",ROUND(IF('Indicator Data'!AI67=0,0,IF(LOG('Indicator Data'!AI67)&gt;$AI$72,10,IF(LOG('Indicator Data'!AI67)&lt;AI$71,0,10-(AI$72-LOG('Indicator Data'!AI67))/(AI$72-AI$71)*10))),1))</f>
        <v>3.6</v>
      </c>
      <c r="AJ65" s="167">
        <f>IF('Indicator Data'!AJ67="No data","x",ROUND(IF('Indicator Data'!AJ67=0,0,IF(LOG('Indicator Data'!AJ67)&gt;$AJ$72,10,IF(LOG('Indicator Data'!AJ67)&lt;AJ$71,0,10-(AJ$72-LOG('Indicator Data'!AJ67))/(AJ$72-AJ$71)*10))),1))</f>
        <v>2</v>
      </c>
      <c r="AK65" s="167">
        <f>IF('Indicator Data'!AL67="No data","x",ROUND(IF('Indicator Data'!AL67=0,0,IF(LOG('Indicator Data'!AL67)&gt;$AK$72,10,IF(LOG('Indicator Data'!AL67)&lt;AK$71,0,10-(AK$72-LOG('Indicator Data'!AL67))/(AK$72-AK$71)*10))),1))</f>
        <v>6.5</v>
      </c>
      <c r="AL65" s="167">
        <f>IF('Indicator Data'!AM67="No data","x",ROUND(IF('Indicator Data'!AM67=0,0,IF(LOG('Indicator Data'!AM67)&gt;$AL$72,10,IF(LOG('Indicator Data'!AM67)&lt;AL$71,0,10-(AL$72-LOG('Indicator Data'!AM67))/(AL$72-AL$71)*10))),1))</f>
        <v>7.8</v>
      </c>
      <c r="AM65" s="176">
        <f t="shared" si="15"/>
        <v>5</v>
      </c>
      <c r="AN65" s="171">
        <f t="shared" si="16"/>
        <v>6.1</v>
      </c>
      <c r="AO65" s="177">
        <f t="shared" si="18"/>
        <v>4.0999999999999996</v>
      </c>
    </row>
    <row r="66" spans="1:41" s="9" customFormat="1" x14ac:dyDescent="0.25">
      <c r="A66" s="165" t="s">
        <v>188</v>
      </c>
      <c r="B66" s="165" t="s">
        <v>470</v>
      </c>
      <c r="C66" s="165" t="s">
        <v>446</v>
      </c>
      <c r="D66" s="195" t="s">
        <v>447</v>
      </c>
      <c r="E66" s="167">
        <f>IF('Indicator Data'!Q68="No data","x",ROUND(IF('Indicator Data'!Q68&gt;E$72,10,IF('Indicator Data'!Q68&lt;E$71,0,10-(E$72-'Indicator Data'!Q68)/(E$72-E$71)*10)),1))</f>
        <v>9.1</v>
      </c>
      <c r="F66" s="168">
        <f t="shared" si="2"/>
        <v>9.1</v>
      </c>
      <c r="G66" s="175">
        <f t="shared" si="3"/>
        <v>9.1</v>
      </c>
      <c r="H66" s="170">
        <f>SUM('Indicator Data'!AD68:AG68)</f>
        <v>0</v>
      </c>
      <c r="I66" s="167">
        <f t="shared" si="4"/>
        <v>0</v>
      </c>
      <c r="J66" s="173">
        <f>H66/'Indicator Data'!$AW68</f>
        <v>0</v>
      </c>
      <c r="K66" s="167">
        <f t="shared" si="5"/>
        <v>0</v>
      </c>
      <c r="L66" s="176">
        <f t="shared" si="6"/>
        <v>0</v>
      </c>
      <c r="M66" s="176">
        <f>IF('Indicator Data'!AK68="No data","x",ROUND(IF('Indicator Data'!AK68=0,0,IF(LOG('Indicator Data'!AK68)&gt;$M$72,10,IF(LOG('Indicator Data'!AK68)&lt;M$71,0,10-(M$72-LOG('Indicator Data'!AK68))/(M$72-M$71)*10))),1))</f>
        <v>1.5</v>
      </c>
      <c r="N66" s="168">
        <f t="shared" si="7"/>
        <v>0.8</v>
      </c>
      <c r="O66" s="167">
        <f>IF('Indicator Data'!V68="No data","x",ROUND(IF('Indicator Data'!V68&gt;O$72,10,IF('Indicator Data'!V68&lt;O$71,0,10-(O$72-'Indicator Data'!V68)/(O$72-O$71)*10)),1))</f>
        <v>1.3</v>
      </c>
      <c r="P66" s="211">
        <f>IF('Indicator Data'!W68="No data","x",'Indicator Data'!W68/'Indicator Data'!$AZ68*100000)</f>
        <v>0</v>
      </c>
      <c r="Q66" s="183">
        <f t="shared" si="8"/>
        <v>0</v>
      </c>
      <c r="R66" s="211">
        <f>IF('Indicator Data'!X68="No data","x",'Indicator Data'!X68/'Indicator Data'!$AZ68*100000)</f>
        <v>0.2322366268280216</v>
      </c>
      <c r="S66" s="183">
        <f t="shared" si="9"/>
        <v>4.5999999999999996</v>
      </c>
      <c r="T66" s="176">
        <f t="shared" si="17"/>
        <v>2.2000000000000002</v>
      </c>
      <c r="U66" s="167">
        <f>IF('Indicator Data'!R68="No data","x",ROUND(IF('Indicator Data'!R68&gt;U$72,10,IF('Indicator Data'!R68&lt;U$71,0,10-(U$72-'Indicator Data'!R68)/(U$72-U$71)*10)),1))</f>
        <v>5.2</v>
      </c>
      <c r="V66" s="167">
        <f>IF('Indicator Data'!S68="No data","x",ROUND(IF('Indicator Data'!S68&gt;V$72,10,IF('Indicator Data'!S68&lt;V$71,0,10-(V$72-'Indicator Data'!S68)/(V$72-V$71)*10)),1))</f>
        <v>8.1</v>
      </c>
      <c r="W66" s="176">
        <f t="shared" si="10"/>
        <v>6.7</v>
      </c>
      <c r="X66" s="167">
        <f>IF('Indicator Data'!AN68="No data","x",ROUND(IF('Indicator Data'!AN68&gt;X$72,10,IF('Indicator Data'!AN68&lt;X$71,0,10-(X$72-'Indicator Data'!AN68)/(X$72-X$71)*10)),1))</f>
        <v>6.7</v>
      </c>
      <c r="Y66" s="167">
        <f>IF('Indicator Data'!AO68="No data","x",ROUND(IF('Indicator Data'!AO68&gt;Y$72,10,IF('Indicator Data'!AO68&lt;Y$71,0,10-(Y$72-'Indicator Data'!AO68)/(Y$72-Y$71)*10)),1))</f>
        <v>9.3000000000000007</v>
      </c>
      <c r="Z66" s="176">
        <f t="shared" si="11"/>
        <v>8</v>
      </c>
      <c r="AA66" s="170">
        <f>'Indicator Data'!AA68+'Indicator Data'!Z68*0.5+'Indicator Data'!Y68*0.25</f>
        <v>373887.56834699807</v>
      </c>
      <c r="AB66" s="174">
        <f>AA66/'Indicator Data'!$AZ68</f>
        <v>8.6830387685838201E-2</v>
      </c>
      <c r="AC66" s="176">
        <f t="shared" si="12"/>
        <v>8.6999999999999993</v>
      </c>
      <c r="AD66" s="174">
        <f>IF('Indicator Data'!AB68="No data","x",'Indicator Data'!AB68/'Indicator Data'!AW68)</f>
        <v>0.2001719146088814</v>
      </c>
      <c r="AE66" s="167">
        <f t="shared" si="13"/>
        <v>10</v>
      </c>
      <c r="AF66" s="167">
        <f>IF('Indicator Data'!AC68="No data","x",ROUND(IF('Indicator Data'!AC68&gt;AF$72,10,IF('Indicator Data'!AC68&lt;AF$71,0,10-(AF$72-'Indicator Data'!AC68)/(AF$72-AF$71)*10)),1))</f>
        <v>2</v>
      </c>
      <c r="AG66" s="176">
        <f t="shared" si="14"/>
        <v>6</v>
      </c>
      <c r="AH66" s="167">
        <f>IF('Indicator Data'!AH68="No data","x",ROUND(IF('Indicator Data'!AH68=0,0,IF(LOG('Indicator Data'!AH68)&gt;AH$72,10,IF(LOG('Indicator Data'!AH68)&lt;AH$71,0,10-(AH$72-LOG('Indicator Data'!AH68))/(AH$72-AH$71)*10))),1))</f>
        <v>9.4</v>
      </c>
      <c r="AI66" s="167">
        <f>IF('Indicator Data'!AI68="No data","x",ROUND(IF('Indicator Data'!AI68=0,0,IF(LOG('Indicator Data'!AI68)&gt;$AI$72,10,IF(LOG('Indicator Data'!AI68)&lt;AI$71,0,10-(AI$72-LOG('Indicator Data'!AI68))/(AI$72-AI$71)*10))),1))</f>
        <v>7.6</v>
      </c>
      <c r="AJ66" s="167">
        <f>IF('Indicator Data'!AJ68="No data","x",ROUND(IF('Indicator Data'!AJ68=0,0,IF(LOG('Indicator Data'!AJ68)&gt;$AJ$72,10,IF(LOG('Indicator Data'!AJ68)&lt;AJ$71,0,10-(AJ$72-LOG('Indicator Data'!AJ68))/(AJ$72-AJ$71)*10))),1))</f>
        <v>1.3</v>
      </c>
      <c r="AK66" s="167">
        <f>IF('Indicator Data'!AL68="No data","x",ROUND(IF('Indicator Data'!AL68=0,0,IF(LOG('Indicator Data'!AL68)&gt;$AK$72,10,IF(LOG('Indicator Data'!AL68)&lt;AK$71,0,10-(AK$72-LOG('Indicator Data'!AL68))/(AK$72-AK$71)*10))),1))</f>
        <v>10</v>
      </c>
      <c r="AL66" s="167">
        <f>IF('Indicator Data'!AM68="No data","x",ROUND(IF('Indicator Data'!AM68=0,0,IF(LOG('Indicator Data'!AM68)&gt;$AL$72,10,IF(LOG('Indicator Data'!AM68)&lt;AL$71,0,10-(AL$72-LOG('Indicator Data'!AM68))/(AL$72-AL$71)*10))),1))</f>
        <v>9</v>
      </c>
      <c r="AM66" s="176">
        <f t="shared" si="15"/>
        <v>7.5</v>
      </c>
      <c r="AN66" s="171">
        <f t="shared" si="16"/>
        <v>6.9</v>
      </c>
      <c r="AO66" s="177">
        <f t="shared" si="18"/>
        <v>4.5</v>
      </c>
    </row>
    <row r="67" spans="1:41" s="9" customFormat="1" x14ac:dyDescent="0.25">
      <c r="A67" s="165" t="s">
        <v>188</v>
      </c>
      <c r="B67" s="165" t="s">
        <v>604</v>
      </c>
      <c r="C67" s="165" t="s">
        <v>446</v>
      </c>
      <c r="D67" s="195" t="s">
        <v>475</v>
      </c>
      <c r="E67" s="167">
        <f>IF('Indicator Data'!Q69="No data","x",ROUND(IF('Indicator Data'!Q69&gt;E$72,10,IF('Indicator Data'!Q69&lt;E$71,0,10-(E$72-'Indicator Data'!Q69)/(E$72-E$71)*10)),1))</f>
        <v>9.1</v>
      </c>
      <c r="F67" s="168">
        <f t="shared" si="2"/>
        <v>9.1</v>
      </c>
      <c r="G67" s="175">
        <f t="shared" si="3"/>
        <v>9.1</v>
      </c>
      <c r="H67" s="170">
        <f>SUM('Indicator Data'!AD69:AG69)</f>
        <v>0</v>
      </c>
      <c r="I67" s="167">
        <f t="shared" si="4"/>
        <v>0</v>
      </c>
      <c r="J67" s="173">
        <f>H67/'Indicator Data'!$AW69</f>
        <v>0</v>
      </c>
      <c r="K67" s="167">
        <f t="shared" si="5"/>
        <v>0</v>
      </c>
      <c r="L67" s="176">
        <f t="shared" si="6"/>
        <v>0</v>
      </c>
      <c r="M67" s="176">
        <f>IF('Indicator Data'!AK69="No data","x",ROUND(IF('Indicator Data'!AK69=0,0,IF(LOG('Indicator Data'!AK69)&gt;$M$72,10,IF(LOG('Indicator Data'!AK69)&lt;M$71,0,10-(M$72-LOG('Indicator Data'!AK69))/(M$72-M$71)*10))),1))</f>
        <v>0</v>
      </c>
      <c r="N67" s="168">
        <f t="shared" si="7"/>
        <v>0</v>
      </c>
      <c r="O67" s="167">
        <f>IF('Indicator Data'!V69="No data","x",ROUND(IF('Indicator Data'!V69&gt;O$72,10,IF('Indicator Data'!V69&lt;O$71,0,10-(O$72-'Indicator Data'!V69)/(O$72-O$71)*10)),1))</f>
        <v>1.3</v>
      </c>
      <c r="P67" s="211">
        <f>IF('Indicator Data'!W69="No data","x",'Indicator Data'!W69/'Indicator Data'!$AZ69*100000)</f>
        <v>0</v>
      </c>
      <c r="Q67" s="183">
        <f t="shared" si="8"/>
        <v>0</v>
      </c>
      <c r="R67" s="211">
        <f>IF('Indicator Data'!X69="No data","x",'Indicator Data'!X69/'Indicator Data'!$AZ69*100000)</f>
        <v>0.2322366268280216</v>
      </c>
      <c r="S67" s="183">
        <f t="shared" si="9"/>
        <v>4.5999999999999996</v>
      </c>
      <c r="T67" s="176">
        <f t="shared" ref="T67:T69" si="19">IF(AND(O67="x",Q67="x",S67="x"),"x",ROUND((10-GEOMEAN(((10-O67)/10*9+1),((10-Q67)/10*9+1),((10-S67)/10*9+1)))/9*10,1))</f>
        <v>2.2000000000000002</v>
      </c>
      <c r="U67" s="167">
        <f>IF('Indicator Data'!R69="No data","x",ROUND(IF('Indicator Data'!R69&gt;U$72,10,IF('Indicator Data'!R69&lt;U$71,0,10-(U$72-'Indicator Data'!R69)/(U$72-U$71)*10)),1))</f>
        <v>5.2</v>
      </c>
      <c r="V67" s="167">
        <f>IF('Indicator Data'!S69="No data","x",ROUND(IF('Indicator Data'!S69&gt;V$72,10,IF('Indicator Data'!S69&lt;V$71,0,10-(V$72-'Indicator Data'!S69)/(V$72-V$71)*10)),1))</f>
        <v>8.1</v>
      </c>
      <c r="W67" s="176">
        <f t="shared" si="10"/>
        <v>6.7</v>
      </c>
      <c r="X67" s="167">
        <f>IF('Indicator Data'!AN69="No data","x",ROUND(IF('Indicator Data'!AN69&gt;X$72,10,IF('Indicator Data'!AN69&lt;X$71,0,10-(X$72-'Indicator Data'!AN69)/(X$72-X$71)*10)),1))</f>
        <v>6.7</v>
      </c>
      <c r="Y67" s="167">
        <f>IF('Indicator Data'!AO69="No data","x",ROUND(IF('Indicator Data'!AO69&gt;Y$72,10,IF('Indicator Data'!AO69&lt;Y$71,0,10-(Y$72-'Indicator Data'!AO69)/(Y$72-Y$71)*10)),1))</f>
        <v>9.3000000000000007</v>
      </c>
      <c r="Z67" s="176">
        <f t="shared" si="11"/>
        <v>8</v>
      </c>
      <c r="AA67" s="170">
        <f>'Indicator Data'!AA69+'Indicator Data'!Z69*0.5+'Indicator Data'!Y69*0.25</f>
        <v>373887.56834699807</v>
      </c>
      <c r="AB67" s="174">
        <f>AA67/'Indicator Data'!$AZ69</f>
        <v>8.6830387685838201E-2</v>
      </c>
      <c r="AC67" s="176">
        <f t="shared" si="12"/>
        <v>8.6999999999999993</v>
      </c>
      <c r="AD67" s="174">
        <f>IF('Indicator Data'!AB69="No data","x",'Indicator Data'!AB69/'Indicator Data'!AW69)</f>
        <v>3.8127854851388386E-2</v>
      </c>
      <c r="AE67" s="167">
        <f t="shared" si="13"/>
        <v>3.8</v>
      </c>
      <c r="AF67" s="167">
        <f>IF('Indicator Data'!AC69="No data","x",ROUND(IF('Indicator Data'!AC69&gt;AF$72,10,IF('Indicator Data'!AC69&lt;AF$71,0,10-(AF$72-'Indicator Data'!AC69)/(AF$72-AF$71)*10)),1))</f>
        <v>0.1</v>
      </c>
      <c r="AG67" s="176">
        <f t="shared" si="14"/>
        <v>2</v>
      </c>
      <c r="AH67" s="167">
        <f>IF('Indicator Data'!AH69="No data","x",ROUND(IF('Indicator Data'!AH69=0,0,IF(LOG('Indicator Data'!AH69)&gt;AH$72,10,IF(LOG('Indicator Data'!AH69)&lt;AH$71,0,10-(AH$72-LOG('Indicator Data'!AH69))/(AH$72-AH$71)*10))),1))</f>
        <v>2.2999999999999998</v>
      </c>
      <c r="AI67" s="167">
        <f>IF('Indicator Data'!AI69="No data","x",ROUND(IF('Indicator Data'!AI69=0,0,IF(LOG('Indicator Data'!AI69)&gt;$AI$72,10,IF(LOG('Indicator Data'!AI69)&lt;AI$71,0,10-(AI$72-LOG('Indicator Data'!AI69))/(AI$72-AI$71)*10))),1))</f>
        <v>0.9</v>
      </c>
      <c r="AJ67" s="167">
        <f>IF('Indicator Data'!AJ69="No data","x",ROUND(IF('Indicator Data'!AJ69=0,0,IF(LOG('Indicator Data'!AJ69)&gt;$AJ$72,10,IF(LOG('Indicator Data'!AJ69)&lt;AJ$71,0,10-(AJ$72-LOG('Indicator Data'!AJ69))/(AJ$72-AJ$71)*10))),1))</f>
        <v>0</v>
      </c>
      <c r="AK67" s="167">
        <f>IF('Indicator Data'!AL69="No data","x",ROUND(IF('Indicator Data'!AL69=0,0,IF(LOG('Indicator Data'!AL69)&gt;$AK$72,10,IF(LOG('Indicator Data'!AL69)&lt;AK$71,0,10-(AK$72-LOG('Indicator Data'!AL69))/(AK$72-AK$71)*10))),1))</f>
        <v>4.2</v>
      </c>
      <c r="AL67" s="167">
        <f>IF('Indicator Data'!AM69="No data","x",ROUND(IF('Indicator Data'!AM69=0,0,IF(LOG('Indicator Data'!AM69)&gt;$AL$72,10,IF(LOG('Indicator Data'!AM69)&lt;AL$71,0,10-(AL$72-LOG('Indicator Data'!AM69))/(AL$72-AL$71)*10))),1))</f>
        <v>4.9000000000000004</v>
      </c>
      <c r="AM67" s="176">
        <f t="shared" si="15"/>
        <v>2.5</v>
      </c>
      <c r="AN67" s="171">
        <f t="shared" si="16"/>
        <v>5.8</v>
      </c>
      <c r="AO67" s="177">
        <f t="shared" ref="AO67:AO69" si="20">ROUND((10-GEOMEAN(((10-N67)/10*9+1),((10-AN67)/10*9+1)))/9*10,1)</f>
        <v>3.4</v>
      </c>
    </row>
    <row r="68" spans="1:41" s="9" customFormat="1" x14ac:dyDescent="0.25">
      <c r="A68" s="165" t="s">
        <v>188</v>
      </c>
      <c r="B68" s="165" t="s">
        <v>606</v>
      </c>
      <c r="C68" s="165" t="s">
        <v>446</v>
      </c>
      <c r="D68" s="195" t="s">
        <v>520</v>
      </c>
      <c r="E68" s="167">
        <f>IF('Indicator Data'!Q70="No data","x",ROUND(IF('Indicator Data'!Q70&gt;E$72,10,IF('Indicator Data'!Q70&lt;E$71,0,10-(E$72-'Indicator Data'!Q70)/(E$72-E$71)*10)),1))</f>
        <v>9.1</v>
      </c>
      <c r="F68" s="168">
        <f t="shared" ref="F68:F69" si="21">E68</f>
        <v>9.1</v>
      </c>
      <c r="G68" s="175">
        <f t="shared" ref="G68:G69" si="22">F68</f>
        <v>9.1</v>
      </c>
      <c r="H68" s="170">
        <f>SUM('Indicator Data'!AD70:AG70)</f>
        <v>0</v>
      </c>
      <c r="I68" s="167">
        <f t="shared" ref="I68:I69" si="23">ROUND(IF(H68=0,0,IF(LOG(H68)&gt;$I$72,10,IF(LOG(H68)&lt;I$71,0,10-(I$72-LOG(H68))/(I$72-I$71)*10))),1)</f>
        <v>0</v>
      </c>
      <c r="J68" s="173">
        <f>H68/'Indicator Data'!$AW70</f>
        <v>0</v>
      </c>
      <c r="K68" s="167">
        <f t="shared" ref="K68:K69" si="24">IF(J68="x","x",ROUND(IF(J68&gt;$K$72,10,IF(J68&lt;$K$71,0,((J68*100)/0.0052)^(1/4.0545)/6.5*10)),1))</f>
        <v>0</v>
      </c>
      <c r="L68" s="176">
        <f t="shared" ref="L68:L69" si="25">ROUND(AVERAGE(I68,K68),1)</f>
        <v>0</v>
      </c>
      <c r="M68" s="176">
        <f>IF('Indicator Data'!AK70="No data","x",ROUND(IF('Indicator Data'!AK70=0,0,IF(LOG('Indicator Data'!AK70)&gt;$M$72,10,IF(LOG('Indicator Data'!AK70)&lt;M$71,0,10-(M$72-LOG('Indicator Data'!AK70))/(M$72-M$71)*10))),1))</f>
        <v>6.3</v>
      </c>
      <c r="N68" s="168">
        <f t="shared" ref="N68:N69" si="26">IF(L68="x",M68,IF(M68="x",L68,ROUND((10-GEOMEAN(((10-L68)/10*9+1),((10-M68)/10*9+1)))/9*10,1)))</f>
        <v>3.8</v>
      </c>
      <c r="O68" s="167">
        <f>IF('Indicator Data'!V70="No data","x",ROUND(IF('Indicator Data'!V70&gt;O$72,10,IF('Indicator Data'!V70&lt;O$71,0,10-(O$72-'Indicator Data'!V70)/(O$72-O$71)*10)),1))</f>
        <v>1.3</v>
      </c>
      <c r="P68" s="211">
        <f>IF('Indicator Data'!W70="No data","x",'Indicator Data'!W70/'Indicator Data'!$AZ70*100000)</f>
        <v>0</v>
      </c>
      <c r="Q68" s="183">
        <f t="shared" ref="Q68:Q69" si="27">IF(P68="x","x",ROUND(IF(P68&lt;=Q$71,0,IF(P68&gt;Q$72,10,10-(LOG(Q$72*100)-LOG(P68*100))/(LOG(Q$72*100))*10)),1))</f>
        <v>0</v>
      </c>
      <c r="R68" s="211">
        <f>IF('Indicator Data'!X70="No data","x",'Indicator Data'!X70/'Indicator Data'!$AZ70*100000)</f>
        <v>0.2322366268280216</v>
      </c>
      <c r="S68" s="183">
        <f t="shared" ref="S68:S69" si="28">IF(R68="x","x",ROUND(IF(R68&lt;=S$71,0,IF(R68&gt;S$72,10,10-(LOG(S$72*100)-LOG(R68*100))/(LOG(S$72*100))*10)),1))</f>
        <v>4.5999999999999996</v>
      </c>
      <c r="T68" s="176">
        <f t="shared" si="19"/>
        <v>2.2000000000000002</v>
      </c>
      <c r="U68" s="167">
        <f>IF('Indicator Data'!R70="No data","x",ROUND(IF('Indicator Data'!R70&gt;U$72,10,IF('Indicator Data'!R70&lt;U$71,0,10-(U$72-'Indicator Data'!R70)/(U$72-U$71)*10)),1))</f>
        <v>5.2</v>
      </c>
      <c r="V68" s="167">
        <f>IF('Indicator Data'!S70="No data","x",ROUND(IF('Indicator Data'!S70&gt;V$72,10,IF('Indicator Data'!S70&lt;V$71,0,10-(V$72-'Indicator Data'!S70)/(V$72-V$71)*10)),1))</f>
        <v>8.1</v>
      </c>
      <c r="W68" s="176">
        <f t="shared" ref="W68:W69" si="29">IF(AND(U68="x",V68="x"),"x",ROUND(AVERAGE(V68,U68),1))</f>
        <v>6.7</v>
      </c>
      <c r="X68" s="167">
        <f>IF('Indicator Data'!AN70="No data","x",ROUND(IF('Indicator Data'!AN70&gt;X$72,10,IF('Indicator Data'!AN70&lt;X$71,0,10-(X$72-'Indicator Data'!AN70)/(X$72-X$71)*10)),1))</f>
        <v>6.7</v>
      </c>
      <c r="Y68" s="167">
        <f>IF('Indicator Data'!AO70="No data","x",ROUND(IF('Indicator Data'!AO70&gt;Y$72,10,IF('Indicator Data'!AO70&lt;Y$71,0,10-(Y$72-'Indicator Data'!AO70)/(Y$72-Y$71)*10)),1))</f>
        <v>9.3000000000000007</v>
      </c>
      <c r="Z68" s="176">
        <f t="shared" ref="Z68:Z69" si="30">IF(AND(X68="x",Y68="x"),"x",ROUND(AVERAGE(X68,Y68),1))</f>
        <v>8</v>
      </c>
      <c r="AA68" s="170">
        <f>'Indicator Data'!AA70+'Indicator Data'!Z70*0.5+'Indicator Data'!Y70*0.25</f>
        <v>373887.56834699807</v>
      </c>
      <c r="AB68" s="174">
        <f>AA68/'Indicator Data'!$AZ70</f>
        <v>8.6830387685838201E-2</v>
      </c>
      <c r="AC68" s="176">
        <f t="shared" ref="AC68:AC69" si="31">IF(AB68="x","x",ROUND(IF(AB68&gt;AC$72,10,IF(AB68&lt;AC$71,0,10-(AC$72-AB68)/(AC$72-AC$71)*10)),1))</f>
        <v>8.6999999999999993</v>
      </c>
      <c r="AD68" s="174" t="str">
        <f>IF('Indicator Data'!AB70="No data","x",'Indicator Data'!AB70/'Indicator Data'!AW70)</f>
        <v>x</v>
      </c>
      <c r="AE68" s="167" t="str">
        <f t="shared" ref="AE68:AE69" si="32">IF(AD68="x","x",ROUND(IF(AD68&gt;AE$72,10,IF(AD68&lt;AE$71,0,10-(AE$72-AD68)/(AE$72-AE$71)*10)),1))</f>
        <v>x</v>
      </c>
      <c r="AF68" s="167" t="str">
        <f>IF('Indicator Data'!AC70="No data","x",ROUND(IF('Indicator Data'!AC70&gt;AF$72,10,IF('Indicator Data'!AC70&lt;AF$71,0,10-(AF$72-'Indicator Data'!AC70)/(AF$72-AF$71)*10)),1))</f>
        <v>x</v>
      </c>
      <c r="AG68" s="176" t="str">
        <f t="shared" ref="AG68:AG69" si="33">IF(AND(AE68="x",AF68="x"),"x",ROUND(AVERAGE(AE68,AF68),1))</f>
        <v>x</v>
      </c>
      <c r="AH68" s="167" t="str">
        <f>IF('Indicator Data'!AH70="No data","x",ROUND(IF('Indicator Data'!AH70=0,0,IF(LOG('Indicator Data'!AH70)&gt;AH$72,10,IF(LOG('Indicator Data'!AH70)&lt;AH$71,0,10-(AH$72-LOG('Indicator Data'!AH70))/(AH$72-AH$71)*10))),1))</f>
        <v>x</v>
      </c>
      <c r="AI68" s="167" t="str">
        <f>IF('Indicator Data'!AI70="No data","x",ROUND(IF('Indicator Data'!AI70=0,0,IF(LOG('Indicator Data'!AI70)&gt;$AI$72,10,IF(LOG('Indicator Data'!AI70)&lt;AI$71,0,10-(AI$72-LOG('Indicator Data'!AI70))/(AI$72-AI$71)*10))),1))</f>
        <v>x</v>
      </c>
      <c r="AJ68" s="167" t="str">
        <f>IF('Indicator Data'!AJ70="No data","x",ROUND(IF('Indicator Data'!AJ70=0,0,IF(LOG('Indicator Data'!AJ70)&gt;$AJ$72,10,IF(LOG('Indicator Data'!AJ70)&lt;AJ$71,0,10-(AJ$72-LOG('Indicator Data'!AJ70))/(AJ$72-AJ$71)*10))),1))</f>
        <v>x</v>
      </c>
      <c r="AK68" s="167">
        <f>IF('Indicator Data'!AL70="No data","x",ROUND(IF('Indicator Data'!AL70=0,0,IF(LOG('Indicator Data'!AL70)&gt;$AK$72,10,IF(LOG('Indicator Data'!AL70)&lt;AK$71,0,10-(AK$72-LOG('Indicator Data'!AL70))/(AK$72-AK$71)*10))),1))</f>
        <v>6.4</v>
      </c>
      <c r="AL68" s="167" t="str">
        <f>IF('Indicator Data'!AM70="No data","x",ROUND(IF('Indicator Data'!AM70=0,0,IF(LOG('Indicator Data'!AM70)&gt;$AL$72,10,IF(LOG('Indicator Data'!AM70)&lt;AL$71,0,10-(AL$72-LOG('Indicator Data'!AM70))/(AL$72-AL$71)*10))),1))</f>
        <v>x</v>
      </c>
      <c r="AM68" s="176">
        <f t="shared" ref="AM68:AM69" si="34">IF(AND(AH68="x",AI68="x",AJ68="x",AK68="x",AL68="x"),"x",ROUND(AVERAGE(AH68,AI68,AJ68,AK68,AL68),1))</f>
        <v>6.4</v>
      </c>
      <c r="AN68" s="171">
        <f t="shared" ref="AN68:AN69" si="35">ROUND(IF(AND(AG68="x",AM68="x"),(10-GEOMEAN(((10-T68)/10*9+1),((10-W68)/10*9+1),((10-Z68)/10*9+1),((10-AC68)/10*9+1)))/9*10,IF(AG68="x",(10-GEOMEAN(((10-T68)/10*9+1),((10-W68)/10*9+1),((10-Z68)/10*9+1),((10-AC68)/10*9+1),((10-AM68)/10*9+1)))/9*10,(10-GEOMEAN(((10-T68)/10*9+1),((10-W68)/10*9+1),((10-Z68)/10*9+1),((10-AC68)/10*9+1),((10-AG68)/10*9+1),((10-AM68)/10*9+1)))/9*10)),1)</f>
        <v>6.9</v>
      </c>
      <c r="AO68" s="177">
        <f t="shared" si="20"/>
        <v>5.6</v>
      </c>
    </row>
    <row r="69" spans="1:41" s="9" customFormat="1" x14ac:dyDescent="0.25">
      <c r="A69" s="165" t="s">
        <v>189</v>
      </c>
      <c r="B69" s="165" t="s">
        <v>608</v>
      </c>
      <c r="C69" s="165" t="s">
        <v>477</v>
      </c>
      <c r="D69" s="195" t="s">
        <v>478</v>
      </c>
      <c r="E69" s="167">
        <f>IF('Indicator Data'!Q71="No data","x",ROUND(IF('Indicator Data'!Q71&gt;E$72,10,IF('Indicator Data'!Q71&lt;E$71,0,10-(E$72-'Indicator Data'!Q71)/(E$72-E$71)*10)),1))</f>
        <v>2.4</v>
      </c>
      <c r="F69" s="168">
        <f t="shared" si="21"/>
        <v>2.4</v>
      </c>
      <c r="G69" s="175">
        <f t="shared" si="22"/>
        <v>2.4</v>
      </c>
      <c r="H69" s="170">
        <f>SUM('Indicator Data'!AD71:AG71)</f>
        <v>4143</v>
      </c>
      <c r="I69" s="167">
        <f t="shared" si="23"/>
        <v>6.5</v>
      </c>
      <c r="J69" s="173">
        <f>H69/'Indicator Data'!$AW71</f>
        <v>3.4416988019266201E-3</v>
      </c>
      <c r="K69" s="167">
        <f t="shared" si="24"/>
        <v>4.3</v>
      </c>
      <c r="L69" s="176">
        <f t="shared" si="25"/>
        <v>5.4</v>
      </c>
      <c r="M69" s="176">
        <f>IF('Indicator Data'!AK71="No data","x",ROUND(IF('Indicator Data'!AK71=0,0,IF(LOG('Indicator Data'!AK71)&gt;$M$72,10,IF(LOG('Indicator Data'!AK71)&lt;M$71,0,10-(M$72-LOG('Indicator Data'!AK71))/(M$72-M$71)*10))),1))</f>
        <v>8.6999999999999993</v>
      </c>
      <c r="N69" s="168">
        <f t="shared" si="26"/>
        <v>7.4</v>
      </c>
      <c r="O69" s="167">
        <f>IF('Indicator Data'!V71="No data","x",ROUND(IF('Indicator Data'!V71&gt;O$72,10,IF('Indicator Data'!V71&lt;O$71,0,10-(O$72-'Indicator Data'!V71)/(O$72-O$71)*10)),1))</f>
        <v>7.3</v>
      </c>
      <c r="P69" s="211">
        <f>IF('Indicator Data'!W71="No data","x",'Indicator Data'!W71/'Indicator Data'!$AZ71*100000)</f>
        <v>0</v>
      </c>
      <c r="Q69" s="183">
        <f t="shared" si="27"/>
        <v>0</v>
      </c>
      <c r="R69" s="211">
        <f>IF('Indicator Data'!X71="No data","x",'Indicator Data'!X71/'Indicator Data'!$AZ71*100000)</f>
        <v>0.58150836624393776</v>
      </c>
      <c r="S69" s="183">
        <f t="shared" si="28"/>
        <v>5.9</v>
      </c>
      <c r="T69" s="176">
        <f t="shared" si="19"/>
        <v>5.0999999999999996</v>
      </c>
      <c r="U69" s="167">
        <f>IF('Indicator Data'!R71="No data","x",ROUND(IF('Indicator Data'!R71&gt;U$72,10,IF('Indicator Data'!R71&lt;U$71,0,10-(U$72-'Indicator Data'!R71)/(U$72-U$71)*10)),1))</f>
        <v>3.3</v>
      </c>
      <c r="V69" s="167">
        <f>IF('Indicator Data'!S71="No data","x",ROUND(IF('Indicator Data'!S71&gt;V$72,10,IF('Indicator Data'!S71&lt;V$71,0,10-(V$72-'Indicator Data'!S71)/(V$72-V$71)*10)),1))</f>
        <v>3</v>
      </c>
      <c r="W69" s="176">
        <f t="shared" si="29"/>
        <v>3.2</v>
      </c>
      <c r="X69" s="167">
        <f>IF('Indicator Data'!AN71="No data","x",ROUND(IF('Indicator Data'!AN71&gt;X$72,10,IF('Indicator Data'!AN71&lt;X$71,0,10-(X$72-'Indicator Data'!AN71)/(X$72-X$71)*10)),1))</f>
        <v>3.2</v>
      </c>
      <c r="Y69" s="167">
        <f>IF('Indicator Data'!AO71="No data","x",ROUND(IF('Indicator Data'!AO71&gt;Y$72,10,IF('Indicator Data'!AO71&lt;Y$71,0,10-(Y$72-'Indicator Data'!AO71)/(Y$72-Y$71)*10)),1))</f>
        <v>2.4</v>
      </c>
      <c r="Z69" s="176">
        <f t="shared" si="30"/>
        <v>2.8</v>
      </c>
      <c r="AA69" s="170">
        <f>'Indicator Data'!AA71+'Indicator Data'!Z71*0.5+'Indicator Data'!Y71*0.25</f>
        <v>104418.35669670603</v>
      </c>
      <c r="AB69" s="174">
        <f>AA69/'Indicator Data'!$AZ71</f>
        <v>8.6743068583683233E-2</v>
      </c>
      <c r="AC69" s="176">
        <f t="shared" si="31"/>
        <v>8.6999999999999993</v>
      </c>
      <c r="AD69" s="174" t="str">
        <f>IF('Indicator Data'!AB71="No data","x",'Indicator Data'!AB71/'Indicator Data'!AW71)</f>
        <v>x</v>
      </c>
      <c r="AE69" s="167" t="str">
        <f t="shared" si="32"/>
        <v>x</v>
      </c>
      <c r="AF69" s="167">
        <f>IF('Indicator Data'!AC71="No data","x",ROUND(IF('Indicator Data'!AC71&gt;AF$72,10,IF('Indicator Data'!AC71&lt;AF$71,0,10-(AF$72-'Indicator Data'!AC71)/(AF$72-AF$71)*10)),1))</f>
        <v>7.1</v>
      </c>
      <c r="AG69" s="176">
        <f t="shared" si="33"/>
        <v>7.1</v>
      </c>
      <c r="AH69" s="167">
        <f>IF('Indicator Data'!AH71="No data","x",ROUND(IF('Indicator Data'!AH71=0,0,IF(LOG('Indicator Data'!AH71)&gt;AH$72,10,IF(LOG('Indicator Data'!AH71)&lt;AH$71,0,10-(AH$72-LOG('Indicator Data'!AH71))/(AH$72-AH$71)*10))),1))</f>
        <v>7.1</v>
      </c>
      <c r="AI69" s="167">
        <f>IF('Indicator Data'!AI71="No data","x",ROUND(IF('Indicator Data'!AI71=0,0,IF(LOG('Indicator Data'!AI71)&gt;$AI$72,10,IF(LOG('Indicator Data'!AI71)&lt;AI$71,0,10-(AI$72-LOG('Indicator Data'!AI71))/(AI$72-AI$71)*10))),1))</f>
        <v>8.6</v>
      </c>
      <c r="AJ69" s="167">
        <f>IF('Indicator Data'!AJ71="No data","x",ROUND(IF('Indicator Data'!AJ71=0,0,IF(LOG('Indicator Data'!AJ71)&gt;$AJ$72,10,IF(LOG('Indicator Data'!AJ71)&lt;AJ$71,0,10-(AJ$72-LOG('Indicator Data'!AJ71))/(AJ$72-AJ$71)*10))),1))</f>
        <v>9.9</v>
      </c>
      <c r="AK69" s="167">
        <f>IF('Indicator Data'!AL71="No data","x",ROUND(IF('Indicator Data'!AL71=0,0,IF(LOG('Indicator Data'!AL71)&gt;$AK$72,10,IF(LOG('Indicator Data'!AL71)&lt;AK$71,0,10-(AK$72-LOG('Indicator Data'!AL71))/(AK$72-AK$71)*10))),1))</f>
        <v>8.1999999999999993</v>
      </c>
      <c r="AL69" s="167">
        <f>IF('Indicator Data'!AM71="No data","x",ROUND(IF('Indicator Data'!AM71=0,0,IF(LOG('Indicator Data'!AM71)&gt;$AL$72,10,IF(LOG('Indicator Data'!AM71)&lt;AL$71,0,10-(AL$72-LOG('Indicator Data'!AM71))/(AL$72-AL$71)*10))),1))</f>
        <v>9.3000000000000007</v>
      </c>
      <c r="AM69" s="176">
        <f t="shared" si="34"/>
        <v>8.6</v>
      </c>
      <c r="AN69" s="171">
        <f t="shared" si="35"/>
        <v>6.5</v>
      </c>
      <c r="AO69" s="177">
        <f t="shared" si="20"/>
        <v>7</v>
      </c>
    </row>
    <row r="70" spans="1:41" customFormat="1" x14ac:dyDescent="0.25">
      <c r="A70" s="13"/>
      <c r="L70" s="165"/>
      <c r="M70" s="165"/>
      <c r="P70" s="165"/>
      <c r="R70" s="165"/>
      <c r="AF70" s="165"/>
      <c r="AH70" s="165"/>
      <c r="AI70" s="165"/>
      <c r="AJ70" s="165"/>
      <c r="AK70" s="165"/>
      <c r="AL70" s="165"/>
      <c r="AM70" s="165"/>
    </row>
    <row r="71" spans="1:41" s="9" customFormat="1" x14ac:dyDescent="0.25">
      <c r="A71" s="172"/>
      <c r="B71" s="32"/>
      <c r="C71" s="33" t="s">
        <v>18</v>
      </c>
      <c r="D71" s="33"/>
      <c r="E71" s="33">
        <v>0.05</v>
      </c>
      <c r="F71" s="33"/>
      <c r="G71" s="33"/>
      <c r="H71" s="33"/>
      <c r="I71" s="210">
        <v>2</v>
      </c>
      <c r="J71" s="33"/>
      <c r="K71" s="35">
        <v>5.0000000000000002E-5</v>
      </c>
      <c r="L71" s="35"/>
      <c r="M71" s="210">
        <v>2</v>
      </c>
      <c r="N71" s="33"/>
      <c r="O71" s="33">
        <v>0</v>
      </c>
      <c r="P71" s="33"/>
      <c r="Q71" s="33">
        <v>0</v>
      </c>
      <c r="R71" s="33"/>
      <c r="S71" s="33">
        <v>0</v>
      </c>
      <c r="T71" s="33"/>
      <c r="U71" s="33">
        <v>0</v>
      </c>
      <c r="V71" s="33">
        <v>0</v>
      </c>
      <c r="W71" s="33"/>
      <c r="X71" s="33">
        <v>5</v>
      </c>
      <c r="Y71" s="33">
        <v>5</v>
      </c>
      <c r="Z71" s="33"/>
      <c r="AA71" s="33"/>
      <c r="AB71" s="33"/>
      <c r="AC71" s="38">
        <v>0</v>
      </c>
      <c r="AD71" s="38"/>
      <c r="AE71" s="38">
        <v>0</v>
      </c>
      <c r="AF71" s="33">
        <v>0</v>
      </c>
      <c r="AG71" s="33"/>
      <c r="AH71" s="210">
        <v>2</v>
      </c>
      <c r="AI71" s="210">
        <v>2</v>
      </c>
      <c r="AJ71" s="210">
        <v>2</v>
      </c>
      <c r="AK71" s="210">
        <v>2</v>
      </c>
      <c r="AL71" s="210">
        <v>2</v>
      </c>
      <c r="AM71" s="33"/>
      <c r="AN71" s="33"/>
    </row>
    <row r="72" spans="1:41" s="9" customFormat="1" x14ac:dyDescent="0.25">
      <c r="A72" s="172"/>
      <c r="B72" s="32"/>
      <c r="C72" s="33" t="s">
        <v>19</v>
      </c>
      <c r="D72" s="33"/>
      <c r="E72" s="33">
        <v>0.7</v>
      </c>
      <c r="F72" s="33"/>
      <c r="G72" s="33"/>
      <c r="H72" s="33"/>
      <c r="I72" s="210">
        <v>4.5</v>
      </c>
      <c r="J72" s="33"/>
      <c r="K72" s="34">
        <v>0.1</v>
      </c>
      <c r="L72" s="34"/>
      <c r="M72" s="210">
        <v>5</v>
      </c>
      <c r="N72" s="33"/>
      <c r="O72" s="33">
        <v>1.5</v>
      </c>
      <c r="P72" s="33"/>
      <c r="Q72" s="33">
        <v>50</v>
      </c>
      <c r="R72" s="33"/>
      <c r="S72" s="33">
        <v>10</v>
      </c>
      <c r="T72" s="33"/>
      <c r="U72" s="33">
        <v>130</v>
      </c>
      <c r="V72" s="33">
        <v>0.45</v>
      </c>
      <c r="W72" s="33"/>
      <c r="X72" s="33">
        <v>15</v>
      </c>
      <c r="Y72" s="33">
        <v>25</v>
      </c>
      <c r="Z72" s="33"/>
      <c r="AA72" s="33"/>
      <c r="AB72" s="33"/>
      <c r="AC72" s="34">
        <v>0.1</v>
      </c>
      <c r="AD72" s="34"/>
      <c r="AE72" s="34">
        <v>0.1</v>
      </c>
      <c r="AF72" s="33">
        <v>35</v>
      </c>
      <c r="AG72" s="33"/>
      <c r="AH72" s="33">
        <v>4.5</v>
      </c>
      <c r="AI72" s="210">
        <v>5</v>
      </c>
      <c r="AJ72" s="210">
        <v>4.5</v>
      </c>
      <c r="AK72" s="210">
        <v>5</v>
      </c>
      <c r="AL72" s="210">
        <v>5</v>
      </c>
      <c r="AM72" s="33"/>
      <c r="AN72" s="33"/>
    </row>
    <row r="73" spans="1:41" x14ac:dyDescent="0.25">
      <c r="Y73" s="108"/>
    </row>
    <row r="74" spans="1:41" s="188" customFormat="1" x14ac:dyDescent="0.25">
      <c r="C74" s="189" t="s">
        <v>512</v>
      </c>
      <c r="D74" s="191"/>
      <c r="E74" s="197">
        <f t="shared" ref="E74:F74" si="36">AVERAGE(E3:E69)</f>
        <v>8.4880597014925439</v>
      </c>
      <c r="F74" s="197">
        <f t="shared" si="36"/>
        <v>8.4880597014925439</v>
      </c>
      <c r="G74" s="197">
        <f t="shared" ref="G74" si="37">AVERAGE(G3:G69)</f>
        <v>8.4880597014925439</v>
      </c>
      <c r="H74" s="193"/>
      <c r="I74" s="197">
        <f>AVERAGE(I3:I69)</f>
        <v>1.2223880597014927</v>
      </c>
      <c r="J74" s="192"/>
      <c r="K74" s="197">
        <f>AVERAGE(K3:K69)</f>
        <v>1.2641791044776121</v>
      </c>
      <c r="L74" s="197">
        <f t="shared" ref="L74" si="38">AVERAGE(L3:L69)</f>
        <v>1.2447761194029852</v>
      </c>
      <c r="M74" s="193">
        <f t="shared" ref="M74" si="39">AVERAGE(M3:M69)</f>
        <v>3.4833333333333352</v>
      </c>
      <c r="N74" s="197">
        <f>AVERAGE(N3:N69)</f>
        <v>2.5582089552238814</v>
      </c>
      <c r="O74" s="197">
        <f>AVERAGE(O3:O69)</f>
        <v>2.2477611940298519</v>
      </c>
      <c r="P74" s="193"/>
      <c r="Q74" s="197">
        <f>AVERAGE(Q3:Q69)</f>
        <v>0.70447761194029845</v>
      </c>
      <c r="S74" s="193">
        <f t="shared" ref="S74:Z74" si="40">AVERAGE(S3:S69)</f>
        <v>4.9119402985074689</v>
      </c>
      <c r="T74" s="197">
        <f t="shared" si="40"/>
        <v>2.9582089552238808</v>
      </c>
      <c r="U74" s="193">
        <f t="shared" si="40"/>
        <v>4.8149253731343258</v>
      </c>
      <c r="V74" s="193">
        <f t="shared" si="40"/>
        <v>6.7134328358209041</v>
      </c>
      <c r="W74" s="193">
        <f t="shared" si="40"/>
        <v>5.7940298507462726</v>
      </c>
      <c r="X74" s="193">
        <f t="shared" si="40"/>
        <v>5.1343283582089541</v>
      </c>
      <c r="Y74" s="193">
        <f t="shared" si="40"/>
        <v>5.1999999999999993</v>
      </c>
      <c r="Z74" s="193">
        <f t="shared" si="40"/>
        <v>5.2014925373134364</v>
      </c>
      <c r="AC74" s="193">
        <f>AVERAGE(AC3:AC69)</f>
        <v>6.3746268656716358</v>
      </c>
      <c r="AE74" s="193">
        <f>AVERAGE(AE3:AE69)</f>
        <v>3.6539682539682561</v>
      </c>
      <c r="AF74" s="193">
        <f>AVERAGE(AF3:AF69)</f>
        <v>4.3000000000000016</v>
      </c>
      <c r="AG74" s="193">
        <f>AVERAGE(AG3:AG69)</f>
        <v>4.0281249999999984</v>
      </c>
      <c r="AH74" s="193">
        <f t="shared" ref="AH74:AM74" si="41">AVERAGE(AH3:AH69)</f>
        <v>3.9140624999999996</v>
      </c>
      <c r="AI74" s="193">
        <f t="shared" si="41"/>
        <v>5.9906249999999996</v>
      </c>
      <c r="AJ74" s="193">
        <f t="shared" si="41"/>
        <v>3.4124999999999992</v>
      </c>
      <c r="AK74" s="193">
        <f t="shared" si="41"/>
        <v>6.3921874999999986</v>
      </c>
      <c r="AL74" s="197">
        <f t="shared" si="41"/>
        <v>7.3765624999999995</v>
      </c>
      <c r="AM74" s="193">
        <f t="shared" si="41"/>
        <v>5.4384615384615396</v>
      </c>
      <c r="AN74" s="193">
        <f>AVERAGE(AN3:AN69)</f>
        <v>5.4835820895522396</v>
      </c>
      <c r="AO74" s="193">
        <f>AVERAGE(AO3:AO69)</f>
        <v>4.3179104477611938</v>
      </c>
    </row>
    <row r="75" spans="1:41" s="188" customFormat="1" x14ac:dyDescent="0.25">
      <c r="C75" s="189" t="s">
        <v>513</v>
      </c>
      <c r="D75" s="191"/>
      <c r="E75" s="197">
        <f t="shared" ref="E75:F75" si="42">SKEW(E3:E69)</f>
        <v>-2.6164746353082711</v>
      </c>
      <c r="F75" s="197">
        <f t="shared" si="42"/>
        <v>-2.6164746353082711</v>
      </c>
      <c r="G75" s="197">
        <f t="shared" ref="G75" si="43">SKEW(G3:G69)</f>
        <v>-2.6164746353082711</v>
      </c>
      <c r="H75" s="193"/>
      <c r="I75" s="197">
        <f>SKEW(I3:I69)</f>
        <v>2.2064797362793125</v>
      </c>
      <c r="J75" s="192"/>
      <c r="K75" s="197">
        <f>SKEW(K3:K69)</f>
        <v>2.2481847613665278</v>
      </c>
      <c r="L75" s="197">
        <f t="shared" ref="L75" si="44">SKEW(L3:L69)</f>
        <v>2.2158744831206239</v>
      </c>
      <c r="M75" s="193">
        <f t="shared" ref="M75" si="45">SKEW(M3:M69)</f>
        <v>0.59543667510072174</v>
      </c>
      <c r="N75" s="197">
        <f>SKEW(N3:N69)</f>
        <v>1.2859689741706977</v>
      </c>
      <c r="O75" s="193">
        <f>SKEW(O3:O69)</f>
        <v>1.5426088597126284</v>
      </c>
      <c r="P75" s="193"/>
      <c r="Q75" s="197">
        <f>SKEW(Q3:Q69)</f>
        <v>2.4015696652158476</v>
      </c>
      <c r="S75" s="193">
        <f t="shared" ref="S75:Z75" si="46">SKEW(S3:S69)</f>
        <v>-0.40619104544596996</v>
      </c>
      <c r="T75" s="193">
        <f t="shared" si="46"/>
        <v>1.0051908731736394</v>
      </c>
      <c r="U75" s="193">
        <f t="shared" si="46"/>
        <v>0.11999101702039888</v>
      </c>
      <c r="V75" s="193">
        <f t="shared" si="46"/>
        <v>0.50749796287079096</v>
      </c>
      <c r="W75" s="193">
        <f t="shared" si="46"/>
        <v>-0.63056973993874721</v>
      </c>
      <c r="X75" s="193">
        <f t="shared" si="46"/>
        <v>9.3523240848815692E-3</v>
      </c>
      <c r="Y75" s="193">
        <f t="shared" si="46"/>
        <v>1.0952171219513374</v>
      </c>
      <c r="Z75" s="193">
        <f t="shared" si="46"/>
        <v>0.40332125072969799</v>
      </c>
      <c r="AC75" s="193">
        <f>SKEW(AC3:AC69)</f>
        <v>-0.90435840159917835</v>
      </c>
      <c r="AE75" s="193">
        <f>SKEW(AE3:AE69)</f>
        <v>1.1152305987032454</v>
      </c>
      <c r="AF75" s="193">
        <f>SKEW(AF3:AF69)</f>
        <v>0.67562593075026633</v>
      </c>
      <c r="AG75" s="193">
        <f>SKEW(AG3:AG69)</f>
        <v>0.83507161487295489</v>
      </c>
      <c r="AH75" s="193">
        <f t="shared" ref="AH75:AM75" si="47">SKEW(AH3:AH69)</f>
        <v>0.21977879230209429</v>
      </c>
      <c r="AI75" s="193">
        <f t="shared" si="47"/>
        <v>-0.7212748645635978</v>
      </c>
      <c r="AJ75" s="193">
        <f t="shared" si="47"/>
        <v>0.60222625177475619</v>
      </c>
      <c r="AK75" s="193">
        <f t="shared" si="47"/>
        <v>-0.28674616336428171</v>
      </c>
      <c r="AL75" s="193">
        <f t="shared" si="47"/>
        <v>-0.31228904597316365</v>
      </c>
      <c r="AM75" s="193">
        <f t="shared" si="47"/>
        <v>5.1555926610663737E-2</v>
      </c>
      <c r="AN75" s="193">
        <f>SKEW(AN3:AN69)</f>
        <v>-0.15255098060946246</v>
      </c>
      <c r="AO75" s="193">
        <f>SKEW(AO3:AO69)</f>
        <v>1.2763227975310458</v>
      </c>
    </row>
    <row r="76" spans="1:41" s="188" customFormat="1" x14ac:dyDescent="0.25">
      <c r="C76" s="189" t="s">
        <v>514</v>
      </c>
      <c r="D76" s="191"/>
      <c r="E76" s="197">
        <f t="shared" ref="E76:F76" si="48">KURT(E3:E69)</f>
        <v>7.4870002782279403</v>
      </c>
      <c r="F76" s="197">
        <f t="shared" si="48"/>
        <v>7.4870002782279403</v>
      </c>
      <c r="G76" s="197">
        <f t="shared" ref="G76" si="49">KURT(G3:G69)</f>
        <v>7.4870002782279403</v>
      </c>
      <c r="H76" s="193"/>
      <c r="I76" s="193">
        <f>KURT(I3:I69)</f>
        <v>3.1773578756763978</v>
      </c>
      <c r="J76" s="192"/>
      <c r="K76" s="193">
        <f>KURT(K3:K69)</f>
        <v>3.3945431984425429</v>
      </c>
      <c r="L76" s="193">
        <f t="shared" ref="L76" si="50">KURT(L3:L69)</f>
        <v>3.2331338018231923</v>
      </c>
      <c r="M76" s="193">
        <f t="shared" ref="M76" si="51">KURT(M3:M69)</f>
        <v>-0.75490599571913419</v>
      </c>
      <c r="N76" s="193">
        <f>KURT(N3:N69)</f>
        <v>0.52097963405264336</v>
      </c>
      <c r="O76" s="193">
        <f>KURT(O3:O69)</f>
        <v>2.560211096003842</v>
      </c>
      <c r="P76" s="193"/>
      <c r="Q76" s="197">
        <f>KURT(Q3:Q69)</f>
        <v>3.8825823011734162</v>
      </c>
      <c r="S76" s="193">
        <f t="shared" ref="S76:Z76" si="52">KURT(S3:S69)</f>
        <v>0.85275037118047559</v>
      </c>
      <c r="T76" s="193">
        <f t="shared" si="52"/>
        <v>-0.46326847320342202</v>
      </c>
      <c r="U76" s="193">
        <f t="shared" si="52"/>
        <v>-0.98125887823773628</v>
      </c>
      <c r="V76" s="193">
        <f t="shared" si="52"/>
        <v>-0.42465374712413029</v>
      </c>
      <c r="W76" s="193">
        <f t="shared" si="52"/>
        <v>-5.6285314106710782E-2</v>
      </c>
      <c r="X76" s="193">
        <f t="shared" si="52"/>
        <v>-1.6384948798815737</v>
      </c>
      <c r="Y76" s="193">
        <f t="shared" si="52"/>
        <v>-9.6170318500124363E-2</v>
      </c>
      <c r="Z76" s="193">
        <f t="shared" si="52"/>
        <v>-1.4992426705791659</v>
      </c>
      <c r="AC76" s="193">
        <f>KURT(AC3:AC69)</f>
        <v>-1.2140833821491073</v>
      </c>
      <c r="AE76" s="193">
        <f>KURT(AE3:AE69)</f>
        <v>-6.8962833545194169E-2</v>
      </c>
      <c r="AF76" s="193">
        <f>KURT(AF3:AF69)</f>
        <v>-0.4954723162417185</v>
      </c>
      <c r="AG76" s="193">
        <f>KURT(AG3:AG69)</f>
        <v>-0.29809387298443024</v>
      </c>
      <c r="AH76" s="193">
        <f t="shared" ref="AH76:AM76" si="53">KURT(AH3:AH69)</f>
        <v>-1.0927729979209277</v>
      </c>
      <c r="AI76" s="193">
        <f t="shared" si="53"/>
        <v>-0.51486158679447014</v>
      </c>
      <c r="AJ76" s="193">
        <f t="shared" si="53"/>
        <v>-0.86704218699088553</v>
      </c>
      <c r="AK76" s="193">
        <f t="shared" si="53"/>
        <v>0.15044997150357808</v>
      </c>
      <c r="AL76" s="193">
        <f t="shared" si="53"/>
        <v>-0.69853718720462998</v>
      </c>
      <c r="AM76" s="193">
        <f t="shared" si="53"/>
        <v>-0.46870171776340364</v>
      </c>
      <c r="AN76" s="193">
        <f>KURT(AN3:AN69)</f>
        <v>-0.72207382135760234</v>
      </c>
      <c r="AO76" s="193">
        <f>KURT(AO3:AO69)</f>
        <v>0.93840655716506749</v>
      </c>
    </row>
  </sheetData>
  <sortState ref="A3:AN69">
    <sortCondition ref="C3:C69"/>
    <sortCondition ref="D3:D69"/>
  </sortState>
  <conditionalFormatting sqref="C74:C76">
    <cfRule type="duplicateValues" dxfId="1" priority="1"/>
  </conditionalFormatting>
  <pageMargins left="0.7" right="0.7" top="0.75" bottom="0.75" header="0.3" footer="0.3"/>
  <pageSetup paperSize="9" orientation="portrait" r:id="rId1"/>
  <ignoredErrors>
    <ignoredError sqref="H3 H4:H69" formulaRange="1"/>
    <ignoredError sqref="R3 R4:R69 AD3:AD69"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6"/>
  <sheetViews>
    <sheetView showGridLines="0" workbookViewId="0">
      <pane xSplit="3" ySplit="2" topLeftCell="D3" activePane="bottomRight" state="frozen"/>
      <selection activeCell="AD123" sqref="AD123"/>
      <selection pane="topRight" activeCell="AD123" sqref="AD123"/>
      <selection pane="bottomLeft" activeCell="AD123" sqref="AD123"/>
      <selection pane="bottomRight" activeCell="B2" sqref="B2"/>
    </sheetView>
  </sheetViews>
  <sheetFormatPr defaultColWidth="9.140625" defaultRowHeight="15" x14ac:dyDescent="0.25"/>
  <cols>
    <col min="1" max="1" width="9.140625" style="7"/>
    <col min="2" max="2" width="18.140625" style="7" bestFit="1" customWidth="1"/>
    <col min="3" max="3" width="8.140625" style="66" customWidth="1"/>
    <col min="4" max="4" width="14.42578125" style="66" bestFit="1" customWidth="1"/>
    <col min="5" max="5" width="14.42578125" style="66" customWidth="1"/>
    <col min="6" max="6" width="9.140625" style="7"/>
    <col min="7" max="7" width="9" style="66" customWidth="1"/>
    <col min="8" max="11" width="9.140625" style="7"/>
    <col min="12" max="12" width="9.140625" style="67"/>
    <col min="13" max="14" width="9.85546875" style="24" customWidth="1"/>
    <col min="15" max="15" width="9.140625" style="7"/>
    <col min="16" max="17" width="9.85546875" style="24" customWidth="1"/>
    <col min="18" max="18" width="9.140625" style="7"/>
    <col min="19" max="19" width="9.140625" style="67"/>
    <col min="20" max="16384" width="9.140625" style="7"/>
  </cols>
  <sheetData>
    <row r="1" spans="1:20" x14ac:dyDescent="0.25">
      <c r="A1" s="213"/>
      <c r="B1" s="213"/>
      <c r="C1" s="213"/>
      <c r="D1" s="213"/>
      <c r="E1" s="213"/>
      <c r="F1" s="213"/>
      <c r="G1" s="213"/>
      <c r="H1" s="213"/>
      <c r="I1" s="213"/>
      <c r="J1" s="213"/>
      <c r="K1" s="213"/>
      <c r="L1" s="213"/>
      <c r="M1" s="213"/>
      <c r="N1" s="213"/>
      <c r="O1" s="213"/>
      <c r="P1" s="213"/>
      <c r="Q1" s="213"/>
      <c r="R1" s="213"/>
      <c r="S1" s="213"/>
    </row>
    <row r="2" spans="1:20" s="9" customFormat="1" ht="126.75" customHeight="1" thickBot="1" x14ac:dyDescent="0.3">
      <c r="A2" s="148" t="s">
        <v>507</v>
      </c>
      <c r="B2" s="148" t="s">
        <v>504</v>
      </c>
      <c r="C2" s="150" t="s">
        <v>505</v>
      </c>
      <c r="D2" s="150" t="s">
        <v>506</v>
      </c>
      <c r="E2" s="267"/>
      <c r="F2" s="57" t="s">
        <v>740</v>
      </c>
      <c r="G2" s="59" t="s">
        <v>727</v>
      </c>
      <c r="H2" s="57" t="s">
        <v>1</v>
      </c>
      <c r="I2" s="57" t="s">
        <v>2</v>
      </c>
      <c r="J2" s="57" t="s">
        <v>3</v>
      </c>
      <c r="K2" s="57" t="s">
        <v>4</v>
      </c>
      <c r="L2" s="58" t="s">
        <v>12</v>
      </c>
      <c r="M2" s="57" t="s">
        <v>61</v>
      </c>
      <c r="N2" s="57" t="s">
        <v>661</v>
      </c>
      <c r="O2" s="58" t="s">
        <v>13</v>
      </c>
      <c r="P2" s="57" t="s">
        <v>648</v>
      </c>
      <c r="Q2" s="57" t="s">
        <v>60</v>
      </c>
      <c r="R2" s="58" t="s">
        <v>28</v>
      </c>
      <c r="S2" s="59" t="s">
        <v>255</v>
      </c>
    </row>
    <row r="3" spans="1:20" s="9" customFormat="1" ht="15.75" thickTop="1" x14ac:dyDescent="0.25">
      <c r="A3" s="165" t="s">
        <v>183</v>
      </c>
      <c r="B3" s="165" t="s">
        <v>275</v>
      </c>
      <c r="C3" s="165" t="s">
        <v>277</v>
      </c>
      <c r="D3" s="195" t="s">
        <v>278</v>
      </c>
      <c r="E3" s="195"/>
      <c r="F3" s="1">
        <f>IF('Indicator Data'!AP5="No data","x",ROUND(IF('Indicator Data'!AP5&gt;F$72,0,IF('Indicator Data'!AP5&lt;F$71,10,(F$72-'Indicator Data'!AP5)/(F$72-F$71)*10)),1))</f>
        <v>5.3</v>
      </c>
      <c r="G3" s="4">
        <f>F3</f>
        <v>5.3</v>
      </c>
      <c r="H3" s="1">
        <f>IF('Indicator Data'!AR5="No data","x",ROUND(IF('Indicator Data'!AR5^2&gt;H$72,0,IF('Indicator Data'!AR5^2&lt;H$71,10,(H$72-'Indicator Data'!AR5^2)/(H$72-H$71)*10)),1))</f>
        <v>10</v>
      </c>
      <c r="I3" s="1">
        <f>IF(OR('Indicator Data'!AQ5=0,'Indicator Data'!AQ5="No data"),"x",ROUND(IF('Indicator Data'!AQ5&gt;I$72,0,IF('Indicator Data'!AQ5&lt;I$71,10,(I$72-'Indicator Data'!AQ5)/(I$72-I$71)*10)),1))</f>
        <v>8.6</v>
      </c>
      <c r="J3" s="1">
        <f>IF('Indicator Data'!AS5="No data","x",ROUND(IF('Indicator Data'!AS5&gt;J$72,0,IF('Indicator Data'!AS5&lt;J$71,10,(J$72-'Indicator Data'!AS5)/(J$72-J$71)*10)),1))</f>
        <v>9.8000000000000007</v>
      </c>
      <c r="K3" s="1">
        <f>IF('Indicator Data'!AT5="No data","x",ROUND(IF('Indicator Data'!AT5&gt;K$72,0,IF('Indicator Data'!AT5&lt;K$71,10,(K$72-'Indicator Data'!AT5)/(K$72-K$71)*10)),1))</f>
        <v>7.9</v>
      </c>
      <c r="L3" s="2">
        <f>IF(AND(H3="x",I3="x",J3="x",K3="x"),"x",ROUND(AVERAGE(H3,I3,J3,K3),1))</f>
        <v>9.1</v>
      </c>
      <c r="M3" s="1">
        <f>IF('Indicator Data'!AU5="No data","x",ROUND(IF('Indicator Data'!AU5&gt;M$72,0,IF('Indicator Data'!AU5&lt;M$71,10,(M$72-'Indicator Data'!AU5)/(M$72-M$71)*10)),1))</f>
        <v>7.4</v>
      </c>
      <c r="N3" s="1">
        <f>IF('Indicator Data'!AV5="No data","x",ROUND(IF('Indicator Data'!AV5&gt;N$72,0,IF('Indicator Data'!AV5&lt;N$71,10,(N$72-'Indicator Data'!AV5)/(N$72-N$71)*10)),1))</f>
        <v>3.9</v>
      </c>
      <c r="O3" s="2">
        <f>IF(AND(M3="x",N3="x"),"x",ROUND(AVERAGE(N3,M3),1))</f>
        <v>5.7</v>
      </c>
      <c r="P3" s="1">
        <f>IF('Indicator Data'!T5="No data","x",ROUND(IF('Indicator Data'!T5&gt;P$72,0,IF('Indicator Data'!T5&lt;P$71,10,(P$72-'Indicator Data'!T5)/(P$72-P$71)*10)),1))</f>
        <v>6.7</v>
      </c>
      <c r="Q3" s="1">
        <f>IF('Indicator Data'!U5="No data","x",ROUND(IF('Indicator Data'!U5&gt;Q$72,0,IF('Indicator Data'!U5&lt;Q$71,10,(Q$72-'Indicator Data'!U5)/(Q$72-Q$71)*10)),1))</f>
        <v>5.7</v>
      </c>
      <c r="R3" s="2">
        <f t="shared" ref="R3:R34" si="0">IF(AND(P3="x",Q3="x"),"x",ROUND(AVERAGE(P3,Q3),1))</f>
        <v>6.2</v>
      </c>
      <c r="S3" s="4">
        <f t="shared" ref="S3:S34" si="1">ROUND(AVERAGE(L3,O3,R3),1)</f>
        <v>7</v>
      </c>
      <c r="T3" s="68"/>
    </row>
    <row r="4" spans="1:20" s="9" customFormat="1" x14ac:dyDescent="0.25">
      <c r="A4" s="165" t="s">
        <v>183</v>
      </c>
      <c r="B4" s="165" t="s">
        <v>279</v>
      </c>
      <c r="C4" s="165" t="s">
        <v>277</v>
      </c>
      <c r="D4" s="195" t="s">
        <v>281</v>
      </c>
      <c r="E4" s="195"/>
      <c r="F4" s="1">
        <f>IF('Indicator Data'!AP6="No data","x",ROUND(IF('Indicator Data'!AP6&gt;F$72,0,IF('Indicator Data'!AP6&lt;F$71,10,(F$72-'Indicator Data'!AP6)/(F$72-F$71)*10)),1))</f>
        <v>5.3</v>
      </c>
      <c r="G4" s="4">
        <f t="shared" ref="G4:G67" si="2">F4</f>
        <v>5.3</v>
      </c>
      <c r="H4" s="1">
        <f>IF('Indicator Data'!AR6="No data","x",ROUND(IF('Indicator Data'!AR6^2&gt;H$72,0,IF('Indicator Data'!AR6^2&lt;H$71,10,(H$72-'Indicator Data'!AR6^2)/(H$72-H$71)*10)),1))</f>
        <v>10</v>
      </c>
      <c r="I4" s="1">
        <f>IF(OR('Indicator Data'!AQ6=0,'Indicator Data'!AQ6="No data"),"x",ROUND(IF('Indicator Data'!AQ6&gt;I$72,0,IF('Indicator Data'!AQ6&lt;I$71,10,(I$72-'Indicator Data'!AQ6)/(I$72-I$71)*10)),1))</f>
        <v>8.6</v>
      </c>
      <c r="J4" s="1">
        <f>IF('Indicator Data'!AS6="No data","x",ROUND(IF('Indicator Data'!AS6&gt;J$72,0,IF('Indicator Data'!AS6&lt;J$71,10,(J$72-'Indicator Data'!AS6)/(J$72-J$71)*10)),1))</f>
        <v>9.8000000000000007</v>
      </c>
      <c r="K4" s="1">
        <f>IF('Indicator Data'!AT6="No data","x",ROUND(IF('Indicator Data'!AT6&gt;K$72,0,IF('Indicator Data'!AT6&lt;K$71,10,(K$72-'Indicator Data'!AT6)/(K$72-K$71)*10)),1))</f>
        <v>7.9</v>
      </c>
      <c r="L4" s="2">
        <f t="shared" ref="L4:L67" si="3">IF(AND(H4="x",I4="x",J4="x",K4="x"),"x",ROUND(AVERAGE(H4,I4,J4,K4),1))</f>
        <v>9.1</v>
      </c>
      <c r="M4" s="1">
        <f>IF('Indicator Data'!AU6="No data","x",ROUND(IF('Indicator Data'!AU6&gt;M$72,0,IF('Indicator Data'!AU6&lt;M$71,10,(M$72-'Indicator Data'!AU6)/(M$72-M$71)*10)),1))</f>
        <v>7.4</v>
      </c>
      <c r="N4" s="1">
        <f>IF('Indicator Data'!AV6="No data","x",ROUND(IF('Indicator Data'!AV6&gt;N$72,0,IF('Indicator Data'!AV6&lt;N$71,10,(N$72-'Indicator Data'!AV6)/(N$72-N$71)*10)),1))</f>
        <v>3.9</v>
      </c>
      <c r="O4" s="2">
        <f t="shared" ref="O4:O67" si="4">IF(AND(M4="x",N4="x"),"x",ROUND(AVERAGE(N4,M4),1))</f>
        <v>5.7</v>
      </c>
      <c r="P4" s="1">
        <f>IF('Indicator Data'!T6="No data","x",ROUND(IF('Indicator Data'!T6&gt;P$72,0,IF('Indicator Data'!T6&lt;P$71,10,(P$72-'Indicator Data'!T6)/(P$72-P$71)*10)),1))</f>
        <v>6.7</v>
      </c>
      <c r="Q4" s="1">
        <f>IF('Indicator Data'!U6="No data","x",ROUND(IF('Indicator Data'!U6&gt;Q$72,0,IF('Indicator Data'!U6&lt;Q$71,10,(Q$72-'Indicator Data'!U6)/(Q$72-Q$71)*10)),1))</f>
        <v>5.7</v>
      </c>
      <c r="R4" s="2">
        <f t="shared" si="0"/>
        <v>6.2</v>
      </c>
      <c r="S4" s="4">
        <f t="shared" si="1"/>
        <v>7</v>
      </c>
      <c r="T4" s="68"/>
    </row>
    <row r="5" spans="1:20" s="9" customFormat="1" x14ac:dyDescent="0.25">
      <c r="A5" s="165" t="s">
        <v>183</v>
      </c>
      <c r="B5" s="165" t="s">
        <v>282</v>
      </c>
      <c r="C5" s="165" t="s">
        <v>277</v>
      </c>
      <c r="D5" s="195" t="s">
        <v>284</v>
      </c>
      <c r="E5" s="195"/>
      <c r="F5" s="1">
        <f>IF('Indicator Data'!AP7="No data","x",ROUND(IF('Indicator Data'!AP7&gt;F$72,0,IF('Indicator Data'!AP7&lt;F$71,10,(F$72-'Indicator Data'!AP7)/(F$72-F$71)*10)),1))</f>
        <v>5.3</v>
      </c>
      <c r="G5" s="4">
        <f t="shared" si="2"/>
        <v>5.3</v>
      </c>
      <c r="H5" s="1">
        <f>IF('Indicator Data'!AR7="No data","x",ROUND(IF('Indicator Data'!AR7^2&gt;H$72,0,IF('Indicator Data'!AR7^2&lt;H$71,10,(H$72-'Indicator Data'!AR7^2)/(H$72-H$71)*10)),1))</f>
        <v>10</v>
      </c>
      <c r="I5" s="1">
        <f>IF(OR('Indicator Data'!AQ7=0,'Indicator Data'!AQ7="No data"),"x",ROUND(IF('Indicator Data'!AQ7&gt;I$72,0,IF('Indicator Data'!AQ7&lt;I$71,10,(I$72-'Indicator Data'!AQ7)/(I$72-I$71)*10)),1))</f>
        <v>8.6</v>
      </c>
      <c r="J5" s="1">
        <f>IF('Indicator Data'!AS7="No data","x",ROUND(IF('Indicator Data'!AS7&gt;J$72,0,IF('Indicator Data'!AS7&lt;J$71,10,(J$72-'Indicator Data'!AS7)/(J$72-J$71)*10)),1))</f>
        <v>9.8000000000000007</v>
      </c>
      <c r="K5" s="1">
        <f>IF('Indicator Data'!AT7="No data","x",ROUND(IF('Indicator Data'!AT7&gt;K$72,0,IF('Indicator Data'!AT7&lt;K$71,10,(K$72-'Indicator Data'!AT7)/(K$72-K$71)*10)),1))</f>
        <v>7.9</v>
      </c>
      <c r="L5" s="2">
        <f t="shared" si="3"/>
        <v>9.1</v>
      </c>
      <c r="M5" s="1">
        <f>IF('Indicator Data'!AU7="No data","x",ROUND(IF('Indicator Data'!AU7&gt;M$72,0,IF('Indicator Data'!AU7&lt;M$71,10,(M$72-'Indicator Data'!AU7)/(M$72-M$71)*10)),1))</f>
        <v>7.4</v>
      </c>
      <c r="N5" s="1">
        <f>IF('Indicator Data'!AV7="No data","x",ROUND(IF('Indicator Data'!AV7&gt;N$72,0,IF('Indicator Data'!AV7&lt;N$71,10,(N$72-'Indicator Data'!AV7)/(N$72-N$71)*10)),1))</f>
        <v>3.9</v>
      </c>
      <c r="O5" s="2">
        <f t="shared" si="4"/>
        <v>5.7</v>
      </c>
      <c r="P5" s="1">
        <f>IF('Indicator Data'!T7="No data","x",ROUND(IF('Indicator Data'!T7&gt;P$72,0,IF('Indicator Data'!T7&lt;P$71,10,(P$72-'Indicator Data'!T7)/(P$72-P$71)*10)),1))</f>
        <v>6.7</v>
      </c>
      <c r="Q5" s="1">
        <f>IF('Indicator Data'!U7="No data","x",ROUND(IF('Indicator Data'!U7&gt;Q$72,0,IF('Indicator Data'!U7&lt;Q$71,10,(Q$72-'Indicator Data'!U7)/(Q$72-Q$71)*10)),1))</f>
        <v>5.7</v>
      </c>
      <c r="R5" s="2">
        <f t="shared" si="0"/>
        <v>6.2</v>
      </c>
      <c r="S5" s="4">
        <f t="shared" si="1"/>
        <v>7</v>
      </c>
      <c r="T5" s="68"/>
    </row>
    <row r="6" spans="1:20" s="9" customFormat="1" x14ac:dyDescent="0.25">
      <c r="A6" s="165" t="s">
        <v>183</v>
      </c>
      <c r="B6" s="165" t="s">
        <v>285</v>
      </c>
      <c r="C6" s="165" t="s">
        <v>277</v>
      </c>
      <c r="D6" s="195" t="s">
        <v>287</v>
      </c>
      <c r="E6" s="195"/>
      <c r="F6" s="1">
        <f>IF('Indicator Data'!AP8="No data","x",ROUND(IF('Indicator Data'!AP8&gt;F$72,0,IF('Indicator Data'!AP8&lt;F$71,10,(F$72-'Indicator Data'!AP8)/(F$72-F$71)*10)),1))</f>
        <v>5.3</v>
      </c>
      <c r="G6" s="4">
        <f t="shared" si="2"/>
        <v>5.3</v>
      </c>
      <c r="H6" s="1">
        <f>IF('Indicator Data'!AR8="No data","x",ROUND(IF('Indicator Data'!AR8^2&gt;H$72,0,IF('Indicator Data'!AR8^2&lt;H$71,10,(H$72-'Indicator Data'!AR8^2)/(H$72-H$71)*10)),1))</f>
        <v>10</v>
      </c>
      <c r="I6" s="1">
        <f>IF(OR('Indicator Data'!AQ8=0,'Indicator Data'!AQ8="No data"),"x",ROUND(IF('Indicator Data'!AQ8&gt;I$72,0,IF('Indicator Data'!AQ8&lt;I$71,10,(I$72-'Indicator Data'!AQ8)/(I$72-I$71)*10)),1))</f>
        <v>8.6</v>
      </c>
      <c r="J6" s="1">
        <f>IF('Indicator Data'!AS8="No data","x",ROUND(IF('Indicator Data'!AS8&gt;J$72,0,IF('Indicator Data'!AS8&lt;J$71,10,(J$72-'Indicator Data'!AS8)/(J$72-J$71)*10)),1))</f>
        <v>9.8000000000000007</v>
      </c>
      <c r="K6" s="1">
        <f>IF('Indicator Data'!AT8="No data","x",ROUND(IF('Indicator Data'!AT8&gt;K$72,0,IF('Indicator Data'!AT8&lt;K$71,10,(K$72-'Indicator Data'!AT8)/(K$72-K$71)*10)),1))</f>
        <v>7.9</v>
      </c>
      <c r="L6" s="2">
        <f t="shared" si="3"/>
        <v>9.1</v>
      </c>
      <c r="M6" s="1">
        <f>IF('Indicator Data'!AU8="No data","x",ROUND(IF('Indicator Data'!AU8&gt;M$72,0,IF('Indicator Data'!AU8&lt;M$71,10,(M$72-'Indicator Data'!AU8)/(M$72-M$71)*10)),1))</f>
        <v>7.4</v>
      </c>
      <c r="N6" s="1">
        <f>IF('Indicator Data'!AV8="No data","x",ROUND(IF('Indicator Data'!AV8&gt;N$72,0,IF('Indicator Data'!AV8&lt;N$71,10,(N$72-'Indicator Data'!AV8)/(N$72-N$71)*10)),1))</f>
        <v>3.9</v>
      </c>
      <c r="O6" s="2">
        <f t="shared" si="4"/>
        <v>5.7</v>
      </c>
      <c r="P6" s="1">
        <f>IF('Indicator Data'!T8="No data","x",ROUND(IF('Indicator Data'!T8&gt;P$72,0,IF('Indicator Data'!T8&lt;P$71,10,(P$72-'Indicator Data'!T8)/(P$72-P$71)*10)),1))</f>
        <v>6.7</v>
      </c>
      <c r="Q6" s="1">
        <f>IF('Indicator Data'!U8="No data","x",ROUND(IF('Indicator Data'!U8&gt;Q$72,0,IF('Indicator Data'!U8&lt;Q$71,10,(Q$72-'Indicator Data'!U8)/(Q$72-Q$71)*10)),1))</f>
        <v>5.7</v>
      </c>
      <c r="R6" s="2">
        <f t="shared" si="0"/>
        <v>6.2</v>
      </c>
      <c r="S6" s="4">
        <f t="shared" si="1"/>
        <v>7</v>
      </c>
      <c r="T6" s="68"/>
    </row>
    <row r="7" spans="1:20" s="9" customFormat="1" x14ac:dyDescent="0.25">
      <c r="A7" s="165" t="s">
        <v>183</v>
      </c>
      <c r="B7" s="165" t="s">
        <v>529</v>
      </c>
      <c r="C7" s="165" t="s">
        <v>277</v>
      </c>
      <c r="D7" s="195" t="s">
        <v>290</v>
      </c>
      <c r="E7" s="195"/>
      <c r="F7" s="1">
        <f>IF('Indicator Data'!AP9="No data","x",ROUND(IF('Indicator Data'!AP9&gt;F$72,0,IF('Indicator Data'!AP9&lt;F$71,10,(F$72-'Indicator Data'!AP9)/(F$72-F$71)*10)),1))</f>
        <v>5.3</v>
      </c>
      <c r="G7" s="4">
        <f t="shared" si="2"/>
        <v>5.3</v>
      </c>
      <c r="H7" s="1">
        <f>IF('Indicator Data'!AR9="No data","x",ROUND(IF('Indicator Data'!AR9^2&gt;H$72,0,IF('Indicator Data'!AR9^2&lt;H$71,10,(H$72-'Indicator Data'!AR9^2)/(H$72-H$71)*10)),1))</f>
        <v>10</v>
      </c>
      <c r="I7" s="1">
        <f>IF(OR('Indicator Data'!AQ9=0,'Indicator Data'!AQ9="No data"),"x",ROUND(IF('Indicator Data'!AQ9&gt;I$72,0,IF('Indicator Data'!AQ9&lt;I$71,10,(I$72-'Indicator Data'!AQ9)/(I$72-I$71)*10)),1))</f>
        <v>8.6</v>
      </c>
      <c r="J7" s="1">
        <f>IF('Indicator Data'!AS9="No data","x",ROUND(IF('Indicator Data'!AS9&gt;J$72,0,IF('Indicator Data'!AS9&lt;J$71,10,(J$72-'Indicator Data'!AS9)/(J$72-J$71)*10)),1))</f>
        <v>9.8000000000000007</v>
      </c>
      <c r="K7" s="1">
        <f>IF('Indicator Data'!AT9="No data","x",ROUND(IF('Indicator Data'!AT9&gt;K$72,0,IF('Indicator Data'!AT9&lt;K$71,10,(K$72-'Indicator Data'!AT9)/(K$72-K$71)*10)),1))</f>
        <v>7.9</v>
      </c>
      <c r="L7" s="2">
        <f t="shared" si="3"/>
        <v>9.1</v>
      </c>
      <c r="M7" s="1">
        <f>IF('Indicator Data'!AU9="No data","x",ROUND(IF('Indicator Data'!AU9&gt;M$72,0,IF('Indicator Data'!AU9&lt;M$71,10,(M$72-'Indicator Data'!AU9)/(M$72-M$71)*10)),1))</f>
        <v>7.4</v>
      </c>
      <c r="N7" s="1">
        <f>IF('Indicator Data'!AV9="No data","x",ROUND(IF('Indicator Data'!AV9&gt;N$72,0,IF('Indicator Data'!AV9&lt;N$71,10,(N$72-'Indicator Data'!AV9)/(N$72-N$71)*10)),1))</f>
        <v>3.9</v>
      </c>
      <c r="O7" s="2">
        <f t="shared" si="4"/>
        <v>5.7</v>
      </c>
      <c r="P7" s="1">
        <f>IF('Indicator Data'!T9="No data","x",ROUND(IF('Indicator Data'!T9&gt;P$72,0,IF('Indicator Data'!T9&lt;P$71,10,(P$72-'Indicator Data'!T9)/(P$72-P$71)*10)),1))</f>
        <v>6.7</v>
      </c>
      <c r="Q7" s="1">
        <f>IF('Indicator Data'!U9="No data","x",ROUND(IF('Indicator Data'!U9&gt;Q$72,0,IF('Indicator Data'!U9&lt;Q$71,10,(Q$72-'Indicator Data'!U9)/(Q$72-Q$71)*10)),1))</f>
        <v>5.7</v>
      </c>
      <c r="R7" s="2">
        <f t="shared" si="0"/>
        <v>6.2</v>
      </c>
      <c r="S7" s="4">
        <f t="shared" si="1"/>
        <v>7</v>
      </c>
      <c r="T7" s="68"/>
    </row>
    <row r="8" spans="1:20" s="9" customFormat="1" x14ac:dyDescent="0.25">
      <c r="A8" s="165" t="s">
        <v>183</v>
      </c>
      <c r="B8" s="165" t="s">
        <v>293</v>
      </c>
      <c r="C8" s="165" t="s">
        <v>277</v>
      </c>
      <c r="D8" s="195" t="s">
        <v>294</v>
      </c>
      <c r="E8" s="195"/>
      <c r="F8" s="1">
        <f>IF('Indicator Data'!AP10="No data","x",ROUND(IF('Indicator Data'!AP10&gt;F$72,0,IF('Indicator Data'!AP10&lt;F$71,10,(F$72-'Indicator Data'!AP10)/(F$72-F$71)*10)),1))</f>
        <v>5.3</v>
      </c>
      <c r="G8" s="4">
        <f t="shared" si="2"/>
        <v>5.3</v>
      </c>
      <c r="H8" s="1">
        <f>IF('Indicator Data'!AR10="No data","x",ROUND(IF('Indicator Data'!AR10^2&gt;H$72,0,IF('Indicator Data'!AR10^2&lt;H$71,10,(H$72-'Indicator Data'!AR10^2)/(H$72-H$71)*10)),1))</f>
        <v>10</v>
      </c>
      <c r="I8" s="1">
        <f>IF(OR('Indicator Data'!AQ10=0,'Indicator Data'!AQ10="No data"),"x",ROUND(IF('Indicator Data'!AQ10&gt;I$72,0,IF('Indicator Data'!AQ10&lt;I$71,10,(I$72-'Indicator Data'!AQ10)/(I$72-I$71)*10)),1))</f>
        <v>8.6</v>
      </c>
      <c r="J8" s="1">
        <f>IF('Indicator Data'!AS10="No data","x",ROUND(IF('Indicator Data'!AS10&gt;J$72,0,IF('Indicator Data'!AS10&lt;J$71,10,(J$72-'Indicator Data'!AS10)/(J$72-J$71)*10)),1))</f>
        <v>9.8000000000000007</v>
      </c>
      <c r="K8" s="1">
        <f>IF('Indicator Data'!AT10="No data","x",ROUND(IF('Indicator Data'!AT10&gt;K$72,0,IF('Indicator Data'!AT10&lt;K$71,10,(K$72-'Indicator Data'!AT10)/(K$72-K$71)*10)),1))</f>
        <v>7.9</v>
      </c>
      <c r="L8" s="2">
        <f t="shared" si="3"/>
        <v>9.1</v>
      </c>
      <c r="M8" s="1">
        <f>IF('Indicator Data'!AU10="No data","x",ROUND(IF('Indicator Data'!AU10&gt;M$72,0,IF('Indicator Data'!AU10&lt;M$71,10,(M$72-'Indicator Data'!AU10)/(M$72-M$71)*10)),1))</f>
        <v>7.4</v>
      </c>
      <c r="N8" s="1">
        <f>IF('Indicator Data'!AV10="No data","x",ROUND(IF('Indicator Data'!AV10&gt;N$72,0,IF('Indicator Data'!AV10&lt;N$71,10,(N$72-'Indicator Data'!AV10)/(N$72-N$71)*10)),1))</f>
        <v>3.9</v>
      </c>
      <c r="O8" s="2">
        <f t="shared" si="4"/>
        <v>5.7</v>
      </c>
      <c r="P8" s="1">
        <f>IF('Indicator Data'!T10="No data","x",ROUND(IF('Indicator Data'!T10&gt;P$72,0,IF('Indicator Data'!T10&lt;P$71,10,(P$72-'Indicator Data'!T10)/(P$72-P$71)*10)),1))</f>
        <v>6.7</v>
      </c>
      <c r="Q8" s="1">
        <f>IF('Indicator Data'!U10="No data","x",ROUND(IF('Indicator Data'!U10&gt;Q$72,0,IF('Indicator Data'!U10&lt;Q$71,10,(Q$72-'Indicator Data'!U10)/(Q$72-Q$71)*10)),1))</f>
        <v>5.7</v>
      </c>
      <c r="R8" s="2">
        <f t="shared" si="0"/>
        <v>6.2</v>
      </c>
      <c r="S8" s="4">
        <f t="shared" si="1"/>
        <v>7</v>
      </c>
      <c r="T8" s="68"/>
    </row>
    <row r="9" spans="1:20" s="9" customFormat="1" x14ac:dyDescent="0.25">
      <c r="A9" s="165" t="s">
        <v>184</v>
      </c>
      <c r="B9" s="165" t="s">
        <v>295</v>
      </c>
      <c r="C9" s="165" t="s">
        <v>297</v>
      </c>
      <c r="D9" s="195" t="s">
        <v>298</v>
      </c>
      <c r="E9" s="195"/>
      <c r="F9" s="1">
        <f>IF('Indicator Data'!AP11="No data","x",ROUND(IF('Indicator Data'!AP11&gt;F$72,0,IF('Indicator Data'!AP11&lt;F$71,10,(F$72-'Indicator Data'!AP11)/(F$72-F$71)*10)),1))</f>
        <v>5.3</v>
      </c>
      <c r="G9" s="4">
        <f t="shared" si="2"/>
        <v>5.3</v>
      </c>
      <c r="H9" s="1">
        <f>IF('Indicator Data'!AR11="No data","x",ROUND(IF('Indicator Data'!AR11^2&gt;H$72,0,IF('Indicator Data'!AR11^2&lt;H$71,10,(H$72-'Indicator Data'!AR11^2)/(H$72-H$71)*10)),1))</f>
        <v>10</v>
      </c>
      <c r="I9" s="1">
        <f>IF(OR('Indicator Data'!AQ11=0,'Indicator Data'!AQ11="No data"),"x",ROUND(IF('Indicator Data'!AQ11&gt;I$72,0,IF('Indicator Data'!AQ11&lt;I$71,10,(I$72-'Indicator Data'!AQ11)/(I$72-I$71)*10)),1))</f>
        <v>8.6</v>
      </c>
      <c r="J9" s="1">
        <f>IF('Indicator Data'!AS11="No data","x",ROUND(IF('Indicator Data'!AS11&gt;J$72,0,IF('Indicator Data'!AS11&lt;J$71,10,(J$72-'Indicator Data'!AS11)/(J$72-J$71)*10)),1))</f>
        <v>9.8000000000000007</v>
      </c>
      <c r="K9" s="1">
        <f>IF('Indicator Data'!AT11="No data","x",ROUND(IF('Indicator Data'!AT11&gt;K$72,0,IF('Indicator Data'!AT11&lt;K$71,10,(K$72-'Indicator Data'!AT11)/(K$72-K$71)*10)),1))</f>
        <v>7.9</v>
      </c>
      <c r="L9" s="2">
        <f t="shared" si="3"/>
        <v>9.1</v>
      </c>
      <c r="M9" s="1">
        <f>IF('Indicator Data'!AU11="No data","x",ROUND(IF('Indicator Data'!AU11&gt;M$72,0,IF('Indicator Data'!AU11&lt;M$71,10,(M$72-'Indicator Data'!AU11)/(M$72-M$71)*10)),1))</f>
        <v>8.5</v>
      </c>
      <c r="N9" s="1">
        <f>IF('Indicator Data'!AV11="No data","x",ROUND(IF('Indicator Data'!AV11&gt;N$72,0,IF('Indicator Data'!AV11&lt;N$71,10,(N$72-'Indicator Data'!AV11)/(N$72-N$71)*10)),1))</f>
        <v>3.9</v>
      </c>
      <c r="O9" s="2">
        <f t="shared" si="4"/>
        <v>6.2</v>
      </c>
      <c r="P9" s="1">
        <f>IF('Indicator Data'!T11="No data","x",ROUND(IF('Indicator Data'!T11&gt;P$72,0,IF('Indicator Data'!T11&lt;P$71,10,(P$72-'Indicator Data'!T11)/(P$72-P$71)*10)),1))</f>
        <v>8</v>
      </c>
      <c r="Q9" s="1">
        <f>IF('Indicator Data'!U11="No data","x",ROUND(IF('Indicator Data'!U11&gt;Q$72,0,IF('Indicator Data'!U11&lt;Q$71,10,(Q$72-'Indicator Data'!U11)/(Q$72-Q$71)*10)),1))</f>
        <v>2.7</v>
      </c>
      <c r="R9" s="2">
        <f t="shared" si="0"/>
        <v>5.4</v>
      </c>
      <c r="S9" s="4">
        <f t="shared" si="1"/>
        <v>6.9</v>
      </c>
      <c r="T9" s="68"/>
    </row>
    <row r="10" spans="1:20" s="9" customFormat="1" x14ac:dyDescent="0.25">
      <c r="A10" s="165" t="s">
        <v>184</v>
      </c>
      <c r="B10" s="165" t="s">
        <v>184</v>
      </c>
      <c r="C10" s="165" t="s">
        <v>297</v>
      </c>
      <c r="D10" s="195" t="s">
        <v>300</v>
      </c>
      <c r="E10" s="195"/>
      <c r="F10" s="1">
        <f>IF('Indicator Data'!AP12="No data","x",ROUND(IF('Indicator Data'!AP12&gt;F$72,0,IF('Indicator Data'!AP12&lt;F$71,10,(F$72-'Indicator Data'!AP12)/(F$72-F$71)*10)),1))</f>
        <v>5.3</v>
      </c>
      <c r="G10" s="4">
        <f t="shared" si="2"/>
        <v>5.3</v>
      </c>
      <c r="H10" s="1">
        <f>IF('Indicator Data'!AR12="No data","x",ROUND(IF('Indicator Data'!AR12^2&gt;H$72,0,IF('Indicator Data'!AR12^2&lt;H$71,10,(H$72-'Indicator Data'!AR12^2)/(H$72-H$71)*10)),1))</f>
        <v>10</v>
      </c>
      <c r="I10" s="1">
        <f>IF(OR('Indicator Data'!AQ12=0,'Indicator Data'!AQ12="No data"),"x",ROUND(IF('Indicator Data'!AQ12&gt;I$72,0,IF('Indicator Data'!AQ12&lt;I$71,10,(I$72-'Indicator Data'!AQ12)/(I$72-I$71)*10)),1))</f>
        <v>8.6</v>
      </c>
      <c r="J10" s="1">
        <f>IF('Indicator Data'!AS12="No data","x",ROUND(IF('Indicator Data'!AS12&gt;J$72,0,IF('Indicator Data'!AS12&lt;J$71,10,(J$72-'Indicator Data'!AS12)/(J$72-J$71)*10)),1))</f>
        <v>9.8000000000000007</v>
      </c>
      <c r="K10" s="1">
        <f>IF('Indicator Data'!AT12="No data","x",ROUND(IF('Indicator Data'!AT12&gt;K$72,0,IF('Indicator Data'!AT12&lt;K$71,10,(K$72-'Indicator Data'!AT12)/(K$72-K$71)*10)),1))</f>
        <v>7.9</v>
      </c>
      <c r="L10" s="2">
        <f t="shared" si="3"/>
        <v>9.1</v>
      </c>
      <c r="M10" s="1">
        <f>IF('Indicator Data'!AU12="No data","x",ROUND(IF('Indicator Data'!AU12&gt;M$72,0,IF('Indicator Data'!AU12&lt;M$71,10,(M$72-'Indicator Data'!AU12)/(M$72-M$71)*10)),1))</f>
        <v>8.5</v>
      </c>
      <c r="N10" s="1">
        <f>IF('Indicator Data'!AV12="No data","x",ROUND(IF('Indicator Data'!AV12&gt;N$72,0,IF('Indicator Data'!AV12&lt;N$71,10,(N$72-'Indicator Data'!AV12)/(N$72-N$71)*10)),1))</f>
        <v>3.9</v>
      </c>
      <c r="O10" s="2">
        <f t="shared" si="4"/>
        <v>6.2</v>
      </c>
      <c r="P10" s="1">
        <f>IF('Indicator Data'!T12="No data","x",ROUND(IF('Indicator Data'!T12&gt;P$72,0,IF('Indicator Data'!T12&lt;P$71,10,(P$72-'Indicator Data'!T12)/(P$72-P$71)*10)),1))</f>
        <v>8</v>
      </c>
      <c r="Q10" s="1">
        <f>IF('Indicator Data'!U12="No data","x",ROUND(IF('Indicator Data'!U12&gt;Q$72,0,IF('Indicator Data'!U12&lt;Q$71,10,(Q$72-'Indicator Data'!U12)/(Q$72-Q$71)*10)),1))</f>
        <v>2.7</v>
      </c>
      <c r="R10" s="2">
        <f t="shared" si="0"/>
        <v>5.4</v>
      </c>
      <c r="S10" s="4">
        <f t="shared" si="1"/>
        <v>6.9</v>
      </c>
      <c r="T10" s="68"/>
    </row>
    <row r="11" spans="1:20" s="9" customFormat="1" x14ac:dyDescent="0.25">
      <c r="A11" s="165" t="s">
        <v>184</v>
      </c>
      <c r="B11" s="165" t="s">
        <v>301</v>
      </c>
      <c r="C11" s="165" t="s">
        <v>297</v>
      </c>
      <c r="D11" s="195" t="s">
        <v>303</v>
      </c>
      <c r="E11" s="195"/>
      <c r="F11" s="1">
        <f>IF('Indicator Data'!AP13="No data","x",ROUND(IF('Indicator Data'!AP13&gt;F$72,0,IF('Indicator Data'!AP13&lt;F$71,10,(F$72-'Indicator Data'!AP13)/(F$72-F$71)*10)),1))</f>
        <v>5.3</v>
      </c>
      <c r="G11" s="4">
        <f t="shared" si="2"/>
        <v>5.3</v>
      </c>
      <c r="H11" s="1">
        <f>IF('Indicator Data'!AR13="No data","x",ROUND(IF('Indicator Data'!AR13^2&gt;H$72,0,IF('Indicator Data'!AR13^2&lt;H$71,10,(H$72-'Indicator Data'!AR13^2)/(H$72-H$71)*10)),1))</f>
        <v>10</v>
      </c>
      <c r="I11" s="1">
        <f>IF(OR('Indicator Data'!AQ13=0,'Indicator Data'!AQ13="No data"),"x",ROUND(IF('Indicator Data'!AQ13&gt;I$72,0,IF('Indicator Data'!AQ13&lt;I$71,10,(I$72-'Indicator Data'!AQ13)/(I$72-I$71)*10)),1))</f>
        <v>8.6</v>
      </c>
      <c r="J11" s="1">
        <f>IF('Indicator Data'!AS13="No data","x",ROUND(IF('Indicator Data'!AS13&gt;J$72,0,IF('Indicator Data'!AS13&lt;J$71,10,(J$72-'Indicator Data'!AS13)/(J$72-J$71)*10)),1))</f>
        <v>9.8000000000000007</v>
      </c>
      <c r="K11" s="1">
        <f>IF('Indicator Data'!AT13="No data","x",ROUND(IF('Indicator Data'!AT13&gt;K$72,0,IF('Indicator Data'!AT13&lt;K$71,10,(K$72-'Indicator Data'!AT13)/(K$72-K$71)*10)),1))</f>
        <v>7.9</v>
      </c>
      <c r="L11" s="2">
        <f t="shared" si="3"/>
        <v>9.1</v>
      </c>
      <c r="M11" s="1">
        <f>IF('Indicator Data'!AU13="No data","x",ROUND(IF('Indicator Data'!AU13&gt;M$72,0,IF('Indicator Data'!AU13&lt;M$71,10,(M$72-'Indicator Data'!AU13)/(M$72-M$71)*10)),1))</f>
        <v>8.5</v>
      </c>
      <c r="N11" s="1">
        <f>IF('Indicator Data'!AV13="No data","x",ROUND(IF('Indicator Data'!AV13&gt;N$72,0,IF('Indicator Data'!AV13&lt;N$71,10,(N$72-'Indicator Data'!AV13)/(N$72-N$71)*10)),1))</f>
        <v>3.9</v>
      </c>
      <c r="O11" s="2">
        <f t="shared" si="4"/>
        <v>6.2</v>
      </c>
      <c r="P11" s="1">
        <f>IF('Indicator Data'!T13="No data","x",ROUND(IF('Indicator Data'!T13&gt;P$72,0,IF('Indicator Data'!T13&lt;P$71,10,(P$72-'Indicator Data'!T13)/(P$72-P$71)*10)),1))</f>
        <v>8</v>
      </c>
      <c r="Q11" s="1">
        <f>IF('Indicator Data'!U13="No data","x",ROUND(IF('Indicator Data'!U13&gt;Q$72,0,IF('Indicator Data'!U13&lt;Q$71,10,(Q$72-'Indicator Data'!U13)/(Q$72-Q$71)*10)),1))</f>
        <v>2.7</v>
      </c>
      <c r="R11" s="2">
        <f t="shared" si="0"/>
        <v>5.4</v>
      </c>
      <c r="S11" s="4">
        <f t="shared" si="1"/>
        <v>6.9</v>
      </c>
      <c r="T11" s="68"/>
    </row>
    <row r="12" spans="1:20" s="9" customFormat="1" x14ac:dyDescent="0.25">
      <c r="A12" s="165" t="s">
        <v>184</v>
      </c>
      <c r="B12" s="165" t="s">
        <v>306</v>
      </c>
      <c r="C12" s="165" t="s">
        <v>297</v>
      </c>
      <c r="D12" s="195" t="s">
        <v>307</v>
      </c>
      <c r="E12" s="195"/>
      <c r="F12" s="1">
        <f>IF('Indicator Data'!AP14="No data","x",ROUND(IF('Indicator Data'!AP14&gt;F$72,0,IF('Indicator Data'!AP14&lt;F$71,10,(F$72-'Indicator Data'!AP14)/(F$72-F$71)*10)),1))</f>
        <v>5.3</v>
      </c>
      <c r="G12" s="4">
        <f t="shared" si="2"/>
        <v>5.3</v>
      </c>
      <c r="H12" s="1">
        <f>IF('Indicator Data'!AR14="No data","x",ROUND(IF('Indicator Data'!AR14^2&gt;H$72,0,IF('Indicator Data'!AR14^2&lt;H$71,10,(H$72-'Indicator Data'!AR14^2)/(H$72-H$71)*10)),1))</f>
        <v>10</v>
      </c>
      <c r="I12" s="1">
        <f>IF(OR('Indicator Data'!AQ14=0,'Indicator Data'!AQ14="No data"),"x",ROUND(IF('Indicator Data'!AQ14&gt;I$72,0,IF('Indicator Data'!AQ14&lt;I$71,10,(I$72-'Indicator Data'!AQ14)/(I$72-I$71)*10)),1))</f>
        <v>8.6</v>
      </c>
      <c r="J12" s="1">
        <f>IF('Indicator Data'!AS14="No data","x",ROUND(IF('Indicator Data'!AS14&gt;J$72,0,IF('Indicator Data'!AS14&lt;J$71,10,(J$72-'Indicator Data'!AS14)/(J$72-J$71)*10)),1))</f>
        <v>9.8000000000000007</v>
      </c>
      <c r="K12" s="1">
        <f>IF('Indicator Data'!AT14="No data","x",ROUND(IF('Indicator Data'!AT14&gt;K$72,0,IF('Indicator Data'!AT14&lt;K$71,10,(K$72-'Indicator Data'!AT14)/(K$72-K$71)*10)),1))</f>
        <v>7.9</v>
      </c>
      <c r="L12" s="2">
        <f t="shared" si="3"/>
        <v>9.1</v>
      </c>
      <c r="M12" s="1">
        <f>IF('Indicator Data'!AU14="No data","x",ROUND(IF('Indicator Data'!AU14&gt;M$72,0,IF('Indicator Data'!AU14&lt;M$71,10,(M$72-'Indicator Data'!AU14)/(M$72-M$71)*10)),1))</f>
        <v>8.5</v>
      </c>
      <c r="N12" s="1">
        <f>IF('Indicator Data'!AV14="No data","x",ROUND(IF('Indicator Data'!AV14&gt;N$72,0,IF('Indicator Data'!AV14&lt;N$71,10,(N$72-'Indicator Data'!AV14)/(N$72-N$71)*10)),1))</f>
        <v>3.9</v>
      </c>
      <c r="O12" s="2">
        <f t="shared" si="4"/>
        <v>6.2</v>
      </c>
      <c r="P12" s="1">
        <f>IF('Indicator Data'!T14="No data","x",ROUND(IF('Indicator Data'!T14&gt;P$72,0,IF('Indicator Data'!T14&lt;P$71,10,(P$72-'Indicator Data'!T14)/(P$72-P$71)*10)),1))</f>
        <v>8</v>
      </c>
      <c r="Q12" s="1">
        <f>IF('Indicator Data'!U14="No data","x",ROUND(IF('Indicator Data'!U14&gt;Q$72,0,IF('Indicator Data'!U14&lt;Q$71,10,(Q$72-'Indicator Data'!U14)/(Q$72-Q$71)*10)),1))</f>
        <v>2.7</v>
      </c>
      <c r="R12" s="2">
        <f t="shared" si="0"/>
        <v>5.4</v>
      </c>
      <c r="S12" s="4">
        <f t="shared" si="1"/>
        <v>6.9</v>
      </c>
      <c r="T12" s="68"/>
    </row>
    <row r="13" spans="1:20" s="9" customFormat="1" x14ac:dyDescent="0.25">
      <c r="A13" s="165" t="s">
        <v>184</v>
      </c>
      <c r="B13" s="165" t="s">
        <v>308</v>
      </c>
      <c r="C13" s="165" t="s">
        <v>297</v>
      </c>
      <c r="D13" s="195" t="s">
        <v>310</v>
      </c>
      <c r="E13" s="195"/>
      <c r="F13" s="1">
        <f>IF('Indicator Data'!AP15="No data","x",ROUND(IF('Indicator Data'!AP15&gt;F$72,0,IF('Indicator Data'!AP15&lt;F$71,10,(F$72-'Indicator Data'!AP15)/(F$72-F$71)*10)),1))</f>
        <v>5.3</v>
      </c>
      <c r="G13" s="4">
        <f t="shared" si="2"/>
        <v>5.3</v>
      </c>
      <c r="H13" s="1">
        <f>IF('Indicator Data'!AR15="No data","x",ROUND(IF('Indicator Data'!AR15^2&gt;H$72,0,IF('Indicator Data'!AR15^2&lt;H$71,10,(H$72-'Indicator Data'!AR15^2)/(H$72-H$71)*10)),1))</f>
        <v>10</v>
      </c>
      <c r="I13" s="1">
        <f>IF(OR('Indicator Data'!AQ15=0,'Indicator Data'!AQ15="No data"),"x",ROUND(IF('Indicator Data'!AQ15&gt;I$72,0,IF('Indicator Data'!AQ15&lt;I$71,10,(I$72-'Indicator Data'!AQ15)/(I$72-I$71)*10)),1))</f>
        <v>8.6</v>
      </c>
      <c r="J13" s="1">
        <f>IF('Indicator Data'!AS15="No data","x",ROUND(IF('Indicator Data'!AS15&gt;J$72,0,IF('Indicator Data'!AS15&lt;J$71,10,(J$72-'Indicator Data'!AS15)/(J$72-J$71)*10)),1))</f>
        <v>9.8000000000000007</v>
      </c>
      <c r="K13" s="1">
        <f>IF('Indicator Data'!AT15="No data","x",ROUND(IF('Indicator Data'!AT15&gt;K$72,0,IF('Indicator Data'!AT15&lt;K$71,10,(K$72-'Indicator Data'!AT15)/(K$72-K$71)*10)),1))</f>
        <v>7.9</v>
      </c>
      <c r="L13" s="2">
        <f t="shared" si="3"/>
        <v>9.1</v>
      </c>
      <c r="M13" s="1">
        <f>IF('Indicator Data'!AU15="No data","x",ROUND(IF('Indicator Data'!AU15&gt;M$72,0,IF('Indicator Data'!AU15&lt;M$71,10,(M$72-'Indicator Data'!AU15)/(M$72-M$71)*10)),1))</f>
        <v>8.5</v>
      </c>
      <c r="N13" s="1">
        <f>IF('Indicator Data'!AV15="No data","x",ROUND(IF('Indicator Data'!AV15&gt;N$72,0,IF('Indicator Data'!AV15&lt;N$71,10,(N$72-'Indicator Data'!AV15)/(N$72-N$71)*10)),1))</f>
        <v>3.9</v>
      </c>
      <c r="O13" s="2">
        <f t="shared" si="4"/>
        <v>6.2</v>
      </c>
      <c r="P13" s="1">
        <f>IF('Indicator Data'!T15="No data","x",ROUND(IF('Indicator Data'!T15&gt;P$72,0,IF('Indicator Data'!T15&lt;P$71,10,(P$72-'Indicator Data'!T15)/(P$72-P$71)*10)),1))</f>
        <v>8</v>
      </c>
      <c r="Q13" s="1">
        <f>IF('Indicator Data'!U15="No data","x",ROUND(IF('Indicator Data'!U15&gt;Q$72,0,IF('Indicator Data'!U15&lt;Q$71,10,(Q$72-'Indicator Data'!U15)/(Q$72-Q$71)*10)),1))</f>
        <v>2.7</v>
      </c>
      <c r="R13" s="2">
        <f t="shared" si="0"/>
        <v>5.4</v>
      </c>
      <c r="S13" s="4">
        <f t="shared" si="1"/>
        <v>6.9</v>
      </c>
      <c r="T13" s="68"/>
    </row>
    <row r="14" spans="1:20" s="9" customFormat="1" x14ac:dyDescent="0.25">
      <c r="A14" s="165" t="s">
        <v>184</v>
      </c>
      <c r="B14" s="165" t="s">
        <v>313</v>
      </c>
      <c r="C14" s="165" t="s">
        <v>297</v>
      </c>
      <c r="D14" s="195" t="s">
        <v>314</v>
      </c>
      <c r="E14" s="195"/>
      <c r="F14" s="1">
        <f>IF('Indicator Data'!AP16="No data","x",ROUND(IF('Indicator Data'!AP16&gt;F$72,0,IF('Indicator Data'!AP16&lt;F$71,10,(F$72-'Indicator Data'!AP16)/(F$72-F$71)*10)),1))</f>
        <v>5.3</v>
      </c>
      <c r="G14" s="4">
        <f t="shared" si="2"/>
        <v>5.3</v>
      </c>
      <c r="H14" s="1">
        <f>IF('Indicator Data'!AR16="No data","x",ROUND(IF('Indicator Data'!AR16^2&gt;H$72,0,IF('Indicator Data'!AR16^2&lt;H$71,10,(H$72-'Indicator Data'!AR16^2)/(H$72-H$71)*10)),1))</f>
        <v>10</v>
      </c>
      <c r="I14" s="1">
        <f>IF(OR('Indicator Data'!AQ16=0,'Indicator Data'!AQ16="No data"),"x",ROUND(IF('Indicator Data'!AQ16&gt;I$72,0,IF('Indicator Data'!AQ16&lt;I$71,10,(I$72-'Indicator Data'!AQ16)/(I$72-I$71)*10)),1))</f>
        <v>8.6</v>
      </c>
      <c r="J14" s="1">
        <f>IF('Indicator Data'!AS16="No data","x",ROUND(IF('Indicator Data'!AS16&gt;J$72,0,IF('Indicator Data'!AS16&lt;J$71,10,(J$72-'Indicator Data'!AS16)/(J$72-J$71)*10)),1))</f>
        <v>9.8000000000000007</v>
      </c>
      <c r="K14" s="1">
        <f>IF('Indicator Data'!AT16="No data","x",ROUND(IF('Indicator Data'!AT16&gt;K$72,0,IF('Indicator Data'!AT16&lt;K$71,10,(K$72-'Indicator Data'!AT16)/(K$72-K$71)*10)),1))</f>
        <v>7.9</v>
      </c>
      <c r="L14" s="2">
        <f t="shared" si="3"/>
        <v>9.1</v>
      </c>
      <c r="M14" s="1">
        <f>IF('Indicator Data'!AU16="No data","x",ROUND(IF('Indicator Data'!AU16&gt;M$72,0,IF('Indicator Data'!AU16&lt;M$71,10,(M$72-'Indicator Data'!AU16)/(M$72-M$71)*10)),1))</f>
        <v>8.5</v>
      </c>
      <c r="N14" s="1">
        <f>IF('Indicator Data'!AV16="No data","x",ROUND(IF('Indicator Data'!AV16&gt;N$72,0,IF('Indicator Data'!AV16&lt;N$71,10,(N$72-'Indicator Data'!AV16)/(N$72-N$71)*10)),1))</f>
        <v>3.9</v>
      </c>
      <c r="O14" s="2">
        <f t="shared" si="4"/>
        <v>6.2</v>
      </c>
      <c r="P14" s="1">
        <f>IF('Indicator Data'!T16="No data","x",ROUND(IF('Indicator Data'!T16&gt;P$72,0,IF('Indicator Data'!T16&lt;P$71,10,(P$72-'Indicator Data'!T16)/(P$72-P$71)*10)),1))</f>
        <v>8</v>
      </c>
      <c r="Q14" s="1">
        <f>IF('Indicator Data'!U16="No data","x",ROUND(IF('Indicator Data'!U16&gt;Q$72,0,IF('Indicator Data'!U16&lt;Q$71,10,(Q$72-'Indicator Data'!U16)/(Q$72-Q$71)*10)),1))</f>
        <v>2.7</v>
      </c>
      <c r="R14" s="2">
        <f t="shared" si="0"/>
        <v>5.4</v>
      </c>
      <c r="S14" s="4">
        <f t="shared" si="1"/>
        <v>6.9</v>
      </c>
      <c r="T14" s="68"/>
    </row>
    <row r="15" spans="1:20" s="9" customFormat="1" x14ac:dyDescent="0.25">
      <c r="A15" s="165" t="s">
        <v>185</v>
      </c>
      <c r="B15" s="165" t="s">
        <v>315</v>
      </c>
      <c r="C15" s="165" t="s">
        <v>317</v>
      </c>
      <c r="D15" s="195" t="s">
        <v>318</v>
      </c>
      <c r="E15" s="195"/>
      <c r="F15" s="1">
        <f>IF('Indicator Data'!AP17="No data","x",ROUND(IF('Indicator Data'!AP17&gt;F$72,0,IF('Indicator Data'!AP17&lt;F$71,10,(F$72-'Indicator Data'!AP17)/(F$72-F$71)*10)),1))</f>
        <v>5.3</v>
      </c>
      <c r="G15" s="4">
        <f t="shared" si="2"/>
        <v>5.3</v>
      </c>
      <c r="H15" s="1">
        <f>IF('Indicator Data'!AR17="No data","x",ROUND(IF('Indicator Data'!AR17^2&gt;H$72,0,IF('Indicator Data'!AR17^2&lt;H$71,10,(H$72-'Indicator Data'!AR17^2)/(H$72-H$71)*10)),1))</f>
        <v>10</v>
      </c>
      <c r="I15" s="1">
        <f>IF(OR('Indicator Data'!AQ17=0,'Indicator Data'!AQ17="No data"),"x",ROUND(IF('Indicator Data'!AQ17&gt;I$72,0,IF('Indicator Data'!AQ17&lt;I$71,10,(I$72-'Indicator Data'!AQ17)/(I$72-I$71)*10)),1))</f>
        <v>8.6</v>
      </c>
      <c r="J15" s="1">
        <f>IF('Indicator Data'!AS17="No data","x",ROUND(IF('Indicator Data'!AS17&gt;J$72,0,IF('Indicator Data'!AS17&lt;J$71,10,(J$72-'Indicator Data'!AS17)/(J$72-J$71)*10)),1))</f>
        <v>9.8000000000000007</v>
      </c>
      <c r="K15" s="1">
        <f>IF('Indicator Data'!AT17="No data","x",ROUND(IF('Indicator Data'!AT17&gt;K$72,0,IF('Indicator Data'!AT17&lt;K$71,10,(K$72-'Indicator Data'!AT17)/(K$72-K$71)*10)),1))</f>
        <v>7.9</v>
      </c>
      <c r="L15" s="2">
        <f t="shared" si="3"/>
        <v>9.1</v>
      </c>
      <c r="M15" s="1">
        <f>IF('Indicator Data'!AU17="No data","x",ROUND(IF('Indicator Data'!AU17&gt;M$72,0,IF('Indicator Data'!AU17&lt;M$71,10,(M$72-'Indicator Data'!AU17)/(M$72-M$71)*10)),1))</f>
        <v>10</v>
      </c>
      <c r="N15" s="1">
        <f>IF('Indicator Data'!AV17="No data","x",ROUND(IF('Indicator Data'!AV17&gt;N$72,0,IF('Indicator Data'!AV17&lt;N$71,10,(N$72-'Indicator Data'!AV17)/(N$72-N$71)*10)),1))</f>
        <v>10</v>
      </c>
      <c r="O15" s="2">
        <f t="shared" si="4"/>
        <v>10</v>
      </c>
      <c r="P15" s="1">
        <f>IF('Indicator Data'!T17="No data","x",ROUND(IF('Indicator Data'!T17&gt;P$72,0,IF('Indicator Data'!T17&lt;P$71,10,(P$72-'Indicator Data'!T17)/(P$72-P$71)*10)),1))</f>
        <v>0.3</v>
      </c>
      <c r="Q15" s="1">
        <f>IF('Indicator Data'!U17="No data","x",ROUND(IF('Indicator Data'!U17&gt;Q$72,0,IF('Indicator Data'!U17&lt;Q$71,10,(Q$72-'Indicator Data'!U17)/(Q$72-Q$71)*10)),1))</f>
        <v>1.7</v>
      </c>
      <c r="R15" s="2">
        <f t="shared" si="0"/>
        <v>1</v>
      </c>
      <c r="S15" s="4">
        <f t="shared" si="1"/>
        <v>6.7</v>
      </c>
      <c r="T15" s="68"/>
    </row>
    <row r="16" spans="1:20" s="9" customFormat="1" x14ac:dyDescent="0.25">
      <c r="A16" s="165" t="s">
        <v>185</v>
      </c>
      <c r="B16" s="165" t="s">
        <v>540</v>
      </c>
      <c r="C16" s="165" t="s">
        <v>317</v>
      </c>
      <c r="D16" s="195" t="s">
        <v>321</v>
      </c>
      <c r="E16" s="195"/>
      <c r="F16" s="1">
        <f>IF('Indicator Data'!AP18="No data","x",ROUND(IF('Indicator Data'!AP18&gt;F$72,0,IF('Indicator Data'!AP18&lt;F$71,10,(F$72-'Indicator Data'!AP18)/(F$72-F$71)*10)),1))</f>
        <v>5.3</v>
      </c>
      <c r="G16" s="4">
        <f t="shared" si="2"/>
        <v>5.3</v>
      </c>
      <c r="H16" s="1">
        <f>IF('Indicator Data'!AR18="No data","x",ROUND(IF('Indicator Data'!AR18^2&gt;H$72,0,IF('Indicator Data'!AR18^2&lt;H$71,10,(H$72-'Indicator Data'!AR18^2)/(H$72-H$71)*10)),1))</f>
        <v>10</v>
      </c>
      <c r="I16" s="1">
        <f>IF(OR('Indicator Data'!AQ18=0,'Indicator Data'!AQ18="No data"),"x",ROUND(IF('Indicator Data'!AQ18&gt;I$72,0,IF('Indicator Data'!AQ18&lt;I$71,10,(I$72-'Indicator Data'!AQ18)/(I$72-I$71)*10)),1))</f>
        <v>8.6</v>
      </c>
      <c r="J16" s="1">
        <f>IF('Indicator Data'!AS18="No data","x",ROUND(IF('Indicator Data'!AS18&gt;J$72,0,IF('Indicator Data'!AS18&lt;J$71,10,(J$72-'Indicator Data'!AS18)/(J$72-J$71)*10)),1))</f>
        <v>9.8000000000000007</v>
      </c>
      <c r="K16" s="1">
        <f>IF('Indicator Data'!AT18="No data","x",ROUND(IF('Indicator Data'!AT18&gt;K$72,0,IF('Indicator Data'!AT18&lt;K$71,10,(K$72-'Indicator Data'!AT18)/(K$72-K$71)*10)),1))</f>
        <v>7.9</v>
      </c>
      <c r="L16" s="2">
        <f t="shared" si="3"/>
        <v>9.1</v>
      </c>
      <c r="M16" s="1">
        <f>IF('Indicator Data'!AU18="No data","x",ROUND(IF('Indicator Data'!AU18&gt;M$72,0,IF('Indicator Data'!AU18&lt;M$71,10,(M$72-'Indicator Data'!AU18)/(M$72-M$71)*10)),1))</f>
        <v>10</v>
      </c>
      <c r="N16" s="1">
        <f>IF('Indicator Data'!AV18="No data","x",ROUND(IF('Indicator Data'!AV18&gt;N$72,0,IF('Indicator Data'!AV18&lt;N$71,10,(N$72-'Indicator Data'!AV18)/(N$72-N$71)*10)),1))</f>
        <v>10</v>
      </c>
      <c r="O16" s="2">
        <f t="shared" si="4"/>
        <v>10</v>
      </c>
      <c r="P16" s="1">
        <f>IF('Indicator Data'!T18="No data","x",ROUND(IF('Indicator Data'!T18&gt;P$72,0,IF('Indicator Data'!T18&lt;P$71,10,(P$72-'Indicator Data'!T18)/(P$72-P$71)*10)),1))</f>
        <v>0.3</v>
      </c>
      <c r="Q16" s="1">
        <f>IF('Indicator Data'!U18="No data","x",ROUND(IF('Indicator Data'!U18&gt;Q$72,0,IF('Indicator Data'!U18&lt;Q$71,10,(Q$72-'Indicator Data'!U18)/(Q$72-Q$71)*10)),1))</f>
        <v>1.7</v>
      </c>
      <c r="R16" s="2">
        <f t="shared" si="0"/>
        <v>1</v>
      </c>
      <c r="S16" s="4">
        <f t="shared" si="1"/>
        <v>6.7</v>
      </c>
      <c r="T16" s="68"/>
    </row>
    <row r="17" spans="1:20" s="9" customFormat="1" x14ac:dyDescent="0.25">
      <c r="A17" s="165" t="s">
        <v>185</v>
      </c>
      <c r="B17" s="165" t="s">
        <v>542</v>
      </c>
      <c r="C17" s="165" t="s">
        <v>317</v>
      </c>
      <c r="D17" s="195" t="s">
        <v>324</v>
      </c>
      <c r="E17" s="195"/>
      <c r="F17" s="1">
        <f>IF('Indicator Data'!AP19="No data","x",ROUND(IF('Indicator Data'!AP19&gt;F$72,0,IF('Indicator Data'!AP19&lt;F$71,10,(F$72-'Indicator Data'!AP19)/(F$72-F$71)*10)),1))</f>
        <v>5.3</v>
      </c>
      <c r="G17" s="4">
        <f t="shared" si="2"/>
        <v>5.3</v>
      </c>
      <c r="H17" s="1">
        <f>IF('Indicator Data'!AR19="No data","x",ROUND(IF('Indicator Data'!AR19^2&gt;H$72,0,IF('Indicator Data'!AR19^2&lt;H$71,10,(H$72-'Indicator Data'!AR19^2)/(H$72-H$71)*10)),1))</f>
        <v>10</v>
      </c>
      <c r="I17" s="1">
        <f>IF(OR('Indicator Data'!AQ19=0,'Indicator Data'!AQ19="No data"),"x",ROUND(IF('Indicator Data'!AQ19&gt;I$72,0,IF('Indicator Data'!AQ19&lt;I$71,10,(I$72-'Indicator Data'!AQ19)/(I$72-I$71)*10)),1))</f>
        <v>8.6</v>
      </c>
      <c r="J17" s="1">
        <f>IF('Indicator Data'!AS19="No data","x",ROUND(IF('Indicator Data'!AS19&gt;J$72,0,IF('Indicator Data'!AS19&lt;J$71,10,(J$72-'Indicator Data'!AS19)/(J$72-J$71)*10)),1))</f>
        <v>9.8000000000000007</v>
      </c>
      <c r="K17" s="1">
        <f>IF('Indicator Data'!AT19="No data","x",ROUND(IF('Indicator Data'!AT19&gt;K$72,0,IF('Indicator Data'!AT19&lt;K$71,10,(K$72-'Indicator Data'!AT19)/(K$72-K$71)*10)),1))</f>
        <v>7.9</v>
      </c>
      <c r="L17" s="2">
        <f t="shared" si="3"/>
        <v>9.1</v>
      </c>
      <c r="M17" s="1">
        <f>IF('Indicator Data'!AU19="No data","x",ROUND(IF('Indicator Data'!AU19&gt;M$72,0,IF('Indicator Data'!AU19&lt;M$71,10,(M$72-'Indicator Data'!AU19)/(M$72-M$71)*10)),1))</f>
        <v>10</v>
      </c>
      <c r="N17" s="1">
        <f>IF('Indicator Data'!AV19="No data","x",ROUND(IF('Indicator Data'!AV19&gt;N$72,0,IF('Indicator Data'!AV19&lt;N$71,10,(N$72-'Indicator Data'!AV19)/(N$72-N$71)*10)),1))</f>
        <v>10</v>
      </c>
      <c r="O17" s="2">
        <f t="shared" si="4"/>
        <v>10</v>
      </c>
      <c r="P17" s="1">
        <f>IF('Indicator Data'!T19="No data","x",ROUND(IF('Indicator Data'!T19&gt;P$72,0,IF('Indicator Data'!T19&lt;P$71,10,(P$72-'Indicator Data'!T19)/(P$72-P$71)*10)),1))</f>
        <v>0.3</v>
      </c>
      <c r="Q17" s="1">
        <f>IF('Indicator Data'!U19="No data","x",ROUND(IF('Indicator Data'!U19&gt;Q$72,0,IF('Indicator Data'!U19&lt;Q$71,10,(Q$72-'Indicator Data'!U19)/(Q$72-Q$71)*10)),1))</f>
        <v>1.7</v>
      </c>
      <c r="R17" s="2">
        <f t="shared" si="0"/>
        <v>1</v>
      </c>
      <c r="S17" s="4">
        <f t="shared" si="1"/>
        <v>6.7</v>
      </c>
      <c r="T17" s="68"/>
    </row>
    <row r="18" spans="1:20" s="9" customFormat="1" x14ac:dyDescent="0.25">
      <c r="A18" s="165" t="s">
        <v>185</v>
      </c>
      <c r="B18" s="165" t="s">
        <v>185</v>
      </c>
      <c r="C18" s="165" t="s">
        <v>317</v>
      </c>
      <c r="D18" s="195" t="s">
        <v>326</v>
      </c>
      <c r="E18" s="195"/>
      <c r="F18" s="1">
        <f>IF('Indicator Data'!AP20="No data","x",ROUND(IF('Indicator Data'!AP20&gt;F$72,0,IF('Indicator Data'!AP20&lt;F$71,10,(F$72-'Indicator Data'!AP20)/(F$72-F$71)*10)),1))</f>
        <v>5.3</v>
      </c>
      <c r="G18" s="4">
        <f t="shared" si="2"/>
        <v>5.3</v>
      </c>
      <c r="H18" s="1">
        <f>IF('Indicator Data'!AR20="No data","x",ROUND(IF('Indicator Data'!AR20^2&gt;H$72,0,IF('Indicator Data'!AR20^2&lt;H$71,10,(H$72-'Indicator Data'!AR20^2)/(H$72-H$71)*10)),1))</f>
        <v>10</v>
      </c>
      <c r="I18" s="1">
        <f>IF(OR('Indicator Data'!AQ20=0,'Indicator Data'!AQ20="No data"),"x",ROUND(IF('Indicator Data'!AQ20&gt;I$72,0,IF('Indicator Data'!AQ20&lt;I$71,10,(I$72-'Indicator Data'!AQ20)/(I$72-I$71)*10)),1))</f>
        <v>8.6</v>
      </c>
      <c r="J18" s="1">
        <f>IF('Indicator Data'!AS20="No data","x",ROUND(IF('Indicator Data'!AS20&gt;J$72,0,IF('Indicator Data'!AS20&lt;J$71,10,(J$72-'Indicator Data'!AS20)/(J$72-J$71)*10)),1))</f>
        <v>9.8000000000000007</v>
      </c>
      <c r="K18" s="1">
        <f>IF('Indicator Data'!AT20="No data","x",ROUND(IF('Indicator Data'!AT20&gt;K$72,0,IF('Indicator Data'!AT20&lt;K$71,10,(K$72-'Indicator Data'!AT20)/(K$72-K$71)*10)),1))</f>
        <v>7.9</v>
      </c>
      <c r="L18" s="2">
        <f t="shared" si="3"/>
        <v>9.1</v>
      </c>
      <c r="M18" s="1">
        <f>IF('Indicator Data'!AU20="No data","x",ROUND(IF('Indicator Data'!AU20&gt;M$72,0,IF('Indicator Data'!AU20&lt;M$71,10,(M$72-'Indicator Data'!AU20)/(M$72-M$71)*10)),1))</f>
        <v>10</v>
      </c>
      <c r="N18" s="1">
        <f>IF('Indicator Data'!AV20="No data","x",ROUND(IF('Indicator Data'!AV20&gt;N$72,0,IF('Indicator Data'!AV20&lt;N$71,10,(N$72-'Indicator Data'!AV20)/(N$72-N$71)*10)),1))</f>
        <v>10</v>
      </c>
      <c r="O18" s="2">
        <f t="shared" si="4"/>
        <v>10</v>
      </c>
      <c r="P18" s="1">
        <f>IF('Indicator Data'!T20="No data","x",ROUND(IF('Indicator Data'!T20&gt;P$72,0,IF('Indicator Data'!T20&lt;P$71,10,(P$72-'Indicator Data'!T20)/(P$72-P$71)*10)),1))</f>
        <v>0.3</v>
      </c>
      <c r="Q18" s="1">
        <f>IF('Indicator Data'!U20="No data","x",ROUND(IF('Indicator Data'!U20&gt;Q$72,0,IF('Indicator Data'!U20&lt;Q$71,10,(Q$72-'Indicator Data'!U20)/(Q$72-Q$71)*10)),1))</f>
        <v>1.7</v>
      </c>
      <c r="R18" s="2">
        <f t="shared" si="0"/>
        <v>1</v>
      </c>
      <c r="S18" s="4">
        <f t="shared" si="1"/>
        <v>6.7</v>
      </c>
      <c r="T18" s="68"/>
    </row>
    <row r="19" spans="1:20" s="9" customFormat="1" x14ac:dyDescent="0.25">
      <c r="A19" s="165" t="s">
        <v>185</v>
      </c>
      <c r="B19" s="165" t="s">
        <v>327</v>
      </c>
      <c r="C19" s="165" t="s">
        <v>317</v>
      </c>
      <c r="D19" s="195" t="s">
        <v>329</v>
      </c>
      <c r="E19" s="195"/>
      <c r="F19" s="1">
        <f>IF('Indicator Data'!AP21="No data","x",ROUND(IF('Indicator Data'!AP21&gt;F$72,0,IF('Indicator Data'!AP21&lt;F$71,10,(F$72-'Indicator Data'!AP21)/(F$72-F$71)*10)),1))</f>
        <v>5.3</v>
      </c>
      <c r="G19" s="4">
        <f t="shared" si="2"/>
        <v>5.3</v>
      </c>
      <c r="H19" s="1">
        <f>IF('Indicator Data'!AR21="No data","x",ROUND(IF('Indicator Data'!AR21^2&gt;H$72,0,IF('Indicator Data'!AR21^2&lt;H$71,10,(H$72-'Indicator Data'!AR21^2)/(H$72-H$71)*10)),1))</f>
        <v>10</v>
      </c>
      <c r="I19" s="1">
        <f>IF(OR('Indicator Data'!AQ21=0,'Indicator Data'!AQ21="No data"),"x",ROUND(IF('Indicator Data'!AQ21&gt;I$72,0,IF('Indicator Data'!AQ21&lt;I$71,10,(I$72-'Indicator Data'!AQ21)/(I$72-I$71)*10)),1))</f>
        <v>8.6</v>
      </c>
      <c r="J19" s="1">
        <f>IF('Indicator Data'!AS21="No data","x",ROUND(IF('Indicator Data'!AS21&gt;J$72,0,IF('Indicator Data'!AS21&lt;J$71,10,(J$72-'Indicator Data'!AS21)/(J$72-J$71)*10)),1))</f>
        <v>9.8000000000000007</v>
      </c>
      <c r="K19" s="1">
        <f>IF('Indicator Data'!AT21="No data","x",ROUND(IF('Indicator Data'!AT21&gt;K$72,0,IF('Indicator Data'!AT21&lt;K$71,10,(K$72-'Indicator Data'!AT21)/(K$72-K$71)*10)),1))</f>
        <v>7.9</v>
      </c>
      <c r="L19" s="2">
        <f t="shared" si="3"/>
        <v>9.1</v>
      </c>
      <c r="M19" s="1">
        <f>IF('Indicator Data'!AU21="No data","x",ROUND(IF('Indicator Data'!AU21&gt;M$72,0,IF('Indicator Data'!AU21&lt;M$71,10,(M$72-'Indicator Data'!AU21)/(M$72-M$71)*10)),1))</f>
        <v>10</v>
      </c>
      <c r="N19" s="1">
        <f>IF('Indicator Data'!AV21="No data","x",ROUND(IF('Indicator Data'!AV21&gt;N$72,0,IF('Indicator Data'!AV21&lt;N$71,10,(N$72-'Indicator Data'!AV21)/(N$72-N$71)*10)),1))</f>
        <v>10</v>
      </c>
      <c r="O19" s="2">
        <f t="shared" si="4"/>
        <v>10</v>
      </c>
      <c r="P19" s="1">
        <f>IF('Indicator Data'!T21="No data","x",ROUND(IF('Indicator Data'!T21&gt;P$72,0,IF('Indicator Data'!T21&lt;P$71,10,(P$72-'Indicator Data'!T21)/(P$72-P$71)*10)),1))</f>
        <v>0.3</v>
      </c>
      <c r="Q19" s="1">
        <f>IF('Indicator Data'!U21="No data","x",ROUND(IF('Indicator Data'!U21&gt;Q$72,0,IF('Indicator Data'!U21&lt;Q$71,10,(Q$72-'Indicator Data'!U21)/(Q$72-Q$71)*10)),1))</f>
        <v>1.7</v>
      </c>
      <c r="R19" s="2">
        <f t="shared" si="0"/>
        <v>1</v>
      </c>
      <c r="S19" s="4">
        <f t="shared" si="1"/>
        <v>6.7</v>
      </c>
      <c r="T19" s="68"/>
    </row>
    <row r="20" spans="1:20" s="9" customFormat="1" x14ac:dyDescent="0.25">
      <c r="A20" s="165" t="s">
        <v>185</v>
      </c>
      <c r="B20" s="165" t="s">
        <v>330</v>
      </c>
      <c r="C20" s="165" t="s">
        <v>317</v>
      </c>
      <c r="D20" s="195" t="s">
        <v>332</v>
      </c>
      <c r="E20" s="195"/>
      <c r="F20" s="1">
        <f>IF('Indicator Data'!AP22="No data","x",ROUND(IF('Indicator Data'!AP22&gt;F$72,0,IF('Indicator Data'!AP22&lt;F$71,10,(F$72-'Indicator Data'!AP22)/(F$72-F$71)*10)),1))</f>
        <v>5.3</v>
      </c>
      <c r="G20" s="4">
        <f t="shared" si="2"/>
        <v>5.3</v>
      </c>
      <c r="H20" s="1">
        <f>IF('Indicator Data'!AR22="No data","x",ROUND(IF('Indicator Data'!AR22^2&gt;H$72,0,IF('Indicator Data'!AR22^2&lt;H$71,10,(H$72-'Indicator Data'!AR22^2)/(H$72-H$71)*10)),1))</f>
        <v>10</v>
      </c>
      <c r="I20" s="1">
        <f>IF(OR('Indicator Data'!AQ22=0,'Indicator Data'!AQ22="No data"),"x",ROUND(IF('Indicator Data'!AQ22&gt;I$72,0,IF('Indicator Data'!AQ22&lt;I$71,10,(I$72-'Indicator Data'!AQ22)/(I$72-I$71)*10)),1))</f>
        <v>8.6</v>
      </c>
      <c r="J20" s="1">
        <f>IF('Indicator Data'!AS22="No data","x",ROUND(IF('Indicator Data'!AS22&gt;J$72,0,IF('Indicator Data'!AS22&lt;J$71,10,(J$72-'Indicator Data'!AS22)/(J$72-J$71)*10)),1))</f>
        <v>9.8000000000000007</v>
      </c>
      <c r="K20" s="1">
        <f>IF('Indicator Data'!AT22="No data","x",ROUND(IF('Indicator Data'!AT22&gt;K$72,0,IF('Indicator Data'!AT22&lt;K$71,10,(K$72-'Indicator Data'!AT22)/(K$72-K$71)*10)),1))</f>
        <v>7.9</v>
      </c>
      <c r="L20" s="2">
        <f t="shared" si="3"/>
        <v>9.1</v>
      </c>
      <c r="M20" s="1">
        <f>IF('Indicator Data'!AU22="No data","x",ROUND(IF('Indicator Data'!AU22&gt;M$72,0,IF('Indicator Data'!AU22&lt;M$71,10,(M$72-'Indicator Data'!AU22)/(M$72-M$71)*10)),1))</f>
        <v>10</v>
      </c>
      <c r="N20" s="1">
        <f>IF('Indicator Data'!AV22="No data","x",ROUND(IF('Indicator Data'!AV22&gt;N$72,0,IF('Indicator Data'!AV22&lt;N$71,10,(N$72-'Indicator Data'!AV22)/(N$72-N$71)*10)),1))</f>
        <v>10</v>
      </c>
      <c r="O20" s="2">
        <f t="shared" si="4"/>
        <v>10</v>
      </c>
      <c r="P20" s="1">
        <f>IF('Indicator Data'!T22="No data","x",ROUND(IF('Indicator Data'!T22&gt;P$72,0,IF('Indicator Data'!T22&lt;P$71,10,(P$72-'Indicator Data'!T22)/(P$72-P$71)*10)),1))</f>
        <v>0.3</v>
      </c>
      <c r="Q20" s="1">
        <f>IF('Indicator Data'!U22="No data","x",ROUND(IF('Indicator Data'!U22&gt;Q$72,0,IF('Indicator Data'!U22&lt;Q$71,10,(Q$72-'Indicator Data'!U22)/(Q$72-Q$71)*10)),1))</f>
        <v>1.7</v>
      </c>
      <c r="R20" s="2">
        <f t="shared" si="0"/>
        <v>1</v>
      </c>
      <c r="S20" s="4">
        <f t="shared" si="1"/>
        <v>6.7</v>
      </c>
      <c r="T20" s="68"/>
    </row>
    <row r="21" spans="1:20" s="9" customFormat="1" x14ac:dyDescent="0.25">
      <c r="A21" s="165" t="s">
        <v>185</v>
      </c>
      <c r="B21" s="165" t="s">
        <v>333</v>
      </c>
      <c r="C21" s="165" t="s">
        <v>317</v>
      </c>
      <c r="D21" s="195" t="s">
        <v>335</v>
      </c>
      <c r="E21" s="195"/>
      <c r="F21" s="1">
        <f>IF('Indicator Data'!AP23="No data","x",ROUND(IF('Indicator Data'!AP23&gt;F$72,0,IF('Indicator Data'!AP23&lt;F$71,10,(F$72-'Indicator Data'!AP23)/(F$72-F$71)*10)),1))</f>
        <v>5.3</v>
      </c>
      <c r="G21" s="4">
        <f t="shared" si="2"/>
        <v>5.3</v>
      </c>
      <c r="H21" s="1">
        <f>IF('Indicator Data'!AR23="No data","x",ROUND(IF('Indicator Data'!AR23^2&gt;H$72,0,IF('Indicator Data'!AR23^2&lt;H$71,10,(H$72-'Indicator Data'!AR23^2)/(H$72-H$71)*10)),1))</f>
        <v>10</v>
      </c>
      <c r="I21" s="1">
        <f>IF(OR('Indicator Data'!AQ23=0,'Indicator Data'!AQ23="No data"),"x",ROUND(IF('Indicator Data'!AQ23&gt;I$72,0,IF('Indicator Data'!AQ23&lt;I$71,10,(I$72-'Indicator Data'!AQ23)/(I$72-I$71)*10)),1))</f>
        <v>8.6</v>
      </c>
      <c r="J21" s="1">
        <f>IF('Indicator Data'!AS23="No data","x",ROUND(IF('Indicator Data'!AS23&gt;J$72,0,IF('Indicator Data'!AS23&lt;J$71,10,(J$72-'Indicator Data'!AS23)/(J$72-J$71)*10)),1))</f>
        <v>9.8000000000000007</v>
      </c>
      <c r="K21" s="1">
        <f>IF('Indicator Data'!AT23="No data","x",ROUND(IF('Indicator Data'!AT23&gt;K$72,0,IF('Indicator Data'!AT23&lt;K$71,10,(K$72-'Indicator Data'!AT23)/(K$72-K$71)*10)),1))</f>
        <v>7.9</v>
      </c>
      <c r="L21" s="2">
        <f t="shared" si="3"/>
        <v>9.1</v>
      </c>
      <c r="M21" s="1">
        <f>IF('Indicator Data'!AU23="No data","x",ROUND(IF('Indicator Data'!AU23&gt;M$72,0,IF('Indicator Data'!AU23&lt;M$71,10,(M$72-'Indicator Data'!AU23)/(M$72-M$71)*10)),1))</f>
        <v>10</v>
      </c>
      <c r="N21" s="1">
        <f>IF('Indicator Data'!AV23="No data","x",ROUND(IF('Indicator Data'!AV23&gt;N$72,0,IF('Indicator Data'!AV23&lt;N$71,10,(N$72-'Indicator Data'!AV23)/(N$72-N$71)*10)),1))</f>
        <v>10</v>
      </c>
      <c r="O21" s="2">
        <f t="shared" si="4"/>
        <v>10</v>
      </c>
      <c r="P21" s="1">
        <f>IF('Indicator Data'!T23="No data","x",ROUND(IF('Indicator Data'!T23&gt;P$72,0,IF('Indicator Data'!T23&lt;P$71,10,(P$72-'Indicator Data'!T23)/(P$72-P$71)*10)),1))</f>
        <v>0.3</v>
      </c>
      <c r="Q21" s="1">
        <f>IF('Indicator Data'!U23="No data","x",ROUND(IF('Indicator Data'!U23&gt;Q$72,0,IF('Indicator Data'!U23&lt;Q$71,10,(Q$72-'Indicator Data'!U23)/(Q$72-Q$71)*10)),1))</f>
        <v>1.7</v>
      </c>
      <c r="R21" s="2">
        <f t="shared" si="0"/>
        <v>1</v>
      </c>
      <c r="S21" s="4">
        <f t="shared" si="1"/>
        <v>6.7</v>
      </c>
      <c r="T21" s="68"/>
    </row>
    <row r="22" spans="1:20" s="9" customFormat="1" x14ac:dyDescent="0.25">
      <c r="A22" s="165" t="s">
        <v>185</v>
      </c>
      <c r="B22" s="165" t="s">
        <v>336</v>
      </c>
      <c r="C22" s="165" t="s">
        <v>317</v>
      </c>
      <c r="D22" s="195" t="s">
        <v>338</v>
      </c>
      <c r="E22" s="195"/>
      <c r="F22" s="1">
        <f>IF('Indicator Data'!AP24="No data","x",ROUND(IF('Indicator Data'!AP24&gt;F$72,0,IF('Indicator Data'!AP24&lt;F$71,10,(F$72-'Indicator Data'!AP24)/(F$72-F$71)*10)),1))</f>
        <v>5.3</v>
      </c>
      <c r="G22" s="4">
        <f t="shared" si="2"/>
        <v>5.3</v>
      </c>
      <c r="H22" s="1">
        <f>IF('Indicator Data'!AR24="No data","x",ROUND(IF('Indicator Data'!AR24^2&gt;H$72,0,IF('Indicator Data'!AR24^2&lt;H$71,10,(H$72-'Indicator Data'!AR24^2)/(H$72-H$71)*10)),1))</f>
        <v>10</v>
      </c>
      <c r="I22" s="1">
        <f>IF(OR('Indicator Data'!AQ24=0,'Indicator Data'!AQ24="No data"),"x",ROUND(IF('Indicator Data'!AQ24&gt;I$72,0,IF('Indicator Data'!AQ24&lt;I$71,10,(I$72-'Indicator Data'!AQ24)/(I$72-I$71)*10)),1))</f>
        <v>8.6</v>
      </c>
      <c r="J22" s="1">
        <f>IF('Indicator Data'!AS24="No data","x",ROUND(IF('Indicator Data'!AS24&gt;J$72,0,IF('Indicator Data'!AS24&lt;J$71,10,(J$72-'Indicator Data'!AS24)/(J$72-J$71)*10)),1))</f>
        <v>9.8000000000000007</v>
      </c>
      <c r="K22" s="1">
        <f>IF('Indicator Data'!AT24="No data","x",ROUND(IF('Indicator Data'!AT24&gt;K$72,0,IF('Indicator Data'!AT24&lt;K$71,10,(K$72-'Indicator Data'!AT24)/(K$72-K$71)*10)),1))</f>
        <v>7.9</v>
      </c>
      <c r="L22" s="2">
        <f t="shared" si="3"/>
        <v>9.1</v>
      </c>
      <c r="M22" s="1">
        <f>IF('Indicator Data'!AU24="No data","x",ROUND(IF('Indicator Data'!AU24&gt;M$72,0,IF('Indicator Data'!AU24&lt;M$71,10,(M$72-'Indicator Data'!AU24)/(M$72-M$71)*10)),1))</f>
        <v>10</v>
      </c>
      <c r="N22" s="1">
        <f>IF('Indicator Data'!AV24="No data","x",ROUND(IF('Indicator Data'!AV24&gt;N$72,0,IF('Indicator Data'!AV24&lt;N$71,10,(N$72-'Indicator Data'!AV24)/(N$72-N$71)*10)),1))</f>
        <v>10</v>
      </c>
      <c r="O22" s="2">
        <f t="shared" si="4"/>
        <v>10</v>
      </c>
      <c r="P22" s="1">
        <f>IF('Indicator Data'!T24="No data","x",ROUND(IF('Indicator Data'!T24&gt;P$72,0,IF('Indicator Data'!T24&lt;P$71,10,(P$72-'Indicator Data'!T24)/(P$72-P$71)*10)),1))</f>
        <v>0.3</v>
      </c>
      <c r="Q22" s="1">
        <f>IF('Indicator Data'!U24="No data","x",ROUND(IF('Indicator Data'!U24&gt;Q$72,0,IF('Indicator Data'!U24&lt;Q$71,10,(Q$72-'Indicator Data'!U24)/(Q$72-Q$71)*10)),1))</f>
        <v>1.7</v>
      </c>
      <c r="R22" s="2">
        <f t="shared" si="0"/>
        <v>1</v>
      </c>
      <c r="S22" s="4">
        <f t="shared" si="1"/>
        <v>6.7</v>
      </c>
      <c r="T22" s="68"/>
    </row>
    <row r="23" spans="1:20" s="9" customFormat="1" x14ac:dyDescent="0.25">
      <c r="A23" s="165" t="s">
        <v>186</v>
      </c>
      <c r="B23" s="165" t="s">
        <v>341</v>
      </c>
      <c r="C23" s="165" t="s">
        <v>342</v>
      </c>
      <c r="D23" s="195" t="s">
        <v>343</v>
      </c>
      <c r="E23" s="195"/>
      <c r="F23" s="1">
        <f>IF('Indicator Data'!AP25="No data","x",ROUND(IF('Indicator Data'!AP25&gt;F$72,0,IF('Indicator Data'!AP25&lt;F$71,10,(F$72-'Indicator Data'!AP25)/(F$72-F$71)*10)),1))</f>
        <v>5.3</v>
      </c>
      <c r="G23" s="4">
        <f t="shared" si="2"/>
        <v>5.3</v>
      </c>
      <c r="H23" s="1">
        <f>IF('Indicator Data'!AR25="No data","x",ROUND(IF('Indicator Data'!AR25^2&gt;H$72,0,IF('Indicator Data'!AR25^2&lt;H$71,10,(H$72-'Indicator Data'!AR25^2)/(H$72-H$71)*10)),1))</f>
        <v>10</v>
      </c>
      <c r="I23" s="1">
        <f>IF(OR('Indicator Data'!AQ25=0,'Indicator Data'!AQ25="No data"),"x",ROUND(IF('Indicator Data'!AQ25&gt;I$72,0,IF('Indicator Data'!AQ25&lt;I$71,10,(I$72-'Indicator Data'!AQ25)/(I$72-I$71)*10)),1))</f>
        <v>8.6</v>
      </c>
      <c r="J23" s="1">
        <f>IF('Indicator Data'!AS25="No data","x",ROUND(IF('Indicator Data'!AS25&gt;J$72,0,IF('Indicator Data'!AS25&lt;J$71,10,(J$72-'Indicator Data'!AS25)/(J$72-J$71)*10)),1))</f>
        <v>9.8000000000000007</v>
      </c>
      <c r="K23" s="1">
        <f>IF('Indicator Data'!AT25="No data","x",ROUND(IF('Indicator Data'!AT25&gt;K$72,0,IF('Indicator Data'!AT25&lt;K$71,10,(K$72-'Indicator Data'!AT25)/(K$72-K$71)*10)),1))</f>
        <v>7.9</v>
      </c>
      <c r="L23" s="2">
        <f t="shared" si="3"/>
        <v>9.1</v>
      </c>
      <c r="M23" s="1">
        <f>IF('Indicator Data'!AU25="No data","x",ROUND(IF('Indicator Data'!AU25&gt;M$72,0,IF('Indicator Data'!AU25&lt;M$71,10,(M$72-'Indicator Data'!AU25)/(M$72-M$71)*10)),1))</f>
        <v>10</v>
      </c>
      <c r="N23" s="1">
        <f>IF('Indicator Data'!AV25="No data","x",ROUND(IF('Indicator Data'!AV25&gt;N$72,0,IF('Indicator Data'!AV25&lt;N$71,10,(N$72-'Indicator Data'!AV25)/(N$72-N$71)*10)),1))</f>
        <v>4.3</v>
      </c>
      <c r="O23" s="2">
        <f t="shared" si="4"/>
        <v>7.2</v>
      </c>
      <c r="P23" s="1">
        <f>IF('Indicator Data'!T25="No data","x",ROUND(IF('Indicator Data'!T25&gt;P$72,0,IF('Indicator Data'!T25&lt;P$71,10,(P$72-'Indicator Data'!T25)/(P$72-P$71)*10)),1))</f>
        <v>5.3</v>
      </c>
      <c r="Q23" s="1">
        <f>IF('Indicator Data'!U25="No data","x",ROUND(IF('Indicator Data'!U25&gt;Q$72,0,IF('Indicator Data'!U25&lt;Q$71,10,(Q$72-'Indicator Data'!U25)/(Q$72-Q$71)*10)),1))</f>
        <v>7.7</v>
      </c>
      <c r="R23" s="2">
        <f t="shared" si="0"/>
        <v>6.5</v>
      </c>
      <c r="S23" s="4">
        <f t="shared" si="1"/>
        <v>7.6</v>
      </c>
      <c r="T23" s="68"/>
    </row>
    <row r="24" spans="1:20" s="9" customFormat="1" x14ac:dyDescent="0.25">
      <c r="A24" s="165" t="s">
        <v>186</v>
      </c>
      <c r="B24" s="165" t="s">
        <v>344</v>
      </c>
      <c r="C24" s="165" t="s">
        <v>342</v>
      </c>
      <c r="D24" s="195" t="s">
        <v>346</v>
      </c>
      <c r="E24" s="195"/>
      <c r="F24" s="1">
        <f>IF('Indicator Data'!AP26="No data","x",ROUND(IF('Indicator Data'!AP26&gt;F$72,0,IF('Indicator Data'!AP26&lt;F$71,10,(F$72-'Indicator Data'!AP26)/(F$72-F$71)*10)),1))</f>
        <v>5.3</v>
      </c>
      <c r="G24" s="4">
        <f t="shared" si="2"/>
        <v>5.3</v>
      </c>
      <c r="H24" s="1">
        <f>IF('Indicator Data'!AR26="No data","x",ROUND(IF('Indicator Data'!AR26^2&gt;H$72,0,IF('Indicator Data'!AR26^2&lt;H$71,10,(H$72-'Indicator Data'!AR26^2)/(H$72-H$71)*10)),1))</f>
        <v>10</v>
      </c>
      <c r="I24" s="1">
        <f>IF(OR('Indicator Data'!AQ26=0,'Indicator Data'!AQ26="No data"),"x",ROUND(IF('Indicator Data'!AQ26&gt;I$72,0,IF('Indicator Data'!AQ26&lt;I$71,10,(I$72-'Indicator Data'!AQ26)/(I$72-I$71)*10)),1))</f>
        <v>8.6</v>
      </c>
      <c r="J24" s="1">
        <f>IF('Indicator Data'!AS26="No data","x",ROUND(IF('Indicator Data'!AS26&gt;J$72,0,IF('Indicator Data'!AS26&lt;J$71,10,(J$72-'Indicator Data'!AS26)/(J$72-J$71)*10)),1))</f>
        <v>9.8000000000000007</v>
      </c>
      <c r="K24" s="1">
        <f>IF('Indicator Data'!AT26="No data","x",ROUND(IF('Indicator Data'!AT26&gt;K$72,0,IF('Indicator Data'!AT26&lt;K$71,10,(K$72-'Indicator Data'!AT26)/(K$72-K$71)*10)),1))</f>
        <v>7.9</v>
      </c>
      <c r="L24" s="2">
        <f t="shared" si="3"/>
        <v>9.1</v>
      </c>
      <c r="M24" s="1">
        <f>IF('Indicator Data'!AU26="No data","x",ROUND(IF('Indicator Data'!AU26&gt;M$72,0,IF('Indicator Data'!AU26&lt;M$71,10,(M$72-'Indicator Data'!AU26)/(M$72-M$71)*10)),1))</f>
        <v>10</v>
      </c>
      <c r="N24" s="1">
        <f>IF('Indicator Data'!AV26="No data","x",ROUND(IF('Indicator Data'!AV26&gt;N$72,0,IF('Indicator Data'!AV26&lt;N$71,10,(N$72-'Indicator Data'!AV26)/(N$72-N$71)*10)),1))</f>
        <v>4.3</v>
      </c>
      <c r="O24" s="2">
        <f t="shared" si="4"/>
        <v>7.2</v>
      </c>
      <c r="P24" s="1">
        <f>IF('Indicator Data'!T26="No data","x",ROUND(IF('Indicator Data'!T26&gt;P$72,0,IF('Indicator Data'!T26&lt;P$71,10,(P$72-'Indicator Data'!T26)/(P$72-P$71)*10)),1))</f>
        <v>5.3</v>
      </c>
      <c r="Q24" s="1">
        <f>IF('Indicator Data'!U26="No data","x",ROUND(IF('Indicator Data'!U26&gt;Q$72,0,IF('Indicator Data'!U26&lt;Q$71,10,(Q$72-'Indicator Data'!U26)/(Q$72-Q$71)*10)),1))</f>
        <v>7.7</v>
      </c>
      <c r="R24" s="2">
        <f t="shared" si="0"/>
        <v>6.5</v>
      </c>
      <c r="S24" s="4">
        <f t="shared" si="1"/>
        <v>7.6</v>
      </c>
      <c r="T24" s="68"/>
    </row>
    <row r="25" spans="1:20" s="9" customFormat="1" x14ac:dyDescent="0.25">
      <c r="A25" s="165" t="s">
        <v>186</v>
      </c>
      <c r="B25" s="165" t="s">
        <v>347</v>
      </c>
      <c r="C25" s="165" t="s">
        <v>342</v>
      </c>
      <c r="D25" s="195" t="s">
        <v>349</v>
      </c>
      <c r="E25" s="195"/>
      <c r="F25" s="1">
        <f>IF('Indicator Data'!AP27="No data","x",ROUND(IF('Indicator Data'!AP27&gt;F$72,0,IF('Indicator Data'!AP27&lt;F$71,10,(F$72-'Indicator Data'!AP27)/(F$72-F$71)*10)),1))</f>
        <v>5.3</v>
      </c>
      <c r="G25" s="4">
        <f t="shared" si="2"/>
        <v>5.3</v>
      </c>
      <c r="H25" s="1">
        <f>IF('Indicator Data'!AR27="No data","x",ROUND(IF('Indicator Data'!AR27^2&gt;H$72,0,IF('Indicator Data'!AR27^2&lt;H$71,10,(H$72-'Indicator Data'!AR27^2)/(H$72-H$71)*10)),1))</f>
        <v>10</v>
      </c>
      <c r="I25" s="1">
        <f>IF(OR('Indicator Data'!AQ27=0,'Indicator Data'!AQ27="No data"),"x",ROUND(IF('Indicator Data'!AQ27&gt;I$72,0,IF('Indicator Data'!AQ27&lt;I$71,10,(I$72-'Indicator Data'!AQ27)/(I$72-I$71)*10)),1))</f>
        <v>8.6</v>
      </c>
      <c r="J25" s="1">
        <f>IF('Indicator Data'!AS27="No data","x",ROUND(IF('Indicator Data'!AS27&gt;J$72,0,IF('Indicator Data'!AS27&lt;J$71,10,(J$72-'Indicator Data'!AS27)/(J$72-J$71)*10)),1))</f>
        <v>9.8000000000000007</v>
      </c>
      <c r="K25" s="1">
        <f>IF('Indicator Data'!AT27="No data","x",ROUND(IF('Indicator Data'!AT27&gt;K$72,0,IF('Indicator Data'!AT27&lt;K$71,10,(K$72-'Indicator Data'!AT27)/(K$72-K$71)*10)),1))</f>
        <v>7.9</v>
      </c>
      <c r="L25" s="2">
        <f t="shared" si="3"/>
        <v>9.1</v>
      </c>
      <c r="M25" s="1">
        <f>IF('Indicator Data'!AU27="No data","x",ROUND(IF('Indicator Data'!AU27&gt;M$72,0,IF('Indicator Data'!AU27&lt;M$71,10,(M$72-'Indicator Data'!AU27)/(M$72-M$71)*10)),1))</f>
        <v>10</v>
      </c>
      <c r="N25" s="1">
        <f>IF('Indicator Data'!AV27="No data","x",ROUND(IF('Indicator Data'!AV27&gt;N$72,0,IF('Indicator Data'!AV27&lt;N$71,10,(N$72-'Indicator Data'!AV27)/(N$72-N$71)*10)),1))</f>
        <v>4.3</v>
      </c>
      <c r="O25" s="2">
        <f t="shared" si="4"/>
        <v>7.2</v>
      </c>
      <c r="P25" s="1">
        <f>IF('Indicator Data'!T27="No data","x",ROUND(IF('Indicator Data'!T27&gt;P$72,0,IF('Indicator Data'!T27&lt;P$71,10,(P$72-'Indicator Data'!T27)/(P$72-P$71)*10)),1))</f>
        <v>5.3</v>
      </c>
      <c r="Q25" s="1">
        <f>IF('Indicator Data'!U27="No data","x",ROUND(IF('Indicator Data'!U27&gt;Q$72,0,IF('Indicator Data'!U27&lt;Q$71,10,(Q$72-'Indicator Data'!U27)/(Q$72-Q$71)*10)),1))</f>
        <v>7.7</v>
      </c>
      <c r="R25" s="2">
        <f t="shared" si="0"/>
        <v>6.5</v>
      </c>
      <c r="S25" s="4">
        <f t="shared" si="1"/>
        <v>7.6</v>
      </c>
      <c r="T25" s="68"/>
    </row>
    <row r="26" spans="1:20" s="9" customFormat="1" x14ac:dyDescent="0.25">
      <c r="A26" s="165" t="s">
        <v>186</v>
      </c>
      <c r="B26" s="165" t="s">
        <v>350</v>
      </c>
      <c r="C26" s="165" t="s">
        <v>342</v>
      </c>
      <c r="D26" s="195" t="s">
        <v>352</v>
      </c>
      <c r="E26" s="195"/>
      <c r="F26" s="1">
        <f>IF('Indicator Data'!AP28="No data","x",ROUND(IF('Indicator Data'!AP28&gt;F$72,0,IF('Indicator Data'!AP28&lt;F$71,10,(F$72-'Indicator Data'!AP28)/(F$72-F$71)*10)),1))</f>
        <v>5.3</v>
      </c>
      <c r="G26" s="4">
        <f t="shared" si="2"/>
        <v>5.3</v>
      </c>
      <c r="H26" s="1">
        <f>IF('Indicator Data'!AR28="No data","x",ROUND(IF('Indicator Data'!AR28^2&gt;H$72,0,IF('Indicator Data'!AR28^2&lt;H$71,10,(H$72-'Indicator Data'!AR28^2)/(H$72-H$71)*10)),1))</f>
        <v>10</v>
      </c>
      <c r="I26" s="1">
        <f>IF(OR('Indicator Data'!AQ28=0,'Indicator Data'!AQ28="No data"),"x",ROUND(IF('Indicator Data'!AQ28&gt;I$72,0,IF('Indicator Data'!AQ28&lt;I$71,10,(I$72-'Indicator Data'!AQ28)/(I$72-I$71)*10)),1))</f>
        <v>8.6</v>
      </c>
      <c r="J26" s="1">
        <f>IF('Indicator Data'!AS28="No data","x",ROUND(IF('Indicator Data'!AS28&gt;J$72,0,IF('Indicator Data'!AS28&lt;J$71,10,(J$72-'Indicator Data'!AS28)/(J$72-J$71)*10)),1))</f>
        <v>9.8000000000000007</v>
      </c>
      <c r="K26" s="1">
        <f>IF('Indicator Data'!AT28="No data","x",ROUND(IF('Indicator Data'!AT28&gt;K$72,0,IF('Indicator Data'!AT28&lt;K$71,10,(K$72-'Indicator Data'!AT28)/(K$72-K$71)*10)),1))</f>
        <v>7.9</v>
      </c>
      <c r="L26" s="2">
        <f t="shared" si="3"/>
        <v>9.1</v>
      </c>
      <c r="M26" s="1">
        <f>IF('Indicator Data'!AU28="No data","x",ROUND(IF('Indicator Data'!AU28&gt;M$72,0,IF('Indicator Data'!AU28&lt;M$71,10,(M$72-'Indicator Data'!AU28)/(M$72-M$71)*10)),1))</f>
        <v>10</v>
      </c>
      <c r="N26" s="1">
        <f>IF('Indicator Data'!AV28="No data","x",ROUND(IF('Indicator Data'!AV28&gt;N$72,0,IF('Indicator Data'!AV28&lt;N$71,10,(N$72-'Indicator Data'!AV28)/(N$72-N$71)*10)),1))</f>
        <v>4.3</v>
      </c>
      <c r="O26" s="2">
        <f t="shared" si="4"/>
        <v>7.2</v>
      </c>
      <c r="P26" s="1">
        <f>IF('Indicator Data'!T28="No data","x",ROUND(IF('Indicator Data'!T28&gt;P$72,0,IF('Indicator Data'!T28&lt;P$71,10,(P$72-'Indicator Data'!T28)/(P$72-P$71)*10)),1))</f>
        <v>5.3</v>
      </c>
      <c r="Q26" s="1">
        <f>IF('Indicator Data'!U28="No data","x",ROUND(IF('Indicator Data'!U28&gt;Q$72,0,IF('Indicator Data'!U28&lt;Q$71,10,(Q$72-'Indicator Data'!U28)/(Q$72-Q$71)*10)),1))</f>
        <v>7.7</v>
      </c>
      <c r="R26" s="2">
        <f t="shared" si="0"/>
        <v>6.5</v>
      </c>
      <c r="S26" s="4">
        <f t="shared" si="1"/>
        <v>7.6</v>
      </c>
      <c r="T26" s="68"/>
    </row>
    <row r="27" spans="1:20" s="9" customFormat="1" x14ac:dyDescent="0.25">
      <c r="A27" s="165" t="s">
        <v>186</v>
      </c>
      <c r="B27" s="165" t="s">
        <v>553</v>
      </c>
      <c r="C27" s="165" t="s">
        <v>342</v>
      </c>
      <c r="D27" s="195" t="s">
        <v>355</v>
      </c>
      <c r="E27" s="195"/>
      <c r="F27" s="1">
        <f>IF('Indicator Data'!AP29="No data","x",ROUND(IF('Indicator Data'!AP29&gt;F$72,0,IF('Indicator Data'!AP29&lt;F$71,10,(F$72-'Indicator Data'!AP29)/(F$72-F$71)*10)),1))</f>
        <v>5.3</v>
      </c>
      <c r="G27" s="4">
        <f t="shared" si="2"/>
        <v>5.3</v>
      </c>
      <c r="H27" s="1">
        <f>IF('Indicator Data'!AR29="No data","x",ROUND(IF('Indicator Data'!AR29^2&gt;H$72,0,IF('Indicator Data'!AR29^2&lt;H$71,10,(H$72-'Indicator Data'!AR29^2)/(H$72-H$71)*10)),1))</f>
        <v>10</v>
      </c>
      <c r="I27" s="1">
        <f>IF(OR('Indicator Data'!AQ29=0,'Indicator Data'!AQ29="No data"),"x",ROUND(IF('Indicator Data'!AQ29&gt;I$72,0,IF('Indicator Data'!AQ29&lt;I$71,10,(I$72-'Indicator Data'!AQ29)/(I$72-I$71)*10)),1))</f>
        <v>8.6</v>
      </c>
      <c r="J27" s="1">
        <f>IF('Indicator Data'!AS29="No data","x",ROUND(IF('Indicator Data'!AS29&gt;J$72,0,IF('Indicator Data'!AS29&lt;J$71,10,(J$72-'Indicator Data'!AS29)/(J$72-J$71)*10)),1))</f>
        <v>9.8000000000000007</v>
      </c>
      <c r="K27" s="1">
        <f>IF('Indicator Data'!AT29="No data","x",ROUND(IF('Indicator Data'!AT29&gt;K$72,0,IF('Indicator Data'!AT29&lt;K$71,10,(K$72-'Indicator Data'!AT29)/(K$72-K$71)*10)),1))</f>
        <v>7.9</v>
      </c>
      <c r="L27" s="2">
        <f t="shared" si="3"/>
        <v>9.1</v>
      </c>
      <c r="M27" s="1">
        <f>IF('Indicator Data'!AU29="No data","x",ROUND(IF('Indicator Data'!AU29&gt;M$72,0,IF('Indicator Data'!AU29&lt;M$71,10,(M$72-'Indicator Data'!AU29)/(M$72-M$71)*10)),1))</f>
        <v>10</v>
      </c>
      <c r="N27" s="1">
        <f>IF('Indicator Data'!AV29="No data","x",ROUND(IF('Indicator Data'!AV29&gt;N$72,0,IF('Indicator Data'!AV29&lt;N$71,10,(N$72-'Indicator Data'!AV29)/(N$72-N$71)*10)),1))</f>
        <v>4.3</v>
      </c>
      <c r="O27" s="2">
        <f t="shared" si="4"/>
        <v>7.2</v>
      </c>
      <c r="P27" s="1">
        <f>IF('Indicator Data'!T29="No data","x",ROUND(IF('Indicator Data'!T29&gt;P$72,0,IF('Indicator Data'!T29&lt;P$71,10,(P$72-'Indicator Data'!T29)/(P$72-P$71)*10)),1))</f>
        <v>5.3</v>
      </c>
      <c r="Q27" s="1">
        <f>IF('Indicator Data'!U29="No data","x",ROUND(IF('Indicator Data'!U29&gt;Q$72,0,IF('Indicator Data'!U29&lt;Q$71,10,(Q$72-'Indicator Data'!U29)/(Q$72-Q$71)*10)),1))</f>
        <v>7.7</v>
      </c>
      <c r="R27" s="2">
        <f t="shared" si="0"/>
        <v>6.5</v>
      </c>
      <c r="S27" s="4">
        <f t="shared" si="1"/>
        <v>7.6</v>
      </c>
      <c r="T27" s="68"/>
    </row>
    <row r="28" spans="1:20" s="9" customFormat="1" x14ac:dyDescent="0.25">
      <c r="A28" s="165" t="s">
        <v>186</v>
      </c>
      <c r="B28" s="165" t="s">
        <v>356</v>
      </c>
      <c r="C28" s="165" t="s">
        <v>342</v>
      </c>
      <c r="D28" s="195" t="s">
        <v>358</v>
      </c>
      <c r="E28" s="195"/>
      <c r="F28" s="1">
        <f>IF('Indicator Data'!AP30="No data","x",ROUND(IF('Indicator Data'!AP30&gt;F$72,0,IF('Indicator Data'!AP30&lt;F$71,10,(F$72-'Indicator Data'!AP30)/(F$72-F$71)*10)),1))</f>
        <v>5.3</v>
      </c>
      <c r="G28" s="4">
        <f t="shared" si="2"/>
        <v>5.3</v>
      </c>
      <c r="H28" s="1">
        <f>IF('Indicator Data'!AR30="No data","x",ROUND(IF('Indicator Data'!AR30^2&gt;H$72,0,IF('Indicator Data'!AR30^2&lt;H$71,10,(H$72-'Indicator Data'!AR30^2)/(H$72-H$71)*10)),1))</f>
        <v>10</v>
      </c>
      <c r="I28" s="1">
        <f>IF(OR('Indicator Data'!AQ30=0,'Indicator Data'!AQ30="No data"),"x",ROUND(IF('Indicator Data'!AQ30&gt;I$72,0,IF('Indicator Data'!AQ30&lt;I$71,10,(I$72-'Indicator Data'!AQ30)/(I$72-I$71)*10)),1))</f>
        <v>8.6</v>
      </c>
      <c r="J28" s="1">
        <f>IF('Indicator Data'!AS30="No data","x",ROUND(IF('Indicator Data'!AS30&gt;J$72,0,IF('Indicator Data'!AS30&lt;J$71,10,(J$72-'Indicator Data'!AS30)/(J$72-J$71)*10)),1))</f>
        <v>9.8000000000000007</v>
      </c>
      <c r="K28" s="1">
        <f>IF('Indicator Data'!AT30="No data","x",ROUND(IF('Indicator Data'!AT30&gt;K$72,0,IF('Indicator Data'!AT30&lt;K$71,10,(K$72-'Indicator Data'!AT30)/(K$72-K$71)*10)),1))</f>
        <v>7.9</v>
      </c>
      <c r="L28" s="2">
        <f t="shared" si="3"/>
        <v>9.1</v>
      </c>
      <c r="M28" s="1">
        <f>IF('Indicator Data'!AU30="No data","x",ROUND(IF('Indicator Data'!AU30&gt;M$72,0,IF('Indicator Data'!AU30&lt;M$71,10,(M$72-'Indicator Data'!AU30)/(M$72-M$71)*10)),1))</f>
        <v>10</v>
      </c>
      <c r="N28" s="1">
        <f>IF('Indicator Data'!AV30="No data","x",ROUND(IF('Indicator Data'!AV30&gt;N$72,0,IF('Indicator Data'!AV30&lt;N$71,10,(N$72-'Indicator Data'!AV30)/(N$72-N$71)*10)),1))</f>
        <v>4.3</v>
      </c>
      <c r="O28" s="2">
        <f t="shared" si="4"/>
        <v>7.2</v>
      </c>
      <c r="P28" s="1">
        <f>IF('Indicator Data'!T30="No data","x",ROUND(IF('Indicator Data'!T30&gt;P$72,0,IF('Indicator Data'!T30&lt;P$71,10,(P$72-'Indicator Data'!T30)/(P$72-P$71)*10)),1))</f>
        <v>5.3</v>
      </c>
      <c r="Q28" s="1">
        <f>IF('Indicator Data'!U30="No data","x",ROUND(IF('Indicator Data'!U30&gt;Q$72,0,IF('Indicator Data'!U30&lt;Q$71,10,(Q$72-'Indicator Data'!U30)/(Q$72-Q$71)*10)),1))</f>
        <v>7.7</v>
      </c>
      <c r="R28" s="2">
        <f t="shared" si="0"/>
        <v>6.5</v>
      </c>
      <c r="S28" s="4">
        <f t="shared" si="1"/>
        <v>7.6</v>
      </c>
      <c r="T28" s="68"/>
    </row>
    <row r="29" spans="1:20" s="9" customFormat="1" x14ac:dyDescent="0.25">
      <c r="A29" s="165" t="s">
        <v>186</v>
      </c>
      <c r="B29" s="165" t="s">
        <v>556</v>
      </c>
      <c r="C29" s="165" t="s">
        <v>342</v>
      </c>
      <c r="D29" s="195" t="s">
        <v>361</v>
      </c>
      <c r="E29" s="195"/>
      <c r="F29" s="1">
        <f>IF('Indicator Data'!AP31="No data","x",ROUND(IF('Indicator Data'!AP31&gt;F$72,0,IF('Indicator Data'!AP31&lt;F$71,10,(F$72-'Indicator Data'!AP31)/(F$72-F$71)*10)),1))</f>
        <v>5.3</v>
      </c>
      <c r="G29" s="4">
        <f t="shared" si="2"/>
        <v>5.3</v>
      </c>
      <c r="H29" s="1">
        <f>IF('Indicator Data'!AR31="No data","x",ROUND(IF('Indicator Data'!AR31^2&gt;H$72,0,IF('Indicator Data'!AR31^2&lt;H$71,10,(H$72-'Indicator Data'!AR31^2)/(H$72-H$71)*10)),1))</f>
        <v>10</v>
      </c>
      <c r="I29" s="1">
        <f>IF(OR('Indicator Data'!AQ31=0,'Indicator Data'!AQ31="No data"),"x",ROUND(IF('Indicator Data'!AQ31&gt;I$72,0,IF('Indicator Data'!AQ31&lt;I$71,10,(I$72-'Indicator Data'!AQ31)/(I$72-I$71)*10)),1))</f>
        <v>8.6</v>
      </c>
      <c r="J29" s="1">
        <f>IF('Indicator Data'!AS31="No data","x",ROUND(IF('Indicator Data'!AS31&gt;J$72,0,IF('Indicator Data'!AS31&lt;J$71,10,(J$72-'Indicator Data'!AS31)/(J$72-J$71)*10)),1))</f>
        <v>9.8000000000000007</v>
      </c>
      <c r="K29" s="1">
        <f>IF('Indicator Data'!AT31="No data","x",ROUND(IF('Indicator Data'!AT31&gt;K$72,0,IF('Indicator Data'!AT31&lt;K$71,10,(K$72-'Indicator Data'!AT31)/(K$72-K$71)*10)),1))</f>
        <v>7.9</v>
      </c>
      <c r="L29" s="2">
        <f t="shared" si="3"/>
        <v>9.1</v>
      </c>
      <c r="M29" s="1">
        <f>IF('Indicator Data'!AU31="No data","x",ROUND(IF('Indicator Data'!AU31&gt;M$72,0,IF('Indicator Data'!AU31&lt;M$71,10,(M$72-'Indicator Data'!AU31)/(M$72-M$71)*10)),1))</f>
        <v>10</v>
      </c>
      <c r="N29" s="1">
        <f>IF('Indicator Data'!AV31="No data","x",ROUND(IF('Indicator Data'!AV31&gt;N$72,0,IF('Indicator Data'!AV31&lt;N$71,10,(N$72-'Indicator Data'!AV31)/(N$72-N$71)*10)),1))</f>
        <v>4.3</v>
      </c>
      <c r="O29" s="2">
        <f t="shared" si="4"/>
        <v>7.2</v>
      </c>
      <c r="P29" s="1">
        <f>IF('Indicator Data'!T31="No data","x",ROUND(IF('Indicator Data'!T31&gt;P$72,0,IF('Indicator Data'!T31&lt;P$71,10,(P$72-'Indicator Data'!T31)/(P$72-P$71)*10)),1))</f>
        <v>5.3</v>
      </c>
      <c r="Q29" s="1">
        <f>IF('Indicator Data'!U31="No data","x",ROUND(IF('Indicator Data'!U31&gt;Q$72,0,IF('Indicator Data'!U31&lt;Q$71,10,(Q$72-'Indicator Data'!U31)/(Q$72-Q$71)*10)),1))</f>
        <v>7.7</v>
      </c>
      <c r="R29" s="2">
        <f t="shared" si="0"/>
        <v>6.5</v>
      </c>
      <c r="S29" s="4">
        <f t="shared" si="1"/>
        <v>7.6</v>
      </c>
      <c r="T29" s="68"/>
    </row>
    <row r="30" spans="1:20" s="9" customFormat="1" x14ac:dyDescent="0.25">
      <c r="A30" s="165" t="s">
        <v>186</v>
      </c>
      <c r="B30" s="165" t="s">
        <v>359</v>
      </c>
      <c r="C30" s="165" t="s">
        <v>342</v>
      </c>
      <c r="D30" s="195" t="s">
        <v>364</v>
      </c>
      <c r="E30" s="195"/>
      <c r="F30" s="1">
        <f>IF('Indicator Data'!AP32="No data","x",ROUND(IF('Indicator Data'!AP32&gt;F$72,0,IF('Indicator Data'!AP32&lt;F$71,10,(F$72-'Indicator Data'!AP32)/(F$72-F$71)*10)),1))</f>
        <v>5.3</v>
      </c>
      <c r="G30" s="4">
        <f t="shared" si="2"/>
        <v>5.3</v>
      </c>
      <c r="H30" s="1">
        <f>IF('Indicator Data'!AR32="No data","x",ROUND(IF('Indicator Data'!AR32^2&gt;H$72,0,IF('Indicator Data'!AR32^2&lt;H$71,10,(H$72-'Indicator Data'!AR32^2)/(H$72-H$71)*10)),1))</f>
        <v>10</v>
      </c>
      <c r="I30" s="1">
        <f>IF(OR('Indicator Data'!AQ32=0,'Indicator Data'!AQ32="No data"),"x",ROUND(IF('Indicator Data'!AQ32&gt;I$72,0,IF('Indicator Data'!AQ32&lt;I$71,10,(I$72-'Indicator Data'!AQ32)/(I$72-I$71)*10)),1))</f>
        <v>8.6</v>
      </c>
      <c r="J30" s="1">
        <f>IF('Indicator Data'!AS32="No data","x",ROUND(IF('Indicator Data'!AS32&gt;J$72,0,IF('Indicator Data'!AS32&lt;J$71,10,(J$72-'Indicator Data'!AS32)/(J$72-J$71)*10)),1))</f>
        <v>9.8000000000000007</v>
      </c>
      <c r="K30" s="1">
        <f>IF('Indicator Data'!AT32="No data","x",ROUND(IF('Indicator Data'!AT32&gt;K$72,0,IF('Indicator Data'!AT32&lt;K$71,10,(K$72-'Indicator Data'!AT32)/(K$72-K$71)*10)),1))</f>
        <v>7.9</v>
      </c>
      <c r="L30" s="2">
        <f t="shared" si="3"/>
        <v>9.1</v>
      </c>
      <c r="M30" s="1">
        <f>IF('Indicator Data'!AU32="No data","x",ROUND(IF('Indicator Data'!AU32&gt;M$72,0,IF('Indicator Data'!AU32&lt;M$71,10,(M$72-'Indicator Data'!AU32)/(M$72-M$71)*10)),1))</f>
        <v>10</v>
      </c>
      <c r="N30" s="1">
        <f>IF('Indicator Data'!AV32="No data","x",ROUND(IF('Indicator Data'!AV32&gt;N$72,0,IF('Indicator Data'!AV32&lt;N$71,10,(N$72-'Indicator Data'!AV32)/(N$72-N$71)*10)),1))</f>
        <v>4.3</v>
      </c>
      <c r="O30" s="2">
        <f t="shared" si="4"/>
        <v>7.2</v>
      </c>
      <c r="P30" s="1">
        <f>IF('Indicator Data'!T32="No data","x",ROUND(IF('Indicator Data'!T32&gt;P$72,0,IF('Indicator Data'!T32&lt;P$71,10,(P$72-'Indicator Data'!T32)/(P$72-P$71)*10)),1))</f>
        <v>5.3</v>
      </c>
      <c r="Q30" s="1">
        <f>IF('Indicator Data'!U32="No data","x",ROUND(IF('Indicator Data'!U32&gt;Q$72,0,IF('Indicator Data'!U32&lt;Q$71,10,(Q$72-'Indicator Data'!U32)/(Q$72-Q$71)*10)),1))</f>
        <v>7.7</v>
      </c>
      <c r="R30" s="2">
        <f t="shared" si="0"/>
        <v>6.5</v>
      </c>
      <c r="S30" s="4">
        <f t="shared" si="1"/>
        <v>7.6</v>
      </c>
      <c r="T30" s="68"/>
    </row>
    <row r="31" spans="1:20" s="9" customFormat="1" x14ac:dyDescent="0.25">
      <c r="A31" s="165" t="s">
        <v>186</v>
      </c>
      <c r="B31" s="165" t="s">
        <v>362</v>
      </c>
      <c r="C31" s="165" t="s">
        <v>342</v>
      </c>
      <c r="D31" s="195" t="s">
        <v>518</v>
      </c>
      <c r="E31" s="195"/>
      <c r="F31" s="1">
        <f>IF('Indicator Data'!AP33="No data","x",ROUND(IF('Indicator Data'!AP33&gt;F$72,0,IF('Indicator Data'!AP33&lt;F$71,10,(F$72-'Indicator Data'!AP33)/(F$72-F$71)*10)),1))</f>
        <v>5.3</v>
      </c>
      <c r="G31" s="4">
        <f t="shared" si="2"/>
        <v>5.3</v>
      </c>
      <c r="H31" s="1">
        <f>IF('Indicator Data'!AR33="No data","x",ROUND(IF('Indicator Data'!AR33^2&gt;H$72,0,IF('Indicator Data'!AR33^2&lt;H$71,10,(H$72-'Indicator Data'!AR33^2)/(H$72-H$71)*10)),1))</f>
        <v>10</v>
      </c>
      <c r="I31" s="1">
        <f>IF(OR('Indicator Data'!AQ33=0,'Indicator Data'!AQ33="No data"),"x",ROUND(IF('Indicator Data'!AQ33&gt;I$72,0,IF('Indicator Data'!AQ33&lt;I$71,10,(I$72-'Indicator Data'!AQ33)/(I$72-I$71)*10)),1))</f>
        <v>8.6</v>
      </c>
      <c r="J31" s="1">
        <f>IF('Indicator Data'!AS33="No data","x",ROUND(IF('Indicator Data'!AS33&gt;J$72,0,IF('Indicator Data'!AS33&lt;J$71,10,(J$72-'Indicator Data'!AS33)/(J$72-J$71)*10)),1))</f>
        <v>9.8000000000000007</v>
      </c>
      <c r="K31" s="1">
        <f>IF('Indicator Data'!AT33="No data","x",ROUND(IF('Indicator Data'!AT33&gt;K$72,0,IF('Indicator Data'!AT33&lt;K$71,10,(K$72-'Indicator Data'!AT33)/(K$72-K$71)*10)),1))</f>
        <v>7.9</v>
      </c>
      <c r="L31" s="2">
        <f t="shared" si="3"/>
        <v>9.1</v>
      </c>
      <c r="M31" s="1">
        <f>IF('Indicator Data'!AU33="No data","x",ROUND(IF('Indicator Data'!AU33&gt;M$72,0,IF('Indicator Data'!AU33&lt;M$71,10,(M$72-'Indicator Data'!AU33)/(M$72-M$71)*10)),1))</f>
        <v>10</v>
      </c>
      <c r="N31" s="1">
        <f>IF('Indicator Data'!AV33="No data","x",ROUND(IF('Indicator Data'!AV33&gt;N$72,0,IF('Indicator Data'!AV33&lt;N$71,10,(N$72-'Indicator Data'!AV33)/(N$72-N$71)*10)),1))</f>
        <v>4.3</v>
      </c>
      <c r="O31" s="2">
        <f t="shared" si="4"/>
        <v>7.2</v>
      </c>
      <c r="P31" s="1">
        <f>IF('Indicator Data'!T33="No data","x",ROUND(IF('Indicator Data'!T33&gt;P$72,0,IF('Indicator Data'!T33&lt;P$71,10,(P$72-'Indicator Data'!T33)/(P$72-P$71)*10)),1))</f>
        <v>5.3</v>
      </c>
      <c r="Q31" s="1">
        <f>IF('Indicator Data'!U33="No data","x",ROUND(IF('Indicator Data'!U33&gt;Q$72,0,IF('Indicator Data'!U33&lt;Q$71,10,(Q$72-'Indicator Data'!U33)/(Q$72-Q$71)*10)),1))</f>
        <v>7.7</v>
      </c>
      <c r="R31" s="2">
        <f t="shared" si="0"/>
        <v>6.5</v>
      </c>
      <c r="S31" s="4">
        <f t="shared" si="1"/>
        <v>7.6</v>
      </c>
      <c r="T31" s="68"/>
    </row>
    <row r="32" spans="1:20" s="9" customFormat="1" x14ac:dyDescent="0.25">
      <c r="A32" s="165" t="s">
        <v>187</v>
      </c>
      <c r="B32" s="165" t="s">
        <v>365</v>
      </c>
      <c r="C32" s="165" t="s">
        <v>367</v>
      </c>
      <c r="D32" s="195" t="s">
        <v>368</v>
      </c>
      <c r="E32" s="195"/>
      <c r="F32" s="1">
        <f>IF('Indicator Data'!AP34="No data","x",ROUND(IF('Indicator Data'!AP34&gt;F$72,0,IF('Indicator Data'!AP34&lt;F$71,10,(F$72-'Indicator Data'!AP34)/(F$72-F$71)*10)),1))</f>
        <v>5.3</v>
      </c>
      <c r="G32" s="4">
        <f t="shared" si="2"/>
        <v>5.3</v>
      </c>
      <c r="H32" s="1">
        <f>IF('Indicator Data'!AR34="No data","x",ROUND(IF('Indicator Data'!AR34^2&gt;H$72,0,IF('Indicator Data'!AR34^2&lt;H$71,10,(H$72-'Indicator Data'!AR34^2)/(H$72-H$71)*10)),1))</f>
        <v>10</v>
      </c>
      <c r="I32" s="1">
        <f>IF(OR('Indicator Data'!AQ34=0,'Indicator Data'!AQ34="No data"),"x",ROUND(IF('Indicator Data'!AQ34&gt;I$72,0,IF('Indicator Data'!AQ34&lt;I$71,10,(I$72-'Indicator Data'!AQ34)/(I$72-I$71)*10)),1))</f>
        <v>8.6</v>
      </c>
      <c r="J32" s="1">
        <f>IF('Indicator Data'!AS34="No data","x",ROUND(IF('Indicator Data'!AS34&gt;J$72,0,IF('Indicator Data'!AS34&lt;J$71,10,(J$72-'Indicator Data'!AS34)/(J$72-J$71)*10)),1))</f>
        <v>9.8000000000000007</v>
      </c>
      <c r="K32" s="1">
        <f>IF('Indicator Data'!AT34="No data","x",ROUND(IF('Indicator Data'!AT34&gt;K$72,0,IF('Indicator Data'!AT34&lt;K$71,10,(K$72-'Indicator Data'!AT34)/(K$72-K$71)*10)),1))</f>
        <v>7.9</v>
      </c>
      <c r="L32" s="2">
        <f t="shared" si="3"/>
        <v>9.1</v>
      </c>
      <c r="M32" s="1">
        <f>IF('Indicator Data'!AU34="No data","x",ROUND(IF('Indicator Data'!AU34&gt;M$72,0,IF('Indicator Data'!AU34&lt;M$71,10,(M$72-'Indicator Data'!AU34)/(M$72-M$71)*10)),1))</f>
        <v>10</v>
      </c>
      <c r="N32" s="1">
        <f>IF('Indicator Data'!AV34="No data","x",ROUND(IF('Indicator Data'!AV34&gt;N$72,0,IF('Indicator Data'!AV34&lt;N$71,10,(N$72-'Indicator Data'!AV34)/(N$72-N$71)*10)),1))</f>
        <v>8.4</v>
      </c>
      <c r="O32" s="2">
        <f t="shared" si="4"/>
        <v>9.1999999999999993</v>
      </c>
      <c r="P32" s="1">
        <f>IF('Indicator Data'!T34="No data","x",ROUND(IF('Indicator Data'!T34&gt;P$72,0,IF('Indicator Data'!T34&lt;P$71,10,(P$72-'Indicator Data'!T34)/(P$72-P$71)*10)),1))</f>
        <v>2</v>
      </c>
      <c r="Q32" s="1">
        <f>IF('Indicator Data'!U34="No data","x",ROUND(IF('Indicator Data'!U34&gt;Q$72,0,IF('Indicator Data'!U34&lt;Q$71,10,(Q$72-'Indicator Data'!U34)/(Q$72-Q$71)*10)),1))</f>
        <v>3</v>
      </c>
      <c r="R32" s="2">
        <f t="shared" si="0"/>
        <v>2.5</v>
      </c>
      <c r="S32" s="4">
        <f t="shared" si="1"/>
        <v>6.9</v>
      </c>
      <c r="T32" s="68"/>
    </row>
    <row r="33" spans="1:20" s="9" customFormat="1" x14ac:dyDescent="0.25">
      <c r="A33" s="165" t="s">
        <v>187</v>
      </c>
      <c r="B33" s="165" t="s">
        <v>369</v>
      </c>
      <c r="C33" s="165" t="s">
        <v>367</v>
      </c>
      <c r="D33" s="195" t="s">
        <v>371</v>
      </c>
      <c r="E33" s="195"/>
      <c r="F33" s="1">
        <f>IF('Indicator Data'!AP35="No data","x",ROUND(IF('Indicator Data'!AP35&gt;F$72,0,IF('Indicator Data'!AP35&lt;F$71,10,(F$72-'Indicator Data'!AP35)/(F$72-F$71)*10)),1))</f>
        <v>5.3</v>
      </c>
      <c r="G33" s="4">
        <f t="shared" si="2"/>
        <v>5.3</v>
      </c>
      <c r="H33" s="1">
        <f>IF('Indicator Data'!AR35="No data","x",ROUND(IF('Indicator Data'!AR35^2&gt;H$72,0,IF('Indicator Data'!AR35^2&lt;H$71,10,(H$72-'Indicator Data'!AR35^2)/(H$72-H$71)*10)),1))</f>
        <v>10</v>
      </c>
      <c r="I33" s="1">
        <f>IF(OR('Indicator Data'!AQ35=0,'Indicator Data'!AQ35="No data"),"x",ROUND(IF('Indicator Data'!AQ35&gt;I$72,0,IF('Indicator Data'!AQ35&lt;I$71,10,(I$72-'Indicator Data'!AQ35)/(I$72-I$71)*10)),1))</f>
        <v>8.6</v>
      </c>
      <c r="J33" s="1">
        <f>IF('Indicator Data'!AS35="No data","x",ROUND(IF('Indicator Data'!AS35&gt;J$72,0,IF('Indicator Data'!AS35&lt;J$71,10,(J$72-'Indicator Data'!AS35)/(J$72-J$71)*10)),1))</f>
        <v>9.8000000000000007</v>
      </c>
      <c r="K33" s="1">
        <f>IF('Indicator Data'!AT35="No data","x",ROUND(IF('Indicator Data'!AT35&gt;K$72,0,IF('Indicator Data'!AT35&lt;K$71,10,(K$72-'Indicator Data'!AT35)/(K$72-K$71)*10)),1))</f>
        <v>7.9</v>
      </c>
      <c r="L33" s="2">
        <f t="shared" si="3"/>
        <v>9.1</v>
      </c>
      <c r="M33" s="1">
        <f>IF('Indicator Data'!AU35="No data","x",ROUND(IF('Indicator Data'!AU35&gt;M$72,0,IF('Indicator Data'!AU35&lt;M$71,10,(M$72-'Indicator Data'!AU35)/(M$72-M$71)*10)),1))</f>
        <v>10</v>
      </c>
      <c r="N33" s="1">
        <f>IF('Indicator Data'!AV35="No data","x",ROUND(IF('Indicator Data'!AV35&gt;N$72,0,IF('Indicator Data'!AV35&lt;N$71,10,(N$72-'Indicator Data'!AV35)/(N$72-N$71)*10)),1))</f>
        <v>8.4</v>
      </c>
      <c r="O33" s="2">
        <f t="shared" si="4"/>
        <v>9.1999999999999993</v>
      </c>
      <c r="P33" s="1">
        <f>IF('Indicator Data'!T35="No data","x",ROUND(IF('Indicator Data'!T35&gt;P$72,0,IF('Indicator Data'!T35&lt;P$71,10,(P$72-'Indicator Data'!T35)/(P$72-P$71)*10)),1))</f>
        <v>2</v>
      </c>
      <c r="Q33" s="1">
        <f>IF('Indicator Data'!U35="No data","x",ROUND(IF('Indicator Data'!U35&gt;Q$72,0,IF('Indicator Data'!U35&lt;Q$71,10,(Q$72-'Indicator Data'!U35)/(Q$72-Q$71)*10)),1))</f>
        <v>3</v>
      </c>
      <c r="R33" s="2">
        <f t="shared" si="0"/>
        <v>2.5</v>
      </c>
      <c r="S33" s="4">
        <f t="shared" si="1"/>
        <v>6.9</v>
      </c>
      <c r="T33" s="68"/>
    </row>
    <row r="34" spans="1:20" s="9" customFormat="1" x14ac:dyDescent="0.25">
      <c r="A34" s="165" t="s">
        <v>187</v>
      </c>
      <c r="B34" s="165" t="s">
        <v>563</v>
      </c>
      <c r="C34" s="165" t="s">
        <v>367</v>
      </c>
      <c r="D34" s="195" t="s">
        <v>374</v>
      </c>
      <c r="E34" s="195"/>
      <c r="F34" s="1">
        <f>IF('Indicator Data'!AP36="No data","x",ROUND(IF('Indicator Data'!AP36&gt;F$72,0,IF('Indicator Data'!AP36&lt;F$71,10,(F$72-'Indicator Data'!AP36)/(F$72-F$71)*10)),1))</f>
        <v>5.3</v>
      </c>
      <c r="G34" s="4">
        <f t="shared" si="2"/>
        <v>5.3</v>
      </c>
      <c r="H34" s="1">
        <f>IF('Indicator Data'!AR36="No data","x",ROUND(IF('Indicator Data'!AR36^2&gt;H$72,0,IF('Indicator Data'!AR36^2&lt;H$71,10,(H$72-'Indicator Data'!AR36^2)/(H$72-H$71)*10)),1))</f>
        <v>10</v>
      </c>
      <c r="I34" s="1">
        <f>IF(OR('Indicator Data'!AQ36=0,'Indicator Data'!AQ36="No data"),"x",ROUND(IF('Indicator Data'!AQ36&gt;I$72,0,IF('Indicator Data'!AQ36&lt;I$71,10,(I$72-'Indicator Data'!AQ36)/(I$72-I$71)*10)),1))</f>
        <v>8.6</v>
      </c>
      <c r="J34" s="1">
        <f>IF('Indicator Data'!AS36="No data","x",ROUND(IF('Indicator Data'!AS36&gt;J$72,0,IF('Indicator Data'!AS36&lt;J$71,10,(J$72-'Indicator Data'!AS36)/(J$72-J$71)*10)),1))</f>
        <v>9.8000000000000007</v>
      </c>
      <c r="K34" s="1">
        <f>IF('Indicator Data'!AT36="No data","x",ROUND(IF('Indicator Data'!AT36&gt;K$72,0,IF('Indicator Data'!AT36&lt;K$71,10,(K$72-'Indicator Data'!AT36)/(K$72-K$71)*10)),1))</f>
        <v>7.9</v>
      </c>
      <c r="L34" s="2">
        <f t="shared" si="3"/>
        <v>9.1</v>
      </c>
      <c r="M34" s="1">
        <f>IF('Indicator Data'!AU36="No data","x",ROUND(IF('Indicator Data'!AU36&gt;M$72,0,IF('Indicator Data'!AU36&lt;M$71,10,(M$72-'Indicator Data'!AU36)/(M$72-M$71)*10)),1))</f>
        <v>10</v>
      </c>
      <c r="N34" s="1">
        <f>IF('Indicator Data'!AV36="No data","x",ROUND(IF('Indicator Data'!AV36&gt;N$72,0,IF('Indicator Data'!AV36&lt;N$71,10,(N$72-'Indicator Data'!AV36)/(N$72-N$71)*10)),1))</f>
        <v>8.4</v>
      </c>
      <c r="O34" s="2">
        <f t="shared" si="4"/>
        <v>9.1999999999999993</v>
      </c>
      <c r="P34" s="1">
        <f>IF('Indicator Data'!T36="No data","x",ROUND(IF('Indicator Data'!T36&gt;P$72,0,IF('Indicator Data'!T36&lt;P$71,10,(P$72-'Indicator Data'!T36)/(P$72-P$71)*10)),1))</f>
        <v>2</v>
      </c>
      <c r="Q34" s="1">
        <f>IF('Indicator Data'!U36="No data","x",ROUND(IF('Indicator Data'!U36&gt;Q$72,0,IF('Indicator Data'!U36&lt;Q$71,10,(Q$72-'Indicator Data'!U36)/(Q$72-Q$71)*10)),1))</f>
        <v>3</v>
      </c>
      <c r="R34" s="2">
        <f t="shared" si="0"/>
        <v>2.5</v>
      </c>
      <c r="S34" s="4">
        <f t="shared" si="1"/>
        <v>6.9</v>
      </c>
      <c r="T34" s="68"/>
    </row>
    <row r="35" spans="1:20" s="9" customFormat="1" x14ac:dyDescent="0.25">
      <c r="A35" s="165" t="s">
        <v>187</v>
      </c>
      <c r="B35" s="165" t="s">
        <v>375</v>
      </c>
      <c r="C35" s="165" t="s">
        <v>367</v>
      </c>
      <c r="D35" s="195" t="s">
        <v>377</v>
      </c>
      <c r="E35" s="195"/>
      <c r="F35" s="1">
        <f>IF('Indicator Data'!AP37="No data","x",ROUND(IF('Indicator Data'!AP37&gt;F$72,0,IF('Indicator Data'!AP37&lt;F$71,10,(F$72-'Indicator Data'!AP37)/(F$72-F$71)*10)),1))</f>
        <v>5.3</v>
      </c>
      <c r="G35" s="4">
        <f t="shared" si="2"/>
        <v>5.3</v>
      </c>
      <c r="H35" s="1">
        <f>IF('Indicator Data'!AR37="No data","x",ROUND(IF('Indicator Data'!AR37^2&gt;H$72,0,IF('Indicator Data'!AR37^2&lt;H$71,10,(H$72-'Indicator Data'!AR37^2)/(H$72-H$71)*10)),1))</f>
        <v>10</v>
      </c>
      <c r="I35" s="1">
        <f>IF(OR('Indicator Data'!AQ37=0,'Indicator Data'!AQ37="No data"),"x",ROUND(IF('Indicator Data'!AQ37&gt;I$72,0,IF('Indicator Data'!AQ37&lt;I$71,10,(I$72-'Indicator Data'!AQ37)/(I$72-I$71)*10)),1))</f>
        <v>8.6</v>
      </c>
      <c r="J35" s="1">
        <f>IF('Indicator Data'!AS37="No data","x",ROUND(IF('Indicator Data'!AS37&gt;J$72,0,IF('Indicator Data'!AS37&lt;J$71,10,(J$72-'Indicator Data'!AS37)/(J$72-J$71)*10)),1))</f>
        <v>9.8000000000000007</v>
      </c>
      <c r="K35" s="1">
        <f>IF('Indicator Data'!AT37="No data","x",ROUND(IF('Indicator Data'!AT37&gt;K$72,0,IF('Indicator Data'!AT37&lt;K$71,10,(K$72-'Indicator Data'!AT37)/(K$72-K$71)*10)),1))</f>
        <v>7.9</v>
      </c>
      <c r="L35" s="2">
        <f t="shared" si="3"/>
        <v>9.1</v>
      </c>
      <c r="M35" s="1">
        <f>IF('Indicator Data'!AU37="No data","x",ROUND(IF('Indicator Data'!AU37&gt;M$72,0,IF('Indicator Data'!AU37&lt;M$71,10,(M$72-'Indicator Data'!AU37)/(M$72-M$71)*10)),1))</f>
        <v>10</v>
      </c>
      <c r="N35" s="1">
        <f>IF('Indicator Data'!AV37="No data","x",ROUND(IF('Indicator Data'!AV37&gt;N$72,0,IF('Indicator Data'!AV37&lt;N$71,10,(N$72-'Indicator Data'!AV37)/(N$72-N$71)*10)),1))</f>
        <v>8.4</v>
      </c>
      <c r="O35" s="2">
        <f t="shared" si="4"/>
        <v>9.1999999999999993</v>
      </c>
      <c r="P35" s="1">
        <f>IF('Indicator Data'!T37="No data","x",ROUND(IF('Indicator Data'!T37&gt;P$72,0,IF('Indicator Data'!T37&lt;P$71,10,(P$72-'Indicator Data'!T37)/(P$72-P$71)*10)),1))</f>
        <v>2</v>
      </c>
      <c r="Q35" s="1">
        <f>IF('Indicator Data'!U37="No data","x",ROUND(IF('Indicator Data'!U37&gt;Q$72,0,IF('Indicator Data'!U37&lt;Q$71,10,(Q$72-'Indicator Data'!U37)/(Q$72-Q$71)*10)),1))</f>
        <v>3</v>
      </c>
      <c r="R35" s="2">
        <f t="shared" ref="R35:R66" si="5">IF(AND(P35="x",Q35="x"),"x",ROUND(AVERAGE(P35,Q35),1))</f>
        <v>2.5</v>
      </c>
      <c r="S35" s="4">
        <f t="shared" ref="S35:S66" si="6">ROUND(AVERAGE(L35,O35,R35),1)</f>
        <v>6.9</v>
      </c>
      <c r="T35" s="68"/>
    </row>
    <row r="36" spans="1:20" s="9" customFormat="1" x14ac:dyDescent="0.25">
      <c r="A36" s="165" t="s">
        <v>187</v>
      </c>
      <c r="B36" s="165" t="s">
        <v>378</v>
      </c>
      <c r="C36" s="165" t="s">
        <v>367</v>
      </c>
      <c r="D36" s="195" t="s">
        <v>380</v>
      </c>
      <c r="E36" s="195"/>
      <c r="F36" s="1">
        <f>IF('Indicator Data'!AP38="No data","x",ROUND(IF('Indicator Data'!AP38&gt;F$72,0,IF('Indicator Data'!AP38&lt;F$71,10,(F$72-'Indicator Data'!AP38)/(F$72-F$71)*10)),1))</f>
        <v>5.3</v>
      </c>
      <c r="G36" s="4">
        <f t="shared" si="2"/>
        <v>5.3</v>
      </c>
      <c r="H36" s="1">
        <f>IF('Indicator Data'!AR38="No data","x",ROUND(IF('Indicator Data'!AR38^2&gt;H$72,0,IF('Indicator Data'!AR38^2&lt;H$71,10,(H$72-'Indicator Data'!AR38^2)/(H$72-H$71)*10)),1))</f>
        <v>10</v>
      </c>
      <c r="I36" s="1">
        <f>IF(OR('Indicator Data'!AQ38=0,'Indicator Data'!AQ38="No data"),"x",ROUND(IF('Indicator Data'!AQ38&gt;I$72,0,IF('Indicator Data'!AQ38&lt;I$71,10,(I$72-'Indicator Data'!AQ38)/(I$72-I$71)*10)),1))</f>
        <v>8.6</v>
      </c>
      <c r="J36" s="1">
        <f>IF('Indicator Data'!AS38="No data","x",ROUND(IF('Indicator Data'!AS38&gt;J$72,0,IF('Indicator Data'!AS38&lt;J$71,10,(J$72-'Indicator Data'!AS38)/(J$72-J$71)*10)),1))</f>
        <v>9.8000000000000007</v>
      </c>
      <c r="K36" s="1">
        <f>IF('Indicator Data'!AT38="No data","x",ROUND(IF('Indicator Data'!AT38&gt;K$72,0,IF('Indicator Data'!AT38&lt;K$71,10,(K$72-'Indicator Data'!AT38)/(K$72-K$71)*10)),1))</f>
        <v>7.9</v>
      </c>
      <c r="L36" s="2">
        <f t="shared" si="3"/>
        <v>9.1</v>
      </c>
      <c r="M36" s="1">
        <f>IF('Indicator Data'!AU38="No data","x",ROUND(IF('Indicator Data'!AU38&gt;M$72,0,IF('Indicator Data'!AU38&lt;M$71,10,(M$72-'Indicator Data'!AU38)/(M$72-M$71)*10)),1))</f>
        <v>10</v>
      </c>
      <c r="N36" s="1">
        <f>IF('Indicator Data'!AV38="No data","x",ROUND(IF('Indicator Data'!AV38&gt;N$72,0,IF('Indicator Data'!AV38&lt;N$71,10,(N$72-'Indicator Data'!AV38)/(N$72-N$71)*10)),1))</f>
        <v>8.4</v>
      </c>
      <c r="O36" s="2">
        <f t="shared" si="4"/>
        <v>9.1999999999999993</v>
      </c>
      <c r="P36" s="1">
        <f>IF('Indicator Data'!T38="No data","x",ROUND(IF('Indicator Data'!T38&gt;P$72,0,IF('Indicator Data'!T38&lt;P$71,10,(P$72-'Indicator Data'!T38)/(P$72-P$71)*10)),1))</f>
        <v>2</v>
      </c>
      <c r="Q36" s="1">
        <f>IF('Indicator Data'!U38="No data","x",ROUND(IF('Indicator Data'!U38&gt;Q$72,0,IF('Indicator Data'!U38&lt;Q$71,10,(Q$72-'Indicator Data'!U38)/(Q$72-Q$71)*10)),1))</f>
        <v>3</v>
      </c>
      <c r="R36" s="2">
        <f t="shared" si="5"/>
        <v>2.5</v>
      </c>
      <c r="S36" s="4">
        <f t="shared" si="6"/>
        <v>6.9</v>
      </c>
      <c r="T36" s="68"/>
    </row>
    <row r="37" spans="1:20" s="9" customFormat="1" x14ac:dyDescent="0.25">
      <c r="A37" s="165" t="s">
        <v>187</v>
      </c>
      <c r="B37" s="165" t="s">
        <v>381</v>
      </c>
      <c r="C37" s="165" t="s">
        <v>367</v>
      </c>
      <c r="D37" s="195" t="s">
        <v>383</v>
      </c>
      <c r="E37" s="195"/>
      <c r="F37" s="1">
        <f>IF('Indicator Data'!AP39="No data","x",ROUND(IF('Indicator Data'!AP39&gt;F$72,0,IF('Indicator Data'!AP39&lt;F$71,10,(F$72-'Indicator Data'!AP39)/(F$72-F$71)*10)),1))</f>
        <v>5.3</v>
      </c>
      <c r="G37" s="4">
        <f t="shared" si="2"/>
        <v>5.3</v>
      </c>
      <c r="H37" s="1">
        <f>IF('Indicator Data'!AR39="No data","x",ROUND(IF('Indicator Data'!AR39^2&gt;H$72,0,IF('Indicator Data'!AR39^2&lt;H$71,10,(H$72-'Indicator Data'!AR39^2)/(H$72-H$71)*10)),1))</f>
        <v>10</v>
      </c>
      <c r="I37" s="1">
        <f>IF(OR('Indicator Data'!AQ39=0,'Indicator Data'!AQ39="No data"),"x",ROUND(IF('Indicator Data'!AQ39&gt;I$72,0,IF('Indicator Data'!AQ39&lt;I$71,10,(I$72-'Indicator Data'!AQ39)/(I$72-I$71)*10)),1))</f>
        <v>8.6</v>
      </c>
      <c r="J37" s="1">
        <f>IF('Indicator Data'!AS39="No data","x",ROUND(IF('Indicator Data'!AS39&gt;J$72,0,IF('Indicator Data'!AS39&lt;J$71,10,(J$72-'Indicator Data'!AS39)/(J$72-J$71)*10)),1))</f>
        <v>9.8000000000000007</v>
      </c>
      <c r="K37" s="1">
        <f>IF('Indicator Data'!AT39="No data","x",ROUND(IF('Indicator Data'!AT39&gt;K$72,0,IF('Indicator Data'!AT39&lt;K$71,10,(K$72-'Indicator Data'!AT39)/(K$72-K$71)*10)),1))</f>
        <v>7.9</v>
      </c>
      <c r="L37" s="2">
        <f t="shared" si="3"/>
        <v>9.1</v>
      </c>
      <c r="M37" s="1">
        <f>IF('Indicator Data'!AU39="No data","x",ROUND(IF('Indicator Data'!AU39&gt;M$72,0,IF('Indicator Data'!AU39&lt;M$71,10,(M$72-'Indicator Data'!AU39)/(M$72-M$71)*10)),1))</f>
        <v>10</v>
      </c>
      <c r="N37" s="1">
        <f>IF('Indicator Data'!AV39="No data","x",ROUND(IF('Indicator Data'!AV39&gt;N$72,0,IF('Indicator Data'!AV39&lt;N$71,10,(N$72-'Indicator Data'!AV39)/(N$72-N$71)*10)),1))</f>
        <v>8.4</v>
      </c>
      <c r="O37" s="2">
        <f t="shared" si="4"/>
        <v>9.1999999999999993</v>
      </c>
      <c r="P37" s="1">
        <f>IF('Indicator Data'!T39="No data","x",ROUND(IF('Indicator Data'!T39&gt;P$72,0,IF('Indicator Data'!T39&lt;P$71,10,(P$72-'Indicator Data'!T39)/(P$72-P$71)*10)),1))</f>
        <v>2</v>
      </c>
      <c r="Q37" s="1">
        <f>IF('Indicator Data'!U39="No data","x",ROUND(IF('Indicator Data'!U39&gt;Q$72,0,IF('Indicator Data'!U39&lt;Q$71,10,(Q$72-'Indicator Data'!U39)/(Q$72-Q$71)*10)),1))</f>
        <v>3</v>
      </c>
      <c r="R37" s="2">
        <f t="shared" si="5"/>
        <v>2.5</v>
      </c>
      <c r="S37" s="4">
        <f t="shared" si="6"/>
        <v>6.9</v>
      </c>
      <c r="T37" s="68"/>
    </row>
    <row r="38" spans="1:20" s="9" customFormat="1" x14ac:dyDescent="0.25">
      <c r="A38" s="165" t="s">
        <v>187</v>
      </c>
      <c r="B38" s="165" t="s">
        <v>384</v>
      </c>
      <c r="C38" s="165" t="s">
        <v>367</v>
      </c>
      <c r="D38" s="195" t="s">
        <v>386</v>
      </c>
      <c r="E38" s="195"/>
      <c r="F38" s="1">
        <f>IF('Indicator Data'!AP40="No data","x",ROUND(IF('Indicator Data'!AP40&gt;F$72,0,IF('Indicator Data'!AP40&lt;F$71,10,(F$72-'Indicator Data'!AP40)/(F$72-F$71)*10)),1))</f>
        <v>5.3</v>
      </c>
      <c r="G38" s="4">
        <f t="shared" si="2"/>
        <v>5.3</v>
      </c>
      <c r="H38" s="1">
        <f>IF('Indicator Data'!AR40="No data","x",ROUND(IF('Indicator Data'!AR40^2&gt;H$72,0,IF('Indicator Data'!AR40^2&lt;H$71,10,(H$72-'Indicator Data'!AR40^2)/(H$72-H$71)*10)),1))</f>
        <v>10</v>
      </c>
      <c r="I38" s="1">
        <f>IF(OR('Indicator Data'!AQ40=0,'Indicator Data'!AQ40="No data"),"x",ROUND(IF('Indicator Data'!AQ40&gt;I$72,0,IF('Indicator Data'!AQ40&lt;I$71,10,(I$72-'Indicator Data'!AQ40)/(I$72-I$71)*10)),1))</f>
        <v>8.6</v>
      </c>
      <c r="J38" s="1">
        <f>IF('Indicator Data'!AS40="No data","x",ROUND(IF('Indicator Data'!AS40&gt;J$72,0,IF('Indicator Data'!AS40&lt;J$71,10,(J$72-'Indicator Data'!AS40)/(J$72-J$71)*10)),1))</f>
        <v>9.8000000000000007</v>
      </c>
      <c r="K38" s="1">
        <f>IF('Indicator Data'!AT40="No data","x",ROUND(IF('Indicator Data'!AT40&gt;K$72,0,IF('Indicator Data'!AT40&lt;K$71,10,(K$72-'Indicator Data'!AT40)/(K$72-K$71)*10)),1))</f>
        <v>7.9</v>
      </c>
      <c r="L38" s="2">
        <f t="shared" si="3"/>
        <v>9.1</v>
      </c>
      <c r="M38" s="1">
        <f>IF('Indicator Data'!AU40="No data","x",ROUND(IF('Indicator Data'!AU40&gt;M$72,0,IF('Indicator Data'!AU40&lt;M$71,10,(M$72-'Indicator Data'!AU40)/(M$72-M$71)*10)),1))</f>
        <v>10</v>
      </c>
      <c r="N38" s="1">
        <f>IF('Indicator Data'!AV40="No data","x",ROUND(IF('Indicator Data'!AV40&gt;N$72,0,IF('Indicator Data'!AV40&lt;N$71,10,(N$72-'Indicator Data'!AV40)/(N$72-N$71)*10)),1))</f>
        <v>8.4</v>
      </c>
      <c r="O38" s="2">
        <f t="shared" si="4"/>
        <v>9.1999999999999993</v>
      </c>
      <c r="P38" s="1">
        <f>IF('Indicator Data'!T40="No data","x",ROUND(IF('Indicator Data'!T40&gt;P$72,0,IF('Indicator Data'!T40&lt;P$71,10,(P$72-'Indicator Data'!T40)/(P$72-P$71)*10)),1))</f>
        <v>2</v>
      </c>
      <c r="Q38" s="1">
        <f>IF('Indicator Data'!U40="No data","x",ROUND(IF('Indicator Data'!U40&gt;Q$72,0,IF('Indicator Data'!U40&lt;Q$71,10,(Q$72-'Indicator Data'!U40)/(Q$72-Q$71)*10)),1))</f>
        <v>3</v>
      </c>
      <c r="R38" s="2">
        <f t="shared" si="5"/>
        <v>2.5</v>
      </c>
      <c r="S38" s="4">
        <f t="shared" si="6"/>
        <v>6.9</v>
      </c>
      <c r="T38" s="68"/>
    </row>
    <row r="39" spans="1:20" s="9" customFormat="1" x14ac:dyDescent="0.25">
      <c r="A39" s="165" t="s">
        <v>187</v>
      </c>
      <c r="B39" s="165" t="s">
        <v>387</v>
      </c>
      <c r="C39" s="165" t="s">
        <v>367</v>
      </c>
      <c r="D39" s="195" t="s">
        <v>389</v>
      </c>
      <c r="E39" s="195"/>
      <c r="F39" s="1">
        <f>IF('Indicator Data'!AP41="No data","x",ROUND(IF('Indicator Data'!AP41&gt;F$72,0,IF('Indicator Data'!AP41&lt;F$71,10,(F$72-'Indicator Data'!AP41)/(F$72-F$71)*10)),1))</f>
        <v>5.3</v>
      </c>
      <c r="G39" s="4">
        <f t="shared" si="2"/>
        <v>5.3</v>
      </c>
      <c r="H39" s="1">
        <f>IF('Indicator Data'!AR41="No data","x",ROUND(IF('Indicator Data'!AR41^2&gt;H$72,0,IF('Indicator Data'!AR41^2&lt;H$71,10,(H$72-'Indicator Data'!AR41^2)/(H$72-H$71)*10)),1))</f>
        <v>10</v>
      </c>
      <c r="I39" s="1">
        <f>IF(OR('Indicator Data'!AQ41=0,'Indicator Data'!AQ41="No data"),"x",ROUND(IF('Indicator Data'!AQ41&gt;I$72,0,IF('Indicator Data'!AQ41&lt;I$71,10,(I$72-'Indicator Data'!AQ41)/(I$72-I$71)*10)),1))</f>
        <v>8.6</v>
      </c>
      <c r="J39" s="1">
        <f>IF('Indicator Data'!AS41="No data","x",ROUND(IF('Indicator Data'!AS41&gt;J$72,0,IF('Indicator Data'!AS41&lt;J$71,10,(J$72-'Indicator Data'!AS41)/(J$72-J$71)*10)),1))</f>
        <v>9.8000000000000007</v>
      </c>
      <c r="K39" s="1">
        <f>IF('Indicator Data'!AT41="No data","x",ROUND(IF('Indicator Data'!AT41&gt;K$72,0,IF('Indicator Data'!AT41&lt;K$71,10,(K$72-'Indicator Data'!AT41)/(K$72-K$71)*10)),1))</f>
        <v>7.9</v>
      </c>
      <c r="L39" s="2">
        <f t="shared" si="3"/>
        <v>9.1</v>
      </c>
      <c r="M39" s="1">
        <f>IF('Indicator Data'!AU41="No data","x",ROUND(IF('Indicator Data'!AU41&gt;M$72,0,IF('Indicator Data'!AU41&lt;M$71,10,(M$72-'Indicator Data'!AU41)/(M$72-M$71)*10)),1))</f>
        <v>10</v>
      </c>
      <c r="N39" s="1">
        <f>IF('Indicator Data'!AV41="No data","x",ROUND(IF('Indicator Data'!AV41&gt;N$72,0,IF('Indicator Data'!AV41&lt;N$71,10,(N$72-'Indicator Data'!AV41)/(N$72-N$71)*10)),1))</f>
        <v>8.4</v>
      </c>
      <c r="O39" s="2">
        <f t="shared" si="4"/>
        <v>9.1999999999999993</v>
      </c>
      <c r="P39" s="1">
        <f>IF('Indicator Data'!T41="No data","x",ROUND(IF('Indicator Data'!T41&gt;P$72,0,IF('Indicator Data'!T41&lt;P$71,10,(P$72-'Indicator Data'!T41)/(P$72-P$71)*10)),1))</f>
        <v>2</v>
      </c>
      <c r="Q39" s="1">
        <f>IF('Indicator Data'!U41="No data","x",ROUND(IF('Indicator Data'!U41&gt;Q$72,0,IF('Indicator Data'!U41&lt;Q$71,10,(Q$72-'Indicator Data'!U41)/(Q$72-Q$71)*10)),1))</f>
        <v>3</v>
      </c>
      <c r="R39" s="2">
        <f t="shared" si="5"/>
        <v>2.5</v>
      </c>
      <c r="S39" s="4">
        <f t="shared" si="6"/>
        <v>6.9</v>
      </c>
      <c r="T39" s="68"/>
    </row>
    <row r="40" spans="1:20" s="9" customFormat="1" x14ac:dyDescent="0.25">
      <c r="A40" s="165" t="s">
        <v>187</v>
      </c>
      <c r="B40" s="165" t="s">
        <v>187</v>
      </c>
      <c r="C40" s="165" t="s">
        <v>367</v>
      </c>
      <c r="D40" s="195" t="s">
        <v>391</v>
      </c>
      <c r="E40" s="195"/>
      <c r="F40" s="1">
        <f>IF('Indicator Data'!AP42="No data","x",ROUND(IF('Indicator Data'!AP42&gt;F$72,0,IF('Indicator Data'!AP42&lt;F$71,10,(F$72-'Indicator Data'!AP42)/(F$72-F$71)*10)),1))</f>
        <v>5.3</v>
      </c>
      <c r="G40" s="4">
        <f t="shared" si="2"/>
        <v>5.3</v>
      </c>
      <c r="H40" s="1">
        <f>IF('Indicator Data'!AR42="No data","x",ROUND(IF('Indicator Data'!AR42^2&gt;H$72,0,IF('Indicator Data'!AR42^2&lt;H$71,10,(H$72-'Indicator Data'!AR42^2)/(H$72-H$71)*10)),1))</f>
        <v>10</v>
      </c>
      <c r="I40" s="1">
        <f>IF(OR('Indicator Data'!AQ42=0,'Indicator Data'!AQ42="No data"),"x",ROUND(IF('Indicator Data'!AQ42&gt;I$72,0,IF('Indicator Data'!AQ42&lt;I$71,10,(I$72-'Indicator Data'!AQ42)/(I$72-I$71)*10)),1))</f>
        <v>8.6</v>
      </c>
      <c r="J40" s="1">
        <f>IF('Indicator Data'!AS42="No data","x",ROUND(IF('Indicator Data'!AS42&gt;J$72,0,IF('Indicator Data'!AS42&lt;J$71,10,(J$72-'Indicator Data'!AS42)/(J$72-J$71)*10)),1))</f>
        <v>9.8000000000000007</v>
      </c>
      <c r="K40" s="1">
        <f>IF('Indicator Data'!AT42="No data","x",ROUND(IF('Indicator Data'!AT42&gt;K$72,0,IF('Indicator Data'!AT42&lt;K$71,10,(K$72-'Indicator Data'!AT42)/(K$72-K$71)*10)),1))</f>
        <v>7.9</v>
      </c>
      <c r="L40" s="2">
        <f t="shared" si="3"/>
        <v>9.1</v>
      </c>
      <c r="M40" s="1">
        <f>IF('Indicator Data'!AU42="No data","x",ROUND(IF('Indicator Data'!AU42&gt;M$72,0,IF('Indicator Data'!AU42&lt;M$71,10,(M$72-'Indicator Data'!AU42)/(M$72-M$71)*10)),1))</f>
        <v>10</v>
      </c>
      <c r="N40" s="1">
        <f>IF('Indicator Data'!AV42="No data","x",ROUND(IF('Indicator Data'!AV42&gt;N$72,0,IF('Indicator Data'!AV42&lt;N$71,10,(N$72-'Indicator Data'!AV42)/(N$72-N$71)*10)),1))</f>
        <v>8.4</v>
      </c>
      <c r="O40" s="2">
        <f t="shared" si="4"/>
        <v>9.1999999999999993</v>
      </c>
      <c r="P40" s="1">
        <f>IF('Indicator Data'!T42="No data","x",ROUND(IF('Indicator Data'!T42&gt;P$72,0,IF('Indicator Data'!T42&lt;P$71,10,(P$72-'Indicator Data'!T42)/(P$72-P$71)*10)),1))</f>
        <v>2</v>
      </c>
      <c r="Q40" s="1">
        <f>IF('Indicator Data'!U42="No data","x",ROUND(IF('Indicator Data'!U42&gt;Q$72,0,IF('Indicator Data'!U42&lt;Q$71,10,(Q$72-'Indicator Data'!U42)/(Q$72-Q$71)*10)),1))</f>
        <v>3</v>
      </c>
      <c r="R40" s="2">
        <f t="shared" si="5"/>
        <v>2.5</v>
      </c>
      <c r="S40" s="4">
        <f t="shared" si="6"/>
        <v>6.9</v>
      </c>
      <c r="T40" s="68"/>
    </row>
    <row r="41" spans="1:20" s="9" customFormat="1" x14ac:dyDescent="0.25">
      <c r="A41" s="165" t="s">
        <v>187</v>
      </c>
      <c r="B41" s="165" t="s">
        <v>392</v>
      </c>
      <c r="C41" s="165" t="s">
        <v>367</v>
      </c>
      <c r="D41" s="195" t="s">
        <v>394</v>
      </c>
      <c r="E41" s="195"/>
      <c r="F41" s="1">
        <f>IF('Indicator Data'!AP43="No data","x",ROUND(IF('Indicator Data'!AP43&gt;F$72,0,IF('Indicator Data'!AP43&lt;F$71,10,(F$72-'Indicator Data'!AP43)/(F$72-F$71)*10)),1))</f>
        <v>5.3</v>
      </c>
      <c r="G41" s="4">
        <f t="shared" si="2"/>
        <v>5.3</v>
      </c>
      <c r="H41" s="1">
        <f>IF('Indicator Data'!AR43="No data","x",ROUND(IF('Indicator Data'!AR43^2&gt;H$72,0,IF('Indicator Data'!AR43^2&lt;H$71,10,(H$72-'Indicator Data'!AR43^2)/(H$72-H$71)*10)),1))</f>
        <v>10</v>
      </c>
      <c r="I41" s="1">
        <f>IF(OR('Indicator Data'!AQ43=0,'Indicator Data'!AQ43="No data"),"x",ROUND(IF('Indicator Data'!AQ43&gt;I$72,0,IF('Indicator Data'!AQ43&lt;I$71,10,(I$72-'Indicator Data'!AQ43)/(I$72-I$71)*10)),1))</f>
        <v>8.6</v>
      </c>
      <c r="J41" s="1">
        <f>IF('Indicator Data'!AS43="No data","x",ROUND(IF('Indicator Data'!AS43&gt;J$72,0,IF('Indicator Data'!AS43&lt;J$71,10,(J$72-'Indicator Data'!AS43)/(J$72-J$71)*10)),1))</f>
        <v>9.8000000000000007</v>
      </c>
      <c r="K41" s="1">
        <f>IF('Indicator Data'!AT43="No data","x",ROUND(IF('Indicator Data'!AT43&gt;K$72,0,IF('Indicator Data'!AT43&lt;K$71,10,(K$72-'Indicator Data'!AT43)/(K$72-K$71)*10)),1))</f>
        <v>7.9</v>
      </c>
      <c r="L41" s="2">
        <f t="shared" si="3"/>
        <v>9.1</v>
      </c>
      <c r="M41" s="1">
        <f>IF('Indicator Data'!AU43="No data","x",ROUND(IF('Indicator Data'!AU43&gt;M$72,0,IF('Indicator Data'!AU43&lt;M$71,10,(M$72-'Indicator Data'!AU43)/(M$72-M$71)*10)),1))</f>
        <v>10</v>
      </c>
      <c r="N41" s="1">
        <f>IF('Indicator Data'!AV43="No data","x",ROUND(IF('Indicator Data'!AV43&gt;N$72,0,IF('Indicator Data'!AV43&lt;N$71,10,(N$72-'Indicator Data'!AV43)/(N$72-N$71)*10)),1))</f>
        <v>8.4</v>
      </c>
      <c r="O41" s="2">
        <f t="shared" si="4"/>
        <v>9.1999999999999993</v>
      </c>
      <c r="P41" s="1">
        <f>IF('Indicator Data'!T43="No data","x",ROUND(IF('Indicator Data'!T43&gt;P$72,0,IF('Indicator Data'!T43&lt;P$71,10,(P$72-'Indicator Data'!T43)/(P$72-P$71)*10)),1))</f>
        <v>2</v>
      </c>
      <c r="Q41" s="1">
        <f>IF('Indicator Data'!U43="No data","x",ROUND(IF('Indicator Data'!U43&gt;Q$72,0,IF('Indicator Data'!U43&lt;Q$71,10,(Q$72-'Indicator Data'!U43)/(Q$72-Q$71)*10)),1))</f>
        <v>3</v>
      </c>
      <c r="R41" s="2">
        <f t="shared" si="5"/>
        <v>2.5</v>
      </c>
      <c r="S41" s="4">
        <f t="shared" si="6"/>
        <v>6.9</v>
      </c>
      <c r="T41" s="68"/>
    </row>
    <row r="42" spans="1:20" s="9" customFormat="1" x14ac:dyDescent="0.25">
      <c r="A42" s="165" t="s">
        <v>187</v>
      </c>
      <c r="B42" s="165" t="s">
        <v>395</v>
      </c>
      <c r="C42" s="165" t="s">
        <v>367</v>
      </c>
      <c r="D42" s="195" t="s">
        <v>397</v>
      </c>
      <c r="E42" s="195"/>
      <c r="F42" s="1">
        <f>IF('Indicator Data'!AP44="No data","x",ROUND(IF('Indicator Data'!AP44&gt;F$72,0,IF('Indicator Data'!AP44&lt;F$71,10,(F$72-'Indicator Data'!AP44)/(F$72-F$71)*10)),1))</f>
        <v>5.3</v>
      </c>
      <c r="G42" s="4">
        <f t="shared" si="2"/>
        <v>5.3</v>
      </c>
      <c r="H42" s="1">
        <f>IF('Indicator Data'!AR44="No data","x",ROUND(IF('Indicator Data'!AR44^2&gt;H$72,0,IF('Indicator Data'!AR44^2&lt;H$71,10,(H$72-'Indicator Data'!AR44^2)/(H$72-H$71)*10)),1))</f>
        <v>10</v>
      </c>
      <c r="I42" s="1">
        <f>IF(OR('Indicator Data'!AQ44=0,'Indicator Data'!AQ44="No data"),"x",ROUND(IF('Indicator Data'!AQ44&gt;I$72,0,IF('Indicator Data'!AQ44&lt;I$71,10,(I$72-'Indicator Data'!AQ44)/(I$72-I$71)*10)),1))</f>
        <v>8.6</v>
      </c>
      <c r="J42" s="1">
        <f>IF('Indicator Data'!AS44="No data","x",ROUND(IF('Indicator Data'!AS44&gt;J$72,0,IF('Indicator Data'!AS44&lt;J$71,10,(J$72-'Indicator Data'!AS44)/(J$72-J$71)*10)),1))</f>
        <v>9.8000000000000007</v>
      </c>
      <c r="K42" s="1">
        <f>IF('Indicator Data'!AT44="No data","x",ROUND(IF('Indicator Data'!AT44&gt;K$72,0,IF('Indicator Data'!AT44&lt;K$71,10,(K$72-'Indicator Data'!AT44)/(K$72-K$71)*10)),1))</f>
        <v>7.9</v>
      </c>
      <c r="L42" s="2">
        <f t="shared" si="3"/>
        <v>9.1</v>
      </c>
      <c r="M42" s="1">
        <f>IF('Indicator Data'!AU44="No data","x",ROUND(IF('Indicator Data'!AU44&gt;M$72,0,IF('Indicator Data'!AU44&lt;M$71,10,(M$72-'Indicator Data'!AU44)/(M$72-M$71)*10)),1))</f>
        <v>10</v>
      </c>
      <c r="N42" s="1">
        <f>IF('Indicator Data'!AV44="No data","x",ROUND(IF('Indicator Data'!AV44&gt;N$72,0,IF('Indicator Data'!AV44&lt;N$71,10,(N$72-'Indicator Data'!AV44)/(N$72-N$71)*10)),1))</f>
        <v>8.4</v>
      </c>
      <c r="O42" s="2">
        <f t="shared" si="4"/>
        <v>9.1999999999999993</v>
      </c>
      <c r="P42" s="1">
        <f>IF('Indicator Data'!T44="No data","x",ROUND(IF('Indicator Data'!T44&gt;P$72,0,IF('Indicator Data'!T44&lt;P$71,10,(P$72-'Indicator Data'!T44)/(P$72-P$71)*10)),1))</f>
        <v>2</v>
      </c>
      <c r="Q42" s="1">
        <f>IF('Indicator Data'!U44="No data","x",ROUND(IF('Indicator Data'!U44&gt;Q$72,0,IF('Indicator Data'!U44&lt;Q$71,10,(Q$72-'Indicator Data'!U44)/(Q$72-Q$71)*10)),1))</f>
        <v>3</v>
      </c>
      <c r="R42" s="2">
        <f t="shared" si="5"/>
        <v>2.5</v>
      </c>
      <c r="S42" s="4">
        <f t="shared" si="6"/>
        <v>6.9</v>
      </c>
      <c r="T42" s="68"/>
    </row>
    <row r="43" spans="1:20" s="9" customFormat="1" x14ac:dyDescent="0.25">
      <c r="A43" s="165" t="s">
        <v>187</v>
      </c>
      <c r="B43" s="165" t="s">
        <v>398</v>
      </c>
      <c r="C43" s="165" t="s">
        <v>367</v>
      </c>
      <c r="D43" s="195" t="s">
        <v>400</v>
      </c>
      <c r="E43" s="195"/>
      <c r="F43" s="1">
        <f>IF('Indicator Data'!AP45="No data","x",ROUND(IF('Indicator Data'!AP45&gt;F$72,0,IF('Indicator Data'!AP45&lt;F$71,10,(F$72-'Indicator Data'!AP45)/(F$72-F$71)*10)),1))</f>
        <v>5.3</v>
      </c>
      <c r="G43" s="4">
        <f t="shared" si="2"/>
        <v>5.3</v>
      </c>
      <c r="H43" s="1">
        <f>IF('Indicator Data'!AR45="No data","x",ROUND(IF('Indicator Data'!AR45^2&gt;H$72,0,IF('Indicator Data'!AR45^2&lt;H$71,10,(H$72-'Indicator Data'!AR45^2)/(H$72-H$71)*10)),1))</f>
        <v>10</v>
      </c>
      <c r="I43" s="1">
        <f>IF(OR('Indicator Data'!AQ45=0,'Indicator Data'!AQ45="No data"),"x",ROUND(IF('Indicator Data'!AQ45&gt;I$72,0,IF('Indicator Data'!AQ45&lt;I$71,10,(I$72-'Indicator Data'!AQ45)/(I$72-I$71)*10)),1))</f>
        <v>8.6</v>
      </c>
      <c r="J43" s="1">
        <f>IF('Indicator Data'!AS45="No data","x",ROUND(IF('Indicator Data'!AS45&gt;J$72,0,IF('Indicator Data'!AS45&lt;J$71,10,(J$72-'Indicator Data'!AS45)/(J$72-J$71)*10)),1))</f>
        <v>9.8000000000000007</v>
      </c>
      <c r="K43" s="1">
        <f>IF('Indicator Data'!AT45="No data","x",ROUND(IF('Indicator Data'!AT45&gt;K$72,0,IF('Indicator Data'!AT45&lt;K$71,10,(K$72-'Indicator Data'!AT45)/(K$72-K$71)*10)),1))</f>
        <v>7.9</v>
      </c>
      <c r="L43" s="2">
        <f t="shared" si="3"/>
        <v>9.1</v>
      </c>
      <c r="M43" s="1">
        <f>IF('Indicator Data'!AU45="No data","x",ROUND(IF('Indicator Data'!AU45&gt;M$72,0,IF('Indicator Data'!AU45&lt;M$71,10,(M$72-'Indicator Data'!AU45)/(M$72-M$71)*10)),1))</f>
        <v>10</v>
      </c>
      <c r="N43" s="1">
        <f>IF('Indicator Data'!AV45="No data","x",ROUND(IF('Indicator Data'!AV45&gt;N$72,0,IF('Indicator Data'!AV45&lt;N$71,10,(N$72-'Indicator Data'!AV45)/(N$72-N$71)*10)),1))</f>
        <v>8.4</v>
      </c>
      <c r="O43" s="2">
        <f t="shared" si="4"/>
        <v>9.1999999999999993</v>
      </c>
      <c r="P43" s="1">
        <f>IF('Indicator Data'!T45="No data","x",ROUND(IF('Indicator Data'!T45&gt;P$72,0,IF('Indicator Data'!T45&lt;P$71,10,(P$72-'Indicator Data'!T45)/(P$72-P$71)*10)),1))</f>
        <v>2</v>
      </c>
      <c r="Q43" s="1">
        <f>IF('Indicator Data'!U45="No data","x",ROUND(IF('Indicator Data'!U45&gt;Q$72,0,IF('Indicator Data'!U45&lt;Q$71,10,(Q$72-'Indicator Data'!U45)/(Q$72-Q$71)*10)),1))</f>
        <v>3</v>
      </c>
      <c r="R43" s="2">
        <f t="shared" si="5"/>
        <v>2.5</v>
      </c>
      <c r="S43" s="4">
        <f t="shared" si="6"/>
        <v>6.9</v>
      </c>
      <c r="T43" s="68"/>
    </row>
    <row r="44" spans="1:20" s="9" customFormat="1" x14ac:dyDescent="0.25">
      <c r="A44" s="165" t="s">
        <v>187</v>
      </c>
      <c r="B44" s="165" t="s">
        <v>573</v>
      </c>
      <c r="C44" s="165" t="s">
        <v>367</v>
      </c>
      <c r="D44" s="195" t="s">
        <v>519</v>
      </c>
      <c r="E44" s="195"/>
      <c r="F44" s="1">
        <f>IF('Indicator Data'!AP46="No data","x",ROUND(IF('Indicator Data'!AP46&gt;F$72,0,IF('Indicator Data'!AP46&lt;F$71,10,(F$72-'Indicator Data'!AP46)/(F$72-F$71)*10)),1))</f>
        <v>5.3</v>
      </c>
      <c r="G44" s="4">
        <f t="shared" si="2"/>
        <v>5.3</v>
      </c>
      <c r="H44" s="1">
        <f>IF('Indicator Data'!AR46="No data","x",ROUND(IF('Indicator Data'!AR46^2&gt;H$72,0,IF('Indicator Data'!AR46^2&lt;H$71,10,(H$72-'Indicator Data'!AR46^2)/(H$72-H$71)*10)),1))</f>
        <v>10</v>
      </c>
      <c r="I44" s="1">
        <f>IF(OR('Indicator Data'!AQ46=0,'Indicator Data'!AQ46="No data"),"x",ROUND(IF('Indicator Data'!AQ46&gt;I$72,0,IF('Indicator Data'!AQ46&lt;I$71,10,(I$72-'Indicator Data'!AQ46)/(I$72-I$71)*10)),1))</f>
        <v>8.6</v>
      </c>
      <c r="J44" s="1">
        <f>IF('Indicator Data'!AS46="No data","x",ROUND(IF('Indicator Data'!AS46&gt;J$72,0,IF('Indicator Data'!AS46&lt;J$71,10,(J$72-'Indicator Data'!AS46)/(J$72-J$71)*10)),1))</f>
        <v>9.8000000000000007</v>
      </c>
      <c r="K44" s="1">
        <f>IF('Indicator Data'!AT46="No data","x",ROUND(IF('Indicator Data'!AT46&gt;K$72,0,IF('Indicator Data'!AT46&lt;K$71,10,(K$72-'Indicator Data'!AT46)/(K$72-K$71)*10)),1))</f>
        <v>7.9</v>
      </c>
      <c r="L44" s="2">
        <f t="shared" si="3"/>
        <v>9.1</v>
      </c>
      <c r="M44" s="1">
        <f>IF('Indicator Data'!AU46="No data","x",ROUND(IF('Indicator Data'!AU46&gt;M$72,0,IF('Indicator Data'!AU46&lt;M$71,10,(M$72-'Indicator Data'!AU46)/(M$72-M$71)*10)),1))</f>
        <v>10</v>
      </c>
      <c r="N44" s="1">
        <f>IF('Indicator Data'!AV46="No data","x",ROUND(IF('Indicator Data'!AV46&gt;N$72,0,IF('Indicator Data'!AV46&lt;N$71,10,(N$72-'Indicator Data'!AV46)/(N$72-N$71)*10)),1))</f>
        <v>8.4</v>
      </c>
      <c r="O44" s="2">
        <f t="shared" si="4"/>
        <v>9.1999999999999993</v>
      </c>
      <c r="P44" s="1">
        <f>IF('Indicator Data'!T46="No data","x",ROUND(IF('Indicator Data'!T46&gt;P$72,0,IF('Indicator Data'!T46&lt;P$71,10,(P$72-'Indicator Data'!T46)/(P$72-P$71)*10)),1))</f>
        <v>2</v>
      </c>
      <c r="Q44" s="1">
        <f>IF('Indicator Data'!U46="No data","x",ROUND(IF('Indicator Data'!U46&gt;Q$72,0,IF('Indicator Data'!U46&lt;Q$71,10,(Q$72-'Indicator Data'!U46)/(Q$72-Q$71)*10)),1))</f>
        <v>3</v>
      </c>
      <c r="R44" s="2">
        <f t="shared" si="5"/>
        <v>2.5</v>
      </c>
      <c r="S44" s="4">
        <f t="shared" si="6"/>
        <v>6.9</v>
      </c>
      <c r="T44" s="68"/>
    </row>
    <row r="45" spans="1:20" s="9" customFormat="1" x14ac:dyDescent="0.25">
      <c r="A45" s="165" t="s">
        <v>439</v>
      </c>
      <c r="B45" s="165" t="s">
        <v>401</v>
      </c>
      <c r="C45" s="165" t="s">
        <v>403</v>
      </c>
      <c r="D45" s="195" t="s">
        <v>404</v>
      </c>
      <c r="E45" s="195"/>
      <c r="F45" s="1">
        <f>IF('Indicator Data'!AP47="No data","x",ROUND(IF('Indicator Data'!AP47&gt;F$72,0,IF('Indicator Data'!AP47&lt;F$71,10,(F$72-'Indicator Data'!AP47)/(F$72-F$71)*10)),1))</f>
        <v>5.3</v>
      </c>
      <c r="G45" s="4">
        <f t="shared" si="2"/>
        <v>5.3</v>
      </c>
      <c r="H45" s="1">
        <f>IF('Indicator Data'!AR47="No data","x",ROUND(IF('Indicator Data'!AR47^2&gt;H$72,0,IF('Indicator Data'!AR47^2&lt;H$71,10,(H$72-'Indicator Data'!AR47^2)/(H$72-H$71)*10)),1))</f>
        <v>10</v>
      </c>
      <c r="I45" s="1">
        <f>IF(OR('Indicator Data'!AQ47=0,'Indicator Data'!AQ47="No data"),"x",ROUND(IF('Indicator Data'!AQ47&gt;I$72,0,IF('Indicator Data'!AQ47&lt;I$71,10,(I$72-'Indicator Data'!AQ47)/(I$72-I$71)*10)),1))</f>
        <v>8.6</v>
      </c>
      <c r="J45" s="1">
        <f>IF('Indicator Data'!AS47="No data","x",ROUND(IF('Indicator Data'!AS47&gt;J$72,0,IF('Indicator Data'!AS47&lt;J$71,10,(J$72-'Indicator Data'!AS47)/(J$72-J$71)*10)),1))</f>
        <v>9.8000000000000007</v>
      </c>
      <c r="K45" s="1">
        <f>IF('Indicator Data'!AT47="No data","x",ROUND(IF('Indicator Data'!AT47&gt;K$72,0,IF('Indicator Data'!AT47&lt;K$71,10,(K$72-'Indicator Data'!AT47)/(K$72-K$71)*10)),1))</f>
        <v>7.9</v>
      </c>
      <c r="L45" s="2">
        <f t="shared" si="3"/>
        <v>9.1</v>
      </c>
      <c r="M45" s="1">
        <f>IF('Indicator Data'!AU47="No data","x",ROUND(IF('Indicator Data'!AU47&gt;M$72,0,IF('Indicator Data'!AU47&lt;M$71,10,(M$72-'Indicator Data'!AU47)/(M$72-M$71)*10)),1))</f>
        <v>10</v>
      </c>
      <c r="N45" s="1">
        <f>IF('Indicator Data'!AV47="No data","x",ROUND(IF('Indicator Data'!AV47&gt;N$72,0,IF('Indicator Data'!AV47&lt;N$71,10,(N$72-'Indicator Data'!AV47)/(N$72-N$71)*10)),1))</f>
        <v>4.2</v>
      </c>
      <c r="O45" s="2">
        <f t="shared" si="4"/>
        <v>7.1</v>
      </c>
      <c r="P45" s="1">
        <f>IF('Indicator Data'!T47="No data","x",ROUND(IF('Indicator Data'!T47&gt;P$72,0,IF('Indicator Data'!T47&lt;P$71,10,(P$72-'Indicator Data'!T47)/(P$72-P$71)*10)),1))</f>
        <v>1</v>
      </c>
      <c r="Q45" s="1">
        <f>IF('Indicator Data'!U47="No data","x",ROUND(IF('Indicator Data'!U47&gt;Q$72,0,IF('Indicator Data'!U47&lt;Q$71,10,(Q$72-'Indicator Data'!U47)/(Q$72-Q$71)*10)),1))</f>
        <v>4</v>
      </c>
      <c r="R45" s="2">
        <f t="shared" si="5"/>
        <v>2.5</v>
      </c>
      <c r="S45" s="4">
        <f t="shared" si="6"/>
        <v>6.2</v>
      </c>
      <c r="T45" s="68"/>
    </row>
    <row r="46" spans="1:20" s="9" customFormat="1" x14ac:dyDescent="0.25">
      <c r="A46" s="165" t="s">
        <v>439</v>
      </c>
      <c r="B46" s="165" t="s">
        <v>405</v>
      </c>
      <c r="C46" s="165" t="s">
        <v>403</v>
      </c>
      <c r="D46" s="195" t="s">
        <v>407</v>
      </c>
      <c r="E46" s="195"/>
      <c r="F46" s="1">
        <f>IF('Indicator Data'!AP48="No data","x",ROUND(IF('Indicator Data'!AP48&gt;F$72,0,IF('Indicator Data'!AP48&lt;F$71,10,(F$72-'Indicator Data'!AP48)/(F$72-F$71)*10)),1))</f>
        <v>5.3</v>
      </c>
      <c r="G46" s="4">
        <f t="shared" si="2"/>
        <v>5.3</v>
      </c>
      <c r="H46" s="1">
        <f>IF('Indicator Data'!AR48="No data","x",ROUND(IF('Indicator Data'!AR48^2&gt;H$72,0,IF('Indicator Data'!AR48^2&lt;H$71,10,(H$72-'Indicator Data'!AR48^2)/(H$72-H$71)*10)),1))</f>
        <v>10</v>
      </c>
      <c r="I46" s="1">
        <f>IF(OR('Indicator Data'!AQ48=0,'Indicator Data'!AQ48="No data"),"x",ROUND(IF('Indicator Data'!AQ48&gt;I$72,0,IF('Indicator Data'!AQ48&lt;I$71,10,(I$72-'Indicator Data'!AQ48)/(I$72-I$71)*10)),1))</f>
        <v>8.6</v>
      </c>
      <c r="J46" s="1">
        <f>IF('Indicator Data'!AS48="No data","x",ROUND(IF('Indicator Data'!AS48&gt;J$72,0,IF('Indicator Data'!AS48&lt;J$71,10,(J$72-'Indicator Data'!AS48)/(J$72-J$71)*10)),1))</f>
        <v>9.8000000000000007</v>
      </c>
      <c r="K46" s="1">
        <f>IF('Indicator Data'!AT48="No data","x",ROUND(IF('Indicator Data'!AT48&gt;K$72,0,IF('Indicator Data'!AT48&lt;K$71,10,(K$72-'Indicator Data'!AT48)/(K$72-K$71)*10)),1))</f>
        <v>7.9</v>
      </c>
      <c r="L46" s="2">
        <f t="shared" si="3"/>
        <v>9.1</v>
      </c>
      <c r="M46" s="1">
        <f>IF('Indicator Data'!AU48="No data","x",ROUND(IF('Indicator Data'!AU48&gt;M$72,0,IF('Indicator Data'!AU48&lt;M$71,10,(M$72-'Indicator Data'!AU48)/(M$72-M$71)*10)),1))</f>
        <v>10</v>
      </c>
      <c r="N46" s="1">
        <f>IF('Indicator Data'!AV48="No data","x",ROUND(IF('Indicator Data'!AV48&gt;N$72,0,IF('Indicator Data'!AV48&lt;N$71,10,(N$72-'Indicator Data'!AV48)/(N$72-N$71)*10)),1))</f>
        <v>4.2</v>
      </c>
      <c r="O46" s="2">
        <f t="shared" si="4"/>
        <v>7.1</v>
      </c>
      <c r="P46" s="1">
        <f>IF('Indicator Data'!T48="No data","x",ROUND(IF('Indicator Data'!T48&gt;P$72,0,IF('Indicator Data'!T48&lt;P$71,10,(P$72-'Indicator Data'!T48)/(P$72-P$71)*10)),1))</f>
        <v>1</v>
      </c>
      <c r="Q46" s="1">
        <f>IF('Indicator Data'!U48="No data","x",ROUND(IF('Indicator Data'!U48&gt;Q$72,0,IF('Indicator Data'!U48&lt;Q$71,10,(Q$72-'Indicator Data'!U48)/(Q$72-Q$71)*10)),1))</f>
        <v>4</v>
      </c>
      <c r="R46" s="2">
        <f t="shared" si="5"/>
        <v>2.5</v>
      </c>
      <c r="S46" s="4">
        <f t="shared" si="6"/>
        <v>6.2</v>
      </c>
      <c r="T46" s="68"/>
    </row>
    <row r="47" spans="1:20" s="9" customFormat="1" x14ac:dyDescent="0.25">
      <c r="A47" s="165" t="s">
        <v>439</v>
      </c>
      <c r="B47" s="165" t="s">
        <v>578</v>
      </c>
      <c r="C47" s="165" t="s">
        <v>403</v>
      </c>
      <c r="D47" s="195" t="s">
        <v>410</v>
      </c>
      <c r="E47" s="195"/>
      <c r="F47" s="1">
        <f>IF('Indicator Data'!AP49="No data","x",ROUND(IF('Indicator Data'!AP49&gt;F$72,0,IF('Indicator Data'!AP49&lt;F$71,10,(F$72-'Indicator Data'!AP49)/(F$72-F$71)*10)),1))</f>
        <v>5.3</v>
      </c>
      <c r="G47" s="4">
        <f t="shared" si="2"/>
        <v>5.3</v>
      </c>
      <c r="H47" s="1">
        <f>IF('Indicator Data'!AR49="No data","x",ROUND(IF('Indicator Data'!AR49^2&gt;H$72,0,IF('Indicator Data'!AR49^2&lt;H$71,10,(H$72-'Indicator Data'!AR49^2)/(H$72-H$71)*10)),1))</f>
        <v>10</v>
      </c>
      <c r="I47" s="1">
        <f>IF(OR('Indicator Data'!AQ49=0,'Indicator Data'!AQ49="No data"),"x",ROUND(IF('Indicator Data'!AQ49&gt;I$72,0,IF('Indicator Data'!AQ49&lt;I$71,10,(I$72-'Indicator Data'!AQ49)/(I$72-I$71)*10)),1))</f>
        <v>8.6</v>
      </c>
      <c r="J47" s="1">
        <f>IF('Indicator Data'!AS49="No data","x",ROUND(IF('Indicator Data'!AS49&gt;J$72,0,IF('Indicator Data'!AS49&lt;J$71,10,(J$72-'Indicator Data'!AS49)/(J$72-J$71)*10)),1))</f>
        <v>9.8000000000000007</v>
      </c>
      <c r="K47" s="1">
        <f>IF('Indicator Data'!AT49="No data","x",ROUND(IF('Indicator Data'!AT49&gt;K$72,0,IF('Indicator Data'!AT49&lt;K$71,10,(K$72-'Indicator Data'!AT49)/(K$72-K$71)*10)),1))</f>
        <v>7.9</v>
      </c>
      <c r="L47" s="2">
        <f t="shared" si="3"/>
        <v>9.1</v>
      </c>
      <c r="M47" s="1">
        <f>IF('Indicator Data'!AU49="No data","x",ROUND(IF('Indicator Data'!AU49&gt;M$72,0,IF('Indicator Data'!AU49&lt;M$71,10,(M$72-'Indicator Data'!AU49)/(M$72-M$71)*10)),1))</f>
        <v>10</v>
      </c>
      <c r="N47" s="1">
        <f>IF('Indicator Data'!AV49="No data","x",ROUND(IF('Indicator Data'!AV49&gt;N$72,0,IF('Indicator Data'!AV49&lt;N$71,10,(N$72-'Indicator Data'!AV49)/(N$72-N$71)*10)),1))</f>
        <v>4.2</v>
      </c>
      <c r="O47" s="2">
        <f t="shared" si="4"/>
        <v>7.1</v>
      </c>
      <c r="P47" s="1">
        <f>IF('Indicator Data'!T49="No data","x",ROUND(IF('Indicator Data'!T49&gt;P$72,0,IF('Indicator Data'!T49&lt;P$71,10,(P$72-'Indicator Data'!T49)/(P$72-P$71)*10)),1))</f>
        <v>1</v>
      </c>
      <c r="Q47" s="1">
        <f>IF('Indicator Data'!U49="No data","x",ROUND(IF('Indicator Data'!U49&gt;Q$72,0,IF('Indicator Data'!U49&lt;Q$71,10,(Q$72-'Indicator Data'!U49)/(Q$72-Q$71)*10)),1))</f>
        <v>4</v>
      </c>
      <c r="R47" s="2">
        <f t="shared" si="5"/>
        <v>2.5</v>
      </c>
      <c r="S47" s="4">
        <f t="shared" si="6"/>
        <v>6.2</v>
      </c>
      <c r="T47" s="68"/>
    </row>
    <row r="48" spans="1:20" s="9" customFormat="1" x14ac:dyDescent="0.25">
      <c r="A48" s="165" t="s">
        <v>439</v>
      </c>
      <c r="B48" s="165" t="s">
        <v>580</v>
      </c>
      <c r="C48" s="165" t="s">
        <v>403</v>
      </c>
      <c r="D48" s="195" t="s">
        <v>413</v>
      </c>
      <c r="E48" s="195"/>
      <c r="F48" s="1">
        <f>IF('Indicator Data'!AP50="No data","x",ROUND(IF('Indicator Data'!AP50&gt;F$72,0,IF('Indicator Data'!AP50&lt;F$71,10,(F$72-'Indicator Data'!AP50)/(F$72-F$71)*10)),1))</f>
        <v>5.3</v>
      </c>
      <c r="G48" s="4">
        <f t="shared" si="2"/>
        <v>5.3</v>
      </c>
      <c r="H48" s="1">
        <f>IF('Indicator Data'!AR50="No data","x",ROUND(IF('Indicator Data'!AR50^2&gt;H$72,0,IF('Indicator Data'!AR50^2&lt;H$71,10,(H$72-'Indicator Data'!AR50^2)/(H$72-H$71)*10)),1))</f>
        <v>10</v>
      </c>
      <c r="I48" s="1">
        <f>IF(OR('Indicator Data'!AQ50=0,'Indicator Data'!AQ50="No data"),"x",ROUND(IF('Indicator Data'!AQ50&gt;I$72,0,IF('Indicator Data'!AQ50&lt;I$71,10,(I$72-'Indicator Data'!AQ50)/(I$72-I$71)*10)),1))</f>
        <v>8.6</v>
      </c>
      <c r="J48" s="1">
        <f>IF('Indicator Data'!AS50="No data","x",ROUND(IF('Indicator Data'!AS50&gt;J$72,0,IF('Indicator Data'!AS50&lt;J$71,10,(J$72-'Indicator Data'!AS50)/(J$72-J$71)*10)),1))</f>
        <v>9.8000000000000007</v>
      </c>
      <c r="K48" s="1">
        <f>IF('Indicator Data'!AT50="No data","x",ROUND(IF('Indicator Data'!AT50&gt;K$72,0,IF('Indicator Data'!AT50&lt;K$71,10,(K$72-'Indicator Data'!AT50)/(K$72-K$71)*10)),1))</f>
        <v>7.9</v>
      </c>
      <c r="L48" s="2">
        <f t="shared" si="3"/>
        <v>9.1</v>
      </c>
      <c r="M48" s="1">
        <f>IF('Indicator Data'!AU50="No data","x",ROUND(IF('Indicator Data'!AU50&gt;M$72,0,IF('Indicator Data'!AU50&lt;M$71,10,(M$72-'Indicator Data'!AU50)/(M$72-M$71)*10)),1))</f>
        <v>10</v>
      </c>
      <c r="N48" s="1">
        <f>IF('Indicator Data'!AV50="No data","x",ROUND(IF('Indicator Data'!AV50&gt;N$72,0,IF('Indicator Data'!AV50&lt;N$71,10,(N$72-'Indicator Data'!AV50)/(N$72-N$71)*10)),1))</f>
        <v>4.2</v>
      </c>
      <c r="O48" s="2">
        <f t="shared" si="4"/>
        <v>7.1</v>
      </c>
      <c r="P48" s="1">
        <f>IF('Indicator Data'!T50="No data","x",ROUND(IF('Indicator Data'!T50&gt;P$72,0,IF('Indicator Data'!T50&lt;P$71,10,(P$72-'Indicator Data'!T50)/(P$72-P$71)*10)),1))</f>
        <v>1</v>
      </c>
      <c r="Q48" s="1">
        <f>IF('Indicator Data'!U50="No data","x",ROUND(IF('Indicator Data'!U50&gt;Q$72,0,IF('Indicator Data'!U50&lt;Q$71,10,(Q$72-'Indicator Data'!U50)/(Q$72-Q$71)*10)),1))</f>
        <v>4</v>
      </c>
      <c r="R48" s="2">
        <f t="shared" si="5"/>
        <v>2.5</v>
      </c>
      <c r="S48" s="4">
        <f t="shared" si="6"/>
        <v>6.2</v>
      </c>
      <c r="T48" s="68"/>
    </row>
    <row r="49" spans="1:20" s="9" customFormat="1" x14ac:dyDescent="0.25">
      <c r="A49" s="165" t="s">
        <v>439</v>
      </c>
      <c r="B49" s="165" t="s">
        <v>582</v>
      </c>
      <c r="C49" s="165" t="s">
        <v>403</v>
      </c>
      <c r="D49" s="195" t="s">
        <v>417</v>
      </c>
      <c r="E49" s="195"/>
      <c r="F49" s="1">
        <f>IF('Indicator Data'!AP51="No data","x",ROUND(IF('Indicator Data'!AP51&gt;F$72,0,IF('Indicator Data'!AP51&lt;F$71,10,(F$72-'Indicator Data'!AP51)/(F$72-F$71)*10)),1))</f>
        <v>5.3</v>
      </c>
      <c r="G49" s="4">
        <f t="shared" si="2"/>
        <v>5.3</v>
      </c>
      <c r="H49" s="1">
        <f>IF('Indicator Data'!AR51="No data","x",ROUND(IF('Indicator Data'!AR51^2&gt;H$72,0,IF('Indicator Data'!AR51^2&lt;H$71,10,(H$72-'Indicator Data'!AR51^2)/(H$72-H$71)*10)),1))</f>
        <v>10</v>
      </c>
      <c r="I49" s="1">
        <f>IF(OR('Indicator Data'!AQ51=0,'Indicator Data'!AQ51="No data"),"x",ROUND(IF('Indicator Data'!AQ51&gt;I$72,0,IF('Indicator Data'!AQ51&lt;I$71,10,(I$72-'Indicator Data'!AQ51)/(I$72-I$71)*10)),1))</f>
        <v>8.6</v>
      </c>
      <c r="J49" s="1">
        <f>IF('Indicator Data'!AS51="No data","x",ROUND(IF('Indicator Data'!AS51&gt;J$72,0,IF('Indicator Data'!AS51&lt;J$71,10,(J$72-'Indicator Data'!AS51)/(J$72-J$71)*10)),1))</f>
        <v>9.8000000000000007</v>
      </c>
      <c r="K49" s="1">
        <f>IF('Indicator Data'!AT51="No data","x",ROUND(IF('Indicator Data'!AT51&gt;K$72,0,IF('Indicator Data'!AT51&lt;K$71,10,(K$72-'Indicator Data'!AT51)/(K$72-K$71)*10)),1))</f>
        <v>7.9</v>
      </c>
      <c r="L49" s="2">
        <f t="shared" si="3"/>
        <v>9.1</v>
      </c>
      <c r="M49" s="1">
        <f>IF('Indicator Data'!AU51="No data","x",ROUND(IF('Indicator Data'!AU51&gt;M$72,0,IF('Indicator Data'!AU51&lt;M$71,10,(M$72-'Indicator Data'!AU51)/(M$72-M$71)*10)),1))</f>
        <v>10</v>
      </c>
      <c r="N49" s="1">
        <f>IF('Indicator Data'!AV51="No data","x",ROUND(IF('Indicator Data'!AV51&gt;N$72,0,IF('Indicator Data'!AV51&lt;N$71,10,(N$72-'Indicator Data'!AV51)/(N$72-N$71)*10)),1))</f>
        <v>4.2</v>
      </c>
      <c r="O49" s="2">
        <f t="shared" si="4"/>
        <v>7.1</v>
      </c>
      <c r="P49" s="1">
        <f>IF('Indicator Data'!T51="No data","x",ROUND(IF('Indicator Data'!T51&gt;P$72,0,IF('Indicator Data'!T51&lt;P$71,10,(P$72-'Indicator Data'!T51)/(P$72-P$71)*10)),1))</f>
        <v>1</v>
      </c>
      <c r="Q49" s="1">
        <f>IF('Indicator Data'!U51="No data","x",ROUND(IF('Indicator Data'!U51&gt;Q$72,0,IF('Indicator Data'!U51&lt;Q$71,10,(Q$72-'Indicator Data'!U51)/(Q$72-Q$71)*10)),1))</f>
        <v>4</v>
      </c>
      <c r="R49" s="2">
        <f t="shared" si="5"/>
        <v>2.5</v>
      </c>
      <c r="S49" s="4">
        <f t="shared" si="6"/>
        <v>6.2</v>
      </c>
      <c r="T49" s="68"/>
    </row>
    <row r="50" spans="1:20" s="9" customFormat="1" x14ac:dyDescent="0.25">
      <c r="A50" s="165" t="s">
        <v>439</v>
      </c>
      <c r="B50" s="165" t="s">
        <v>416</v>
      </c>
      <c r="C50" s="165" t="s">
        <v>403</v>
      </c>
      <c r="D50" s="195" t="s">
        <v>420</v>
      </c>
      <c r="E50" s="195"/>
      <c r="F50" s="1">
        <f>IF('Indicator Data'!AP52="No data","x",ROUND(IF('Indicator Data'!AP52&gt;F$72,0,IF('Indicator Data'!AP52&lt;F$71,10,(F$72-'Indicator Data'!AP52)/(F$72-F$71)*10)),1))</f>
        <v>5.3</v>
      </c>
      <c r="G50" s="4">
        <f t="shared" si="2"/>
        <v>5.3</v>
      </c>
      <c r="H50" s="1">
        <f>IF('Indicator Data'!AR52="No data","x",ROUND(IF('Indicator Data'!AR52^2&gt;H$72,0,IF('Indicator Data'!AR52^2&lt;H$71,10,(H$72-'Indicator Data'!AR52^2)/(H$72-H$71)*10)),1))</f>
        <v>10</v>
      </c>
      <c r="I50" s="1">
        <f>IF(OR('Indicator Data'!AQ52=0,'Indicator Data'!AQ52="No data"),"x",ROUND(IF('Indicator Data'!AQ52&gt;I$72,0,IF('Indicator Data'!AQ52&lt;I$71,10,(I$72-'Indicator Data'!AQ52)/(I$72-I$71)*10)),1))</f>
        <v>8.6</v>
      </c>
      <c r="J50" s="1">
        <f>IF('Indicator Data'!AS52="No data","x",ROUND(IF('Indicator Data'!AS52&gt;J$72,0,IF('Indicator Data'!AS52&lt;J$71,10,(J$72-'Indicator Data'!AS52)/(J$72-J$71)*10)),1))</f>
        <v>9.8000000000000007</v>
      </c>
      <c r="K50" s="1">
        <f>IF('Indicator Data'!AT52="No data","x",ROUND(IF('Indicator Data'!AT52&gt;K$72,0,IF('Indicator Data'!AT52&lt;K$71,10,(K$72-'Indicator Data'!AT52)/(K$72-K$71)*10)),1))</f>
        <v>7.9</v>
      </c>
      <c r="L50" s="2">
        <f t="shared" si="3"/>
        <v>9.1</v>
      </c>
      <c r="M50" s="1">
        <f>IF('Indicator Data'!AU52="No data","x",ROUND(IF('Indicator Data'!AU52&gt;M$72,0,IF('Indicator Data'!AU52&lt;M$71,10,(M$72-'Indicator Data'!AU52)/(M$72-M$71)*10)),1))</f>
        <v>10</v>
      </c>
      <c r="N50" s="1">
        <f>IF('Indicator Data'!AV52="No data","x",ROUND(IF('Indicator Data'!AV52&gt;N$72,0,IF('Indicator Data'!AV52&lt;N$71,10,(N$72-'Indicator Data'!AV52)/(N$72-N$71)*10)),1))</f>
        <v>4.2</v>
      </c>
      <c r="O50" s="2">
        <f t="shared" si="4"/>
        <v>7.1</v>
      </c>
      <c r="P50" s="1">
        <f>IF('Indicator Data'!T52="No data","x",ROUND(IF('Indicator Data'!T52&gt;P$72,0,IF('Indicator Data'!T52&lt;P$71,10,(P$72-'Indicator Data'!T52)/(P$72-P$71)*10)),1))</f>
        <v>1</v>
      </c>
      <c r="Q50" s="1">
        <f>IF('Indicator Data'!U52="No data","x",ROUND(IF('Indicator Data'!U52&gt;Q$72,0,IF('Indicator Data'!U52&lt;Q$71,10,(Q$72-'Indicator Data'!U52)/(Q$72-Q$71)*10)),1))</f>
        <v>4</v>
      </c>
      <c r="R50" s="2">
        <f t="shared" si="5"/>
        <v>2.5</v>
      </c>
      <c r="S50" s="4">
        <f t="shared" si="6"/>
        <v>6.2</v>
      </c>
      <c r="T50" s="68"/>
    </row>
    <row r="51" spans="1:20" s="9" customFormat="1" x14ac:dyDescent="0.25">
      <c r="A51" s="165" t="s">
        <v>439</v>
      </c>
      <c r="B51" s="165" t="s">
        <v>418</v>
      </c>
      <c r="C51" s="165" t="s">
        <v>403</v>
      </c>
      <c r="D51" s="195" t="s">
        <v>423</v>
      </c>
      <c r="E51" s="195"/>
      <c r="F51" s="1">
        <f>IF('Indicator Data'!AP53="No data","x",ROUND(IF('Indicator Data'!AP53&gt;F$72,0,IF('Indicator Data'!AP53&lt;F$71,10,(F$72-'Indicator Data'!AP53)/(F$72-F$71)*10)),1))</f>
        <v>5.3</v>
      </c>
      <c r="G51" s="4">
        <f t="shared" si="2"/>
        <v>5.3</v>
      </c>
      <c r="H51" s="1">
        <f>IF('Indicator Data'!AR53="No data","x",ROUND(IF('Indicator Data'!AR53^2&gt;H$72,0,IF('Indicator Data'!AR53^2&lt;H$71,10,(H$72-'Indicator Data'!AR53^2)/(H$72-H$71)*10)),1))</f>
        <v>10</v>
      </c>
      <c r="I51" s="1">
        <f>IF(OR('Indicator Data'!AQ53=0,'Indicator Data'!AQ53="No data"),"x",ROUND(IF('Indicator Data'!AQ53&gt;I$72,0,IF('Indicator Data'!AQ53&lt;I$71,10,(I$72-'Indicator Data'!AQ53)/(I$72-I$71)*10)),1))</f>
        <v>8.6</v>
      </c>
      <c r="J51" s="1">
        <f>IF('Indicator Data'!AS53="No data","x",ROUND(IF('Indicator Data'!AS53&gt;J$72,0,IF('Indicator Data'!AS53&lt;J$71,10,(J$72-'Indicator Data'!AS53)/(J$72-J$71)*10)),1))</f>
        <v>9.8000000000000007</v>
      </c>
      <c r="K51" s="1">
        <f>IF('Indicator Data'!AT53="No data","x",ROUND(IF('Indicator Data'!AT53&gt;K$72,0,IF('Indicator Data'!AT53&lt;K$71,10,(K$72-'Indicator Data'!AT53)/(K$72-K$71)*10)),1))</f>
        <v>7.9</v>
      </c>
      <c r="L51" s="2">
        <f t="shared" si="3"/>
        <v>9.1</v>
      </c>
      <c r="M51" s="1">
        <f>IF('Indicator Data'!AU53="No data","x",ROUND(IF('Indicator Data'!AU53&gt;M$72,0,IF('Indicator Data'!AU53&lt;M$71,10,(M$72-'Indicator Data'!AU53)/(M$72-M$71)*10)),1))</f>
        <v>10</v>
      </c>
      <c r="N51" s="1">
        <f>IF('Indicator Data'!AV53="No data","x",ROUND(IF('Indicator Data'!AV53&gt;N$72,0,IF('Indicator Data'!AV53&lt;N$71,10,(N$72-'Indicator Data'!AV53)/(N$72-N$71)*10)),1))</f>
        <v>4.2</v>
      </c>
      <c r="O51" s="2">
        <f t="shared" si="4"/>
        <v>7.1</v>
      </c>
      <c r="P51" s="1">
        <f>IF('Indicator Data'!T53="No data","x",ROUND(IF('Indicator Data'!T53&gt;P$72,0,IF('Indicator Data'!T53&lt;P$71,10,(P$72-'Indicator Data'!T53)/(P$72-P$71)*10)),1))</f>
        <v>1</v>
      </c>
      <c r="Q51" s="1">
        <f>IF('Indicator Data'!U53="No data","x",ROUND(IF('Indicator Data'!U53&gt;Q$72,0,IF('Indicator Data'!U53&lt;Q$71,10,(Q$72-'Indicator Data'!U53)/(Q$72-Q$71)*10)),1))</f>
        <v>4</v>
      </c>
      <c r="R51" s="2">
        <f t="shared" si="5"/>
        <v>2.5</v>
      </c>
      <c r="S51" s="4">
        <f t="shared" si="6"/>
        <v>6.2</v>
      </c>
      <c r="T51" s="68"/>
    </row>
    <row r="52" spans="1:20" s="9" customFormat="1" x14ac:dyDescent="0.25">
      <c r="A52" s="165" t="s">
        <v>439</v>
      </c>
      <c r="B52" s="165" t="s">
        <v>421</v>
      </c>
      <c r="C52" s="165" t="s">
        <v>403</v>
      </c>
      <c r="D52" s="195" t="s">
        <v>426</v>
      </c>
      <c r="E52" s="195"/>
      <c r="F52" s="1">
        <f>IF('Indicator Data'!AP54="No data","x",ROUND(IF('Indicator Data'!AP54&gt;F$72,0,IF('Indicator Data'!AP54&lt;F$71,10,(F$72-'Indicator Data'!AP54)/(F$72-F$71)*10)),1))</f>
        <v>5.3</v>
      </c>
      <c r="G52" s="4">
        <f t="shared" si="2"/>
        <v>5.3</v>
      </c>
      <c r="H52" s="1">
        <f>IF('Indicator Data'!AR54="No data","x",ROUND(IF('Indicator Data'!AR54^2&gt;H$72,0,IF('Indicator Data'!AR54^2&lt;H$71,10,(H$72-'Indicator Data'!AR54^2)/(H$72-H$71)*10)),1))</f>
        <v>10</v>
      </c>
      <c r="I52" s="1">
        <f>IF(OR('Indicator Data'!AQ54=0,'Indicator Data'!AQ54="No data"),"x",ROUND(IF('Indicator Data'!AQ54&gt;I$72,0,IF('Indicator Data'!AQ54&lt;I$71,10,(I$72-'Indicator Data'!AQ54)/(I$72-I$71)*10)),1))</f>
        <v>8.6</v>
      </c>
      <c r="J52" s="1">
        <f>IF('Indicator Data'!AS54="No data","x",ROUND(IF('Indicator Data'!AS54&gt;J$72,0,IF('Indicator Data'!AS54&lt;J$71,10,(J$72-'Indicator Data'!AS54)/(J$72-J$71)*10)),1))</f>
        <v>9.8000000000000007</v>
      </c>
      <c r="K52" s="1">
        <f>IF('Indicator Data'!AT54="No data","x",ROUND(IF('Indicator Data'!AT54&gt;K$72,0,IF('Indicator Data'!AT54&lt;K$71,10,(K$72-'Indicator Data'!AT54)/(K$72-K$71)*10)),1))</f>
        <v>7.9</v>
      </c>
      <c r="L52" s="2">
        <f t="shared" si="3"/>
        <v>9.1</v>
      </c>
      <c r="M52" s="1">
        <f>IF('Indicator Data'!AU54="No data","x",ROUND(IF('Indicator Data'!AU54&gt;M$72,0,IF('Indicator Data'!AU54&lt;M$71,10,(M$72-'Indicator Data'!AU54)/(M$72-M$71)*10)),1))</f>
        <v>10</v>
      </c>
      <c r="N52" s="1">
        <f>IF('Indicator Data'!AV54="No data","x",ROUND(IF('Indicator Data'!AV54&gt;N$72,0,IF('Indicator Data'!AV54&lt;N$71,10,(N$72-'Indicator Data'!AV54)/(N$72-N$71)*10)),1))</f>
        <v>4.2</v>
      </c>
      <c r="O52" s="2">
        <f t="shared" si="4"/>
        <v>7.1</v>
      </c>
      <c r="P52" s="1">
        <f>IF('Indicator Data'!T54="No data","x",ROUND(IF('Indicator Data'!T54&gt;P$72,0,IF('Indicator Data'!T54&lt;P$71,10,(P$72-'Indicator Data'!T54)/(P$72-P$71)*10)),1))</f>
        <v>1</v>
      </c>
      <c r="Q52" s="1">
        <f>IF('Indicator Data'!U54="No data","x",ROUND(IF('Indicator Data'!U54&gt;Q$72,0,IF('Indicator Data'!U54&lt;Q$71,10,(Q$72-'Indicator Data'!U54)/(Q$72-Q$71)*10)),1))</f>
        <v>4</v>
      </c>
      <c r="R52" s="2">
        <f t="shared" si="5"/>
        <v>2.5</v>
      </c>
      <c r="S52" s="4">
        <f t="shared" si="6"/>
        <v>6.2</v>
      </c>
      <c r="T52" s="68"/>
    </row>
    <row r="53" spans="1:20" s="9" customFormat="1" x14ac:dyDescent="0.25">
      <c r="A53" s="165" t="s">
        <v>439</v>
      </c>
      <c r="B53" s="165" t="s">
        <v>424</v>
      </c>
      <c r="C53" s="165" t="s">
        <v>403</v>
      </c>
      <c r="D53" s="195" t="s">
        <v>429</v>
      </c>
      <c r="E53" s="195"/>
      <c r="F53" s="1">
        <f>IF('Indicator Data'!AP55="No data","x",ROUND(IF('Indicator Data'!AP55&gt;F$72,0,IF('Indicator Data'!AP55&lt;F$71,10,(F$72-'Indicator Data'!AP55)/(F$72-F$71)*10)),1))</f>
        <v>5.3</v>
      </c>
      <c r="G53" s="4">
        <f t="shared" si="2"/>
        <v>5.3</v>
      </c>
      <c r="H53" s="1">
        <f>IF('Indicator Data'!AR55="No data","x",ROUND(IF('Indicator Data'!AR55^2&gt;H$72,0,IF('Indicator Data'!AR55^2&lt;H$71,10,(H$72-'Indicator Data'!AR55^2)/(H$72-H$71)*10)),1))</f>
        <v>10</v>
      </c>
      <c r="I53" s="1">
        <f>IF(OR('Indicator Data'!AQ55=0,'Indicator Data'!AQ55="No data"),"x",ROUND(IF('Indicator Data'!AQ55&gt;I$72,0,IF('Indicator Data'!AQ55&lt;I$71,10,(I$72-'Indicator Data'!AQ55)/(I$72-I$71)*10)),1))</f>
        <v>8.6</v>
      </c>
      <c r="J53" s="1">
        <f>IF('Indicator Data'!AS55="No data","x",ROUND(IF('Indicator Data'!AS55&gt;J$72,0,IF('Indicator Data'!AS55&lt;J$71,10,(J$72-'Indicator Data'!AS55)/(J$72-J$71)*10)),1))</f>
        <v>9.8000000000000007</v>
      </c>
      <c r="K53" s="1">
        <f>IF('Indicator Data'!AT55="No data","x",ROUND(IF('Indicator Data'!AT55&gt;K$72,0,IF('Indicator Data'!AT55&lt;K$71,10,(K$72-'Indicator Data'!AT55)/(K$72-K$71)*10)),1))</f>
        <v>7.9</v>
      </c>
      <c r="L53" s="2">
        <f t="shared" si="3"/>
        <v>9.1</v>
      </c>
      <c r="M53" s="1">
        <f>IF('Indicator Data'!AU55="No data","x",ROUND(IF('Indicator Data'!AU55&gt;M$72,0,IF('Indicator Data'!AU55&lt;M$71,10,(M$72-'Indicator Data'!AU55)/(M$72-M$71)*10)),1))</f>
        <v>10</v>
      </c>
      <c r="N53" s="1">
        <f>IF('Indicator Data'!AV55="No data","x",ROUND(IF('Indicator Data'!AV55&gt;N$72,0,IF('Indicator Data'!AV55&lt;N$71,10,(N$72-'Indicator Data'!AV55)/(N$72-N$71)*10)),1))</f>
        <v>4.2</v>
      </c>
      <c r="O53" s="2">
        <f t="shared" si="4"/>
        <v>7.1</v>
      </c>
      <c r="P53" s="1">
        <f>IF('Indicator Data'!T55="No data","x",ROUND(IF('Indicator Data'!T55&gt;P$72,0,IF('Indicator Data'!T55&lt;P$71,10,(P$72-'Indicator Data'!T55)/(P$72-P$71)*10)),1))</f>
        <v>1</v>
      </c>
      <c r="Q53" s="1">
        <f>IF('Indicator Data'!U55="No data","x",ROUND(IF('Indicator Data'!U55&gt;Q$72,0,IF('Indicator Data'!U55&lt;Q$71,10,(Q$72-'Indicator Data'!U55)/(Q$72-Q$71)*10)),1))</f>
        <v>4</v>
      </c>
      <c r="R53" s="2">
        <f t="shared" si="5"/>
        <v>2.5</v>
      </c>
      <c r="S53" s="4">
        <f t="shared" si="6"/>
        <v>6.2</v>
      </c>
      <c r="T53" s="68"/>
    </row>
    <row r="54" spans="1:20" s="9" customFormat="1" x14ac:dyDescent="0.25">
      <c r="A54" s="165" t="s">
        <v>439</v>
      </c>
      <c r="B54" s="165" t="s">
        <v>427</v>
      </c>
      <c r="C54" s="165" t="s">
        <v>403</v>
      </c>
      <c r="D54" s="195" t="s">
        <v>432</v>
      </c>
      <c r="E54" s="195"/>
      <c r="F54" s="1">
        <f>IF('Indicator Data'!AP56="No data","x",ROUND(IF('Indicator Data'!AP56&gt;F$72,0,IF('Indicator Data'!AP56&lt;F$71,10,(F$72-'Indicator Data'!AP56)/(F$72-F$71)*10)),1))</f>
        <v>5.3</v>
      </c>
      <c r="G54" s="4">
        <f t="shared" si="2"/>
        <v>5.3</v>
      </c>
      <c r="H54" s="1">
        <f>IF('Indicator Data'!AR56="No data","x",ROUND(IF('Indicator Data'!AR56^2&gt;H$72,0,IF('Indicator Data'!AR56^2&lt;H$71,10,(H$72-'Indicator Data'!AR56^2)/(H$72-H$71)*10)),1))</f>
        <v>10</v>
      </c>
      <c r="I54" s="1">
        <f>IF(OR('Indicator Data'!AQ56=0,'Indicator Data'!AQ56="No data"),"x",ROUND(IF('Indicator Data'!AQ56&gt;I$72,0,IF('Indicator Data'!AQ56&lt;I$71,10,(I$72-'Indicator Data'!AQ56)/(I$72-I$71)*10)),1))</f>
        <v>8.6</v>
      </c>
      <c r="J54" s="1">
        <f>IF('Indicator Data'!AS56="No data","x",ROUND(IF('Indicator Data'!AS56&gt;J$72,0,IF('Indicator Data'!AS56&lt;J$71,10,(J$72-'Indicator Data'!AS56)/(J$72-J$71)*10)),1))</f>
        <v>9.8000000000000007</v>
      </c>
      <c r="K54" s="1">
        <f>IF('Indicator Data'!AT56="No data","x",ROUND(IF('Indicator Data'!AT56&gt;K$72,0,IF('Indicator Data'!AT56&lt;K$71,10,(K$72-'Indicator Data'!AT56)/(K$72-K$71)*10)),1))</f>
        <v>7.9</v>
      </c>
      <c r="L54" s="2">
        <f t="shared" si="3"/>
        <v>9.1</v>
      </c>
      <c r="M54" s="1">
        <f>IF('Indicator Data'!AU56="No data","x",ROUND(IF('Indicator Data'!AU56&gt;M$72,0,IF('Indicator Data'!AU56&lt;M$71,10,(M$72-'Indicator Data'!AU56)/(M$72-M$71)*10)),1))</f>
        <v>10</v>
      </c>
      <c r="N54" s="1">
        <f>IF('Indicator Data'!AV56="No data","x",ROUND(IF('Indicator Data'!AV56&gt;N$72,0,IF('Indicator Data'!AV56&lt;N$71,10,(N$72-'Indicator Data'!AV56)/(N$72-N$71)*10)),1))</f>
        <v>4.2</v>
      </c>
      <c r="O54" s="2">
        <f t="shared" si="4"/>
        <v>7.1</v>
      </c>
      <c r="P54" s="1">
        <f>IF('Indicator Data'!T56="No data","x",ROUND(IF('Indicator Data'!T56&gt;P$72,0,IF('Indicator Data'!T56&lt;P$71,10,(P$72-'Indicator Data'!T56)/(P$72-P$71)*10)),1))</f>
        <v>1</v>
      </c>
      <c r="Q54" s="1">
        <f>IF('Indicator Data'!U56="No data","x",ROUND(IF('Indicator Data'!U56&gt;Q$72,0,IF('Indicator Data'!U56&lt;Q$71,10,(Q$72-'Indicator Data'!U56)/(Q$72-Q$71)*10)),1))</f>
        <v>4</v>
      </c>
      <c r="R54" s="2">
        <f t="shared" si="5"/>
        <v>2.5</v>
      </c>
      <c r="S54" s="4">
        <f t="shared" si="6"/>
        <v>6.2</v>
      </c>
      <c r="T54" s="68"/>
    </row>
    <row r="55" spans="1:20" s="9" customFormat="1" x14ac:dyDescent="0.25">
      <c r="A55" s="165" t="s">
        <v>439</v>
      </c>
      <c r="B55" s="165" t="s">
        <v>435</v>
      </c>
      <c r="C55" s="165" t="s">
        <v>403</v>
      </c>
      <c r="D55" s="195" t="s">
        <v>436</v>
      </c>
      <c r="E55" s="195"/>
      <c r="F55" s="1">
        <f>IF('Indicator Data'!AP57="No data","x",ROUND(IF('Indicator Data'!AP57&gt;F$72,0,IF('Indicator Data'!AP57&lt;F$71,10,(F$72-'Indicator Data'!AP57)/(F$72-F$71)*10)),1))</f>
        <v>5.3</v>
      </c>
      <c r="G55" s="4">
        <f t="shared" si="2"/>
        <v>5.3</v>
      </c>
      <c r="H55" s="1">
        <f>IF('Indicator Data'!AR57="No data","x",ROUND(IF('Indicator Data'!AR57^2&gt;H$72,0,IF('Indicator Data'!AR57^2&lt;H$71,10,(H$72-'Indicator Data'!AR57^2)/(H$72-H$71)*10)),1))</f>
        <v>10</v>
      </c>
      <c r="I55" s="1">
        <f>IF(OR('Indicator Data'!AQ57=0,'Indicator Data'!AQ57="No data"),"x",ROUND(IF('Indicator Data'!AQ57&gt;I$72,0,IF('Indicator Data'!AQ57&lt;I$71,10,(I$72-'Indicator Data'!AQ57)/(I$72-I$71)*10)),1))</f>
        <v>8.6</v>
      </c>
      <c r="J55" s="1">
        <f>IF('Indicator Data'!AS57="No data","x",ROUND(IF('Indicator Data'!AS57&gt;J$72,0,IF('Indicator Data'!AS57&lt;J$71,10,(J$72-'Indicator Data'!AS57)/(J$72-J$71)*10)),1))</f>
        <v>9.8000000000000007</v>
      </c>
      <c r="K55" s="1">
        <f>IF('Indicator Data'!AT57="No data","x",ROUND(IF('Indicator Data'!AT57&gt;K$72,0,IF('Indicator Data'!AT57&lt;K$71,10,(K$72-'Indicator Data'!AT57)/(K$72-K$71)*10)),1))</f>
        <v>7.9</v>
      </c>
      <c r="L55" s="2">
        <f t="shared" si="3"/>
        <v>9.1</v>
      </c>
      <c r="M55" s="1">
        <f>IF('Indicator Data'!AU57="No data","x",ROUND(IF('Indicator Data'!AU57&gt;M$72,0,IF('Indicator Data'!AU57&lt;M$71,10,(M$72-'Indicator Data'!AU57)/(M$72-M$71)*10)),1))</f>
        <v>10</v>
      </c>
      <c r="N55" s="1">
        <f>IF('Indicator Data'!AV57="No data","x",ROUND(IF('Indicator Data'!AV57&gt;N$72,0,IF('Indicator Data'!AV57&lt;N$71,10,(N$72-'Indicator Data'!AV57)/(N$72-N$71)*10)),1))</f>
        <v>4.2</v>
      </c>
      <c r="O55" s="2">
        <f t="shared" si="4"/>
        <v>7.1</v>
      </c>
      <c r="P55" s="1">
        <f>IF('Indicator Data'!T57="No data","x",ROUND(IF('Indicator Data'!T57&gt;P$72,0,IF('Indicator Data'!T57&lt;P$71,10,(P$72-'Indicator Data'!T57)/(P$72-P$71)*10)),1))</f>
        <v>1</v>
      </c>
      <c r="Q55" s="1">
        <f>IF('Indicator Data'!U57="No data","x",ROUND(IF('Indicator Data'!U57&gt;Q$72,0,IF('Indicator Data'!U57&lt;Q$71,10,(Q$72-'Indicator Data'!U57)/(Q$72-Q$71)*10)),1))</f>
        <v>4</v>
      </c>
      <c r="R55" s="2">
        <f t="shared" si="5"/>
        <v>2.5</v>
      </c>
      <c r="S55" s="4">
        <f t="shared" si="6"/>
        <v>6.2</v>
      </c>
      <c r="T55" s="68"/>
    </row>
    <row r="56" spans="1:20" s="9" customFormat="1" x14ac:dyDescent="0.25">
      <c r="A56" s="165" t="s">
        <v>439</v>
      </c>
      <c r="B56" s="165" t="s">
        <v>439</v>
      </c>
      <c r="C56" s="165" t="s">
        <v>403</v>
      </c>
      <c r="D56" s="195" t="s">
        <v>440</v>
      </c>
      <c r="E56" s="195"/>
      <c r="F56" s="1">
        <f>IF('Indicator Data'!AP58="No data","x",ROUND(IF('Indicator Data'!AP58&gt;F$72,0,IF('Indicator Data'!AP58&lt;F$71,10,(F$72-'Indicator Data'!AP58)/(F$72-F$71)*10)),1))</f>
        <v>5.3</v>
      </c>
      <c r="G56" s="4">
        <f t="shared" si="2"/>
        <v>5.3</v>
      </c>
      <c r="H56" s="1">
        <f>IF('Indicator Data'!AR58="No data","x",ROUND(IF('Indicator Data'!AR58^2&gt;H$72,0,IF('Indicator Data'!AR58^2&lt;H$71,10,(H$72-'Indicator Data'!AR58^2)/(H$72-H$71)*10)),1))</f>
        <v>10</v>
      </c>
      <c r="I56" s="1">
        <f>IF(OR('Indicator Data'!AQ58=0,'Indicator Data'!AQ58="No data"),"x",ROUND(IF('Indicator Data'!AQ58&gt;I$72,0,IF('Indicator Data'!AQ58&lt;I$71,10,(I$72-'Indicator Data'!AQ58)/(I$72-I$71)*10)),1))</f>
        <v>8.6</v>
      </c>
      <c r="J56" s="1">
        <f>IF('Indicator Data'!AS58="No data","x",ROUND(IF('Indicator Data'!AS58&gt;J$72,0,IF('Indicator Data'!AS58&lt;J$71,10,(J$72-'Indicator Data'!AS58)/(J$72-J$71)*10)),1))</f>
        <v>9.8000000000000007</v>
      </c>
      <c r="K56" s="1">
        <f>IF('Indicator Data'!AT58="No data","x",ROUND(IF('Indicator Data'!AT58&gt;K$72,0,IF('Indicator Data'!AT58&lt;K$71,10,(K$72-'Indicator Data'!AT58)/(K$72-K$71)*10)),1))</f>
        <v>7.9</v>
      </c>
      <c r="L56" s="2">
        <f t="shared" si="3"/>
        <v>9.1</v>
      </c>
      <c r="M56" s="1">
        <f>IF('Indicator Data'!AU58="No data","x",ROUND(IF('Indicator Data'!AU58&gt;M$72,0,IF('Indicator Data'!AU58&lt;M$71,10,(M$72-'Indicator Data'!AU58)/(M$72-M$71)*10)),1))</f>
        <v>10</v>
      </c>
      <c r="N56" s="1">
        <f>IF('Indicator Data'!AV58="No data","x",ROUND(IF('Indicator Data'!AV58&gt;N$72,0,IF('Indicator Data'!AV58&lt;N$71,10,(N$72-'Indicator Data'!AV58)/(N$72-N$71)*10)),1))</f>
        <v>4.2</v>
      </c>
      <c r="O56" s="2">
        <f t="shared" si="4"/>
        <v>7.1</v>
      </c>
      <c r="P56" s="1">
        <f>IF('Indicator Data'!T58="No data","x",ROUND(IF('Indicator Data'!T58&gt;P$72,0,IF('Indicator Data'!T58&lt;P$71,10,(P$72-'Indicator Data'!T58)/(P$72-P$71)*10)),1))</f>
        <v>1</v>
      </c>
      <c r="Q56" s="1">
        <f>IF('Indicator Data'!U58="No data","x",ROUND(IF('Indicator Data'!U58&gt;Q$72,0,IF('Indicator Data'!U58&lt;Q$71,10,(Q$72-'Indicator Data'!U58)/(Q$72-Q$71)*10)),1))</f>
        <v>4</v>
      </c>
      <c r="R56" s="2">
        <f t="shared" si="5"/>
        <v>2.5</v>
      </c>
      <c r="S56" s="4">
        <f t="shared" si="6"/>
        <v>6.2</v>
      </c>
      <c r="T56" s="68"/>
    </row>
    <row r="57" spans="1:20" s="9" customFormat="1" x14ac:dyDescent="0.25">
      <c r="A57" s="165" t="s">
        <v>439</v>
      </c>
      <c r="B57" s="165" t="s">
        <v>441</v>
      </c>
      <c r="C57" s="165" t="s">
        <v>403</v>
      </c>
      <c r="D57" s="195" t="s">
        <v>443</v>
      </c>
      <c r="E57" s="195"/>
      <c r="F57" s="1">
        <f>IF('Indicator Data'!AP59="No data","x",ROUND(IF('Indicator Data'!AP59&gt;F$72,0,IF('Indicator Data'!AP59&lt;F$71,10,(F$72-'Indicator Data'!AP59)/(F$72-F$71)*10)),1))</f>
        <v>5.3</v>
      </c>
      <c r="G57" s="4">
        <f t="shared" si="2"/>
        <v>5.3</v>
      </c>
      <c r="H57" s="1">
        <f>IF('Indicator Data'!AR59="No data","x",ROUND(IF('Indicator Data'!AR59^2&gt;H$72,0,IF('Indicator Data'!AR59^2&lt;H$71,10,(H$72-'Indicator Data'!AR59^2)/(H$72-H$71)*10)),1))</f>
        <v>10</v>
      </c>
      <c r="I57" s="1">
        <f>IF(OR('Indicator Data'!AQ59=0,'Indicator Data'!AQ59="No data"),"x",ROUND(IF('Indicator Data'!AQ59&gt;I$72,0,IF('Indicator Data'!AQ59&lt;I$71,10,(I$72-'Indicator Data'!AQ59)/(I$72-I$71)*10)),1))</f>
        <v>8.6</v>
      </c>
      <c r="J57" s="1">
        <f>IF('Indicator Data'!AS59="No data","x",ROUND(IF('Indicator Data'!AS59&gt;J$72,0,IF('Indicator Data'!AS59&lt;J$71,10,(J$72-'Indicator Data'!AS59)/(J$72-J$71)*10)),1))</f>
        <v>9.8000000000000007</v>
      </c>
      <c r="K57" s="1">
        <f>IF('Indicator Data'!AT59="No data","x",ROUND(IF('Indicator Data'!AT59&gt;K$72,0,IF('Indicator Data'!AT59&lt;K$71,10,(K$72-'Indicator Data'!AT59)/(K$72-K$71)*10)),1))</f>
        <v>7.9</v>
      </c>
      <c r="L57" s="2">
        <f t="shared" si="3"/>
        <v>9.1</v>
      </c>
      <c r="M57" s="1">
        <f>IF('Indicator Data'!AU59="No data","x",ROUND(IF('Indicator Data'!AU59&gt;M$72,0,IF('Indicator Data'!AU59&lt;M$71,10,(M$72-'Indicator Data'!AU59)/(M$72-M$71)*10)),1))</f>
        <v>10</v>
      </c>
      <c r="N57" s="1">
        <f>IF('Indicator Data'!AV59="No data","x",ROUND(IF('Indicator Data'!AV59&gt;N$72,0,IF('Indicator Data'!AV59&lt;N$71,10,(N$72-'Indicator Data'!AV59)/(N$72-N$71)*10)),1))</f>
        <v>4.2</v>
      </c>
      <c r="O57" s="2">
        <f t="shared" si="4"/>
        <v>7.1</v>
      </c>
      <c r="P57" s="1">
        <f>IF('Indicator Data'!T59="No data","x",ROUND(IF('Indicator Data'!T59&gt;P$72,0,IF('Indicator Data'!T59&lt;P$71,10,(P$72-'Indicator Data'!T59)/(P$72-P$71)*10)),1))</f>
        <v>1</v>
      </c>
      <c r="Q57" s="1">
        <f>IF('Indicator Data'!U59="No data","x",ROUND(IF('Indicator Data'!U59&gt;Q$72,0,IF('Indicator Data'!U59&lt;Q$71,10,(Q$72-'Indicator Data'!U59)/(Q$72-Q$71)*10)),1))</f>
        <v>4</v>
      </c>
      <c r="R57" s="2">
        <f t="shared" si="5"/>
        <v>2.5</v>
      </c>
      <c r="S57" s="4">
        <f t="shared" si="6"/>
        <v>6.2</v>
      </c>
      <c r="T57" s="68"/>
    </row>
    <row r="58" spans="1:20" s="9" customFormat="1" x14ac:dyDescent="0.25">
      <c r="A58" s="165" t="s">
        <v>188</v>
      </c>
      <c r="B58" s="165" t="s">
        <v>591</v>
      </c>
      <c r="C58" s="165" t="s">
        <v>446</v>
      </c>
      <c r="D58" s="195" t="s">
        <v>450</v>
      </c>
      <c r="E58" s="195"/>
      <c r="F58" s="1">
        <f>IF('Indicator Data'!AP60="No data","x",ROUND(IF('Indicator Data'!AP60&gt;F$72,0,IF('Indicator Data'!AP60&lt;F$71,10,(F$72-'Indicator Data'!AP60)/(F$72-F$71)*10)),1))</f>
        <v>5.3</v>
      </c>
      <c r="G58" s="4">
        <f t="shared" si="2"/>
        <v>5.3</v>
      </c>
      <c r="H58" s="1">
        <f>IF('Indicator Data'!AR60="No data","x",ROUND(IF('Indicator Data'!AR60^2&gt;H$72,0,IF('Indicator Data'!AR60^2&lt;H$71,10,(H$72-'Indicator Data'!AR60^2)/(H$72-H$71)*10)),1))</f>
        <v>10</v>
      </c>
      <c r="I58" s="1">
        <f>IF(OR('Indicator Data'!AQ60=0,'Indicator Data'!AQ60="No data"),"x",ROUND(IF('Indicator Data'!AQ60&gt;I$72,0,IF('Indicator Data'!AQ60&lt;I$71,10,(I$72-'Indicator Data'!AQ60)/(I$72-I$71)*10)),1))</f>
        <v>8.6</v>
      </c>
      <c r="J58" s="1">
        <f>IF('Indicator Data'!AS60="No data","x",ROUND(IF('Indicator Data'!AS60&gt;J$72,0,IF('Indicator Data'!AS60&lt;J$71,10,(J$72-'Indicator Data'!AS60)/(J$72-J$71)*10)),1))</f>
        <v>9.8000000000000007</v>
      </c>
      <c r="K58" s="1">
        <f>IF('Indicator Data'!AT60="No data","x",ROUND(IF('Indicator Data'!AT60&gt;K$72,0,IF('Indicator Data'!AT60&lt;K$71,10,(K$72-'Indicator Data'!AT60)/(K$72-K$71)*10)),1))</f>
        <v>7.9</v>
      </c>
      <c r="L58" s="2">
        <f t="shared" si="3"/>
        <v>9.1</v>
      </c>
      <c r="M58" s="1">
        <f>IF('Indicator Data'!AU60="No data","x",ROUND(IF('Indicator Data'!AU60&gt;M$72,0,IF('Indicator Data'!AU60&lt;M$71,10,(M$72-'Indicator Data'!AU60)/(M$72-M$71)*10)),1))</f>
        <v>9.8000000000000007</v>
      </c>
      <c r="N58" s="1">
        <f>IF('Indicator Data'!AV60="No data","x",ROUND(IF('Indicator Data'!AV60&gt;N$72,0,IF('Indicator Data'!AV60&lt;N$71,10,(N$72-'Indicator Data'!AV60)/(N$72-N$71)*10)),1))</f>
        <v>5.7</v>
      </c>
      <c r="O58" s="2">
        <f t="shared" si="4"/>
        <v>7.8</v>
      </c>
      <c r="P58" s="1">
        <f>IF('Indicator Data'!T60="No data","x",ROUND(IF('Indicator Data'!T60&gt;P$72,0,IF('Indicator Data'!T60&lt;P$71,10,(P$72-'Indicator Data'!T60)/(P$72-P$71)*10)),1))</f>
        <v>1.3</v>
      </c>
      <c r="Q58" s="1">
        <f>IF('Indicator Data'!U60="No data","x",ROUND(IF('Indicator Data'!U60&gt;Q$72,0,IF('Indicator Data'!U60&lt;Q$71,10,(Q$72-'Indicator Data'!U60)/(Q$72-Q$71)*10)),1))</f>
        <v>2.7</v>
      </c>
      <c r="R58" s="2">
        <f t="shared" si="5"/>
        <v>2</v>
      </c>
      <c r="S58" s="4">
        <f t="shared" si="6"/>
        <v>6.3</v>
      </c>
      <c r="T58" s="68"/>
    </row>
    <row r="59" spans="1:20" s="9" customFormat="1" x14ac:dyDescent="0.25">
      <c r="A59" s="165" t="s">
        <v>188</v>
      </c>
      <c r="B59" s="165" t="s">
        <v>448</v>
      </c>
      <c r="C59" s="165" t="s">
        <v>446</v>
      </c>
      <c r="D59" s="195" t="s">
        <v>453</v>
      </c>
      <c r="E59" s="195"/>
      <c r="F59" s="1">
        <f>IF('Indicator Data'!AP61="No data","x",ROUND(IF('Indicator Data'!AP61&gt;F$72,0,IF('Indicator Data'!AP61&lt;F$71,10,(F$72-'Indicator Data'!AP61)/(F$72-F$71)*10)),1))</f>
        <v>5.3</v>
      </c>
      <c r="G59" s="4">
        <f t="shared" si="2"/>
        <v>5.3</v>
      </c>
      <c r="H59" s="1">
        <f>IF('Indicator Data'!AR61="No data","x",ROUND(IF('Indicator Data'!AR61^2&gt;H$72,0,IF('Indicator Data'!AR61^2&lt;H$71,10,(H$72-'Indicator Data'!AR61^2)/(H$72-H$71)*10)),1))</f>
        <v>10</v>
      </c>
      <c r="I59" s="1">
        <f>IF(OR('Indicator Data'!AQ61=0,'Indicator Data'!AQ61="No data"),"x",ROUND(IF('Indicator Data'!AQ61&gt;I$72,0,IF('Indicator Data'!AQ61&lt;I$71,10,(I$72-'Indicator Data'!AQ61)/(I$72-I$71)*10)),1))</f>
        <v>8.6</v>
      </c>
      <c r="J59" s="1">
        <f>IF('Indicator Data'!AS61="No data","x",ROUND(IF('Indicator Data'!AS61&gt;J$72,0,IF('Indicator Data'!AS61&lt;J$71,10,(J$72-'Indicator Data'!AS61)/(J$72-J$71)*10)),1))</f>
        <v>9.8000000000000007</v>
      </c>
      <c r="K59" s="1">
        <f>IF('Indicator Data'!AT61="No data","x",ROUND(IF('Indicator Data'!AT61&gt;K$72,0,IF('Indicator Data'!AT61&lt;K$71,10,(K$72-'Indicator Data'!AT61)/(K$72-K$71)*10)),1))</f>
        <v>7.9</v>
      </c>
      <c r="L59" s="2">
        <f t="shared" si="3"/>
        <v>9.1</v>
      </c>
      <c r="M59" s="1">
        <f>IF('Indicator Data'!AU61="No data","x",ROUND(IF('Indicator Data'!AU61&gt;M$72,0,IF('Indicator Data'!AU61&lt;M$71,10,(M$72-'Indicator Data'!AU61)/(M$72-M$71)*10)),1))</f>
        <v>9.8000000000000007</v>
      </c>
      <c r="N59" s="1">
        <f>IF('Indicator Data'!AV61="No data","x",ROUND(IF('Indicator Data'!AV61&gt;N$72,0,IF('Indicator Data'!AV61&lt;N$71,10,(N$72-'Indicator Data'!AV61)/(N$72-N$71)*10)),1))</f>
        <v>5.7</v>
      </c>
      <c r="O59" s="2">
        <f t="shared" si="4"/>
        <v>7.8</v>
      </c>
      <c r="P59" s="1">
        <f>IF('Indicator Data'!T61="No data","x",ROUND(IF('Indicator Data'!T61&gt;P$72,0,IF('Indicator Data'!T61&lt;P$71,10,(P$72-'Indicator Data'!T61)/(P$72-P$71)*10)),1))</f>
        <v>1.3</v>
      </c>
      <c r="Q59" s="1">
        <f>IF('Indicator Data'!U61="No data","x",ROUND(IF('Indicator Data'!U61&gt;Q$72,0,IF('Indicator Data'!U61&lt;Q$71,10,(Q$72-'Indicator Data'!U61)/(Q$72-Q$71)*10)),1))</f>
        <v>2.7</v>
      </c>
      <c r="R59" s="2">
        <f t="shared" si="5"/>
        <v>2</v>
      </c>
      <c r="S59" s="4">
        <f t="shared" si="6"/>
        <v>6.3</v>
      </c>
      <c r="T59" s="68"/>
    </row>
    <row r="60" spans="1:20" s="9" customFormat="1" x14ac:dyDescent="0.25">
      <c r="A60" s="165" t="s">
        <v>188</v>
      </c>
      <c r="B60" s="165" t="s">
        <v>451</v>
      </c>
      <c r="C60" s="165" t="s">
        <v>446</v>
      </c>
      <c r="D60" s="195" t="s">
        <v>457</v>
      </c>
      <c r="E60" s="195"/>
      <c r="F60" s="1">
        <f>IF('Indicator Data'!AP62="No data","x",ROUND(IF('Indicator Data'!AP62&gt;F$72,0,IF('Indicator Data'!AP62&lt;F$71,10,(F$72-'Indicator Data'!AP62)/(F$72-F$71)*10)),1))</f>
        <v>5.3</v>
      </c>
      <c r="G60" s="4">
        <f t="shared" si="2"/>
        <v>5.3</v>
      </c>
      <c r="H60" s="1">
        <f>IF('Indicator Data'!AR62="No data","x",ROUND(IF('Indicator Data'!AR62^2&gt;H$72,0,IF('Indicator Data'!AR62^2&lt;H$71,10,(H$72-'Indicator Data'!AR62^2)/(H$72-H$71)*10)),1))</f>
        <v>10</v>
      </c>
      <c r="I60" s="1">
        <f>IF(OR('Indicator Data'!AQ62=0,'Indicator Data'!AQ62="No data"),"x",ROUND(IF('Indicator Data'!AQ62&gt;I$72,0,IF('Indicator Data'!AQ62&lt;I$71,10,(I$72-'Indicator Data'!AQ62)/(I$72-I$71)*10)),1))</f>
        <v>8.6</v>
      </c>
      <c r="J60" s="1">
        <f>IF('Indicator Data'!AS62="No data","x",ROUND(IF('Indicator Data'!AS62&gt;J$72,0,IF('Indicator Data'!AS62&lt;J$71,10,(J$72-'Indicator Data'!AS62)/(J$72-J$71)*10)),1))</f>
        <v>9.8000000000000007</v>
      </c>
      <c r="K60" s="1">
        <f>IF('Indicator Data'!AT62="No data","x",ROUND(IF('Indicator Data'!AT62&gt;K$72,0,IF('Indicator Data'!AT62&lt;K$71,10,(K$72-'Indicator Data'!AT62)/(K$72-K$71)*10)),1))</f>
        <v>7.9</v>
      </c>
      <c r="L60" s="2">
        <f t="shared" si="3"/>
        <v>9.1</v>
      </c>
      <c r="M60" s="1">
        <f>IF('Indicator Data'!AU62="No data","x",ROUND(IF('Indicator Data'!AU62&gt;M$72,0,IF('Indicator Data'!AU62&lt;M$71,10,(M$72-'Indicator Data'!AU62)/(M$72-M$71)*10)),1))</f>
        <v>9.8000000000000007</v>
      </c>
      <c r="N60" s="1">
        <f>IF('Indicator Data'!AV62="No data","x",ROUND(IF('Indicator Data'!AV62&gt;N$72,0,IF('Indicator Data'!AV62&lt;N$71,10,(N$72-'Indicator Data'!AV62)/(N$72-N$71)*10)),1))</f>
        <v>5.7</v>
      </c>
      <c r="O60" s="2">
        <f t="shared" si="4"/>
        <v>7.8</v>
      </c>
      <c r="P60" s="1">
        <f>IF('Indicator Data'!T62="No data","x",ROUND(IF('Indicator Data'!T62&gt;P$72,0,IF('Indicator Data'!T62&lt;P$71,10,(P$72-'Indicator Data'!T62)/(P$72-P$71)*10)),1))</f>
        <v>1.3</v>
      </c>
      <c r="Q60" s="1">
        <f>IF('Indicator Data'!U62="No data","x",ROUND(IF('Indicator Data'!U62&gt;Q$72,0,IF('Indicator Data'!U62&lt;Q$71,10,(Q$72-'Indicator Data'!U62)/(Q$72-Q$71)*10)),1))</f>
        <v>2.7</v>
      </c>
      <c r="R60" s="2">
        <f t="shared" si="5"/>
        <v>2</v>
      </c>
      <c r="S60" s="4">
        <f t="shared" si="6"/>
        <v>6.3</v>
      </c>
      <c r="T60" s="68"/>
    </row>
    <row r="61" spans="1:20" s="9" customFormat="1" x14ac:dyDescent="0.25">
      <c r="A61" s="165" t="s">
        <v>188</v>
      </c>
      <c r="B61" s="165" t="s">
        <v>456</v>
      </c>
      <c r="C61" s="165" t="s">
        <v>446</v>
      </c>
      <c r="D61" s="195" t="s">
        <v>460</v>
      </c>
      <c r="E61" s="195"/>
      <c r="F61" s="1">
        <f>IF('Indicator Data'!AP63="No data","x",ROUND(IF('Indicator Data'!AP63&gt;F$72,0,IF('Indicator Data'!AP63&lt;F$71,10,(F$72-'Indicator Data'!AP63)/(F$72-F$71)*10)),1))</f>
        <v>5.3</v>
      </c>
      <c r="G61" s="4">
        <f t="shared" si="2"/>
        <v>5.3</v>
      </c>
      <c r="H61" s="1">
        <f>IF('Indicator Data'!AR63="No data","x",ROUND(IF('Indicator Data'!AR63^2&gt;H$72,0,IF('Indicator Data'!AR63^2&lt;H$71,10,(H$72-'Indicator Data'!AR63^2)/(H$72-H$71)*10)),1))</f>
        <v>10</v>
      </c>
      <c r="I61" s="1">
        <f>IF(OR('Indicator Data'!AQ63=0,'Indicator Data'!AQ63="No data"),"x",ROUND(IF('Indicator Data'!AQ63&gt;I$72,0,IF('Indicator Data'!AQ63&lt;I$71,10,(I$72-'Indicator Data'!AQ63)/(I$72-I$71)*10)),1))</f>
        <v>8.6</v>
      </c>
      <c r="J61" s="1">
        <f>IF('Indicator Data'!AS63="No data","x",ROUND(IF('Indicator Data'!AS63&gt;J$72,0,IF('Indicator Data'!AS63&lt;J$71,10,(J$72-'Indicator Data'!AS63)/(J$72-J$71)*10)),1))</f>
        <v>9.8000000000000007</v>
      </c>
      <c r="K61" s="1">
        <f>IF('Indicator Data'!AT63="No data","x",ROUND(IF('Indicator Data'!AT63&gt;K$72,0,IF('Indicator Data'!AT63&lt;K$71,10,(K$72-'Indicator Data'!AT63)/(K$72-K$71)*10)),1))</f>
        <v>7.9</v>
      </c>
      <c r="L61" s="2">
        <f t="shared" si="3"/>
        <v>9.1</v>
      </c>
      <c r="M61" s="1">
        <f>IF('Indicator Data'!AU63="No data","x",ROUND(IF('Indicator Data'!AU63&gt;M$72,0,IF('Indicator Data'!AU63&lt;M$71,10,(M$72-'Indicator Data'!AU63)/(M$72-M$71)*10)),1))</f>
        <v>9.8000000000000007</v>
      </c>
      <c r="N61" s="1">
        <f>IF('Indicator Data'!AV63="No data","x",ROUND(IF('Indicator Data'!AV63&gt;N$72,0,IF('Indicator Data'!AV63&lt;N$71,10,(N$72-'Indicator Data'!AV63)/(N$72-N$71)*10)),1))</f>
        <v>5.7</v>
      </c>
      <c r="O61" s="2">
        <f t="shared" si="4"/>
        <v>7.8</v>
      </c>
      <c r="P61" s="1">
        <f>IF('Indicator Data'!T63="No data","x",ROUND(IF('Indicator Data'!T63&gt;P$72,0,IF('Indicator Data'!T63&lt;P$71,10,(P$72-'Indicator Data'!T63)/(P$72-P$71)*10)),1))</f>
        <v>1.3</v>
      </c>
      <c r="Q61" s="1">
        <f>IF('Indicator Data'!U63="No data","x",ROUND(IF('Indicator Data'!U63&gt;Q$72,0,IF('Indicator Data'!U63&lt;Q$71,10,(Q$72-'Indicator Data'!U63)/(Q$72-Q$71)*10)),1))</f>
        <v>2.7</v>
      </c>
      <c r="R61" s="2">
        <f t="shared" si="5"/>
        <v>2</v>
      </c>
      <c r="S61" s="4">
        <f t="shared" si="6"/>
        <v>6.3</v>
      </c>
      <c r="T61" s="68"/>
    </row>
    <row r="62" spans="1:20" s="9" customFormat="1" x14ac:dyDescent="0.25">
      <c r="A62" s="165" t="s">
        <v>188</v>
      </c>
      <c r="B62" s="165" t="s">
        <v>597</v>
      </c>
      <c r="C62" s="165" t="s">
        <v>446</v>
      </c>
      <c r="D62" s="195" t="s">
        <v>463</v>
      </c>
      <c r="E62" s="195"/>
      <c r="F62" s="1">
        <f>IF('Indicator Data'!AP64="No data","x",ROUND(IF('Indicator Data'!AP64&gt;F$72,0,IF('Indicator Data'!AP64&lt;F$71,10,(F$72-'Indicator Data'!AP64)/(F$72-F$71)*10)),1))</f>
        <v>5.3</v>
      </c>
      <c r="G62" s="4">
        <f t="shared" si="2"/>
        <v>5.3</v>
      </c>
      <c r="H62" s="1">
        <f>IF('Indicator Data'!AR64="No data","x",ROUND(IF('Indicator Data'!AR64^2&gt;H$72,0,IF('Indicator Data'!AR64^2&lt;H$71,10,(H$72-'Indicator Data'!AR64^2)/(H$72-H$71)*10)),1))</f>
        <v>10</v>
      </c>
      <c r="I62" s="1">
        <f>IF(OR('Indicator Data'!AQ64=0,'Indicator Data'!AQ64="No data"),"x",ROUND(IF('Indicator Data'!AQ64&gt;I$72,0,IF('Indicator Data'!AQ64&lt;I$71,10,(I$72-'Indicator Data'!AQ64)/(I$72-I$71)*10)),1))</f>
        <v>8.6</v>
      </c>
      <c r="J62" s="1">
        <f>IF('Indicator Data'!AS64="No data","x",ROUND(IF('Indicator Data'!AS64&gt;J$72,0,IF('Indicator Data'!AS64&lt;J$71,10,(J$72-'Indicator Data'!AS64)/(J$72-J$71)*10)),1))</f>
        <v>9.8000000000000007</v>
      </c>
      <c r="K62" s="1">
        <f>IF('Indicator Data'!AT64="No data","x",ROUND(IF('Indicator Data'!AT64&gt;K$72,0,IF('Indicator Data'!AT64&lt;K$71,10,(K$72-'Indicator Data'!AT64)/(K$72-K$71)*10)),1))</f>
        <v>7.9</v>
      </c>
      <c r="L62" s="2">
        <f t="shared" si="3"/>
        <v>9.1</v>
      </c>
      <c r="M62" s="1">
        <f>IF('Indicator Data'!AU64="No data","x",ROUND(IF('Indicator Data'!AU64&gt;M$72,0,IF('Indicator Data'!AU64&lt;M$71,10,(M$72-'Indicator Data'!AU64)/(M$72-M$71)*10)),1))</f>
        <v>9.8000000000000007</v>
      </c>
      <c r="N62" s="1">
        <f>IF('Indicator Data'!AV64="No data","x",ROUND(IF('Indicator Data'!AV64&gt;N$72,0,IF('Indicator Data'!AV64&lt;N$71,10,(N$72-'Indicator Data'!AV64)/(N$72-N$71)*10)),1))</f>
        <v>5.7</v>
      </c>
      <c r="O62" s="2">
        <f t="shared" si="4"/>
        <v>7.8</v>
      </c>
      <c r="P62" s="1">
        <f>IF('Indicator Data'!T64="No data","x",ROUND(IF('Indicator Data'!T64&gt;P$72,0,IF('Indicator Data'!T64&lt;P$71,10,(P$72-'Indicator Data'!T64)/(P$72-P$71)*10)),1))</f>
        <v>1.3</v>
      </c>
      <c r="Q62" s="1">
        <f>IF('Indicator Data'!U64="No data","x",ROUND(IF('Indicator Data'!U64&gt;Q$72,0,IF('Indicator Data'!U64&lt;Q$71,10,(Q$72-'Indicator Data'!U64)/(Q$72-Q$71)*10)),1))</f>
        <v>2.7</v>
      </c>
      <c r="R62" s="2">
        <f t="shared" si="5"/>
        <v>2</v>
      </c>
      <c r="S62" s="4">
        <f t="shared" si="6"/>
        <v>6.3</v>
      </c>
      <c r="T62" s="68"/>
    </row>
    <row r="63" spans="1:20" s="9" customFormat="1" x14ac:dyDescent="0.25">
      <c r="A63" s="165" t="s">
        <v>188</v>
      </c>
      <c r="B63" s="165" t="s">
        <v>458</v>
      </c>
      <c r="C63" s="165" t="s">
        <v>446</v>
      </c>
      <c r="D63" s="195" t="s">
        <v>466</v>
      </c>
      <c r="E63" s="195"/>
      <c r="F63" s="1">
        <f>IF('Indicator Data'!AP65="No data","x",ROUND(IF('Indicator Data'!AP65&gt;F$72,0,IF('Indicator Data'!AP65&lt;F$71,10,(F$72-'Indicator Data'!AP65)/(F$72-F$71)*10)),1))</f>
        <v>5.3</v>
      </c>
      <c r="G63" s="4">
        <f t="shared" si="2"/>
        <v>5.3</v>
      </c>
      <c r="H63" s="1">
        <f>IF('Indicator Data'!AR65="No data","x",ROUND(IF('Indicator Data'!AR65^2&gt;H$72,0,IF('Indicator Data'!AR65^2&lt;H$71,10,(H$72-'Indicator Data'!AR65^2)/(H$72-H$71)*10)),1))</f>
        <v>10</v>
      </c>
      <c r="I63" s="1">
        <f>IF(OR('Indicator Data'!AQ65=0,'Indicator Data'!AQ65="No data"),"x",ROUND(IF('Indicator Data'!AQ65&gt;I$72,0,IF('Indicator Data'!AQ65&lt;I$71,10,(I$72-'Indicator Data'!AQ65)/(I$72-I$71)*10)),1))</f>
        <v>8.6</v>
      </c>
      <c r="J63" s="1">
        <f>IF('Indicator Data'!AS65="No data","x",ROUND(IF('Indicator Data'!AS65&gt;J$72,0,IF('Indicator Data'!AS65&lt;J$71,10,(J$72-'Indicator Data'!AS65)/(J$72-J$71)*10)),1))</f>
        <v>9.8000000000000007</v>
      </c>
      <c r="K63" s="1">
        <f>IF('Indicator Data'!AT65="No data","x",ROUND(IF('Indicator Data'!AT65&gt;K$72,0,IF('Indicator Data'!AT65&lt;K$71,10,(K$72-'Indicator Data'!AT65)/(K$72-K$71)*10)),1))</f>
        <v>7.9</v>
      </c>
      <c r="L63" s="2">
        <f t="shared" si="3"/>
        <v>9.1</v>
      </c>
      <c r="M63" s="1">
        <f>IF('Indicator Data'!AU65="No data","x",ROUND(IF('Indicator Data'!AU65&gt;M$72,0,IF('Indicator Data'!AU65&lt;M$71,10,(M$72-'Indicator Data'!AU65)/(M$72-M$71)*10)),1))</f>
        <v>9.8000000000000007</v>
      </c>
      <c r="N63" s="1">
        <f>IF('Indicator Data'!AV65="No data","x",ROUND(IF('Indicator Data'!AV65&gt;N$72,0,IF('Indicator Data'!AV65&lt;N$71,10,(N$72-'Indicator Data'!AV65)/(N$72-N$71)*10)),1))</f>
        <v>5.7</v>
      </c>
      <c r="O63" s="2">
        <f t="shared" si="4"/>
        <v>7.8</v>
      </c>
      <c r="P63" s="1">
        <f>IF('Indicator Data'!T65="No data","x",ROUND(IF('Indicator Data'!T65&gt;P$72,0,IF('Indicator Data'!T65&lt;P$71,10,(P$72-'Indicator Data'!T65)/(P$72-P$71)*10)),1))</f>
        <v>1.3</v>
      </c>
      <c r="Q63" s="1">
        <f>IF('Indicator Data'!U65="No data","x",ROUND(IF('Indicator Data'!U65&gt;Q$72,0,IF('Indicator Data'!U65&lt;Q$71,10,(Q$72-'Indicator Data'!U65)/(Q$72-Q$71)*10)),1))</f>
        <v>2.7</v>
      </c>
      <c r="R63" s="2">
        <f t="shared" si="5"/>
        <v>2</v>
      </c>
      <c r="S63" s="4">
        <f t="shared" si="6"/>
        <v>6.3</v>
      </c>
      <c r="T63" s="68"/>
    </row>
    <row r="64" spans="1:20" s="166" customFormat="1" x14ac:dyDescent="0.25">
      <c r="A64" s="165" t="s">
        <v>188</v>
      </c>
      <c r="B64" s="165" t="s">
        <v>464</v>
      </c>
      <c r="C64" s="165" t="s">
        <v>446</v>
      </c>
      <c r="D64" s="195" t="s">
        <v>469</v>
      </c>
      <c r="E64" s="195"/>
      <c r="F64" s="1">
        <f>IF('Indicator Data'!AP66="No data","x",ROUND(IF('Indicator Data'!AP66&gt;F$72,0,IF('Indicator Data'!AP66&lt;F$71,10,(F$72-'Indicator Data'!AP66)/(F$72-F$71)*10)),1))</f>
        <v>5.3</v>
      </c>
      <c r="G64" s="4">
        <f t="shared" si="2"/>
        <v>5.3</v>
      </c>
      <c r="H64" s="1">
        <f>IF('Indicator Data'!AR66="No data","x",ROUND(IF('Indicator Data'!AR66^2&gt;H$72,0,IF('Indicator Data'!AR66^2&lt;H$71,10,(H$72-'Indicator Data'!AR66^2)/(H$72-H$71)*10)),1))</f>
        <v>10</v>
      </c>
      <c r="I64" s="1">
        <f>IF(OR('Indicator Data'!AQ66=0,'Indicator Data'!AQ66="No data"),"x",ROUND(IF('Indicator Data'!AQ66&gt;I$72,0,IF('Indicator Data'!AQ66&lt;I$71,10,(I$72-'Indicator Data'!AQ66)/(I$72-I$71)*10)),1))</f>
        <v>8.6</v>
      </c>
      <c r="J64" s="1">
        <f>IF('Indicator Data'!AS66="No data","x",ROUND(IF('Indicator Data'!AS66&gt;J$72,0,IF('Indicator Data'!AS66&lt;J$71,10,(J$72-'Indicator Data'!AS66)/(J$72-J$71)*10)),1))</f>
        <v>9.8000000000000007</v>
      </c>
      <c r="K64" s="1">
        <f>IF('Indicator Data'!AT66="No data","x",ROUND(IF('Indicator Data'!AT66&gt;K$72,0,IF('Indicator Data'!AT66&lt;K$71,10,(K$72-'Indicator Data'!AT66)/(K$72-K$71)*10)),1))</f>
        <v>7.9</v>
      </c>
      <c r="L64" s="2">
        <f t="shared" si="3"/>
        <v>9.1</v>
      </c>
      <c r="M64" s="1">
        <f>IF('Indicator Data'!AU66="No data","x",ROUND(IF('Indicator Data'!AU66&gt;M$72,0,IF('Indicator Data'!AU66&lt;M$71,10,(M$72-'Indicator Data'!AU66)/(M$72-M$71)*10)),1))</f>
        <v>9.8000000000000007</v>
      </c>
      <c r="N64" s="1">
        <f>IF('Indicator Data'!AV66="No data","x",ROUND(IF('Indicator Data'!AV66&gt;N$72,0,IF('Indicator Data'!AV66&lt;N$71,10,(N$72-'Indicator Data'!AV66)/(N$72-N$71)*10)),1))</f>
        <v>5.7</v>
      </c>
      <c r="O64" s="2">
        <f t="shared" si="4"/>
        <v>7.8</v>
      </c>
      <c r="P64" s="1">
        <f>IF('Indicator Data'!T66="No data","x",ROUND(IF('Indicator Data'!T66&gt;P$72,0,IF('Indicator Data'!T66&lt;P$71,10,(P$72-'Indicator Data'!T66)/(P$72-P$71)*10)),1))</f>
        <v>1.3</v>
      </c>
      <c r="Q64" s="1">
        <f>IF('Indicator Data'!U66="No data","x",ROUND(IF('Indicator Data'!U66&gt;Q$72,0,IF('Indicator Data'!U66&lt;Q$71,10,(Q$72-'Indicator Data'!U66)/(Q$72-Q$71)*10)),1))</f>
        <v>2.7</v>
      </c>
      <c r="R64" s="2">
        <f t="shared" si="5"/>
        <v>2</v>
      </c>
      <c r="S64" s="4">
        <f t="shared" si="6"/>
        <v>6.3</v>
      </c>
      <c r="T64" s="68"/>
    </row>
    <row r="65" spans="1:20" s="166" customFormat="1" x14ac:dyDescent="0.25">
      <c r="A65" s="165" t="s">
        <v>188</v>
      </c>
      <c r="B65" s="165" t="s">
        <v>601</v>
      </c>
      <c r="C65" s="165" t="s">
        <v>446</v>
      </c>
      <c r="D65" s="195" t="s">
        <v>472</v>
      </c>
      <c r="E65" s="195"/>
      <c r="F65" s="1">
        <f>IF('Indicator Data'!AP67="No data","x",ROUND(IF('Indicator Data'!AP67&gt;F$72,0,IF('Indicator Data'!AP67&lt;F$71,10,(F$72-'Indicator Data'!AP67)/(F$72-F$71)*10)),1))</f>
        <v>5.3</v>
      </c>
      <c r="G65" s="4">
        <f t="shared" si="2"/>
        <v>5.3</v>
      </c>
      <c r="H65" s="1">
        <f>IF('Indicator Data'!AR67="No data","x",ROUND(IF('Indicator Data'!AR67^2&gt;H$72,0,IF('Indicator Data'!AR67^2&lt;H$71,10,(H$72-'Indicator Data'!AR67^2)/(H$72-H$71)*10)),1))</f>
        <v>10</v>
      </c>
      <c r="I65" s="1">
        <f>IF(OR('Indicator Data'!AQ67=0,'Indicator Data'!AQ67="No data"),"x",ROUND(IF('Indicator Data'!AQ67&gt;I$72,0,IF('Indicator Data'!AQ67&lt;I$71,10,(I$72-'Indicator Data'!AQ67)/(I$72-I$71)*10)),1))</f>
        <v>8.6</v>
      </c>
      <c r="J65" s="1">
        <f>IF('Indicator Data'!AS67="No data","x",ROUND(IF('Indicator Data'!AS67&gt;J$72,0,IF('Indicator Data'!AS67&lt;J$71,10,(J$72-'Indicator Data'!AS67)/(J$72-J$71)*10)),1))</f>
        <v>9.8000000000000007</v>
      </c>
      <c r="K65" s="1">
        <f>IF('Indicator Data'!AT67="No data","x",ROUND(IF('Indicator Data'!AT67&gt;K$72,0,IF('Indicator Data'!AT67&lt;K$71,10,(K$72-'Indicator Data'!AT67)/(K$72-K$71)*10)),1))</f>
        <v>7.9</v>
      </c>
      <c r="L65" s="2">
        <f t="shared" si="3"/>
        <v>9.1</v>
      </c>
      <c r="M65" s="1">
        <f>IF('Indicator Data'!AU67="No data","x",ROUND(IF('Indicator Data'!AU67&gt;M$72,0,IF('Indicator Data'!AU67&lt;M$71,10,(M$72-'Indicator Data'!AU67)/(M$72-M$71)*10)),1))</f>
        <v>9.8000000000000007</v>
      </c>
      <c r="N65" s="1">
        <f>IF('Indicator Data'!AV67="No data","x",ROUND(IF('Indicator Data'!AV67&gt;N$72,0,IF('Indicator Data'!AV67&lt;N$71,10,(N$72-'Indicator Data'!AV67)/(N$72-N$71)*10)),1))</f>
        <v>5.7</v>
      </c>
      <c r="O65" s="2">
        <f t="shared" si="4"/>
        <v>7.8</v>
      </c>
      <c r="P65" s="1">
        <f>IF('Indicator Data'!T67="No data","x",ROUND(IF('Indicator Data'!T67&gt;P$72,0,IF('Indicator Data'!T67&lt;P$71,10,(P$72-'Indicator Data'!T67)/(P$72-P$71)*10)),1))</f>
        <v>1.3</v>
      </c>
      <c r="Q65" s="1">
        <f>IF('Indicator Data'!U67="No data","x",ROUND(IF('Indicator Data'!U67&gt;Q$72,0,IF('Indicator Data'!U67&lt;Q$71,10,(Q$72-'Indicator Data'!U67)/(Q$72-Q$71)*10)),1))</f>
        <v>2.7</v>
      </c>
      <c r="R65" s="2">
        <f t="shared" si="5"/>
        <v>2</v>
      </c>
      <c r="S65" s="4">
        <f t="shared" si="6"/>
        <v>6.3</v>
      </c>
      <c r="T65" s="68"/>
    </row>
    <row r="66" spans="1:20" s="9" customFormat="1" x14ac:dyDescent="0.25">
      <c r="A66" s="165" t="s">
        <v>188</v>
      </c>
      <c r="B66" s="165" t="s">
        <v>470</v>
      </c>
      <c r="C66" s="165" t="s">
        <v>446</v>
      </c>
      <c r="D66" s="195" t="s">
        <v>447</v>
      </c>
      <c r="E66" s="195"/>
      <c r="F66" s="1">
        <f>IF('Indicator Data'!AP68="No data","x",ROUND(IF('Indicator Data'!AP68&gt;F$72,0,IF('Indicator Data'!AP68&lt;F$71,10,(F$72-'Indicator Data'!AP68)/(F$72-F$71)*10)),1))</f>
        <v>5.3</v>
      </c>
      <c r="G66" s="4">
        <f t="shared" si="2"/>
        <v>5.3</v>
      </c>
      <c r="H66" s="1">
        <f>IF('Indicator Data'!AR68="No data","x",ROUND(IF('Indicator Data'!AR68^2&gt;H$72,0,IF('Indicator Data'!AR68^2&lt;H$71,10,(H$72-'Indicator Data'!AR68^2)/(H$72-H$71)*10)),1))</f>
        <v>10</v>
      </c>
      <c r="I66" s="1">
        <f>IF(OR('Indicator Data'!AQ68=0,'Indicator Data'!AQ68="No data"),"x",ROUND(IF('Indicator Data'!AQ68&gt;I$72,0,IF('Indicator Data'!AQ68&lt;I$71,10,(I$72-'Indicator Data'!AQ68)/(I$72-I$71)*10)),1))</f>
        <v>8.6</v>
      </c>
      <c r="J66" s="1">
        <f>IF('Indicator Data'!AS68="No data","x",ROUND(IF('Indicator Data'!AS68&gt;J$72,0,IF('Indicator Data'!AS68&lt;J$71,10,(J$72-'Indicator Data'!AS68)/(J$72-J$71)*10)),1))</f>
        <v>9.8000000000000007</v>
      </c>
      <c r="K66" s="1">
        <f>IF('Indicator Data'!AT68="No data","x",ROUND(IF('Indicator Data'!AT68&gt;K$72,0,IF('Indicator Data'!AT68&lt;K$71,10,(K$72-'Indicator Data'!AT68)/(K$72-K$71)*10)),1))</f>
        <v>7.9</v>
      </c>
      <c r="L66" s="2">
        <f t="shared" si="3"/>
        <v>9.1</v>
      </c>
      <c r="M66" s="1">
        <f>IF('Indicator Data'!AU68="No data","x",ROUND(IF('Indicator Data'!AU68&gt;M$72,0,IF('Indicator Data'!AU68&lt;M$71,10,(M$72-'Indicator Data'!AU68)/(M$72-M$71)*10)),1))</f>
        <v>9.8000000000000007</v>
      </c>
      <c r="N66" s="1">
        <f>IF('Indicator Data'!AV68="No data","x",ROUND(IF('Indicator Data'!AV68&gt;N$72,0,IF('Indicator Data'!AV68&lt;N$71,10,(N$72-'Indicator Data'!AV68)/(N$72-N$71)*10)),1))</f>
        <v>5.7</v>
      </c>
      <c r="O66" s="2">
        <f t="shared" si="4"/>
        <v>7.8</v>
      </c>
      <c r="P66" s="1">
        <f>IF('Indicator Data'!T68="No data","x",ROUND(IF('Indicator Data'!T68&gt;P$72,0,IF('Indicator Data'!T68&lt;P$71,10,(P$72-'Indicator Data'!T68)/(P$72-P$71)*10)),1))</f>
        <v>1.3</v>
      </c>
      <c r="Q66" s="1">
        <f>IF('Indicator Data'!U68="No data","x",ROUND(IF('Indicator Data'!U68&gt;Q$72,0,IF('Indicator Data'!U68&lt;Q$71,10,(Q$72-'Indicator Data'!U68)/(Q$72-Q$71)*10)),1))</f>
        <v>2.7</v>
      </c>
      <c r="R66" s="2">
        <f t="shared" si="5"/>
        <v>2</v>
      </c>
      <c r="S66" s="4">
        <f t="shared" si="6"/>
        <v>6.3</v>
      </c>
      <c r="T66" s="68"/>
    </row>
    <row r="67" spans="1:20" s="166" customFormat="1" x14ac:dyDescent="0.25">
      <c r="A67" s="165" t="s">
        <v>188</v>
      </c>
      <c r="B67" s="165" t="s">
        <v>604</v>
      </c>
      <c r="C67" s="165" t="s">
        <v>446</v>
      </c>
      <c r="D67" s="195" t="s">
        <v>475</v>
      </c>
      <c r="E67" s="195"/>
      <c r="F67" s="1">
        <f>IF('Indicator Data'!AP69="No data","x",ROUND(IF('Indicator Data'!AP69&gt;F$72,0,IF('Indicator Data'!AP69&lt;F$71,10,(F$72-'Indicator Data'!AP69)/(F$72-F$71)*10)),1))</f>
        <v>5.3</v>
      </c>
      <c r="G67" s="4">
        <f t="shared" si="2"/>
        <v>5.3</v>
      </c>
      <c r="H67" s="1">
        <f>IF('Indicator Data'!AR69="No data","x",ROUND(IF('Indicator Data'!AR69^2&gt;H$72,0,IF('Indicator Data'!AR69^2&lt;H$71,10,(H$72-'Indicator Data'!AR69^2)/(H$72-H$71)*10)),1))</f>
        <v>10</v>
      </c>
      <c r="I67" s="1">
        <f>IF(OR('Indicator Data'!AQ69=0,'Indicator Data'!AQ69="No data"),"x",ROUND(IF('Indicator Data'!AQ69&gt;I$72,0,IF('Indicator Data'!AQ69&lt;I$71,10,(I$72-'Indicator Data'!AQ69)/(I$72-I$71)*10)),1))</f>
        <v>8.6</v>
      </c>
      <c r="J67" s="1">
        <f>IF('Indicator Data'!AS69="No data","x",ROUND(IF('Indicator Data'!AS69&gt;J$72,0,IF('Indicator Data'!AS69&lt;J$71,10,(J$72-'Indicator Data'!AS69)/(J$72-J$71)*10)),1))</f>
        <v>9.8000000000000007</v>
      </c>
      <c r="K67" s="1">
        <f>IF('Indicator Data'!AT69="No data","x",ROUND(IF('Indicator Data'!AT69&gt;K$72,0,IF('Indicator Data'!AT69&lt;K$71,10,(K$72-'Indicator Data'!AT69)/(K$72-K$71)*10)),1))</f>
        <v>7.9</v>
      </c>
      <c r="L67" s="2">
        <f t="shared" si="3"/>
        <v>9.1</v>
      </c>
      <c r="M67" s="1">
        <f>IF('Indicator Data'!AU69="No data","x",ROUND(IF('Indicator Data'!AU69&gt;M$72,0,IF('Indicator Data'!AU69&lt;M$71,10,(M$72-'Indicator Data'!AU69)/(M$72-M$71)*10)),1))</f>
        <v>9.8000000000000007</v>
      </c>
      <c r="N67" s="1">
        <f>IF('Indicator Data'!AV69="No data","x",ROUND(IF('Indicator Data'!AV69&gt;N$72,0,IF('Indicator Data'!AV69&lt;N$71,10,(N$72-'Indicator Data'!AV69)/(N$72-N$71)*10)),1))</f>
        <v>5.7</v>
      </c>
      <c r="O67" s="2">
        <f t="shared" si="4"/>
        <v>7.8</v>
      </c>
      <c r="P67" s="1">
        <f>IF('Indicator Data'!T69="No data","x",ROUND(IF('Indicator Data'!T69&gt;P$72,0,IF('Indicator Data'!T69&lt;P$71,10,(P$72-'Indicator Data'!T69)/(P$72-P$71)*10)),1))</f>
        <v>1.3</v>
      </c>
      <c r="Q67" s="1">
        <f>IF('Indicator Data'!U69="No data","x",ROUND(IF('Indicator Data'!U69&gt;Q$72,0,IF('Indicator Data'!U69&lt;Q$71,10,(Q$72-'Indicator Data'!U69)/(Q$72-Q$71)*10)),1))</f>
        <v>2.7</v>
      </c>
      <c r="R67" s="2">
        <f t="shared" ref="R67:R69" si="7">IF(AND(P67="x",Q67="x"),"x",ROUND(AVERAGE(P67,Q67),1))</f>
        <v>2</v>
      </c>
      <c r="S67" s="4">
        <f t="shared" ref="S67:S69" si="8">ROUND(AVERAGE(L67,O67,R67),1)</f>
        <v>6.3</v>
      </c>
      <c r="T67" s="68"/>
    </row>
    <row r="68" spans="1:20" s="9" customFormat="1" x14ac:dyDescent="0.25">
      <c r="A68" s="165" t="s">
        <v>188</v>
      </c>
      <c r="B68" s="165" t="s">
        <v>606</v>
      </c>
      <c r="C68" s="165" t="s">
        <v>446</v>
      </c>
      <c r="D68" s="195" t="s">
        <v>520</v>
      </c>
      <c r="E68" s="195"/>
      <c r="F68" s="1">
        <f>IF('Indicator Data'!AP70="No data","x",ROUND(IF('Indicator Data'!AP70&gt;F$72,0,IF('Indicator Data'!AP70&lt;F$71,10,(F$72-'Indicator Data'!AP70)/(F$72-F$71)*10)),1))</f>
        <v>5.3</v>
      </c>
      <c r="G68" s="4">
        <f t="shared" ref="G68:G69" si="9">F68</f>
        <v>5.3</v>
      </c>
      <c r="H68" s="1">
        <f>IF('Indicator Data'!AR70="No data","x",ROUND(IF('Indicator Data'!AR70^2&gt;H$72,0,IF('Indicator Data'!AR70^2&lt;H$71,10,(H$72-'Indicator Data'!AR70^2)/(H$72-H$71)*10)),1))</f>
        <v>10</v>
      </c>
      <c r="I68" s="1">
        <f>IF(OR('Indicator Data'!AQ70=0,'Indicator Data'!AQ70="No data"),"x",ROUND(IF('Indicator Data'!AQ70&gt;I$72,0,IF('Indicator Data'!AQ70&lt;I$71,10,(I$72-'Indicator Data'!AQ70)/(I$72-I$71)*10)),1))</f>
        <v>8.6</v>
      </c>
      <c r="J68" s="1">
        <f>IF('Indicator Data'!AS70="No data","x",ROUND(IF('Indicator Data'!AS70&gt;J$72,0,IF('Indicator Data'!AS70&lt;J$71,10,(J$72-'Indicator Data'!AS70)/(J$72-J$71)*10)),1))</f>
        <v>9.8000000000000007</v>
      </c>
      <c r="K68" s="1">
        <f>IF('Indicator Data'!AT70="No data","x",ROUND(IF('Indicator Data'!AT70&gt;K$72,0,IF('Indicator Data'!AT70&lt;K$71,10,(K$72-'Indicator Data'!AT70)/(K$72-K$71)*10)),1))</f>
        <v>7.9</v>
      </c>
      <c r="L68" s="2">
        <f t="shared" ref="L68:L69" si="10">IF(AND(H68="x",I68="x",J68="x",K68="x"),"x",ROUND(AVERAGE(H68,I68,J68,K68),1))</f>
        <v>9.1</v>
      </c>
      <c r="M68" s="1">
        <f>IF('Indicator Data'!AU70="No data","x",ROUND(IF('Indicator Data'!AU70&gt;M$72,0,IF('Indicator Data'!AU70&lt;M$71,10,(M$72-'Indicator Data'!AU70)/(M$72-M$71)*10)),1))</f>
        <v>9.8000000000000007</v>
      </c>
      <c r="N68" s="1">
        <f>IF('Indicator Data'!AV70="No data","x",ROUND(IF('Indicator Data'!AV70&gt;N$72,0,IF('Indicator Data'!AV70&lt;N$71,10,(N$72-'Indicator Data'!AV70)/(N$72-N$71)*10)),1))</f>
        <v>5.7</v>
      </c>
      <c r="O68" s="2">
        <f t="shared" ref="O68:O69" si="11">IF(AND(M68="x",N68="x"),"x",ROUND(AVERAGE(N68,M68),1))</f>
        <v>7.8</v>
      </c>
      <c r="P68" s="1">
        <f>IF('Indicator Data'!T70="No data","x",ROUND(IF('Indicator Data'!T70&gt;P$72,0,IF('Indicator Data'!T70&lt;P$71,10,(P$72-'Indicator Data'!T70)/(P$72-P$71)*10)),1))</f>
        <v>1.3</v>
      </c>
      <c r="Q68" s="1">
        <f>IF('Indicator Data'!U70="No data","x",ROUND(IF('Indicator Data'!U70&gt;Q$72,0,IF('Indicator Data'!U70&lt;Q$71,10,(Q$72-'Indicator Data'!U70)/(Q$72-Q$71)*10)),1))</f>
        <v>2.7</v>
      </c>
      <c r="R68" s="2">
        <f t="shared" si="7"/>
        <v>2</v>
      </c>
      <c r="S68" s="4">
        <f t="shared" si="8"/>
        <v>6.3</v>
      </c>
      <c r="T68" s="68"/>
    </row>
    <row r="69" spans="1:20" s="9" customFormat="1" x14ac:dyDescent="0.25">
      <c r="A69" s="165" t="s">
        <v>189</v>
      </c>
      <c r="B69" s="165" t="s">
        <v>608</v>
      </c>
      <c r="C69" s="165" t="s">
        <v>477</v>
      </c>
      <c r="D69" s="195" t="s">
        <v>478</v>
      </c>
      <c r="E69" s="195"/>
      <c r="F69" s="1">
        <f>IF('Indicator Data'!AP71="No data","x",ROUND(IF('Indicator Data'!AP71&gt;F$72,0,IF('Indicator Data'!AP71&lt;F$71,10,(F$72-'Indicator Data'!AP71)/(F$72-F$71)*10)),1))</f>
        <v>5.3</v>
      </c>
      <c r="G69" s="4">
        <f t="shared" si="9"/>
        <v>5.3</v>
      </c>
      <c r="H69" s="1">
        <f>IF('Indicator Data'!AR71="No data","x",ROUND(IF('Indicator Data'!AR71^2&gt;H$72,0,IF('Indicator Data'!AR71^2&lt;H$71,10,(H$72-'Indicator Data'!AR71^2)/(H$72-H$71)*10)),1))</f>
        <v>10</v>
      </c>
      <c r="I69" s="1">
        <f>IF(OR('Indicator Data'!AQ71=0,'Indicator Data'!AQ71="No data"),"x",ROUND(IF('Indicator Data'!AQ71&gt;I$72,0,IF('Indicator Data'!AQ71&lt;I$71,10,(I$72-'Indicator Data'!AQ71)/(I$72-I$71)*10)),1))</f>
        <v>8.6</v>
      </c>
      <c r="J69" s="1">
        <f>IF('Indicator Data'!AS71="No data","x",ROUND(IF('Indicator Data'!AS71&gt;J$72,0,IF('Indicator Data'!AS71&lt;J$71,10,(J$72-'Indicator Data'!AS71)/(J$72-J$71)*10)),1))</f>
        <v>9.8000000000000007</v>
      </c>
      <c r="K69" s="1">
        <f>IF('Indicator Data'!AT71="No data","x",ROUND(IF('Indicator Data'!AT71&gt;K$72,0,IF('Indicator Data'!AT71&lt;K$71,10,(K$72-'Indicator Data'!AT71)/(K$72-K$71)*10)),1))</f>
        <v>7.9</v>
      </c>
      <c r="L69" s="2">
        <f t="shared" si="10"/>
        <v>9.1</v>
      </c>
      <c r="M69" s="1">
        <f>IF('Indicator Data'!AU71="No data","x",ROUND(IF('Indicator Data'!AU71&gt;M$72,0,IF('Indicator Data'!AU71&lt;M$71,10,(M$72-'Indicator Data'!AU71)/(M$72-M$71)*10)),1))</f>
        <v>7</v>
      </c>
      <c r="N69" s="1">
        <f>IF('Indicator Data'!AV71="No data","x",ROUND(IF('Indicator Data'!AV71&gt;N$72,0,IF('Indicator Data'!AV71&lt;N$71,10,(N$72-'Indicator Data'!AV71)/(N$72-N$71)*10)),1))</f>
        <v>0</v>
      </c>
      <c r="O69" s="2">
        <f t="shared" si="11"/>
        <v>3.5</v>
      </c>
      <c r="P69" s="1">
        <f>IF('Indicator Data'!T71="No data","x",ROUND(IF('Indicator Data'!T71&gt;P$72,0,IF('Indicator Data'!T71&lt;P$71,10,(P$72-'Indicator Data'!T71)/(P$72-P$71)*10)),1))</f>
        <v>0</v>
      </c>
      <c r="Q69" s="1">
        <f>IF('Indicator Data'!U71="No data","x",ROUND(IF('Indicator Data'!U71&gt;Q$72,0,IF('Indicator Data'!U71&lt;Q$71,10,(Q$72-'Indicator Data'!U71)/(Q$72-Q$71)*10)),1))</f>
        <v>5.3</v>
      </c>
      <c r="R69" s="2">
        <f t="shared" si="7"/>
        <v>2.7</v>
      </c>
      <c r="S69" s="4">
        <f t="shared" si="8"/>
        <v>5.0999999999999996</v>
      </c>
      <c r="T69" s="68"/>
    </row>
    <row r="70" spans="1:20" customFormat="1" x14ac:dyDescent="0.25">
      <c r="A70" s="13"/>
      <c r="E70" s="165"/>
      <c r="F70" s="165"/>
      <c r="G70" s="165"/>
    </row>
    <row r="71" spans="1:20" s="9" customFormat="1" x14ac:dyDescent="0.25">
      <c r="A71" s="178"/>
      <c r="B71" s="52"/>
      <c r="C71" s="65" t="s">
        <v>18</v>
      </c>
      <c r="D71" s="65"/>
      <c r="E71" s="65"/>
      <c r="F71" s="56">
        <v>1</v>
      </c>
      <c r="G71" s="65"/>
      <c r="H71" s="56">
        <v>900</v>
      </c>
      <c r="I71" s="56">
        <v>0</v>
      </c>
      <c r="J71" s="56">
        <v>0</v>
      </c>
      <c r="K71" s="56">
        <v>5</v>
      </c>
      <c r="L71" s="54"/>
      <c r="M71" s="56">
        <v>10</v>
      </c>
      <c r="N71" s="56">
        <v>50</v>
      </c>
      <c r="O71" s="54"/>
      <c r="P71" s="56">
        <v>85</v>
      </c>
      <c r="Q71" s="56">
        <v>70</v>
      </c>
      <c r="R71" s="53"/>
      <c r="S71" s="54"/>
    </row>
    <row r="72" spans="1:20" s="9" customFormat="1" x14ac:dyDescent="0.25">
      <c r="A72" s="178"/>
      <c r="B72" s="52"/>
      <c r="C72" s="65" t="s">
        <v>19</v>
      </c>
      <c r="D72" s="65"/>
      <c r="E72" s="65"/>
      <c r="F72" s="56">
        <v>5</v>
      </c>
      <c r="G72" s="65"/>
      <c r="H72" s="56">
        <v>10000</v>
      </c>
      <c r="I72" s="56">
        <v>100</v>
      </c>
      <c r="J72" s="56">
        <v>100</v>
      </c>
      <c r="K72" s="56">
        <v>200</v>
      </c>
      <c r="L72" s="54"/>
      <c r="M72" s="56">
        <v>90</v>
      </c>
      <c r="N72" s="56">
        <v>90</v>
      </c>
      <c r="O72" s="54"/>
      <c r="P72" s="55">
        <v>100</v>
      </c>
      <c r="Q72" s="55">
        <v>100</v>
      </c>
      <c r="R72" s="55"/>
      <c r="S72" s="54"/>
    </row>
    <row r="74" spans="1:20" x14ac:dyDescent="0.25">
      <c r="B74" s="188"/>
      <c r="C74" s="189" t="s">
        <v>512</v>
      </c>
      <c r="D74" s="191"/>
      <c r="E74" s="191"/>
      <c r="F74" s="193">
        <f t="shared" ref="F74:G74" si="12">AVERAGE(F3:F69)</f>
        <v>5.300000000000006</v>
      </c>
      <c r="G74" s="193">
        <f t="shared" si="12"/>
        <v>5.300000000000006</v>
      </c>
      <c r="H74" s="212">
        <f t="shared" ref="H74" si="13">AVERAGE(H3:H69)</f>
        <v>10</v>
      </c>
      <c r="I74" s="212">
        <f t="shared" ref="I74" si="14">AVERAGE(I3:I69)</f>
        <v>8.6000000000000103</v>
      </c>
      <c r="J74" s="212">
        <f t="shared" ref="J74:M74" si="15">AVERAGE(J3:J69)</f>
        <v>9.7999999999999972</v>
      </c>
      <c r="K74" s="212">
        <f t="shared" si="15"/>
        <v>7.8999999999999906</v>
      </c>
      <c r="L74" s="212">
        <f t="shared" si="15"/>
        <v>9.1000000000000103</v>
      </c>
      <c r="M74" s="212">
        <f t="shared" si="15"/>
        <v>9.5552238805970067</v>
      </c>
      <c r="N74" s="193">
        <f t="shared" ref="N74:O74" si="16">AVERAGE(N3:N69)</f>
        <v>5.8507462686567138</v>
      </c>
      <c r="O74" s="212">
        <f t="shared" si="16"/>
        <v>7.7223880597014958</v>
      </c>
      <c r="P74" s="212">
        <f t="shared" ref="P74" si="17">AVERAGE(P3:P69)</f>
        <v>2.8597014925373152</v>
      </c>
      <c r="Q74" s="212">
        <f t="shared" ref="Q74" si="18">AVERAGE(Q3:Q69)</f>
        <v>3.8701492537313427</v>
      </c>
      <c r="R74" s="212">
        <f t="shared" ref="R74:S74" si="19">AVERAGE(R3:R69)</f>
        <v>3.3701492537313436</v>
      </c>
      <c r="S74" s="193">
        <f t="shared" si="19"/>
        <v>6.7179104477611915</v>
      </c>
    </row>
    <row r="75" spans="1:20" x14ac:dyDescent="0.25">
      <c r="B75" s="188"/>
      <c r="C75" s="189" t="s">
        <v>513</v>
      </c>
      <c r="D75" s="191"/>
      <c r="E75" s="191"/>
      <c r="F75" s="193">
        <f t="shared" ref="F75:G75" si="20">SKEW(F3:F69)</f>
        <v>-1.0230480042182337</v>
      </c>
      <c r="G75" s="193">
        <f t="shared" si="20"/>
        <v>-1.0230480042182337</v>
      </c>
      <c r="H75" s="193" t="e">
        <f t="shared" ref="H75" si="21">SKEW(H3:H69)</f>
        <v>#DIV/0!</v>
      </c>
      <c r="I75" s="193">
        <f t="shared" ref="I75" si="22">SKEW(I3:I69)</f>
        <v>-1.0230480042182337</v>
      </c>
      <c r="J75" s="193">
        <f t="shared" ref="J75:M75" si="23">SKEW(J3:J69)</f>
        <v>1.0230480042182337</v>
      </c>
      <c r="K75" s="193">
        <f t="shared" si="23"/>
        <v>1.0230480042182337</v>
      </c>
      <c r="L75" s="193">
        <f t="shared" si="23"/>
        <v>-1.0230480042182337</v>
      </c>
      <c r="M75" s="193">
        <f t="shared" si="23"/>
        <v>-1.8775226615119345</v>
      </c>
      <c r="N75" s="193">
        <f t="shared" ref="N75:O75" si="24">SKEW(N3:N69)</f>
        <v>0.49820886720425905</v>
      </c>
      <c r="O75" s="193">
        <f t="shared" si="24"/>
        <v>-7.5986390503146262E-2</v>
      </c>
      <c r="P75" s="193">
        <f t="shared" ref="P75" si="25">SKEW(P3:P69)</f>
        <v>0.89443267190783349</v>
      </c>
      <c r="Q75" s="193">
        <f t="shared" ref="Q75" si="26">SKEW(Q3:Q69)</f>
        <v>1.0601338998145011</v>
      </c>
      <c r="R75" s="193">
        <f t="shared" ref="R75:S75" si="27">SKEW(R3:R69)</f>
        <v>0.6697832815260556</v>
      </c>
      <c r="S75" s="193">
        <f t="shared" si="27"/>
        <v>-5.3929279556028782E-2</v>
      </c>
    </row>
    <row r="76" spans="1:20" x14ac:dyDescent="0.25">
      <c r="B76" s="188"/>
      <c r="C76" s="189" t="s">
        <v>514</v>
      </c>
      <c r="D76" s="191"/>
      <c r="E76" s="191"/>
      <c r="F76" s="193">
        <f t="shared" ref="F76:G76" si="28">KURT(F3:F69)</f>
        <v>-2.0625</v>
      </c>
      <c r="G76" s="193">
        <f t="shared" si="28"/>
        <v>-2.0625</v>
      </c>
      <c r="H76" s="193" t="e">
        <f t="shared" ref="H76" si="29">KURT(H3:H69)</f>
        <v>#DIV/0!</v>
      </c>
      <c r="I76" s="193">
        <f t="shared" ref="I76" si="30">KURT(I3:I69)</f>
        <v>-2.0625</v>
      </c>
      <c r="J76" s="193">
        <f t="shared" ref="J76:M76" si="31">KURT(J3:J69)</f>
        <v>-2.0625</v>
      </c>
      <c r="K76" s="193">
        <f t="shared" si="31"/>
        <v>-2.0625</v>
      </c>
      <c r="L76" s="193">
        <f t="shared" si="31"/>
        <v>-2.0625</v>
      </c>
      <c r="M76" s="193">
        <f t="shared" si="31"/>
        <v>2.0479481510449276</v>
      </c>
      <c r="N76" s="193">
        <f t="shared" ref="N76:O76" si="32">KURT(N3:N69)</f>
        <v>-0.67143697408068581</v>
      </c>
      <c r="O76" s="193">
        <f t="shared" si="32"/>
        <v>-0.18887571276380832</v>
      </c>
      <c r="P76" s="193">
        <f t="shared" ref="P76" si="33">KURT(P3:P69)</f>
        <v>-0.76033212881006351</v>
      </c>
      <c r="Q76" s="193">
        <f t="shared" ref="Q76" si="34">KURT(Q3:Q69)</f>
        <v>3.0293851641896019E-2</v>
      </c>
      <c r="R76" s="193">
        <f t="shared" ref="R76:S76" si="35">KURT(R3:R69)</f>
        <v>-1.1731965645250955</v>
      </c>
      <c r="S76" s="193">
        <f t="shared" si="35"/>
        <v>0.64149042702416992</v>
      </c>
    </row>
  </sheetData>
  <sortState ref="A3:T69">
    <sortCondition ref="C3:C69"/>
    <sortCondition ref="D3:D69"/>
  </sortState>
  <conditionalFormatting sqref="C74:C76">
    <cfRule type="duplicateValues" dxfId="0" priority="1"/>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9"/>
  <sheetViews>
    <sheetView showGridLines="0" workbookViewId="0">
      <pane xSplit="4" ySplit="4" topLeftCell="G20" activePane="bottomRight" state="frozen"/>
      <selection pane="topRight" activeCell="D1" sqref="D1"/>
      <selection pane="bottomLeft" activeCell="A5" sqref="A5"/>
      <selection pane="bottomRight" activeCell="K27" sqref="K27"/>
    </sheetView>
  </sheetViews>
  <sheetFormatPr defaultColWidth="9.140625" defaultRowHeight="15" x14ac:dyDescent="0.25"/>
  <cols>
    <col min="1" max="1" width="9.140625" style="110"/>
    <col min="2" max="2" width="49.42578125" style="9" bestFit="1" customWidth="1"/>
    <col min="3" max="4" width="13.5703125" style="166" customWidth="1"/>
    <col min="5" max="9" width="11.42578125" style="9" customWidth="1"/>
    <col min="10" max="10" width="11.42578125" style="166" customWidth="1"/>
    <col min="11" max="11" width="11.42578125" style="9" customWidth="1"/>
    <col min="12" max="16" width="11.42578125" style="166" customWidth="1"/>
    <col min="17" max="17" width="11.42578125" style="9" customWidth="1"/>
    <col min="18" max="19" width="11.42578125" style="135" customWidth="1"/>
    <col min="20" max="39" width="11.42578125" style="110" customWidth="1"/>
    <col min="40" max="42" width="11.42578125" style="135" customWidth="1"/>
    <col min="43" max="51" width="11.42578125" style="110" customWidth="1"/>
    <col min="52" max="16384" width="9.140625" style="110"/>
  </cols>
  <sheetData>
    <row r="1" spans="1:52" s="9"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row>
    <row r="2" spans="1:52" s="69" customFormat="1" ht="121.5" customHeight="1" thickBot="1" x14ac:dyDescent="0.3">
      <c r="A2" s="148" t="s">
        <v>507</v>
      </c>
      <c r="B2" s="148" t="s">
        <v>504</v>
      </c>
      <c r="C2" s="150" t="s">
        <v>505</v>
      </c>
      <c r="D2" s="150" t="s">
        <v>506</v>
      </c>
      <c r="E2" s="216" t="s">
        <v>726</v>
      </c>
      <c r="F2" s="216" t="s">
        <v>611</v>
      </c>
      <c r="G2" s="216" t="s">
        <v>659</v>
      </c>
      <c r="H2" s="216" t="s">
        <v>41</v>
      </c>
      <c r="I2" s="218" t="s">
        <v>515</v>
      </c>
      <c r="J2" s="216"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269</v>
      </c>
      <c r="AZ2" s="218" t="s">
        <v>646</v>
      </c>
    </row>
    <row r="3" spans="1:52" s="9" customFormat="1" ht="15.75" thickTop="1" x14ac:dyDescent="0.25">
      <c r="A3" s="162" t="s">
        <v>67</v>
      </c>
      <c r="B3" s="161"/>
      <c r="C3" s="161"/>
      <c r="D3" s="161"/>
      <c r="E3" s="217" t="s">
        <v>511</v>
      </c>
      <c r="F3" s="217">
        <v>2011</v>
      </c>
      <c r="G3" s="217">
        <v>2011</v>
      </c>
      <c r="H3" s="217">
        <v>2015</v>
      </c>
      <c r="I3" s="219" t="s">
        <v>265</v>
      </c>
      <c r="J3" s="217">
        <v>2017</v>
      </c>
      <c r="K3" s="219">
        <v>2017</v>
      </c>
      <c r="L3" s="163">
        <v>2015</v>
      </c>
      <c r="M3" s="163">
        <v>2016</v>
      </c>
      <c r="N3" s="163">
        <v>2017</v>
      </c>
      <c r="O3" s="163">
        <v>2018</v>
      </c>
      <c r="P3" s="163">
        <v>2018</v>
      </c>
      <c r="Q3" s="219" t="s">
        <v>247</v>
      </c>
      <c r="R3" s="219" t="s">
        <v>266</v>
      </c>
      <c r="S3" s="219">
        <v>2016</v>
      </c>
      <c r="T3" s="219" t="s">
        <v>264</v>
      </c>
      <c r="U3" s="219" t="s">
        <v>264</v>
      </c>
      <c r="V3" s="219" t="s">
        <v>264</v>
      </c>
      <c r="W3" s="219">
        <v>2015</v>
      </c>
      <c r="X3" s="219">
        <v>2014</v>
      </c>
      <c r="Y3" s="219">
        <v>2014</v>
      </c>
      <c r="Z3" s="219">
        <v>2015</v>
      </c>
      <c r="AA3" s="219" t="s">
        <v>270</v>
      </c>
      <c r="AB3" s="163">
        <v>2017</v>
      </c>
      <c r="AC3" s="163">
        <v>2017</v>
      </c>
      <c r="AD3" s="163">
        <v>2017</v>
      </c>
      <c r="AE3" s="163">
        <v>2017</v>
      </c>
      <c r="AF3" s="163">
        <v>2018</v>
      </c>
      <c r="AG3" s="163">
        <v>2017</v>
      </c>
      <c r="AH3" s="163">
        <v>2017</v>
      </c>
      <c r="AI3" s="163">
        <v>2017</v>
      </c>
      <c r="AJ3" s="163">
        <v>2017</v>
      </c>
      <c r="AK3" s="163">
        <v>2017</v>
      </c>
      <c r="AL3" s="163">
        <v>2017</v>
      </c>
      <c r="AM3" s="163">
        <v>2017</v>
      </c>
      <c r="AN3" s="219">
        <v>2016</v>
      </c>
      <c r="AO3" s="219">
        <v>2016</v>
      </c>
      <c r="AP3" s="221">
        <v>2014</v>
      </c>
      <c r="AQ3" s="221" t="s">
        <v>267</v>
      </c>
      <c r="AR3" s="221" t="s">
        <v>263</v>
      </c>
      <c r="AS3" s="221">
        <v>2015</v>
      </c>
      <c r="AT3" s="221">
        <v>2015</v>
      </c>
      <c r="AU3" s="219" t="s">
        <v>268</v>
      </c>
      <c r="AV3" s="219" t="s">
        <v>268</v>
      </c>
      <c r="AW3" s="226">
        <v>2017</v>
      </c>
      <c r="AX3" s="226">
        <v>2015</v>
      </c>
      <c r="AY3" s="221">
        <v>2017</v>
      </c>
      <c r="AZ3" s="219">
        <v>2017</v>
      </c>
    </row>
    <row r="4" spans="1:52" s="9" customFormat="1" ht="24" x14ac:dyDescent="0.25">
      <c r="A4" s="159" t="s">
        <v>42</v>
      </c>
      <c r="B4" s="161"/>
      <c r="C4" s="161"/>
      <c r="D4" s="161"/>
      <c r="E4" s="164" t="s">
        <v>43</v>
      </c>
      <c r="F4" s="164" t="s">
        <v>5</v>
      </c>
      <c r="G4" s="164" t="s">
        <v>5</v>
      </c>
      <c r="H4" s="164" t="s">
        <v>43</v>
      </c>
      <c r="I4" s="164" t="s">
        <v>43</v>
      </c>
      <c r="J4" s="164" t="s">
        <v>44</v>
      </c>
      <c r="K4" s="164" t="s">
        <v>44</v>
      </c>
      <c r="L4" s="164" t="s">
        <v>43</v>
      </c>
      <c r="M4" s="164" t="s">
        <v>43</v>
      </c>
      <c r="N4" s="164" t="s">
        <v>43</v>
      </c>
      <c r="O4" s="164" t="s">
        <v>43</v>
      </c>
      <c r="P4" s="164" t="s">
        <v>43</v>
      </c>
      <c r="Q4" s="164" t="s">
        <v>44</v>
      </c>
      <c r="R4" s="164" t="s">
        <v>59</v>
      </c>
      <c r="S4" s="164" t="s">
        <v>58</v>
      </c>
      <c r="T4" s="164" t="s">
        <v>58</v>
      </c>
      <c r="U4" s="164" t="s">
        <v>58</v>
      </c>
      <c r="V4" s="164" t="s">
        <v>58</v>
      </c>
      <c r="W4" s="164" t="s">
        <v>43</v>
      </c>
      <c r="X4" s="164" t="s">
        <v>43</v>
      </c>
      <c r="Y4" s="164" t="s">
        <v>43</v>
      </c>
      <c r="Z4" s="164" t="s">
        <v>43</v>
      </c>
      <c r="AA4" s="164" t="s">
        <v>43</v>
      </c>
      <c r="AB4" s="164" t="s">
        <v>43</v>
      </c>
      <c r="AC4" s="164" t="s">
        <v>58</v>
      </c>
      <c r="AD4" s="164" t="s">
        <v>43</v>
      </c>
      <c r="AE4" s="164" t="s">
        <v>43</v>
      </c>
      <c r="AF4" s="164" t="s">
        <v>43</v>
      </c>
      <c r="AG4" s="164" t="s">
        <v>43</v>
      </c>
      <c r="AH4" s="164" t="s">
        <v>43</v>
      </c>
      <c r="AI4" s="164" t="s">
        <v>43</v>
      </c>
      <c r="AJ4" s="164" t="s">
        <v>43</v>
      </c>
      <c r="AK4" s="164" t="s">
        <v>43</v>
      </c>
      <c r="AL4" s="164" t="s">
        <v>43</v>
      </c>
      <c r="AM4" s="164" t="s">
        <v>43</v>
      </c>
      <c r="AN4" s="164" t="s">
        <v>58</v>
      </c>
      <c r="AO4" s="164" t="s">
        <v>58</v>
      </c>
      <c r="AP4" s="164" t="s">
        <v>44</v>
      </c>
      <c r="AQ4" s="164" t="s">
        <v>58</v>
      </c>
      <c r="AR4" s="164" t="s">
        <v>58</v>
      </c>
      <c r="AS4" s="164" t="s">
        <v>58</v>
      </c>
      <c r="AT4" s="164" t="s">
        <v>58</v>
      </c>
      <c r="AU4" s="164" t="s">
        <v>58</v>
      </c>
      <c r="AV4" s="164" t="s">
        <v>58</v>
      </c>
      <c r="AW4" s="164" t="s">
        <v>43</v>
      </c>
      <c r="AX4" s="164" t="s">
        <v>43</v>
      </c>
      <c r="AY4" s="164" t="s">
        <v>43</v>
      </c>
      <c r="AZ4" s="164" t="s">
        <v>43</v>
      </c>
    </row>
    <row r="5" spans="1:52" s="9" customFormat="1" x14ac:dyDescent="0.25">
      <c r="A5" s="13" t="s">
        <v>183</v>
      </c>
      <c r="B5" s="13" t="s">
        <v>275</v>
      </c>
      <c r="C5" s="165" t="s">
        <v>277</v>
      </c>
      <c r="D5" s="195" t="s">
        <v>278</v>
      </c>
      <c r="E5" s="179">
        <v>2.8571428571428572</v>
      </c>
      <c r="F5" s="62">
        <v>0</v>
      </c>
      <c r="G5" s="62">
        <v>0</v>
      </c>
      <c r="H5" s="62">
        <v>0</v>
      </c>
      <c r="I5" s="60">
        <v>0</v>
      </c>
      <c r="J5" s="179">
        <v>28.249317529817631</v>
      </c>
      <c r="K5" s="62">
        <v>0</v>
      </c>
      <c r="L5" s="180">
        <v>0</v>
      </c>
      <c r="M5" s="180">
        <v>0</v>
      </c>
      <c r="N5" s="180">
        <v>0</v>
      </c>
      <c r="O5" s="180">
        <v>0</v>
      </c>
      <c r="P5" s="180">
        <v>4</v>
      </c>
      <c r="Q5" s="60">
        <v>0.40525442361831665</v>
      </c>
      <c r="R5" s="117">
        <v>80.629629629629633</v>
      </c>
      <c r="S5" s="117">
        <v>0.25800000000000001</v>
      </c>
      <c r="T5" s="98">
        <v>90</v>
      </c>
      <c r="U5" s="60">
        <v>83</v>
      </c>
      <c r="V5" s="60">
        <v>0.5</v>
      </c>
      <c r="W5" s="60">
        <v>0</v>
      </c>
      <c r="X5" s="60">
        <v>0</v>
      </c>
      <c r="Y5" s="62">
        <v>4699.0233109552573</v>
      </c>
      <c r="Z5" s="62">
        <v>2681.336695808785</v>
      </c>
      <c r="AA5" s="62">
        <v>3576.115646888999</v>
      </c>
      <c r="AB5" s="62">
        <v>1224.1199999999999</v>
      </c>
      <c r="AC5" s="61">
        <v>7.6</v>
      </c>
      <c r="AD5" s="180" t="s">
        <v>45</v>
      </c>
      <c r="AE5" s="180" t="s">
        <v>45</v>
      </c>
      <c r="AF5" s="180">
        <v>0</v>
      </c>
      <c r="AG5" s="180" t="s">
        <v>45</v>
      </c>
      <c r="AH5" s="180">
        <v>2798.71515</v>
      </c>
      <c r="AI5" s="180">
        <v>375.92007982871451</v>
      </c>
      <c r="AJ5" s="180">
        <v>406.2</v>
      </c>
      <c r="AK5" s="180">
        <v>557.68494604377554</v>
      </c>
      <c r="AL5" s="180">
        <v>1623</v>
      </c>
      <c r="AM5" s="180">
        <v>2704.9195882456752</v>
      </c>
      <c r="AN5" s="60">
        <v>12.9</v>
      </c>
      <c r="AO5" s="60">
        <v>14.9</v>
      </c>
      <c r="AP5" s="179">
        <v>2.9</v>
      </c>
      <c r="AQ5" s="60">
        <v>14.3</v>
      </c>
      <c r="AR5" s="60">
        <v>28.4</v>
      </c>
      <c r="AS5" s="60">
        <v>2.2000000000000002</v>
      </c>
      <c r="AT5" s="60">
        <v>46.5</v>
      </c>
      <c r="AU5" s="60">
        <v>30.8</v>
      </c>
      <c r="AV5" s="60">
        <v>74.3</v>
      </c>
      <c r="AW5" s="62">
        <v>42427</v>
      </c>
      <c r="AX5" s="62">
        <v>43849</v>
      </c>
      <c r="AY5" s="62">
        <v>20651070</v>
      </c>
      <c r="AZ5" s="180">
        <v>566447</v>
      </c>
    </row>
    <row r="6" spans="1:52" s="9" customFormat="1" x14ac:dyDescent="0.25">
      <c r="A6" s="165" t="s">
        <v>183</v>
      </c>
      <c r="B6" s="165" t="s">
        <v>279</v>
      </c>
      <c r="C6" s="165" t="s">
        <v>277</v>
      </c>
      <c r="D6" s="195" t="s">
        <v>281</v>
      </c>
      <c r="E6" s="179">
        <v>2.7142857142857144</v>
      </c>
      <c r="F6" s="180">
        <v>0</v>
      </c>
      <c r="G6" s="180">
        <v>0</v>
      </c>
      <c r="H6" s="180">
        <v>53.302418059270003</v>
      </c>
      <c r="I6" s="179">
        <v>0</v>
      </c>
      <c r="J6" s="179">
        <v>240.6643837786952</v>
      </c>
      <c r="K6" s="180">
        <v>0</v>
      </c>
      <c r="L6" s="180">
        <v>0</v>
      </c>
      <c r="M6" s="180">
        <v>0</v>
      </c>
      <c r="N6" s="180">
        <v>0</v>
      </c>
      <c r="O6" s="180">
        <v>0</v>
      </c>
      <c r="P6" s="180">
        <v>4</v>
      </c>
      <c r="Q6" s="179">
        <v>0.40525442361831665</v>
      </c>
      <c r="R6" s="185">
        <v>80.629629629629633</v>
      </c>
      <c r="S6" s="185">
        <v>0.25800000000000001</v>
      </c>
      <c r="T6" s="182">
        <v>90</v>
      </c>
      <c r="U6" s="179">
        <v>83</v>
      </c>
      <c r="V6" s="179">
        <v>0.5</v>
      </c>
      <c r="W6" s="179">
        <v>0</v>
      </c>
      <c r="X6" s="179">
        <v>0</v>
      </c>
      <c r="Y6" s="180">
        <v>4699.0233109552573</v>
      </c>
      <c r="Z6" s="180">
        <v>2681.336695808785</v>
      </c>
      <c r="AA6" s="180">
        <v>3576.115646888999</v>
      </c>
      <c r="AB6" s="180">
        <v>4853.28</v>
      </c>
      <c r="AC6" s="61">
        <v>6.9</v>
      </c>
      <c r="AD6" s="180" t="s">
        <v>45</v>
      </c>
      <c r="AE6" s="180" t="s">
        <v>45</v>
      </c>
      <c r="AF6" s="180">
        <v>0</v>
      </c>
      <c r="AG6" s="180" t="s">
        <v>45</v>
      </c>
      <c r="AH6" s="180">
        <v>1414.6902</v>
      </c>
      <c r="AI6" s="180">
        <v>3243.779514005138</v>
      </c>
      <c r="AJ6" s="180">
        <v>342.59999999999997</v>
      </c>
      <c r="AK6" s="180">
        <v>470.36647590989043</v>
      </c>
      <c r="AL6" s="180">
        <v>5190</v>
      </c>
      <c r="AM6" s="180">
        <v>8433</v>
      </c>
      <c r="AN6" s="179">
        <v>12.9</v>
      </c>
      <c r="AO6" s="179">
        <v>14.9</v>
      </c>
      <c r="AP6" s="179">
        <v>2.9</v>
      </c>
      <c r="AQ6" s="179">
        <v>14.3</v>
      </c>
      <c r="AR6" s="179">
        <v>28.4</v>
      </c>
      <c r="AS6" s="179">
        <v>2.2000000000000002</v>
      </c>
      <c r="AT6" s="179">
        <v>46.5</v>
      </c>
      <c r="AU6" s="179">
        <v>30.8</v>
      </c>
      <c r="AV6" s="179">
        <v>74.3</v>
      </c>
      <c r="AW6" s="180">
        <v>126158</v>
      </c>
      <c r="AX6" s="180">
        <v>155168</v>
      </c>
      <c r="AY6" s="180">
        <v>20651070</v>
      </c>
      <c r="AZ6" s="180">
        <v>566447</v>
      </c>
    </row>
    <row r="7" spans="1:52" s="9" customFormat="1" x14ac:dyDescent="0.25">
      <c r="A7" s="165" t="s">
        <v>183</v>
      </c>
      <c r="B7" s="165" t="s">
        <v>282</v>
      </c>
      <c r="C7" s="165" t="s">
        <v>277</v>
      </c>
      <c r="D7" s="195" t="s">
        <v>284</v>
      </c>
      <c r="E7" s="179">
        <v>2.7142857142857144</v>
      </c>
      <c r="F7" s="180" t="s">
        <v>45</v>
      </c>
      <c r="G7" s="180" t="s">
        <v>45</v>
      </c>
      <c r="H7" s="179" t="s">
        <v>45</v>
      </c>
      <c r="I7" s="179">
        <v>0</v>
      </c>
      <c r="J7" s="179">
        <v>593.23201425043123</v>
      </c>
      <c r="K7" s="180">
        <v>0</v>
      </c>
      <c r="L7" s="180">
        <v>3</v>
      </c>
      <c r="M7" s="180">
        <v>0</v>
      </c>
      <c r="N7" s="180">
        <v>4</v>
      </c>
      <c r="O7" s="180">
        <v>0</v>
      </c>
      <c r="P7" s="180">
        <v>4</v>
      </c>
      <c r="Q7" s="179">
        <v>0.40525442361831665</v>
      </c>
      <c r="R7" s="185">
        <v>80.629629629629633</v>
      </c>
      <c r="S7" s="185">
        <v>0.25800000000000001</v>
      </c>
      <c r="T7" s="182">
        <v>90</v>
      </c>
      <c r="U7" s="179">
        <v>83</v>
      </c>
      <c r="V7" s="179">
        <v>0.5</v>
      </c>
      <c r="W7" s="179">
        <v>0</v>
      </c>
      <c r="X7" s="179">
        <v>0</v>
      </c>
      <c r="Y7" s="180">
        <v>4699.0233109552573</v>
      </c>
      <c r="Z7" s="180">
        <v>2681.336695808785</v>
      </c>
      <c r="AA7" s="180">
        <v>3576.115646888999</v>
      </c>
      <c r="AB7" s="180">
        <v>207.20000000000002</v>
      </c>
      <c r="AC7" s="61">
        <v>19.3</v>
      </c>
      <c r="AD7" s="180" t="s">
        <v>45</v>
      </c>
      <c r="AE7" s="180" t="s">
        <v>45</v>
      </c>
      <c r="AF7" s="180">
        <v>0</v>
      </c>
      <c r="AG7" s="180" t="s">
        <v>45</v>
      </c>
      <c r="AH7" s="180">
        <v>54735.699479999996</v>
      </c>
      <c r="AI7" s="180">
        <v>825.60248305191317</v>
      </c>
      <c r="AJ7" s="180">
        <v>609</v>
      </c>
      <c r="AK7" s="180">
        <v>836.11553948956009</v>
      </c>
      <c r="AL7" s="180">
        <v>806</v>
      </c>
      <c r="AM7" s="180">
        <v>1169</v>
      </c>
      <c r="AN7" s="179">
        <v>12.9</v>
      </c>
      <c r="AO7" s="179">
        <v>14.9</v>
      </c>
      <c r="AP7" s="179">
        <v>2.9</v>
      </c>
      <c r="AQ7" s="179">
        <v>14.3</v>
      </c>
      <c r="AR7" s="179">
        <v>28.4</v>
      </c>
      <c r="AS7" s="179">
        <v>2.2000000000000002</v>
      </c>
      <c r="AT7" s="179">
        <v>46.5</v>
      </c>
      <c r="AU7" s="179">
        <v>30.8</v>
      </c>
      <c r="AV7" s="179">
        <v>74.3</v>
      </c>
      <c r="AW7" s="180">
        <v>21544</v>
      </c>
      <c r="AX7" s="180">
        <v>18618</v>
      </c>
      <c r="AY7" s="180">
        <v>20651070</v>
      </c>
      <c r="AZ7" s="180">
        <v>566447</v>
      </c>
    </row>
    <row r="8" spans="1:52" s="9" customFormat="1" x14ac:dyDescent="0.25">
      <c r="A8" s="165" t="s">
        <v>183</v>
      </c>
      <c r="B8" s="165" t="s">
        <v>285</v>
      </c>
      <c r="C8" s="165" t="s">
        <v>277</v>
      </c>
      <c r="D8" s="195" t="s">
        <v>287</v>
      </c>
      <c r="E8" s="179">
        <v>2.7142857142857144</v>
      </c>
      <c r="F8" s="180">
        <v>0</v>
      </c>
      <c r="G8" s="180">
        <v>0</v>
      </c>
      <c r="H8" s="180">
        <v>39.083463444479996</v>
      </c>
      <c r="I8" s="179">
        <v>0</v>
      </c>
      <c r="J8" s="179">
        <v>501.91102136311338</v>
      </c>
      <c r="K8" s="180">
        <v>0</v>
      </c>
      <c r="L8" s="180">
        <v>0</v>
      </c>
      <c r="M8" s="180">
        <v>0</v>
      </c>
      <c r="N8" s="180">
        <v>0</v>
      </c>
      <c r="O8" s="180">
        <v>0</v>
      </c>
      <c r="P8" s="180">
        <v>4</v>
      </c>
      <c r="Q8" s="179">
        <v>0.40525442361831665</v>
      </c>
      <c r="R8" s="185">
        <v>80.629629629629633</v>
      </c>
      <c r="S8" s="185">
        <v>0.25800000000000001</v>
      </c>
      <c r="T8" s="182">
        <v>90</v>
      </c>
      <c r="U8" s="179">
        <v>83</v>
      </c>
      <c r="V8" s="179">
        <v>0.5</v>
      </c>
      <c r="W8" s="179">
        <v>0</v>
      </c>
      <c r="X8" s="179">
        <v>0</v>
      </c>
      <c r="Y8" s="180">
        <v>4699.0233109552573</v>
      </c>
      <c r="Z8" s="180">
        <v>2681.336695808785</v>
      </c>
      <c r="AA8" s="180">
        <v>3576.115646888999</v>
      </c>
      <c r="AB8" s="180">
        <v>378.13</v>
      </c>
      <c r="AC8" s="61">
        <v>3.4</v>
      </c>
      <c r="AD8" s="180" t="s">
        <v>45</v>
      </c>
      <c r="AE8" s="180" t="s">
        <v>45</v>
      </c>
      <c r="AF8" s="180">
        <v>0</v>
      </c>
      <c r="AG8" s="180" t="s">
        <v>45</v>
      </c>
      <c r="AH8" s="180">
        <v>245.50371999999996</v>
      </c>
      <c r="AI8" s="180">
        <v>476.42456202811974</v>
      </c>
      <c r="AJ8" s="180">
        <v>400.2</v>
      </c>
      <c r="AK8" s="180">
        <v>549.44735452171085</v>
      </c>
      <c r="AL8" s="180">
        <v>772</v>
      </c>
      <c r="AM8" s="180">
        <v>2192</v>
      </c>
      <c r="AN8" s="179">
        <v>12.9</v>
      </c>
      <c r="AO8" s="179">
        <v>14.9</v>
      </c>
      <c r="AP8" s="179">
        <v>2.9</v>
      </c>
      <c r="AQ8" s="179">
        <v>14.3</v>
      </c>
      <c r="AR8" s="179">
        <v>28.4</v>
      </c>
      <c r="AS8" s="179">
        <v>2.2000000000000002</v>
      </c>
      <c r="AT8" s="179">
        <v>46.5</v>
      </c>
      <c r="AU8" s="179">
        <v>30.8</v>
      </c>
      <c r="AV8" s="179">
        <v>74.3</v>
      </c>
      <c r="AW8" s="180">
        <v>39317</v>
      </c>
      <c r="AX8" s="180">
        <v>5841</v>
      </c>
      <c r="AY8" s="180">
        <v>20651070</v>
      </c>
      <c r="AZ8" s="180">
        <v>566447</v>
      </c>
    </row>
    <row r="9" spans="1:52" s="9" customFormat="1" x14ac:dyDescent="0.25">
      <c r="A9" s="165" t="s">
        <v>183</v>
      </c>
      <c r="B9" s="165" t="s">
        <v>529</v>
      </c>
      <c r="C9" s="165" t="s">
        <v>277</v>
      </c>
      <c r="D9" s="195" t="s">
        <v>290</v>
      </c>
      <c r="E9" s="179">
        <v>2.8571428571428572</v>
      </c>
      <c r="F9" s="180">
        <v>0</v>
      </c>
      <c r="G9" s="180">
        <v>0</v>
      </c>
      <c r="H9" s="180">
        <v>0</v>
      </c>
      <c r="I9" s="179">
        <v>0</v>
      </c>
      <c r="J9" s="179">
        <v>81.735178347996339</v>
      </c>
      <c r="K9" s="180">
        <v>0</v>
      </c>
      <c r="L9" s="180">
        <v>0</v>
      </c>
      <c r="M9" s="180">
        <v>0</v>
      </c>
      <c r="N9" s="180">
        <v>0</v>
      </c>
      <c r="O9" s="180">
        <v>0</v>
      </c>
      <c r="P9" s="180">
        <v>4</v>
      </c>
      <c r="Q9" s="179">
        <v>0.40525442361831665</v>
      </c>
      <c r="R9" s="185">
        <v>80.629629629629633</v>
      </c>
      <c r="S9" s="185">
        <v>0.25800000000000001</v>
      </c>
      <c r="T9" s="182">
        <v>90</v>
      </c>
      <c r="U9" s="179">
        <v>83</v>
      </c>
      <c r="V9" s="179">
        <v>0.5</v>
      </c>
      <c r="W9" s="179">
        <v>0</v>
      </c>
      <c r="X9" s="179">
        <v>0</v>
      </c>
      <c r="Y9" s="180">
        <v>4699.0233109552573</v>
      </c>
      <c r="Z9" s="180">
        <v>2681.336695808785</v>
      </c>
      <c r="AA9" s="180">
        <v>3576.115646888999</v>
      </c>
      <c r="AB9" s="180">
        <v>1199.24</v>
      </c>
      <c r="AC9" s="61">
        <v>6.1999999999999993</v>
      </c>
      <c r="AD9" s="180" t="s">
        <v>45</v>
      </c>
      <c r="AE9" s="180" t="s">
        <v>45</v>
      </c>
      <c r="AF9" s="180">
        <v>0</v>
      </c>
      <c r="AG9" s="180" t="s">
        <v>45</v>
      </c>
      <c r="AH9" s="180">
        <v>398.23937999999998</v>
      </c>
      <c r="AI9" s="180">
        <v>3173.3873799425455</v>
      </c>
      <c r="AJ9" s="180">
        <v>266.39999999999998</v>
      </c>
      <c r="AK9" s="180">
        <v>365.74906357966961</v>
      </c>
      <c r="AL9" s="180">
        <v>1461</v>
      </c>
      <c r="AM9" s="180">
        <v>3610</v>
      </c>
      <c r="AN9" s="179">
        <v>12.9</v>
      </c>
      <c r="AO9" s="179">
        <v>14.9</v>
      </c>
      <c r="AP9" s="179">
        <v>2.9</v>
      </c>
      <c r="AQ9" s="179">
        <v>14.3</v>
      </c>
      <c r="AR9" s="179">
        <v>28.4</v>
      </c>
      <c r="AS9" s="179">
        <v>2.2000000000000002</v>
      </c>
      <c r="AT9" s="179">
        <v>46.5</v>
      </c>
      <c r="AU9" s="179">
        <v>30.8</v>
      </c>
      <c r="AV9" s="179">
        <v>74.3</v>
      </c>
      <c r="AW9" s="180">
        <v>62347</v>
      </c>
      <c r="AX9" s="180">
        <v>61786</v>
      </c>
      <c r="AY9" s="180">
        <v>20651070</v>
      </c>
      <c r="AZ9" s="180">
        <v>566447</v>
      </c>
    </row>
    <row r="10" spans="1:52" s="9" customFormat="1" x14ac:dyDescent="0.25">
      <c r="A10" s="165" t="s">
        <v>183</v>
      </c>
      <c r="B10" s="165" t="s">
        <v>293</v>
      </c>
      <c r="C10" s="165" t="s">
        <v>277</v>
      </c>
      <c r="D10" s="195" t="s">
        <v>294</v>
      </c>
      <c r="E10" s="179">
        <v>2.8571428571428572</v>
      </c>
      <c r="F10" s="180">
        <v>19581</v>
      </c>
      <c r="G10" s="180">
        <v>0</v>
      </c>
      <c r="H10" s="180">
        <v>0</v>
      </c>
      <c r="I10" s="179">
        <v>0</v>
      </c>
      <c r="J10" s="179">
        <v>155.63642913706207</v>
      </c>
      <c r="K10" s="180">
        <v>0</v>
      </c>
      <c r="L10" s="180">
        <v>0</v>
      </c>
      <c r="M10" s="180">
        <v>0</v>
      </c>
      <c r="N10" s="180">
        <v>17</v>
      </c>
      <c r="O10" s="180">
        <v>0</v>
      </c>
      <c r="P10" s="180">
        <v>4</v>
      </c>
      <c r="Q10" s="179">
        <v>0.40525442361831665</v>
      </c>
      <c r="R10" s="185">
        <v>80.629629629629633</v>
      </c>
      <c r="S10" s="185">
        <v>0.25800000000000001</v>
      </c>
      <c r="T10" s="182">
        <v>90</v>
      </c>
      <c r="U10" s="179">
        <v>83</v>
      </c>
      <c r="V10" s="179">
        <v>0.5</v>
      </c>
      <c r="W10" s="179">
        <v>0</v>
      </c>
      <c r="X10" s="179">
        <v>0</v>
      </c>
      <c r="Y10" s="180">
        <v>4699.0233109552573</v>
      </c>
      <c r="Z10" s="180">
        <v>2681.336695808785</v>
      </c>
      <c r="AA10" s="180">
        <v>3576.115646888999</v>
      </c>
      <c r="AB10" s="180">
        <v>4225.62</v>
      </c>
      <c r="AC10" s="61">
        <v>10.600000000000001</v>
      </c>
      <c r="AD10" s="180" t="s">
        <v>45</v>
      </c>
      <c r="AE10" s="180" t="s">
        <v>45</v>
      </c>
      <c r="AF10" s="180">
        <v>0</v>
      </c>
      <c r="AG10" s="180" t="s">
        <v>45</v>
      </c>
      <c r="AH10" s="180">
        <v>3781.7749199999998</v>
      </c>
      <c r="AI10" s="180">
        <v>38677.216837522108</v>
      </c>
      <c r="AJ10" s="180">
        <v>9811.1999999999971</v>
      </c>
      <c r="AK10" s="180">
        <f>13470.1096568801+60000</f>
        <v>73470.1096568801</v>
      </c>
      <c r="AL10" s="180">
        <v>153874</v>
      </c>
      <c r="AM10" s="180">
        <v>24597</v>
      </c>
      <c r="AN10" s="179">
        <v>12.9</v>
      </c>
      <c r="AO10" s="179">
        <v>14.9</v>
      </c>
      <c r="AP10" s="179">
        <v>2.9</v>
      </c>
      <c r="AQ10" s="179">
        <v>14.3</v>
      </c>
      <c r="AR10" s="179">
        <v>28.4</v>
      </c>
      <c r="AS10" s="179">
        <v>2.2000000000000002</v>
      </c>
      <c r="AT10" s="179">
        <v>46.5</v>
      </c>
      <c r="AU10" s="179">
        <v>30.8</v>
      </c>
      <c r="AV10" s="179">
        <v>74.3</v>
      </c>
      <c r="AW10" s="180">
        <v>293945</v>
      </c>
      <c r="AX10" s="180">
        <v>276713</v>
      </c>
      <c r="AY10" s="180">
        <v>20651070</v>
      </c>
      <c r="AZ10" s="180">
        <v>566447</v>
      </c>
    </row>
    <row r="11" spans="1:52" s="9" customFormat="1" x14ac:dyDescent="0.25">
      <c r="A11" s="165" t="s">
        <v>184</v>
      </c>
      <c r="B11" s="165" t="s">
        <v>295</v>
      </c>
      <c r="C11" s="165" t="s">
        <v>297</v>
      </c>
      <c r="D11" s="195" t="s">
        <v>298</v>
      </c>
      <c r="E11" s="179">
        <v>3.2857142857142856</v>
      </c>
      <c r="F11" s="180">
        <v>0</v>
      </c>
      <c r="G11" s="180">
        <v>17032</v>
      </c>
      <c r="H11" s="180">
        <v>3323.4959112707002</v>
      </c>
      <c r="I11" s="179">
        <v>0.16</v>
      </c>
      <c r="J11" s="179">
        <v>-46.293045354225107</v>
      </c>
      <c r="K11" s="180">
        <v>4</v>
      </c>
      <c r="L11" s="180">
        <v>0</v>
      </c>
      <c r="M11" s="180">
        <v>24</v>
      </c>
      <c r="N11" s="180">
        <v>0</v>
      </c>
      <c r="O11" s="180">
        <v>7</v>
      </c>
      <c r="P11" s="180">
        <v>4</v>
      </c>
      <c r="Q11" s="179">
        <v>0.55562502145767212</v>
      </c>
      <c r="R11" s="185">
        <v>72</v>
      </c>
      <c r="S11" s="185">
        <v>0.30299999999999999</v>
      </c>
      <c r="T11" s="182">
        <v>88</v>
      </c>
      <c r="U11" s="179">
        <v>92</v>
      </c>
      <c r="V11" s="179">
        <v>0.7</v>
      </c>
      <c r="W11" s="179">
        <v>0</v>
      </c>
      <c r="X11" s="179">
        <v>34</v>
      </c>
      <c r="Y11" s="180">
        <v>183</v>
      </c>
      <c r="Z11" s="180">
        <v>0</v>
      </c>
      <c r="AA11" s="180">
        <v>4126.6960354112398</v>
      </c>
      <c r="AB11" s="180">
        <v>26659.200000000001</v>
      </c>
      <c r="AC11" s="61">
        <v>50</v>
      </c>
      <c r="AD11" s="180">
        <v>18692</v>
      </c>
      <c r="AE11" s="180">
        <v>22229</v>
      </c>
      <c r="AF11" s="180">
        <v>0</v>
      </c>
      <c r="AG11" s="180">
        <v>2408</v>
      </c>
      <c r="AH11" s="180">
        <v>19684.364699999998</v>
      </c>
      <c r="AI11" s="180">
        <v>61533.650582792077</v>
      </c>
      <c r="AJ11" s="180">
        <v>34673.550000000003</v>
      </c>
      <c r="AK11" s="180">
        <v>57505.296456610289</v>
      </c>
      <c r="AL11" s="180">
        <v>36293</v>
      </c>
      <c r="AM11" s="180">
        <v>7143.5631300238329</v>
      </c>
      <c r="AN11" s="179">
        <v>11.4</v>
      </c>
      <c r="AO11" s="179">
        <v>10.7</v>
      </c>
      <c r="AP11" s="179">
        <v>2.9</v>
      </c>
      <c r="AQ11" s="179">
        <v>14.3</v>
      </c>
      <c r="AR11" s="179">
        <v>28.4</v>
      </c>
      <c r="AS11" s="179">
        <v>2.2000000000000002</v>
      </c>
      <c r="AT11" s="179">
        <v>46.5</v>
      </c>
      <c r="AU11" s="179">
        <v>21.8</v>
      </c>
      <c r="AV11" s="179">
        <v>74.599999999999994</v>
      </c>
      <c r="AW11" s="180">
        <v>92296</v>
      </c>
      <c r="AX11" s="180">
        <v>93785</v>
      </c>
      <c r="AY11" s="180">
        <v>20651070</v>
      </c>
      <c r="AZ11" s="180">
        <v>691356</v>
      </c>
    </row>
    <row r="12" spans="1:52" s="9" customFormat="1" x14ac:dyDescent="0.25">
      <c r="A12" s="165" t="s">
        <v>184</v>
      </c>
      <c r="B12" s="165" t="s">
        <v>184</v>
      </c>
      <c r="C12" s="165" t="s">
        <v>297</v>
      </c>
      <c r="D12" s="195" t="s">
        <v>300</v>
      </c>
      <c r="E12" s="179">
        <v>3.2857142857142856</v>
      </c>
      <c r="F12" s="180">
        <v>145095</v>
      </c>
      <c r="G12" s="180">
        <v>0</v>
      </c>
      <c r="H12" s="180">
        <v>5524.0339329070002</v>
      </c>
      <c r="I12" s="179">
        <v>0.16</v>
      </c>
      <c r="J12" s="179">
        <v>-28.300210435343264</v>
      </c>
      <c r="K12" s="180">
        <v>4</v>
      </c>
      <c r="L12" s="180">
        <v>736</v>
      </c>
      <c r="M12" s="180">
        <v>270</v>
      </c>
      <c r="N12" s="180">
        <v>124</v>
      </c>
      <c r="O12" s="180">
        <v>0</v>
      </c>
      <c r="P12" s="180">
        <v>4</v>
      </c>
      <c r="Q12" s="179">
        <v>0.55562502145767212</v>
      </c>
      <c r="R12" s="185">
        <v>72</v>
      </c>
      <c r="S12" s="185">
        <v>0.30299999999999999</v>
      </c>
      <c r="T12" s="182">
        <v>88</v>
      </c>
      <c r="U12" s="179">
        <v>92</v>
      </c>
      <c r="V12" s="179">
        <v>0.7</v>
      </c>
      <c r="W12" s="179">
        <v>0</v>
      </c>
      <c r="X12" s="179">
        <v>34</v>
      </c>
      <c r="Y12" s="180">
        <v>183</v>
      </c>
      <c r="Z12" s="180">
        <v>0</v>
      </c>
      <c r="AA12" s="180">
        <v>4126.6960354112398</v>
      </c>
      <c r="AB12" s="180">
        <v>31626.720000000001</v>
      </c>
      <c r="AC12" s="61">
        <v>32.5</v>
      </c>
      <c r="AD12" s="180">
        <v>63309</v>
      </c>
      <c r="AE12" s="180">
        <v>77831</v>
      </c>
      <c r="AF12" s="180">
        <v>0</v>
      </c>
      <c r="AG12" s="180">
        <v>7991</v>
      </c>
      <c r="AH12" s="180">
        <v>67750.213300000003</v>
      </c>
      <c r="AI12" s="180">
        <v>159587.16522322808</v>
      </c>
      <c r="AJ12" s="180">
        <v>86808.12000000001</v>
      </c>
      <c r="AK12" s="180">
        <v>173826.86170962552</v>
      </c>
      <c r="AL12" s="180">
        <v>186050</v>
      </c>
      <c r="AM12" s="180">
        <v>52814.332786340892</v>
      </c>
      <c r="AN12" s="179">
        <v>11.4</v>
      </c>
      <c r="AO12" s="179">
        <v>10.7</v>
      </c>
      <c r="AP12" s="179">
        <v>2.9</v>
      </c>
      <c r="AQ12" s="179">
        <v>14.3</v>
      </c>
      <c r="AR12" s="179">
        <v>28.4</v>
      </c>
      <c r="AS12" s="179">
        <v>2.2000000000000002</v>
      </c>
      <c r="AT12" s="179">
        <v>46.5</v>
      </c>
      <c r="AU12" s="179">
        <v>21.8</v>
      </c>
      <c r="AV12" s="179">
        <v>74.599999999999994</v>
      </c>
      <c r="AW12" s="180">
        <v>192112</v>
      </c>
      <c r="AX12" s="180">
        <v>177599</v>
      </c>
      <c r="AY12" s="180">
        <v>20651070</v>
      </c>
      <c r="AZ12" s="180">
        <v>691356</v>
      </c>
    </row>
    <row r="13" spans="1:52" s="9" customFormat="1" x14ac:dyDescent="0.25">
      <c r="A13" s="165" t="s">
        <v>184</v>
      </c>
      <c r="B13" s="165" t="s">
        <v>301</v>
      </c>
      <c r="C13" s="165" t="s">
        <v>297</v>
      </c>
      <c r="D13" s="195" t="s">
        <v>303</v>
      </c>
      <c r="E13" s="179">
        <v>3.4285714285714284</v>
      </c>
      <c r="F13" s="180">
        <v>112963</v>
      </c>
      <c r="G13" s="180">
        <v>3070</v>
      </c>
      <c r="H13" s="180">
        <v>3382.1078079028002</v>
      </c>
      <c r="I13" s="179">
        <v>0.16</v>
      </c>
      <c r="J13" s="179">
        <v>-18.519489692953421</v>
      </c>
      <c r="K13" s="180">
        <v>4</v>
      </c>
      <c r="L13" s="180">
        <v>0</v>
      </c>
      <c r="M13" s="180">
        <v>0</v>
      </c>
      <c r="N13" s="180">
        <v>0</v>
      </c>
      <c r="O13" s="180">
        <v>0</v>
      </c>
      <c r="P13" s="180">
        <v>4</v>
      </c>
      <c r="Q13" s="179">
        <v>0.55562502145767212</v>
      </c>
      <c r="R13" s="185">
        <v>72</v>
      </c>
      <c r="S13" s="185">
        <v>0.30299999999999999</v>
      </c>
      <c r="T13" s="182">
        <v>88</v>
      </c>
      <c r="U13" s="179">
        <v>92</v>
      </c>
      <c r="V13" s="179">
        <v>0.7</v>
      </c>
      <c r="W13" s="179">
        <v>0</v>
      </c>
      <c r="X13" s="179">
        <v>34</v>
      </c>
      <c r="Y13" s="180">
        <v>183</v>
      </c>
      <c r="Z13" s="180">
        <v>0</v>
      </c>
      <c r="AA13" s="180">
        <v>4126.6960354112398</v>
      </c>
      <c r="AB13" s="180">
        <v>23290.600000000002</v>
      </c>
      <c r="AC13" s="61">
        <v>40.299999999999997</v>
      </c>
      <c r="AD13" s="180">
        <v>397</v>
      </c>
      <c r="AE13" s="180">
        <v>371</v>
      </c>
      <c r="AF13" s="180">
        <v>0</v>
      </c>
      <c r="AG13" s="180">
        <v>22</v>
      </c>
      <c r="AH13" s="180">
        <v>358.89699999999993</v>
      </c>
      <c r="AI13" s="180">
        <v>2251.4474180604302</v>
      </c>
      <c r="AJ13" s="180">
        <v>462.15000000000003</v>
      </c>
      <c r="AK13" s="180">
        <v>24845.220649820232</v>
      </c>
      <c r="AL13" s="180">
        <v>24828</v>
      </c>
      <c r="AM13" s="180">
        <v>8076.6937713346897</v>
      </c>
      <c r="AN13" s="179">
        <v>11.4</v>
      </c>
      <c r="AO13" s="179">
        <v>10.7</v>
      </c>
      <c r="AP13" s="179">
        <v>2.9</v>
      </c>
      <c r="AQ13" s="179">
        <v>14.3</v>
      </c>
      <c r="AR13" s="179">
        <v>28.4</v>
      </c>
      <c r="AS13" s="179">
        <v>2.2000000000000002</v>
      </c>
      <c r="AT13" s="179">
        <v>46.5</v>
      </c>
      <c r="AU13" s="179">
        <v>21.8</v>
      </c>
      <c r="AV13" s="179">
        <v>74.599999999999994</v>
      </c>
      <c r="AW13" s="180">
        <v>120951</v>
      </c>
      <c r="AX13" s="180">
        <v>117534</v>
      </c>
      <c r="AY13" s="180">
        <v>20651070</v>
      </c>
      <c r="AZ13" s="180">
        <v>691356</v>
      </c>
    </row>
    <row r="14" spans="1:52" s="9" customFormat="1" x14ac:dyDescent="0.25">
      <c r="A14" s="165" t="s">
        <v>184</v>
      </c>
      <c r="B14" s="165" t="s">
        <v>306</v>
      </c>
      <c r="C14" s="165" t="s">
        <v>297</v>
      </c>
      <c r="D14" s="195" t="s">
        <v>307</v>
      </c>
      <c r="E14" s="179">
        <v>3.4285714285714284</v>
      </c>
      <c r="F14" s="180">
        <v>133995</v>
      </c>
      <c r="G14" s="180">
        <v>24323</v>
      </c>
      <c r="H14" s="180">
        <v>3942.7068123565004</v>
      </c>
      <c r="I14" s="179">
        <v>0.16</v>
      </c>
      <c r="J14" s="179">
        <v>-20.986259537284351</v>
      </c>
      <c r="K14" s="180">
        <v>4</v>
      </c>
      <c r="L14" s="180">
        <v>0</v>
      </c>
      <c r="M14" s="180">
        <v>0</v>
      </c>
      <c r="N14" s="180">
        <v>0</v>
      </c>
      <c r="O14" s="180">
        <v>0</v>
      </c>
      <c r="P14" s="180">
        <v>4</v>
      </c>
      <c r="Q14" s="179">
        <v>0.55562502145767212</v>
      </c>
      <c r="R14" s="185">
        <v>72</v>
      </c>
      <c r="S14" s="185">
        <v>0.30299999999999999</v>
      </c>
      <c r="T14" s="182">
        <v>88</v>
      </c>
      <c r="U14" s="179">
        <v>92</v>
      </c>
      <c r="V14" s="179">
        <v>0.7</v>
      </c>
      <c r="W14" s="179">
        <v>0</v>
      </c>
      <c r="X14" s="179">
        <v>34</v>
      </c>
      <c r="Y14" s="180">
        <v>183</v>
      </c>
      <c r="Z14" s="180">
        <v>0</v>
      </c>
      <c r="AA14" s="180">
        <v>4126.6960354112398</v>
      </c>
      <c r="AB14" s="180">
        <v>28970.250000000004</v>
      </c>
      <c r="AC14" s="61">
        <v>5.8999999999999995</v>
      </c>
      <c r="AD14" s="180">
        <v>3548</v>
      </c>
      <c r="AE14" s="180">
        <v>3657</v>
      </c>
      <c r="AF14" s="180">
        <v>0</v>
      </c>
      <c r="AG14" s="180">
        <v>3550</v>
      </c>
      <c r="AH14" s="180">
        <v>4885.9964999999993</v>
      </c>
      <c r="AI14" s="180">
        <v>12289.031007494768</v>
      </c>
      <c r="AJ14" s="180">
        <v>16171.560000000001</v>
      </c>
      <c r="AK14" s="180">
        <v>40865.638551775475</v>
      </c>
      <c r="AL14" s="180">
        <v>95628</v>
      </c>
      <c r="AM14" s="180">
        <v>15272.085903024337</v>
      </c>
      <c r="AN14" s="179">
        <v>11.4</v>
      </c>
      <c r="AO14" s="179">
        <v>10.7</v>
      </c>
      <c r="AP14" s="179">
        <v>2.9</v>
      </c>
      <c r="AQ14" s="179">
        <v>14.3</v>
      </c>
      <c r="AR14" s="179">
        <v>28.4</v>
      </c>
      <c r="AS14" s="179">
        <v>2.2000000000000002</v>
      </c>
      <c r="AT14" s="179">
        <v>46.5</v>
      </c>
      <c r="AU14" s="179">
        <v>21.8</v>
      </c>
      <c r="AV14" s="179">
        <v>74.599999999999994</v>
      </c>
      <c r="AW14" s="180">
        <v>158364</v>
      </c>
      <c r="AX14" s="180">
        <v>159307</v>
      </c>
      <c r="AY14" s="180">
        <v>20651070</v>
      </c>
      <c r="AZ14" s="180">
        <v>691356</v>
      </c>
    </row>
    <row r="15" spans="1:52" s="9" customFormat="1" x14ac:dyDescent="0.25">
      <c r="A15" s="165" t="s">
        <v>184</v>
      </c>
      <c r="B15" s="165" t="s">
        <v>308</v>
      </c>
      <c r="C15" s="165" t="s">
        <v>297</v>
      </c>
      <c r="D15" s="195" t="s">
        <v>310</v>
      </c>
      <c r="E15" s="179">
        <v>3.4285714285714284</v>
      </c>
      <c r="F15" s="180">
        <v>31628</v>
      </c>
      <c r="G15" s="180">
        <v>0</v>
      </c>
      <c r="H15" s="180">
        <v>1413.5312058114</v>
      </c>
      <c r="I15" s="179">
        <v>0.16</v>
      </c>
      <c r="J15" s="179">
        <v>84.745035981747606</v>
      </c>
      <c r="K15" s="180">
        <v>4</v>
      </c>
      <c r="L15" s="180">
        <v>0</v>
      </c>
      <c r="M15" s="180">
        <v>0</v>
      </c>
      <c r="N15" s="180">
        <v>0</v>
      </c>
      <c r="O15" s="180">
        <v>0</v>
      </c>
      <c r="P15" s="180">
        <v>4</v>
      </c>
      <c r="Q15" s="179">
        <v>0.55562502145767212</v>
      </c>
      <c r="R15" s="185">
        <v>72</v>
      </c>
      <c r="S15" s="185">
        <v>0.30299999999999999</v>
      </c>
      <c r="T15" s="182">
        <v>88</v>
      </c>
      <c r="U15" s="179">
        <v>92</v>
      </c>
      <c r="V15" s="179">
        <v>0.7</v>
      </c>
      <c r="W15" s="179">
        <v>0</v>
      </c>
      <c r="X15" s="179">
        <v>34</v>
      </c>
      <c r="Y15" s="180">
        <v>183</v>
      </c>
      <c r="Z15" s="180">
        <v>0</v>
      </c>
      <c r="AA15" s="180">
        <v>4126.6960354112398</v>
      </c>
      <c r="AB15" s="180">
        <v>1798.47</v>
      </c>
      <c r="AC15" s="61">
        <v>16.100000000000001</v>
      </c>
      <c r="AD15" s="180">
        <v>0</v>
      </c>
      <c r="AE15" s="180">
        <v>0</v>
      </c>
      <c r="AF15" s="180">
        <v>0</v>
      </c>
      <c r="AG15" s="180">
        <v>0</v>
      </c>
      <c r="AH15" s="180">
        <v>231.69299999999998</v>
      </c>
      <c r="AI15" s="180">
        <v>0</v>
      </c>
      <c r="AJ15" s="180">
        <v>0</v>
      </c>
      <c r="AK15" s="180">
        <v>12053.944219554382</v>
      </c>
      <c r="AL15" s="180">
        <v>4196</v>
      </c>
      <c r="AM15" s="180">
        <v>6306.9851894330668</v>
      </c>
      <c r="AN15" s="179">
        <v>11.4</v>
      </c>
      <c r="AO15" s="179">
        <v>10.7</v>
      </c>
      <c r="AP15" s="179">
        <v>2.9</v>
      </c>
      <c r="AQ15" s="179">
        <v>14.3</v>
      </c>
      <c r="AR15" s="179">
        <v>28.4</v>
      </c>
      <c r="AS15" s="179">
        <v>2.2000000000000002</v>
      </c>
      <c r="AT15" s="179">
        <v>46.5</v>
      </c>
      <c r="AU15" s="179">
        <v>21.8</v>
      </c>
      <c r="AV15" s="179">
        <v>74.599999999999994</v>
      </c>
      <c r="AW15" s="180">
        <v>62265</v>
      </c>
      <c r="AX15" s="180">
        <v>67870</v>
      </c>
      <c r="AY15" s="180">
        <v>20651070</v>
      </c>
      <c r="AZ15" s="180">
        <v>691356</v>
      </c>
    </row>
    <row r="16" spans="1:52" s="9" customFormat="1" x14ac:dyDescent="0.25">
      <c r="A16" s="165" t="s">
        <v>184</v>
      </c>
      <c r="B16" s="165" t="s">
        <v>313</v>
      </c>
      <c r="C16" s="165" t="s">
        <v>297</v>
      </c>
      <c r="D16" s="195" t="s">
        <v>314</v>
      </c>
      <c r="E16" s="179">
        <v>3.4285714285714284</v>
      </c>
      <c r="F16" s="180">
        <v>0</v>
      </c>
      <c r="G16" s="180">
        <v>0</v>
      </c>
      <c r="H16" s="180">
        <v>26.216637607584502</v>
      </c>
      <c r="I16" s="179">
        <v>0.16</v>
      </c>
      <c r="J16" s="179">
        <v>-42.017629180947665</v>
      </c>
      <c r="K16" s="180">
        <v>4</v>
      </c>
      <c r="L16" s="180">
        <v>236</v>
      </c>
      <c r="M16" s="180">
        <v>12</v>
      </c>
      <c r="N16" s="180">
        <v>14</v>
      </c>
      <c r="O16" s="180">
        <v>0</v>
      </c>
      <c r="P16" s="180">
        <v>4</v>
      </c>
      <c r="Q16" s="179">
        <v>0.55562502145767212</v>
      </c>
      <c r="R16" s="185">
        <v>72</v>
      </c>
      <c r="S16" s="185">
        <v>0.30299999999999999</v>
      </c>
      <c r="T16" s="182">
        <v>88</v>
      </c>
      <c r="U16" s="179">
        <v>92</v>
      </c>
      <c r="V16" s="179">
        <v>0.7</v>
      </c>
      <c r="W16" s="179">
        <v>0</v>
      </c>
      <c r="X16" s="179">
        <v>34</v>
      </c>
      <c r="Y16" s="180">
        <v>183</v>
      </c>
      <c r="Z16" s="180">
        <v>0</v>
      </c>
      <c r="AA16" s="180">
        <v>4126.6960354112398</v>
      </c>
      <c r="AB16" s="180">
        <v>5948.0400000000009</v>
      </c>
      <c r="AC16" s="61">
        <v>26.5</v>
      </c>
      <c r="AD16" s="180">
        <v>43069</v>
      </c>
      <c r="AE16" s="180">
        <v>4382</v>
      </c>
      <c r="AF16" s="180">
        <v>0</v>
      </c>
      <c r="AG16" s="180">
        <v>849</v>
      </c>
      <c r="AH16" s="180">
        <v>21942.69</v>
      </c>
      <c r="AI16" s="180">
        <v>44470.814394972491</v>
      </c>
      <c r="AJ16" s="180">
        <v>42375.1</v>
      </c>
      <c r="AK16" s="180">
        <v>57021.75622955538</v>
      </c>
      <c r="AL16" s="180">
        <v>61372</v>
      </c>
      <c r="AM16" s="180">
        <v>11241.260794694335</v>
      </c>
      <c r="AN16" s="179">
        <v>11.4</v>
      </c>
      <c r="AO16" s="179">
        <v>10.7</v>
      </c>
      <c r="AP16" s="179">
        <v>2.9</v>
      </c>
      <c r="AQ16" s="179">
        <v>14.3</v>
      </c>
      <c r="AR16" s="179">
        <v>28.4</v>
      </c>
      <c r="AS16" s="179">
        <v>2.2000000000000002</v>
      </c>
      <c r="AT16" s="179">
        <v>46.5</v>
      </c>
      <c r="AU16" s="179">
        <v>21.8</v>
      </c>
      <c r="AV16" s="179">
        <v>74.599999999999994</v>
      </c>
      <c r="AW16" s="180">
        <v>88254</v>
      </c>
      <c r="AX16" s="180">
        <v>93986</v>
      </c>
      <c r="AY16" s="180">
        <v>20651070</v>
      </c>
      <c r="AZ16" s="180">
        <v>691356</v>
      </c>
    </row>
    <row r="17" spans="1:52" s="9" customFormat="1" x14ac:dyDescent="0.25">
      <c r="A17" s="165" t="s">
        <v>185</v>
      </c>
      <c r="B17" s="165" t="s">
        <v>315</v>
      </c>
      <c r="C17" s="165" t="s">
        <v>317</v>
      </c>
      <c r="D17" s="195" t="s">
        <v>318</v>
      </c>
      <c r="E17" s="179">
        <v>2.4285714285714284</v>
      </c>
      <c r="F17" s="180">
        <v>134939</v>
      </c>
      <c r="G17" s="180">
        <v>92786</v>
      </c>
      <c r="H17" s="180">
        <v>5259.7007210769998</v>
      </c>
      <c r="I17" s="179">
        <v>0.06</v>
      </c>
      <c r="J17" s="179">
        <v>-38.869119589729436</v>
      </c>
      <c r="K17" s="180">
        <v>0</v>
      </c>
      <c r="L17" s="180">
        <v>0</v>
      </c>
      <c r="M17" s="180">
        <v>0</v>
      </c>
      <c r="N17" s="180">
        <v>0</v>
      </c>
      <c r="O17" s="180">
        <v>0</v>
      </c>
      <c r="P17" s="180">
        <v>3</v>
      </c>
      <c r="Q17" s="179">
        <v>0.62007296085357666</v>
      </c>
      <c r="R17" s="185">
        <v>96.620862587763298</v>
      </c>
      <c r="S17" s="185">
        <v>0.25</v>
      </c>
      <c r="T17" s="182">
        <v>99.5</v>
      </c>
      <c r="U17" s="179">
        <v>95</v>
      </c>
      <c r="V17" s="179">
        <v>0.5</v>
      </c>
      <c r="W17" s="179">
        <v>38</v>
      </c>
      <c r="X17" s="179">
        <v>25</v>
      </c>
      <c r="Y17" s="180">
        <v>21384</v>
      </c>
      <c r="Z17" s="180">
        <v>10726.338916679868</v>
      </c>
      <c r="AA17" s="180">
        <v>14682.589618455606</v>
      </c>
      <c r="AB17" s="180">
        <v>3030.37</v>
      </c>
      <c r="AC17" s="61">
        <v>21.7</v>
      </c>
      <c r="AD17" s="180" t="s">
        <v>45</v>
      </c>
      <c r="AE17" s="180" t="s">
        <v>45</v>
      </c>
      <c r="AF17" s="180">
        <v>0</v>
      </c>
      <c r="AG17" s="180" t="s">
        <v>45</v>
      </c>
      <c r="AH17" s="180">
        <v>0</v>
      </c>
      <c r="AI17" s="180">
        <v>9275.3497209751258</v>
      </c>
      <c r="AJ17" s="180">
        <v>0</v>
      </c>
      <c r="AK17" s="180">
        <v>0</v>
      </c>
      <c r="AL17" s="180">
        <v>3030</v>
      </c>
      <c r="AM17" s="180">
        <v>17351</v>
      </c>
      <c r="AN17" s="179">
        <v>7.4</v>
      </c>
      <c r="AO17" s="179">
        <v>12.7</v>
      </c>
      <c r="AP17" s="179">
        <v>2.9</v>
      </c>
      <c r="AQ17" s="179">
        <v>14.3</v>
      </c>
      <c r="AR17" s="179">
        <v>28.4</v>
      </c>
      <c r="AS17" s="179">
        <v>2.2000000000000002</v>
      </c>
      <c r="AT17" s="179">
        <v>46.5</v>
      </c>
      <c r="AU17" s="179">
        <v>6.2</v>
      </c>
      <c r="AV17" s="179">
        <v>44.8</v>
      </c>
      <c r="AW17" s="180">
        <v>316643</v>
      </c>
      <c r="AX17" s="180">
        <v>293692</v>
      </c>
      <c r="AY17" s="180">
        <v>20651070</v>
      </c>
      <c r="AZ17" s="180">
        <v>2459812</v>
      </c>
    </row>
    <row r="18" spans="1:52" s="9" customFormat="1" x14ac:dyDescent="0.25">
      <c r="A18" s="165" t="s">
        <v>185</v>
      </c>
      <c r="B18" s="165" t="s">
        <v>540</v>
      </c>
      <c r="C18" s="165" t="s">
        <v>317</v>
      </c>
      <c r="D18" s="195" t="s">
        <v>321</v>
      </c>
      <c r="E18" s="179">
        <v>2.4285714285714284</v>
      </c>
      <c r="F18" s="180">
        <v>82356</v>
      </c>
      <c r="G18" s="180">
        <v>31096</v>
      </c>
      <c r="H18" s="180">
        <v>1988.9843879532002</v>
      </c>
      <c r="I18" s="179">
        <v>0.06</v>
      </c>
      <c r="J18" s="179">
        <v>-44.135025556402191</v>
      </c>
      <c r="K18" s="180">
        <v>0</v>
      </c>
      <c r="L18" s="180">
        <v>0</v>
      </c>
      <c r="M18" s="180">
        <v>0</v>
      </c>
      <c r="N18" s="180">
        <v>0</v>
      </c>
      <c r="O18" s="180">
        <v>0</v>
      </c>
      <c r="P18" s="180">
        <v>3</v>
      </c>
      <c r="Q18" s="179">
        <v>0.62007296085357666</v>
      </c>
      <c r="R18" s="185">
        <v>96.620862587763298</v>
      </c>
      <c r="S18" s="185">
        <v>0.25</v>
      </c>
      <c r="T18" s="182">
        <v>99.5</v>
      </c>
      <c r="U18" s="179">
        <v>95</v>
      </c>
      <c r="V18" s="179">
        <v>0.5</v>
      </c>
      <c r="W18" s="179">
        <v>38</v>
      </c>
      <c r="X18" s="179">
        <v>25</v>
      </c>
      <c r="Y18" s="180">
        <v>21384</v>
      </c>
      <c r="Z18" s="180">
        <v>10726.338916679868</v>
      </c>
      <c r="AA18" s="180">
        <v>14682.589618455606</v>
      </c>
      <c r="AB18" s="180">
        <v>1315.04</v>
      </c>
      <c r="AC18" s="61">
        <v>7</v>
      </c>
      <c r="AD18" s="180" t="s">
        <v>45</v>
      </c>
      <c r="AE18" s="180" t="s">
        <v>45</v>
      </c>
      <c r="AF18" s="180">
        <v>0</v>
      </c>
      <c r="AG18" s="180" t="s">
        <v>45</v>
      </c>
      <c r="AH18" s="180">
        <v>0</v>
      </c>
      <c r="AI18" s="180">
        <v>3168.9451928840085</v>
      </c>
      <c r="AJ18" s="180">
        <v>3066</v>
      </c>
      <c r="AK18" s="180">
        <v>4209.4092677750268</v>
      </c>
      <c r="AL18" s="180">
        <v>1315</v>
      </c>
      <c r="AM18" s="180">
        <v>6436.4252901243717</v>
      </c>
      <c r="AN18" s="179">
        <v>7.4</v>
      </c>
      <c r="AO18" s="179">
        <v>12.7</v>
      </c>
      <c r="AP18" s="179">
        <v>2.9</v>
      </c>
      <c r="AQ18" s="179">
        <v>14.3</v>
      </c>
      <c r="AR18" s="179">
        <v>28.4</v>
      </c>
      <c r="AS18" s="179">
        <v>2.2000000000000002</v>
      </c>
      <c r="AT18" s="179">
        <v>46.5</v>
      </c>
      <c r="AU18" s="179">
        <v>6.2</v>
      </c>
      <c r="AV18" s="179">
        <v>44.8</v>
      </c>
      <c r="AW18" s="180">
        <v>137408</v>
      </c>
      <c r="AX18" s="180">
        <v>125354</v>
      </c>
      <c r="AY18" s="180">
        <v>20651070</v>
      </c>
      <c r="AZ18" s="180">
        <v>2459812</v>
      </c>
    </row>
    <row r="19" spans="1:52" s="9" customFormat="1" x14ac:dyDescent="0.25">
      <c r="A19" s="165" t="s">
        <v>185</v>
      </c>
      <c r="B19" s="165" t="s">
        <v>542</v>
      </c>
      <c r="C19" s="165" t="s">
        <v>317</v>
      </c>
      <c r="D19" s="195" t="s">
        <v>324</v>
      </c>
      <c r="E19" s="179">
        <v>2.4285714285714284</v>
      </c>
      <c r="F19" s="180">
        <v>104359</v>
      </c>
      <c r="G19" s="180">
        <v>129944</v>
      </c>
      <c r="H19" s="180">
        <v>2769.3174529108505</v>
      </c>
      <c r="I19" s="179">
        <v>0.06</v>
      </c>
      <c r="J19" s="179">
        <v>-28.383583906615332</v>
      </c>
      <c r="K19" s="180">
        <v>0</v>
      </c>
      <c r="L19" s="180">
        <v>0</v>
      </c>
      <c r="M19" s="180">
        <v>0</v>
      </c>
      <c r="N19" s="180">
        <v>0</v>
      </c>
      <c r="O19" s="180">
        <v>0</v>
      </c>
      <c r="P19" s="180">
        <v>3</v>
      </c>
      <c r="Q19" s="179">
        <v>0.62007296085357666</v>
      </c>
      <c r="R19" s="185">
        <v>96.620862587763298</v>
      </c>
      <c r="S19" s="185">
        <v>0.25</v>
      </c>
      <c r="T19" s="182">
        <v>99.5</v>
      </c>
      <c r="U19" s="179">
        <v>95</v>
      </c>
      <c r="V19" s="179">
        <v>0.5</v>
      </c>
      <c r="W19" s="179">
        <v>38</v>
      </c>
      <c r="X19" s="179">
        <v>25</v>
      </c>
      <c r="Y19" s="180">
        <v>21384</v>
      </c>
      <c r="Z19" s="180">
        <v>10726.338916679868</v>
      </c>
      <c r="AA19" s="180">
        <v>14682.589618455606</v>
      </c>
      <c r="AB19" s="180">
        <v>22342.550000000003</v>
      </c>
      <c r="AC19" s="61">
        <v>18.600000000000001</v>
      </c>
      <c r="AD19" s="180" t="s">
        <v>45</v>
      </c>
      <c r="AE19" s="180" t="s">
        <v>45</v>
      </c>
      <c r="AF19" s="180">
        <v>0</v>
      </c>
      <c r="AG19" s="180" t="s">
        <v>45</v>
      </c>
      <c r="AH19" s="180">
        <v>0</v>
      </c>
      <c r="AI19" s="180">
        <v>14472.198541264162</v>
      </c>
      <c r="AJ19" s="180">
        <v>186</v>
      </c>
      <c r="AK19" s="180">
        <v>255.36533718400358</v>
      </c>
      <c r="AL19" s="180">
        <v>22343</v>
      </c>
      <c r="AM19" s="180">
        <v>29576</v>
      </c>
      <c r="AN19" s="179">
        <v>7.4</v>
      </c>
      <c r="AO19" s="179">
        <v>12.7</v>
      </c>
      <c r="AP19" s="179">
        <v>2.9</v>
      </c>
      <c r="AQ19" s="179">
        <v>14.3</v>
      </c>
      <c r="AR19" s="179">
        <v>28.4</v>
      </c>
      <c r="AS19" s="179">
        <v>2.2000000000000002</v>
      </c>
      <c r="AT19" s="179">
        <v>46.5</v>
      </c>
      <c r="AU19" s="179">
        <v>6.2</v>
      </c>
      <c r="AV19" s="179">
        <v>44.8</v>
      </c>
      <c r="AW19" s="180">
        <v>466914</v>
      </c>
      <c r="AX19" s="180">
        <v>432013</v>
      </c>
      <c r="AY19" s="180">
        <v>20651070</v>
      </c>
      <c r="AZ19" s="180">
        <v>2459812</v>
      </c>
    </row>
    <row r="20" spans="1:52" s="9" customFormat="1" x14ac:dyDescent="0.25">
      <c r="A20" s="165" t="s">
        <v>185</v>
      </c>
      <c r="B20" s="165" t="s">
        <v>185</v>
      </c>
      <c r="C20" s="165" t="s">
        <v>317</v>
      </c>
      <c r="D20" s="195" t="s">
        <v>326</v>
      </c>
      <c r="E20" s="179">
        <v>2.4285714285714284</v>
      </c>
      <c r="F20" s="180">
        <v>128182</v>
      </c>
      <c r="G20" s="180">
        <v>44615</v>
      </c>
      <c r="H20" s="180">
        <v>943.60605983669996</v>
      </c>
      <c r="I20" s="179">
        <v>0.06</v>
      </c>
      <c r="J20" s="179">
        <v>-40.936158768440457</v>
      </c>
      <c r="K20" s="180">
        <v>0</v>
      </c>
      <c r="L20" s="180">
        <v>5</v>
      </c>
      <c r="M20" s="180">
        <v>0</v>
      </c>
      <c r="N20" s="180">
        <v>1</v>
      </c>
      <c r="O20" s="180">
        <v>0</v>
      </c>
      <c r="P20" s="180">
        <v>3</v>
      </c>
      <c r="Q20" s="179">
        <v>0.62007296085357666</v>
      </c>
      <c r="R20" s="185">
        <v>96.620862587763298</v>
      </c>
      <c r="S20" s="185">
        <v>0.25</v>
      </c>
      <c r="T20" s="182">
        <v>99.5</v>
      </c>
      <c r="U20" s="179">
        <v>95</v>
      </c>
      <c r="V20" s="179">
        <v>0.5</v>
      </c>
      <c r="W20" s="179">
        <v>38</v>
      </c>
      <c r="X20" s="179">
        <v>25</v>
      </c>
      <c r="Y20" s="180">
        <v>21384</v>
      </c>
      <c r="Z20" s="180">
        <v>10726.338916679868</v>
      </c>
      <c r="AA20" s="180">
        <v>14682.589618455606</v>
      </c>
      <c r="AB20" s="180">
        <v>9694.2199999999993</v>
      </c>
      <c r="AC20" s="61">
        <v>5.3</v>
      </c>
      <c r="AD20" s="180" t="s">
        <v>45</v>
      </c>
      <c r="AE20" s="180" t="s">
        <v>45</v>
      </c>
      <c r="AF20" s="180">
        <v>0</v>
      </c>
      <c r="AG20" s="180" t="s">
        <v>45</v>
      </c>
      <c r="AH20" s="180">
        <v>0</v>
      </c>
      <c r="AI20" s="180">
        <v>22054.598726790799</v>
      </c>
      <c r="AJ20" s="180">
        <v>8554.7999999999993</v>
      </c>
      <c r="AK20" s="180">
        <v>11745.157992159751</v>
      </c>
      <c r="AL20" s="180">
        <v>9894</v>
      </c>
      <c r="AM20" s="180">
        <v>35927</v>
      </c>
      <c r="AN20" s="179">
        <v>7.4</v>
      </c>
      <c r="AO20" s="179">
        <v>12.7</v>
      </c>
      <c r="AP20" s="179">
        <v>2.9</v>
      </c>
      <c r="AQ20" s="179">
        <v>14.3</v>
      </c>
      <c r="AR20" s="179">
        <v>28.4</v>
      </c>
      <c r="AS20" s="179">
        <v>2.2000000000000002</v>
      </c>
      <c r="AT20" s="179">
        <v>46.5</v>
      </c>
      <c r="AU20" s="179">
        <v>6.2</v>
      </c>
      <c r="AV20" s="179">
        <v>44.8</v>
      </c>
      <c r="AW20" s="180">
        <v>617450</v>
      </c>
      <c r="AX20" s="180">
        <v>547824</v>
      </c>
      <c r="AY20" s="180">
        <v>20651070</v>
      </c>
      <c r="AZ20" s="180">
        <v>2459812</v>
      </c>
    </row>
    <row r="21" spans="1:52" s="9" customFormat="1" x14ac:dyDescent="0.25">
      <c r="A21" s="165" t="s">
        <v>185</v>
      </c>
      <c r="B21" s="165" t="s">
        <v>327</v>
      </c>
      <c r="C21" s="165" t="s">
        <v>317</v>
      </c>
      <c r="D21" s="195" t="s">
        <v>329</v>
      </c>
      <c r="E21" s="179">
        <v>2.4285714285714284</v>
      </c>
      <c r="F21" s="180">
        <v>106236</v>
      </c>
      <c r="G21" s="180">
        <v>1302</v>
      </c>
      <c r="H21" s="180">
        <v>2368.0755239341001</v>
      </c>
      <c r="I21" s="179">
        <v>0.06</v>
      </c>
      <c r="J21" s="179">
        <v>-46.687146311036166</v>
      </c>
      <c r="K21" s="180">
        <v>0</v>
      </c>
      <c r="L21" s="180">
        <v>0</v>
      </c>
      <c r="M21" s="180">
        <v>0</v>
      </c>
      <c r="N21" s="180">
        <v>0</v>
      </c>
      <c r="O21" s="180">
        <v>0</v>
      </c>
      <c r="P21" s="180">
        <v>3</v>
      </c>
      <c r="Q21" s="179">
        <v>0.62007296085357666</v>
      </c>
      <c r="R21" s="185">
        <v>96.620862587763298</v>
      </c>
      <c r="S21" s="185">
        <v>0.25</v>
      </c>
      <c r="T21" s="182">
        <v>99.5</v>
      </c>
      <c r="U21" s="179">
        <v>95</v>
      </c>
      <c r="V21" s="179">
        <v>0.5</v>
      </c>
      <c r="W21" s="179">
        <v>38</v>
      </c>
      <c r="X21" s="179">
        <v>25</v>
      </c>
      <c r="Y21" s="180">
        <v>21384</v>
      </c>
      <c r="Z21" s="180">
        <v>10726.338916679868</v>
      </c>
      <c r="AA21" s="180">
        <v>14682.589618455606</v>
      </c>
      <c r="AB21" s="180">
        <v>2477.86</v>
      </c>
      <c r="AC21" s="61">
        <v>33</v>
      </c>
      <c r="AD21" s="180" t="s">
        <v>45</v>
      </c>
      <c r="AE21" s="180" t="s">
        <v>45</v>
      </c>
      <c r="AF21" s="180">
        <v>0</v>
      </c>
      <c r="AG21" s="180" t="s">
        <v>45</v>
      </c>
      <c r="AH21" s="180">
        <v>0</v>
      </c>
      <c r="AI21" s="180">
        <v>1694.6943628319596</v>
      </c>
      <c r="AJ21" s="180">
        <v>1831.2</v>
      </c>
      <c r="AK21" s="180">
        <v>2514.1129325341253</v>
      </c>
      <c r="AL21" s="180">
        <v>2478</v>
      </c>
      <c r="AM21" s="180">
        <v>5625.7676010592986</v>
      </c>
      <c r="AN21" s="179">
        <v>7.4</v>
      </c>
      <c r="AO21" s="179">
        <v>12.7</v>
      </c>
      <c r="AP21" s="179">
        <v>2.9</v>
      </c>
      <c r="AQ21" s="179">
        <v>14.3</v>
      </c>
      <c r="AR21" s="179">
        <v>28.4</v>
      </c>
      <c r="AS21" s="179">
        <v>2.2000000000000002</v>
      </c>
      <c r="AT21" s="179">
        <v>46.5</v>
      </c>
      <c r="AU21" s="179">
        <v>6.2</v>
      </c>
      <c r="AV21" s="179">
        <v>44.8</v>
      </c>
      <c r="AW21" s="180">
        <v>129456</v>
      </c>
      <c r="AX21" s="180">
        <v>116833</v>
      </c>
      <c r="AY21" s="180">
        <v>20651070</v>
      </c>
      <c r="AZ21" s="180">
        <v>2459812</v>
      </c>
    </row>
    <row r="22" spans="1:52" s="9" customFormat="1" x14ac:dyDescent="0.25">
      <c r="A22" s="165" t="s">
        <v>185</v>
      </c>
      <c r="B22" s="165" t="s">
        <v>330</v>
      </c>
      <c r="C22" s="165" t="s">
        <v>317</v>
      </c>
      <c r="D22" s="195" t="s">
        <v>332</v>
      </c>
      <c r="E22" s="179">
        <v>1.8571428571428572</v>
      </c>
      <c r="F22" s="180">
        <v>93302</v>
      </c>
      <c r="G22" s="180">
        <v>681</v>
      </c>
      <c r="H22" s="180">
        <v>3361.6891111122</v>
      </c>
      <c r="I22" s="179">
        <v>0.06</v>
      </c>
      <c r="J22" s="179">
        <v>-44.473735246339558</v>
      </c>
      <c r="K22" s="180">
        <v>0</v>
      </c>
      <c r="L22" s="180">
        <v>0</v>
      </c>
      <c r="M22" s="180">
        <v>0</v>
      </c>
      <c r="N22" s="180">
        <v>0</v>
      </c>
      <c r="O22" s="180">
        <v>0</v>
      </c>
      <c r="P22" s="180">
        <v>3</v>
      </c>
      <c r="Q22" s="179">
        <v>0.62007296085357666</v>
      </c>
      <c r="R22" s="185">
        <v>96.620862587763298</v>
      </c>
      <c r="S22" s="185">
        <v>0.25</v>
      </c>
      <c r="T22" s="182">
        <v>99.5</v>
      </c>
      <c r="U22" s="179">
        <v>95</v>
      </c>
      <c r="V22" s="179">
        <v>0.5</v>
      </c>
      <c r="W22" s="179">
        <v>38</v>
      </c>
      <c r="X22" s="179">
        <v>25</v>
      </c>
      <c r="Y22" s="180">
        <v>21384</v>
      </c>
      <c r="Z22" s="180">
        <v>10726.338916679868</v>
      </c>
      <c r="AA22" s="180">
        <v>14682.589618455606</v>
      </c>
      <c r="AB22" s="180">
        <v>3138.84</v>
      </c>
      <c r="AC22" s="61">
        <v>20.9</v>
      </c>
      <c r="AD22" s="180" t="s">
        <v>45</v>
      </c>
      <c r="AE22" s="180" t="s">
        <v>45</v>
      </c>
      <c r="AF22" s="180">
        <v>0</v>
      </c>
      <c r="AG22" s="180" t="s">
        <v>45</v>
      </c>
      <c r="AH22" s="180">
        <v>27583.360573999995</v>
      </c>
      <c r="AI22" s="180">
        <v>36292.544525576057</v>
      </c>
      <c r="AJ22" s="180">
        <v>29792.399999999998</v>
      </c>
      <c r="AK22" s="180">
        <v>40902.936943659719</v>
      </c>
      <c r="AL22" s="180">
        <v>3139</v>
      </c>
      <c r="AM22" s="180">
        <v>19042</v>
      </c>
      <c r="AN22" s="179">
        <v>7.4</v>
      </c>
      <c r="AO22" s="179">
        <v>12.7</v>
      </c>
      <c r="AP22" s="179">
        <v>2.9</v>
      </c>
      <c r="AQ22" s="179">
        <v>14.3</v>
      </c>
      <c r="AR22" s="179">
        <v>28.4</v>
      </c>
      <c r="AS22" s="179">
        <v>2.2000000000000002</v>
      </c>
      <c r="AT22" s="179">
        <v>46.5</v>
      </c>
      <c r="AU22" s="179">
        <v>6.2</v>
      </c>
      <c r="AV22" s="179">
        <v>44.8</v>
      </c>
      <c r="AW22" s="180">
        <v>327977</v>
      </c>
      <c r="AX22" s="180">
        <v>297703</v>
      </c>
      <c r="AY22" s="180">
        <v>20651070</v>
      </c>
      <c r="AZ22" s="180">
        <v>2459812</v>
      </c>
    </row>
    <row r="23" spans="1:52" s="9" customFormat="1" x14ac:dyDescent="0.25">
      <c r="A23" s="165" t="s">
        <v>185</v>
      </c>
      <c r="B23" s="165" t="s">
        <v>333</v>
      </c>
      <c r="C23" s="165" t="s">
        <v>317</v>
      </c>
      <c r="D23" s="195" t="s">
        <v>335</v>
      </c>
      <c r="E23" s="179">
        <v>2.4285714285714284</v>
      </c>
      <c r="F23" s="180">
        <v>1144</v>
      </c>
      <c r="G23" s="180">
        <v>144028</v>
      </c>
      <c r="H23" s="180">
        <v>1490.4928069140999</v>
      </c>
      <c r="I23" s="179">
        <v>0.06</v>
      </c>
      <c r="J23" s="179">
        <v>-36.535488576686035</v>
      </c>
      <c r="K23" s="180">
        <v>0</v>
      </c>
      <c r="L23" s="180">
        <v>0</v>
      </c>
      <c r="M23" s="180">
        <v>0</v>
      </c>
      <c r="N23" s="180">
        <v>0</v>
      </c>
      <c r="O23" s="180">
        <v>0</v>
      </c>
      <c r="P23" s="180">
        <v>3</v>
      </c>
      <c r="Q23" s="179">
        <v>0.62007296085357666</v>
      </c>
      <c r="R23" s="185">
        <v>96.620862587763298</v>
      </c>
      <c r="S23" s="185">
        <v>0.25</v>
      </c>
      <c r="T23" s="182">
        <v>99.5</v>
      </c>
      <c r="U23" s="179">
        <v>95</v>
      </c>
      <c r="V23" s="179">
        <v>0.5</v>
      </c>
      <c r="W23" s="179">
        <v>38</v>
      </c>
      <c r="X23" s="179">
        <v>25</v>
      </c>
      <c r="Y23" s="180">
        <v>21384</v>
      </c>
      <c r="Z23" s="180">
        <v>10726.338916679868</v>
      </c>
      <c r="AA23" s="180">
        <v>14682.589618455606</v>
      </c>
      <c r="AB23" s="180">
        <v>6317.91</v>
      </c>
      <c r="AC23" s="61">
        <v>6</v>
      </c>
      <c r="AD23" s="180" t="s">
        <v>45</v>
      </c>
      <c r="AE23" s="180" t="s">
        <v>45</v>
      </c>
      <c r="AF23" s="180">
        <v>0</v>
      </c>
      <c r="AG23" s="180" t="s">
        <v>45</v>
      </c>
      <c r="AH23" s="180">
        <v>0</v>
      </c>
      <c r="AI23" s="180">
        <v>4234.9728242674064</v>
      </c>
      <c r="AJ23" s="180">
        <v>373.2</v>
      </c>
      <c r="AK23" s="180">
        <v>512.37819267242003</v>
      </c>
      <c r="AL23" s="180">
        <v>36924</v>
      </c>
      <c r="AM23" s="180">
        <v>12103</v>
      </c>
      <c r="AN23" s="179">
        <v>7.4</v>
      </c>
      <c r="AO23" s="179">
        <v>12.7</v>
      </c>
      <c r="AP23" s="179">
        <v>2.9</v>
      </c>
      <c r="AQ23" s="179">
        <v>14.3</v>
      </c>
      <c r="AR23" s="179">
        <v>28.4</v>
      </c>
      <c r="AS23" s="179">
        <v>2.2000000000000002</v>
      </c>
      <c r="AT23" s="179">
        <v>46.5</v>
      </c>
      <c r="AU23" s="179">
        <v>6.2</v>
      </c>
      <c r="AV23" s="179">
        <v>44.8</v>
      </c>
      <c r="AW23" s="180">
        <v>220052</v>
      </c>
      <c r="AX23" s="180">
        <v>185513</v>
      </c>
      <c r="AY23" s="180">
        <v>20651070</v>
      </c>
      <c r="AZ23" s="180">
        <v>2459812</v>
      </c>
    </row>
    <row r="24" spans="1:52" s="9" customFormat="1" x14ac:dyDescent="0.25">
      <c r="A24" s="165" t="s">
        <v>185</v>
      </c>
      <c r="B24" s="165" t="s">
        <v>336</v>
      </c>
      <c r="C24" s="165" t="s">
        <v>317</v>
      </c>
      <c r="D24" s="195" t="s">
        <v>338</v>
      </c>
      <c r="E24" s="179">
        <v>2</v>
      </c>
      <c r="F24" s="180">
        <v>169604</v>
      </c>
      <c r="G24" s="180">
        <v>64984</v>
      </c>
      <c r="H24" s="180">
        <v>2381.5983796776</v>
      </c>
      <c r="I24" s="179">
        <v>0.06</v>
      </c>
      <c r="J24" s="179">
        <v>-38.304158492744186</v>
      </c>
      <c r="K24" s="180">
        <v>0</v>
      </c>
      <c r="L24" s="180">
        <v>0</v>
      </c>
      <c r="M24" s="180">
        <v>0</v>
      </c>
      <c r="N24" s="180">
        <v>0</v>
      </c>
      <c r="O24" s="180">
        <v>0</v>
      </c>
      <c r="P24" s="180">
        <v>3</v>
      </c>
      <c r="Q24" s="179">
        <v>0.62007296085357666</v>
      </c>
      <c r="R24" s="185">
        <v>96.620862587763298</v>
      </c>
      <c r="S24" s="185">
        <v>0.25</v>
      </c>
      <c r="T24" s="182">
        <v>99.5</v>
      </c>
      <c r="U24" s="179">
        <v>95</v>
      </c>
      <c r="V24" s="179">
        <v>0.5</v>
      </c>
      <c r="W24" s="179">
        <v>38</v>
      </c>
      <c r="X24" s="179">
        <v>25</v>
      </c>
      <c r="Y24" s="180">
        <v>21384</v>
      </c>
      <c r="Z24" s="180">
        <v>10726.338916679868</v>
      </c>
      <c r="AA24" s="180">
        <v>14682.589618455606</v>
      </c>
      <c r="AB24" s="180">
        <v>6478.7</v>
      </c>
      <c r="AC24" s="61">
        <v>7.3</v>
      </c>
      <c r="AD24" s="180" t="s">
        <v>45</v>
      </c>
      <c r="AE24" s="180" t="s">
        <v>45</v>
      </c>
      <c r="AF24" s="180">
        <v>0</v>
      </c>
      <c r="AG24" s="180" t="s">
        <v>45</v>
      </c>
      <c r="AH24" s="180">
        <v>0</v>
      </c>
      <c r="AI24" s="180">
        <v>4724.265936754362</v>
      </c>
      <c r="AJ24" s="180">
        <v>26.4</v>
      </c>
      <c r="AK24" s="180">
        <v>36.24540269708438</v>
      </c>
      <c r="AL24" s="180">
        <v>6505</v>
      </c>
      <c r="AM24" s="180">
        <v>14660.195220680935</v>
      </c>
      <c r="AN24" s="179">
        <v>7.4</v>
      </c>
      <c r="AO24" s="179">
        <v>12.7</v>
      </c>
      <c r="AP24" s="179">
        <v>2.9</v>
      </c>
      <c r="AQ24" s="179">
        <v>14.3</v>
      </c>
      <c r="AR24" s="179">
        <v>28.4</v>
      </c>
      <c r="AS24" s="179">
        <v>2.2000000000000002</v>
      </c>
      <c r="AT24" s="179">
        <v>46.5</v>
      </c>
      <c r="AU24" s="179">
        <v>6.2</v>
      </c>
      <c r="AV24" s="179">
        <v>44.8</v>
      </c>
      <c r="AW24" s="180">
        <v>338479</v>
      </c>
      <c r="AX24" s="180">
        <v>291433</v>
      </c>
      <c r="AY24" s="180">
        <v>20651070</v>
      </c>
      <c r="AZ24" s="180">
        <v>2459812</v>
      </c>
    </row>
    <row r="25" spans="1:52" s="9" customFormat="1" x14ac:dyDescent="0.25">
      <c r="A25" s="165" t="s">
        <v>186</v>
      </c>
      <c r="B25" s="165" t="s">
        <v>341</v>
      </c>
      <c r="C25" s="165" t="s">
        <v>342</v>
      </c>
      <c r="D25" s="195" t="s">
        <v>343</v>
      </c>
      <c r="E25" s="179">
        <v>2.7142857142857144</v>
      </c>
      <c r="F25" s="180">
        <v>154331</v>
      </c>
      <c r="G25" s="180">
        <v>11205</v>
      </c>
      <c r="H25" s="180">
        <v>267.46922481201</v>
      </c>
      <c r="I25" s="179">
        <v>0.13</v>
      </c>
      <c r="J25" s="179">
        <v>-42.331382605610855</v>
      </c>
      <c r="K25" s="180">
        <v>0</v>
      </c>
      <c r="L25" s="180">
        <v>0</v>
      </c>
      <c r="M25" s="180">
        <v>0</v>
      </c>
      <c r="N25" s="180">
        <v>0</v>
      </c>
      <c r="O25" s="180">
        <v>0</v>
      </c>
      <c r="P25" s="180">
        <v>3</v>
      </c>
      <c r="Q25" s="179">
        <v>0.66407489776611328</v>
      </c>
      <c r="R25" s="185">
        <v>38.13745019920318</v>
      </c>
      <c r="S25" s="185">
        <v>0.43200000000000005</v>
      </c>
      <c r="T25" s="182">
        <v>92</v>
      </c>
      <c r="U25" s="179">
        <v>77</v>
      </c>
      <c r="V25" s="179">
        <v>0.2</v>
      </c>
      <c r="W25" s="179">
        <v>0</v>
      </c>
      <c r="X25" s="179">
        <v>30</v>
      </c>
      <c r="Y25" s="180">
        <v>34511.65324903954</v>
      </c>
      <c r="Z25" s="180">
        <v>655547.14781496115</v>
      </c>
      <c r="AA25" s="180">
        <v>26265.371128759914</v>
      </c>
      <c r="AB25" s="180">
        <v>2987.29</v>
      </c>
      <c r="AC25" s="61">
        <v>4.3</v>
      </c>
      <c r="AD25" s="180" t="s">
        <v>45</v>
      </c>
      <c r="AE25" s="180" t="s">
        <v>45</v>
      </c>
      <c r="AF25" s="180">
        <v>0</v>
      </c>
      <c r="AG25" s="180" t="s">
        <v>45</v>
      </c>
      <c r="AH25" s="180">
        <v>426.58770000000004</v>
      </c>
      <c r="AI25" s="180">
        <v>17737.180091489456</v>
      </c>
      <c r="AJ25" s="180">
        <v>286.2</v>
      </c>
      <c r="AK25" s="180">
        <v>392.93311560248293</v>
      </c>
      <c r="AL25" s="180">
        <v>3130</v>
      </c>
      <c r="AM25" s="180">
        <v>40386</v>
      </c>
      <c r="AN25" s="179">
        <v>12.9</v>
      </c>
      <c r="AO25" s="179">
        <v>17.899999999999999</v>
      </c>
      <c r="AP25" s="179">
        <v>2.9</v>
      </c>
      <c r="AQ25" s="179">
        <v>14.3</v>
      </c>
      <c r="AR25" s="179">
        <v>28.4</v>
      </c>
      <c r="AS25" s="179">
        <v>2.2000000000000002</v>
      </c>
      <c r="AT25" s="179">
        <v>46.5</v>
      </c>
      <c r="AU25" s="179">
        <v>10</v>
      </c>
      <c r="AV25" s="179">
        <v>72.900000000000006</v>
      </c>
      <c r="AW25" s="180">
        <v>313884</v>
      </c>
      <c r="AX25" s="180">
        <v>274147</v>
      </c>
      <c r="AY25" s="180">
        <v>20651070</v>
      </c>
      <c r="AZ25" s="180">
        <v>4160231</v>
      </c>
    </row>
    <row r="26" spans="1:52" s="9" customFormat="1" x14ac:dyDescent="0.25">
      <c r="A26" s="165" t="s">
        <v>186</v>
      </c>
      <c r="B26" s="165" t="s">
        <v>344</v>
      </c>
      <c r="C26" s="165" t="s">
        <v>342</v>
      </c>
      <c r="D26" s="195" t="s">
        <v>346</v>
      </c>
      <c r="E26" s="179">
        <v>2.7142857142857144</v>
      </c>
      <c r="F26" s="180">
        <v>0</v>
      </c>
      <c r="G26" s="180">
        <v>72665</v>
      </c>
      <c r="H26" s="180">
        <v>934.48227539159996</v>
      </c>
      <c r="I26" s="179">
        <v>0.13</v>
      </c>
      <c r="J26" s="179">
        <v>-25.389008683671001</v>
      </c>
      <c r="K26" s="180">
        <v>0</v>
      </c>
      <c r="L26" s="180">
        <v>0</v>
      </c>
      <c r="M26" s="180">
        <v>0</v>
      </c>
      <c r="N26" s="180">
        <v>0</v>
      </c>
      <c r="O26" s="180">
        <v>0</v>
      </c>
      <c r="P26" s="180">
        <v>3</v>
      </c>
      <c r="Q26" s="179">
        <v>0.66407489776611328</v>
      </c>
      <c r="R26" s="185">
        <v>38.13745019920318</v>
      </c>
      <c r="S26" s="185">
        <v>0.43200000000000005</v>
      </c>
      <c r="T26" s="182">
        <v>92</v>
      </c>
      <c r="U26" s="179">
        <v>77</v>
      </c>
      <c r="V26" s="179">
        <v>0.2</v>
      </c>
      <c r="W26" s="179">
        <v>0</v>
      </c>
      <c r="X26" s="179">
        <v>30</v>
      </c>
      <c r="Y26" s="180">
        <v>34511.65324903954</v>
      </c>
      <c r="Z26" s="180">
        <v>655547.14781496115</v>
      </c>
      <c r="AA26" s="180">
        <v>26265.371128759914</v>
      </c>
      <c r="AB26" s="180">
        <v>0</v>
      </c>
      <c r="AC26" s="61">
        <v>11.1</v>
      </c>
      <c r="AD26" s="180" t="s">
        <v>45</v>
      </c>
      <c r="AE26" s="180" t="s">
        <v>45</v>
      </c>
      <c r="AF26" s="180">
        <v>0</v>
      </c>
      <c r="AG26" s="180" t="s">
        <v>45</v>
      </c>
      <c r="AH26" s="180">
        <v>13.220129999999999</v>
      </c>
      <c r="AI26" s="180">
        <v>117.16268366891988</v>
      </c>
      <c r="AJ26" s="180">
        <v>98.399999999999991</v>
      </c>
      <c r="AK26" s="180">
        <v>135.09650096185996</v>
      </c>
      <c r="AL26" s="180">
        <v>97</v>
      </c>
      <c r="AM26" s="180">
        <v>4677.3066124821207</v>
      </c>
      <c r="AN26" s="179">
        <v>12.9</v>
      </c>
      <c r="AO26" s="179">
        <v>17.899999999999999</v>
      </c>
      <c r="AP26" s="179">
        <v>2.9</v>
      </c>
      <c r="AQ26" s="179">
        <v>14.3</v>
      </c>
      <c r="AR26" s="179">
        <v>28.4</v>
      </c>
      <c r="AS26" s="179">
        <v>2.2000000000000002</v>
      </c>
      <c r="AT26" s="179">
        <v>46.5</v>
      </c>
      <c r="AU26" s="179">
        <v>10</v>
      </c>
      <c r="AV26" s="179">
        <v>72.900000000000006</v>
      </c>
      <c r="AW26" s="180">
        <v>66700</v>
      </c>
      <c r="AX26" s="180">
        <v>72665</v>
      </c>
      <c r="AY26" s="180">
        <v>20651070</v>
      </c>
      <c r="AZ26" s="180">
        <v>4160231</v>
      </c>
    </row>
    <row r="27" spans="1:52" s="9" customFormat="1" x14ac:dyDescent="0.25">
      <c r="A27" s="165" t="s">
        <v>186</v>
      </c>
      <c r="B27" s="165" t="s">
        <v>347</v>
      </c>
      <c r="C27" s="165" t="s">
        <v>342</v>
      </c>
      <c r="D27" s="195" t="s">
        <v>349</v>
      </c>
      <c r="E27" s="179">
        <v>2.5714285714285716</v>
      </c>
      <c r="F27" s="180">
        <v>39991</v>
      </c>
      <c r="G27" s="180">
        <v>270090</v>
      </c>
      <c r="H27" s="180">
        <v>1237.9219110393499</v>
      </c>
      <c r="I27" s="179">
        <v>0.13</v>
      </c>
      <c r="J27" s="179">
        <v>-32.44222704423143</v>
      </c>
      <c r="K27" s="180">
        <v>0</v>
      </c>
      <c r="L27" s="180">
        <v>0</v>
      </c>
      <c r="M27" s="180">
        <v>0</v>
      </c>
      <c r="N27" s="180">
        <v>0</v>
      </c>
      <c r="O27" s="180">
        <v>0</v>
      </c>
      <c r="P27" s="180">
        <v>3</v>
      </c>
      <c r="Q27" s="179">
        <v>0.66407489776611328</v>
      </c>
      <c r="R27" s="185">
        <v>38.13745019920318</v>
      </c>
      <c r="S27" s="185">
        <v>0.43200000000000005</v>
      </c>
      <c r="T27" s="182">
        <v>92</v>
      </c>
      <c r="U27" s="179">
        <v>77</v>
      </c>
      <c r="V27" s="179">
        <v>0.2</v>
      </c>
      <c r="W27" s="179">
        <v>0</v>
      </c>
      <c r="X27" s="179">
        <v>30</v>
      </c>
      <c r="Y27" s="180">
        <v>34511.65324903954</v>
      </c>
      <c r="Z27" s="180">
        <v>655547.14781496115</v>
      </c>
      <c r="AA27" s="180">
        <v>26265.371128759914</v>
      </c>
      <c r="AB27" s="180">
        <v>7655.62</v>
      </c>
      <c r="AC27" s="61">
        <v>13.9</v>
      </c>
      <c r="AD27" s="180" t="s">
        <v>45</v>
      </c>
      <c r="AE27" s="180" t="s">
        <v>45</v>
      </c>
      <c r="AF27" s="180">
        <v>0</v>
      </c>
      <c r="AG27" s="180" t="s">
        <v>45</v>
      </c>
      <c r="AH27" s="180">
        <v>1145.6537399999997</v>
      </c>
      <c r="AI27" s="180">
        <v>26530.463414833313</v>
      </c>
      <c r="AJ27" s="180">
        <v>763.19999999999993</v>
      </c>
      <c r="AK27" s="180">
        <v>1047.8216416066211</v>
      </c>
      <c r="AL27" s="180">
        <v>8406</v>
      </c>
      <c r="AM27" s="180">
        <v>89570</v>
      </c>
      <c r="AN27" s="179">
        <v>12.9</v>
      </c>
      <c r="AO27" s="179">
        <v>17.899999999999999</v>
      </c>
      <c r="AP27" s="179">
        <v>2.9</v>
      </c>
      <c r="AQ27" s="179">
        <v>14.3</v>
      </c>
      <c r="AR27" s="179">
        <v>28.4</v>
      </c>
      <c r="AS27" s="179">
        <v>2.2000000000000002</v>
      </c>
      <c r="AT27" s="179">
        <v>46.5</v>
      </c>
      <c r="AU27" s="179">
        <v>10</v>
      </c>
      <c r="AV27" s="179">
        <v>72.900000000000006</v>
      </c>
      <c r="AW27" s="180">
        <v>804401</v>
      </c>
      <c r="AX27" s="180">
        <v>524264</v>
      </c>
      <c r="AY27" s="180">
        <v>20651070</v>
      </c>
      <c r="AZ27" s="180">
        <v>4160231</v>
      </c>
    </row>
    <row r="28" spans="1:52" s="9" customFormat="1" x14ac:dyDescent="0.25">
      <c r="A28" s="165" t="s">
        <v>186</v>
      </c>
      <c r="B28" s="165" t="s">
        <v>350</v>
      </c>
      <c r="C28" s="165" t="s">
        <v>342</v>
      </c>
      <c r="D28" s="195" t="s">
        <v>352</v>
      </c>
      <c r="E28" s="179">
        <v>2.7142857142857144</v>
      </c>
      <c r="F28" s="180">
        <v>78297</v>
      </c>
      <c r="G28" s="180">
        <v>0</v>
      </c>
      <c r="H28" s="180">
        <v>4421.0441355805006</v>
      </c>
      <c r="I28" s="179">
        <v>0.13</v>
      </c>
      <c r="J28" s="179">
        <v>-45.028635032226056</v>
      </c>
      <c r="K28" s="180">
        <v>0</v>
      </c>
      <c r="L28" s="180">
        <v>0</v>
      </c>
      <c r="M28" s="180">
        <v>0</v>
      </c>
      <c r="N28" s="180">
        <v>0</v>
      </c>
      <c r="O28" s="180">
        <v>0</v>
      </c>
      <c r="P28" s="180">
        <v>3</v>
      </c>
      <c r="Q28" s="179">
        <v>0.66407489776611328</v>
      </c>
      <c r="R28" s="185">
        <v>38.13745019920318</v>
      </c>
      <c r="S28" s="185">
        <v>0.43200000000000005</v>
      </c>
      <c r="T28" s="182">
        <v>92</v>
      </c>
      <c r="U28" s="179">
        <v>77</v>
      </c>
      <c r="V28" s="179">
        <v>0.2</v>
      </c>
      <c r="W28" s="179">
        <v>0</v>
      </c>
      <c r="X28" s="179">
        <v>30</v>
      </c>
      <c r="Y28" s="180">
        <v>34511.65324903954</v>
      </c>
      <c r="Z28" s="180">
        <v>655547.14781496115</v>
      </c>
      <c r="AA28" s="180">
        <v>26265.371128759914</v>
      </c>
      <c r="AB28" s="180">
        <v>3898.98</v>
      </c>
      <c r="AC28" s="61">
        <v>11.7</v>
      </c>
      <c r="AD28" s="180" t="s">
        <v>45</v>
      </c>
      <c r="AE28" s="180" t="s">
        <v>45</v>
      </c>
      <c r="AF28" s="180">
        <v>0</v>
      </c>
      <c r="AG28" s="180" t="s">
        <v>45</v>
      </c>
      <c r="AH28" s="180">
        <v>531.39471000000003</v>
      </c>
      <c r="AI28" s="180">
        <v>1100.551843752603</v>
      </c>
      <c r="AJ28" s="180">
        <v>1189.2</v>
      </c>
      <c r="AK28" s="180">
        <v>1632.6906396732099</v>
      </c>
      <c r="AL28" s="180">
        <v>3899</v>
      </c>
      <c r="AM28" s="180">
        <v>14572.928548989232</v>
      </c>
      <c r="AN28" s="179">
        <v>12.9</v>
      </c>
      <c r="AO28" s="179">
        <v>17.899999999999999</v>
      </c>
      <c r="AP28" s="179">
        <v>2.9</v>
      </c>
      <c r="AQ28" s="179">
        <v>14.3</v>
      </c>
      <c r="AR28" s="179">
        <v>28.4</v>
      </c>
      <c r="AS28" s="179">
        <v>2.2000000000000002</v>
      </c>
      <c r="AT28" s="179">
        <v>46.5</v>
      </c>
      <c r="AU28" s="179">
        <v>10</v>
      </c>
      <c r="AV28" s="179">
        <v>72.900000000000006</v>
      </c>
      <c r="AW28" s="180">
        <v>204840</v>
      </c>
      <c r="AX28" s="180">
        <v>225703</v>
      </c>
      <c r="AY28" s="180">
        <v>20651070</v>
      </c>
      <c r="AZ28" s="180">
        <v>4160231</v>
      </c>
    </row>
    <row r="29" spans="1:52" s="9" customFormat="1" x14ac:dyDescent="0.25">
      <c r="A29" s="165" t="s">
        <v>186</v>
      </c>
      <c r="B29" s="165" t="s">
        <v>553</v>
      </c>
      <c r="C29" s="165" t="s">
        <v>342</v>
      </c>
      <c r="D29" s="195" t="s">
        <v>355</v>
      </c>
      <c r="E29" s="179">
        <v>2.4285714285714284</v>
      </c>
      <c r="F29" s="180">
        <v>366651</v>
      </c>
      <c r="G29" s="180">
        <v>220018</v>
      </c>
      <c r="H29" s="180">
        <v>7169.1439689119998</v>
      </c>
      <c r="I29" s="179">
        <v>0.13</v>
      </c>
      <c r="J29" s="179">
        <v>-41.043755167975434</v>
      </c>
      <c r="K29" s="180">
        <v>0</v>
      </c>
      <c r="L29" s="180">
        <v>0</v>
      </c>
      <c r="M29" s="180">
        <v>0</v>
      </c>
      <c r="N29" s="180">
        <v>0</v>
      </c>
      <c r="O29" s="180">
        <v>0</v>
      </c>
      <c r="P29" s="180">
        <v>3</v>
      </c>
      <c r="Q29" s="179">
        <v>0.66407489776611328</v>
      </c>
      <c r="R29" s="185">
        <v>38.13745019920318</v>
      </c>
      <c r="S29" s="185">
        <v>0.43200000000000005</v>
      </c>
      <c r="T29" s="182">
        <v>92</v>
      </c>
      <c r="U29" s="179">
        <v>77</v>
      </c>
      <c r="V29" s="179">
        <v>0.2</v>
      </c>
      <c r="W29" s="179">
        <v>0</v>
      </c>
      <c r="X29" s="179">
        <v>30</v>
      </c>
      <c r="Y29" s="180">
        <v>34511.65324903954</v>
      </c>
      <c r="Z29" s="180">
        <v>655547.14781496115</v>
      </c>
      <c r="AA29" s="180">
        <v>26265.371128759914</v>
      </c>
      <c r="AB29" s="180">
        <v>89037.760000000009</v>
      </c>
      <c r="AC29" s="61">
        <v>18.5</v>
      </c>
      <c r="AD29" s="180" t="s">
        <v>45</v>
      </c>
      <c r="AE29" s="180" t="s">
        <v>45</v>
      </c>
      <c r="AF29" s="180">
        <v>0</v>
      </c>
      <c r="AG29" s="180" t="s">
        <v>45</v>
      </c>
      <c r="AH29" s="180">
        <v>17114.480459999999</v>
      </c>
      <c r="AI29" s="180">
        <v>42097.529355180617</v>
      </c>
      <c r="AJ29" s="180">
        <v>11706</v>
      </c>
      <c r="AK29" s="180">
        <v>16071.541059548095</v>
      </c>
      <c r="AL29" s="180">
        <v>100388</v>
      </c>
      <c r="AM29" s="180">
        <v>72923</v>
      </c>
      <c r="AN29" s="179">
        <v>12.9</v>
      </c>
      <c r="AO29" s="179">
        <v>17.899999999999999</v>
      </c>
      <c r="AP29" s="179">
        <v>2.9</v>
      </c>
      <c r="AQ29" s="179">
        <v>14.3</v>
      </c>
      <c r="AR29" s="179">
        <v>28.4</v>
      </c>
      <c r="AS29" s="179">
        <v>2.2000000000000002</v>
      </c>
      <c r="AT29" s="179">
        <v>46.5</v>
      </c>
      <c r="AU29" s="179">
        <v>10</v>
      </c>
      <c r="AV29" s="179">
        <v>72.900000000000006</v>
      </c>
      <c r="AW29" s="180">
        <v>668249</v>
      </c>
      <c r="AX29" s="180">
        <v>810852</v>
      </c>
      <c r="AY29" s="180">
        <v>20651070</v>
      </c>
      <c r="AZ29" s="180">
        <v>4160231</v>
      </c>
    </row>
    <row r="30" spans="1:52" s="9" customFormat="1" x14ac:dyDescent="0.25">
      <c r="A30" s="165" t="s">
        <v>186</v>
      </c>
      <c r="B30" s="165" t="s">
        <v>356</v>
      </c>
      <c r="C30" s="165" t="s">
        <v>342</v>
      </c>
      <c r="D30" s="195" t="s">
        <v>358</v>
      </c>
      <c r="E30" s="179">
        <v>1.8571428571428572</v>
      </c>
      <c r="F30" s="180">
        <v>174699</v>
      </c>
      <c r="G30" s="180">
        <v>498</v>
      </c>
      <c r="H30" s="180">
        <v>4395.5858028724997</v>
      </c>
      <c r="I30" s="179">
        <v>0.13</v>
      </c>
      <c r="J30" s="179">
        <v>-42.002307930384802</v>
      </c>
      <c r="K30" s="180">
        <v>0</v>
      </c>
      <c r="L30" s="180">
        <v>0</v>
      </c>
      <c r="M30" s="180">
        <v>0</v>
      </c>
      <c r="N30" s="180">
        <v>3</v>
      </c>
      <c r="O30" s="180">
        <v>0</v>
      </c>
      <c r="P30" s="180">
        <v>3</v>
      </c>
      <c r="Q30" s="179">
        <v>0.66407489776611328</v>
      </c>
      <c r="R30" s="185">
        <v>38.13745019920318</v>
      </c>
      <c r="S30" s="185">
        <v>0.43200000000000005</v>
      </c>
      <c r="T30" s="182">
        <v>92</v>
      </c>
      <c r="U30" s="179">
        <v>77</v>
      </c>
      <c r="V30" s="179">
        <v>0.2</v>
      </c>
      <c r="W30" s="179">
        <v>0</v>
      </c>
      <c r="X30" s="179">
        <v>30</v>
      </c>
      <c r="Y30" s="180">
        <v>34511.65324903954</v>
      </c>
      <c r="Z30" s="180">
        <v>655547.14781496115</v>
      </c>
      <c r="AA30" s="180">
        <v>26265.371128759914</v>
      </c>
      <c r="AB30" s="180">
        <v>5450.84</v>
      </c>
      <c r="AC30" s="61">
        <v>7.3</v>
      </c>
      <c r="AD30" s="180" t="s">
        <v>45</v>
      </c>
      <c r="AE30" s="180" t="s">
        <v>45</v>
      </c>
      <c r="AF30" s="180">
        <v>0</v>
      </c>
      <c r="AG30" s="180" t="s">
        <v>45</v>
      </c>
      <c r="AH30" s="180">
        <v>1123.1658899999998</v>
      </c>
      <c r="AI30" s="180">
        <v>75610.266674941318</v>
      </c>
      <c r="AJ30" s="180">
        <v>2836.7999999999997</v>
      </c>
      <c r="AK30" s="180">
        <v>3614.6551598819601</v>
      </c>
      <c r="AL30" s="180">
        <v>8241</v>
      </c>
      <c r="AM30" s="180">
        <v>103894</v>
      </c>
      <c r="AN30" s="179">
        <v>12.9</v>
      </c>
      <c r="AO30" s="179">
        <v>17.899999999999999</v>
      </c>
      <c r="AP30" s="179">
        <v>2.9</v>
      </c>
      <c r="AQ30" s="179">
        <v>14.3</v>
      </c>
      <c r="AR30" s="179">
        <v>28.4</v>
      </c>
      <c r="AS30" s="179">
        <v>2.2000000000000002</v>
      </c>
      <c r="AT30" s="179">
        <v>46.5</v>
      </c>
      <c r="AU30" s="179">
        <v>10</v>
      </c>
      <c r="AV30" s="179">
        <v>72.900000000000006</v>
      </c>
      <c r="AW30" s="180">
        <v>572737</v>
      </c>
      <c r="AX30" s="180">
        <v>412694</v>
      </c>
      <c r="AY30" s="180">
        <v>20651070</v>
      </c>
      <c r="AZ30" s="180">
        <v>4160231</v>
      </c>
    </row>
    <row r="31" spans="1:52" s="9" customFormat="1" x14ac:dyDescent="0.25">
      <c r="A31" s="165" t="s">
        <v>186</v>
      </c>
      <c r="B31" s="165" t="s">
        <v>556</v>
      </c>
      <c r="C31" s="165" t="s">
        <v>342</v>
      </c>
      <c r="D31" s="195" t="s">
        <v>361</v>
      </c>
      <c r="E31" s="179">
        <v>1.8571428571428572</v>
      </c>
      <c r="F31" s="180">
        <v>63811</v>
      </c>
      <c r="G31" s="180">
        <v>0</v>
      </c>
      <c r="H31" s="180">
        <v>634.94868624525998</v>
      </c>
      <c r="I31" s="179">
        <v>0.13</v>
      </c>
      <c r="J31" s="179">
        <v>-41.326976967902411</v>
      </c>
      <c r="K31" s="180">
        <v>0</v>
      </c>
      <c r="L31" s="180">
        <v>0</v>
      </c>
      <c r="M31" s="180">
        <v>0</v>
      </c>
      <c r="N31" s="180">
        <v>0</v>
      </c>
      <c r="O31" s="180">
        <v>0</v>
      </c>
      <c r="P31" s="180">
        <v>3</v>
      </c>
      <c r="Q31" s="179">
        <v>0.66407489776611328</v>
      </c>
      <c r="R31" s="185">
        <v>38.13745019920318</v>
      </c>
      <c r="S31" s="185">
        <v>0.43200000000000005</v>
      </c>
      <c r="T31" s="182">
        <v>92</v>
      </c>
      <c r="U31" s="179">
        <v>77</v>
      </c>
      <c r="V31" s="179">
        <v>0.2</v>
      </c>
      <c r="W31" s="179">
        <v>0</v>
      </c>
      <c r="X31" s="179">
        <v>30</v>
      </c>
      <c r="Y31" s="180">
        <v>34511.65324903954</v>
      </c>
      <c r="Z31" s="180">
        <v>655547.14781496115</v>
      </c>
      <c r="AA31" s="180">
        <v>26265.371128759914</v>
      </c>
      <c r="AB31" s="180" t="s">
        <v>45</v>
      </c>
      <c r="AC31" s="180" t="s">
        <v>45</v>
      </c>
      <c r="AD31" s="180" t="s">
        <v>45</v>
      </c>
      <c r="AE31" s="180" t="s">
        <v>45</v>
      </c>
      <c r="AF31" s="180">
        <v>0</v>
      </c>
      <c r="AG31" s="180" t="s">
        <v>45</v>
      </c>
      <c r="AH31" s="180" t="s">
        <v>45</v>
      </c>
      <c r="AI31" s="180" t="s">
        <v>45</v>
      </c>
      <c r="AJ31" s="180" t="s">
        <v>45</v>
      </c>
      <c r="AK31" s="180">
        <v>280</v>
      </c>
      <c r="AL31" s="180" t="s">
        <v>45</v>
      </c>
      <c r="AM31" s="180" t="s">
        <v>45</v>
      </c>
      <c r="AN31" s="179">
        <v>12.9</v>
      </c>
      <c r="AO31" s="179">
        <v>17.899999999999999</v>
      </c>
      <c r="AP31" s="179">
        <v>2.9</v>
      </c>
      <c r="AQ31" s="179">
        <v>14.3</v>
      </c>
      <c r="AR31" s="179">
        <v>28.4</v>
      </c>
      <c r="AS31" s="179">
        <v>2.2000000000000002</v>
      </c>
      <c r="AT31" s="179">
        <v>46.5</v>
      </c>
      <c r="AU31" s="179">
        <v>10</v>
      </c>
      <c r="AV31" s="179">
        <v>72.900000000000006</v>
      </c>
      <c r="AW31" s="180">
        <v>341003</v>
      </c>
      <c r="AX31" s="180">
        <v>368766</v>
      </c>
      <c r="AY31" s="180">
        <v>20651070</v>
      </c>
      <c r="AZ31" s="180">
        <v>4160231</v>
      </c>
    </row>
    <row r="32" spans="1:52" s="9" customFormat="1" x14ac:dyDescent="0.25">
      <c r="A32" s="165" t="s">
        <v>186</v>
      </c>
      <c r="B32" s="165" t="s">
        <v>359</v>
      </c>
      <c r="C32" s="165" t="s">
        <v>342</v>
      </c>
      <c r="D32" s="195" t="s">
        <v>364</v>
      </c>
      <c r="E32" s="179">
        <v>2.7142857142857144</v>
      </c>
      <c r="F32" s="180">
        <v>139544</v>
      </c>
      <c r="G32" s="180">
        <v>256185</v>
      </c>
      <c r="H32" s="180">
        <v>4415.5985672320003</v>
      </c>
      <c r="I32" s="179">
        <v>0.13</v>
      </c>
      <c r="J32" s="179">
        <v>-34.394733621960441</v>
      </c>
      <c r="K32" s="180">
        <v>0</v>
      </c>
      <c r="L32" s="180">
        <v>0</v>
      </c>
      <c r="M32" s="180">
        <v>0</v>
      </c>
      <c r="N32" s="180">
        <v>0</v>
      </c>
      <c r="O32" s="180">
        <v>0</v>
      </c>
      <c r="P32" s="180">
        <v>3</v>
      </c>
      <c r="Q32" s="179">
        <v>0.66407489776611328</v>
      </c>
      <c r="R32" s="185">
        <v>38.13745019920318</v>
      </c>
      <c r="S32" s="185">
        <v>0.43200000000000005</v>
      </c>
      <c r="T32" s="182">
        <v>92</v>
      </c>
      <c r="U32" s="179">
        <v>77</v>
      </c>
      <c r="V32" s="179">
        <v>0.2</v>
      </c>
      <c r="W32" s="179">
        <v>0</v>
      </c>
      <c r="X32" s="179">
        <v>30</v>
      </c>
      <c r="Y32" s="180">
        <v>34511.65324903954</v>
      </c>
      <c r="Z32" s="180">
        <v>655547.14781496115</v>
      </c>
      <c r="AA32" s="180">
        <v>26265.371128759914</v>
      </c>
      <c r="AB32" s="180">
        <v>67662.8</v>
      </c>
      <c r="AC32" s="61">
        <v>14.6</v>
      </c>
      <c r="AD32" s="180" t="s">
        <v>45</v>
      </c>
      <c r="AE32" s="180" t="s">
        <v>45</v>
      </c>
      <c r="AF32" s="180">
        <v>0</v>
      </c>
      <c r="AG32" s="180" t="s">
        <v>45</v>
      </c>
      <c r="AH32" s="180">
        <v>9281.8941599999998</v>
      </c>
      <c r="AI32" s="180">
        <v>15292.761433323914</v>
      </c>
      <c r="AJ32" s="180">
        <v>448.2</v>
      </c>
      <c r="AK32" s="180">
        <v>615</v>
      </c>
      <c r="AL32" s="180">
        <v>68104</v>
      </c>
      <c r="AM32" s="180">
        <v>63826</v>
      </c>
      <c r="AN32" s="179">
        <v>12.9</v>
      </c>
      <c r="AO32" s="179">
        <v>17.899999999999999</v>
      </c>
      <c r="AP32" s="179">
        <v>2.9</v>
      </c>
      <c r="AQ32" s="179">
        <v>14.3</v>
      </c>
      <c r="AR32" s="179">
        <v>28.4</v>
      </c>
      <c r="AS32" s="179">
        <v>2.2000000000000002</v>
      </c>
      <c r="AT32" s="179">
        <v>46.5</v>
      </c>
      <c r="AU32" s="179">
        <v>10</v>
      </c>
      <c r="AV32" s="179">
        <v>72.900000000000006</v>
      </c>
      <c r="AW32" s="180">
        <v>710955</v>
      </c>
      <c r="AX32" s="180">
        <v>624484</v>
      </c>
      <c r="AY32" s="180">
        <v>20651070</v>
      </c>
      <c r="AZ32" s="180">
        <v>4160231</v>
      </c>
    </row>
    <row r="33" spans="1:52" s="9" customFormat="1" x14ac:dyDescent="0.25">
      <c r="A33" s="165" t="s">
        <v>186</v>
      </c>
      <c r="B33" s="165" t="s">
        <v>362</v>
      </c>
      <c r="C33" s="165" t="s">
        <v>342</v>
      </c>
      <c r="D33" s="195" t="s">
        <v>518</v>
      </c>
      <c r="E33" s="179">
        <v>2.1428571428571428</v>
      </c>
      <c r="F33" s="180">
        <v>438487</v>
      </c>
      <c r="G33" s="180">
        <v>8066</v>
      </c>
      <c r="H33" s="180">
        <v>3259.5589667163999</v>
      </c>
      <c r="I33" s="179">
        <v>0.13</v>
      </c>
      <c r="J33" s="179">
        <v>-38.961084111478264</v>
      </c>
      <c r="K33" s="180">
        <v>0</v>
      </c>
      <c r="L33" s="180">
        <v>0</v>
      </c>
      <c r="M33" s="180">
        <v>0</v>
      </c>
      <c r="N33" s="180">
        <v>0</v>
      </c>
      <c r="O33" s="180">
        <v>0</v>
      </c>
      <c r="P33" s="180">
        <v>3</v>
      </c>
      <c r="Q33" s="179">
        <v>0.66407489776611328</v>
      </c>
      <c r="R33" s="185">
        <v>38.13745019920318</v>
      </c>
      <c r="S33" s="185">
        <v>0.43200000000000005</v>
      </c>
      <c r="T33" s="182">
        <v>92</v>
      </c>
      <c r="U33" s="179">
        <v>77</v>
      </c>
      <c r="V33" s="179">
        <v>0.2</v>
      </c>
      <c r="W33" s="179">
        <v>0</v>
      </c>
      <c r="X33" s="179">
        <v>30</v>
      </c>
      <c r="Y33" s="180">
        <v>34511.65324903954</v>
      </c>
      <c r="Z33" s="180">
        <v>655547.14781496115</v>
      </c>
      <c r="AA33" s="180">
        <v>26265.371128759914</v>
      </c>
      <c r="AB33" s="180">
        <v>0</v>
      </c>
      <c r="AC33" s="61">
        <v>13.1</v>
      </c>
      <c r="AD33" s="180" t="s">
        <v>45</v>
      </c>
      <c r="AE33" s="180" t="s">
        <v>45</v>
      </c>
      <c r="AF33" s="180">
        <v>0</v>
      </c>
      <c r="AG33" s="180" t="s">
        <v>45</v>
      </c>
      <c r="AH33" s="180">
        <v>191.35115999999999</v>
      </c>
      <c r="AI33" s="180">
        <v>16892.972824267406</v>
      </c>
      <c r="AJ33" s="180">
        <v>1428</v>
      </c>
      <c r="AK33" s="180">
        <v>1961</v>
      </c>
      <c r="AL33" s="180">
        <v>1404</v>
      </c>
      <c r="AM33" s="180">
        <v>62381</v>
      </c>
      <c r="AN33" s="179">
        <v>12.9</v>
      </c>
      <c r="AO33" s="179">
        <v>17.899999999999999</v>
      </c>
      <c r="AP33" s="179">
        <v>2.9</v>
      </c>
      <c r="AQ33" s="179">
        <v>14.3</v>
      </c>
      <c r="AR33" s="179">
        <v>28.4</v>
      </c>
      <c r="AS33" s="179">
        <v>2.2000000000000002</v>
      </c>
      <c r="AT33" s="179">
        <v>46.5</v>
      </c>
      <c r="AU33" s="179">
        <v>10</v>
      </c>
      <c r="AV33" s="179">
        <v>72.900000000000006</v>
      </c>
      <c r="AW33" s="180">
        <v>658214</v>
      </c>
      <c r="AX33" s="180">
        <v>592129</v>
      </c>
      <c r="AY33" s="180">
        <v>20651070</v>
      </c>
      <c r="AZ33" s="180">
        <v>4160231</v>
      </c>
    </row>
    <row r="34" spans="1:52" s="9" customFormat="1" x14ac:dyDescent="0.25">
      <c r="A34" s="165" t="s">
        <v>187</v>
      </c>
      <c r="B34" s="165" t="s">
        <v>365</v>
      </c>
      <c r="C34" s="165" t="s">
        <v>367</v>
      </c>
      <c r="D34" s="195" t="s">
        <v>368</v>
      </c>
      <c r="E34" s="179">
        <v>3.1428571428571428</v>
      </c>
      <c r="F34" s="180">
        <v>261377</v>
      </c>
      <c r="G34" s="180">
        <v>56662</v>
      </c>
      <c r="H34" s="180">
        <v>5633.128544004001</v>
      </c>
      <c r="I34" s="179">
        <v>0.09</v>
      </c>
      <c r="J34" s="179">
        <v>-31.578652303559945</v>
      </c>
      <c r="K34" s="180">
        <v>3</v>
      </c>
      <c r="L34" s="180">
        <v>0</v>
      </c>
      <c r="M34" s="180">
        <v>0</v>
      </c>
      <c r="N34" s="180">
        <v>0</v>
      </c>
      <c r="O34" s="180">
        <v>0</v>
      </c>
      <c r="P34" s="180">
        <v>4</v>
      </c>
      <c r="Q34" s="179">
        <v>0.64611303806304932</v>
      </c>
      <c r="R34" s="185">
        <v>40.284663865546214</v>
      </c>
      <c r="S34" s="185">
        <v>0.29699999999999999</v>
      </c>
      <c r="T34" s="182">
        <v>97</v>
      </c>
      <c r="U34" s="179">
        <v>91</v>
      </c>
      <c r="V34" s="179">
        <v>0.3</v>
      </c>
      <c r="W34" s="179">
        <v>0</v>
      </c>
      <c r="X34" s="179">
        <v>11</v>
      </c>
      <c r="Y34" s="180">
        <v>33042.840865154685</v>
      </c>
      <c r="Z34" s="180">
        <v>626161.15375460789</v>
      </c>
      <c r="AA34" s="180">
        <v>25382.507988302783</v>
      </c>
      <c r="AB34" s="180">
        <v>12155.2</v>
      </c>
      <c r="AC34" s="61">
        <v>10</v>
      </c>
      <c r="AD34" s="180" t="s">
        <v>45</v>
      </c>
      <c r="AE34" s="180" t="s">
        <v>45</v>
      </c>
      <c r="AF34" s="180">
        <v>0</v>
      </c>
      <c r="AG34" s="180" t="s">
        <v>45</v>
      </c>
      <c r="AH34" s="180">
        <v>1724.7499499999997</v>
      </c>
      <c r="AI34" s="180">
        <v>3692.3165548226311</v>
      </c>
      <c r="AJ34" s="180">
        <v>508.2</v>
      </c>
      <c r="AK34" s="180">
        <v>698</v>
      </c>
      <c r="AL34" s="180">
        <v>12655</v>
      </c>
      <c r="AM34" s="180">
        <v>24518</v>
      </c>
      <c r="AN34" s="179">
        <v>7.7</v>
      </c>
      <c r="AO34" s="179">
        <v>13</v>
      </c>
      <c r="AP34" s="179">
        <v>2.9</v>
      </c>
      <c r="AQ34" s="179">
        <v>14.3</v>
      </c>
      <c r="AR34" s="179">
        <v>28.4</v>
      </c>
      <c r="AS34" s="179">
        <v>2.2000000000000002</v>
      </c>
      <c r="AT34" s="179">
        <v>46.5</v>
      </c>
      <c r="AU34" s="179">
        <v>7.7</v>
      </c>
      <c r="AV34" s="179">
        <v>56.3</v>
      </c>
      <c r="AW34" s="180">
        <v>318138</v>
      </c>
      <c r="AX34" s="180">
        <v>384490</v>
      </c>
      <c r="AY34" s="180">
        <v>20651070</v>
      </c>
      <c r="AZ34" s="180">
        <v>3983172</v>
      </c>
    </row>
    <row r="35" spans="1:52" s="9" customFormat="1" x14ac:dyDescent="0.25">
      <c r="A35" s="165" t="s">
        <v>187</v>
      </c>
      <c r="B35" s="165" t="s">
        <v>369</v>
      </c>
      <c r="C35" s="165" t="s">
        <v>367</v>
      </c>
      <c r="D35" s="195" t="s">
        <v>371</v>
      </c>
      <c r="E35" s="179">
        <v>2.7142857142857144</v>
      </c>
      <c r="F35" s="180">
        <v>25049</v>
      </c>
      <c r="G35" s="180">
        <v>11746</v>
      </c>
      <c r="H35" s="180">
        <v>2336.8294087469003</v>
      </c>
      <c r="I35" s="179">
        <v>0.09</v>
      </c>
      <c r="J35" s="179">
        <v>-8.4991379181749647</v>
      </c>
      <c r="K35" s="180">
        <v>3</v>
      </c>
      <c r="L35" s="180">
        <v>0</v>
      </c>
      <c r="M35" s="180">
        <v>0</v>
      </c>
      <c r="N35" s="180">
        <v>0</v>
      </c>
      <c r="O35" s="180">
        <v>0</v>
      </c>
      <c r="P35" s="180">
        <v>3</v>
      </c>
      <c r="Q35" s="179">
        <v>0.64611303806304932</v>
      </c>
      <c r="R35" s="185">
        <v>40.284663865546214</v>
      </c>
      <c r="S35" s="185">
        <v>0.29699999999999999</v>
      </c>
      <c r="T35" s="182">
        <v>97</v>
      </c>
      <c r="U35" s="179">
        <v>91</v>
      </c>
      <c r="V35" s="179">
        <v>0.3</v>
      </c>
      <c r="W35" s="179">
        <v>0</v>
      </c>
      <c r="X35" s="179">
        <v>11</v>
      </c>
      <c r="Y35" s="180">
        <v>33042.840865154685</v>
      </c>
      <c r="Z35" s="180">
        <v>626161.15375460789</v>
      </c>
      <c r="AA35" s="180">
        <v>25382.507988302783</v>
      </c>
      <c r="AB35" s="180">
        <v>4299.75</v>
      </c>
      <c r="AC35" s="61">
        <v>52.8</v>
      </c>
      <c r="AD35" s="180" t="s">
        <v>45</v>
      </c>
      <c r="AE35" s="180" t="s">
        <v>45</v>
      </c>
      <c r="AF35" s="180">
        <v>0</v>
      </c>
      <c r="AG35" s="180" t="s">
        <v>45</v>
      </c>
      <c r="AH35" s="180">
        <v>586.04700000000003</v>
      </c>
      <c r="AI35" s="180">
        <v>1698.5812765081796</v>
      </c>
      <c r="AJ35" s="180">
        <v>0</v>
      </c>
      <c r="AK35" s="180">
        <v>0</v>
      </c>
      <c r="AL35" s="180">
        <v>4300</v>
      </c>
      <c r="AM35" s="180">
        <v>4349.1881499376859</v>
      </c>
      <c r="AN35" s="179">
        <v>7.7</v>
      </c>
      <c r="AO35" s="179">
        <v>13</v>
      </c>
      <c r="AP35" s="179">
        <v>2.9</v>
      </c>
      <c r="AQ35" s="179">
        <v>14.3</v>
      </c>
      <c r="AR35" s="179">
        <v>28.4</v>
      </c>
      <c r="AS35" s="179">
        <v>2.2000000000000002</v>
      </c>
      <c r="AT35" s="179">
        <v>46.5</v>
      </c>
      <c r="AU35" s="179">
        <v>7.7</v>
      </c>
      <c r="AV35" s="179">
        <v>56.3</v>
      </c>
      <c r="AW35" s="180">
        <v>89735</v>
      </c>
      <c r="AX35" s="180">
        <v>80071</v>
      </c>
      <c r="AY35" s="180">
        <v>20651070</v>
      </c>
      <c r="AZ35" s="180">
        <v>3983172</v>
      </c>
    </row>
    <row r="36" spans="1:52" s="9" customFormat="1" x14ac:dyDescent="0.25">
      <c r="A36" s="165" t="s">
        <v>187</v>
      </c>
      <c r="B36" s="165" t="s">
        <v>563</v>
      </c>
      <c r="C36" s="165" t="s">
        <v>367</v>
      </c>
      <c r="D36" s="195" t="s">
        <v>374</v>
      </c>
      <c r="E36" s="179">
        <v>2.4285714285714284</v>
      </c>
      <c r="F36" s="180">
        <v>192422</v>
      </c>
      <c r="G36" s="180">
        <v>27879</v>
      </c>
      <c r="H36" s="180">
        <v>6875.7559585605004</v>
      </c>
      <c r="I36" s="179">
        <v>0.09</v>
      </c>
      <c r="J36" s="179">
        <v>-32.550446983020599</v>
      </c>
      <c r="K36" s="180">
        <v>3</v>
      </c>
      <c r="L36" s="180">
        <v>0</v>
      </c>
      <c r="M36" s="180">
        <v>0</v>
      </c>
      <c r="N36" s="180">
        <v>0</v>
      </c>
      <c r="O36" s="180">
        <v>0</v>
      </c>
      <c r="P36" s="180">
        <v>3</v>
      </c>
      <c r="Q36" s="179">
        <v>0.64611303806304932</v>
      </c>
      <c r="R36" s="185">
        <v>40.284663865546214</v>
      </c>
      <c r="S36" s="185">
        <v>0.29699999999999999</v>
      </c>
      <c r="T36" s="182">
        <v>97</v>
      </c>
      <c r="U36" s="179">
        <v>91</v>
      </c>
      <c r="V36" s="179">
        <v>0.3</v>
      </c>
      <c r="W36" s="179">
        <v>0</v>
      </c>
      <c r="X36" s="179">
        <v>11</v>
      </c>
      <c r="Y36" s="180">
        <v>33042.840865154685</v>
      </c>
      <c r="Z36" s="180">
        <v>626161.15375460789</v>
      </c>
      <c r="AA36" s="180">
        <v>25382.507988302783</v>
      </c>
      <c r="AB36" s="180">
        <v>7443.8</v>
      </c>
      <c r="AC36" s="61">
        <v>14.9</v>
      </c>
      <c r="AD36" s="180" t="s">
        <v>45</v>
      </c>
      <c r="AE36" s="180" t="s">
        <v>45</v>
      </c>
      <c r="AF36" s="180">
        <v>0</v>
      </c>
      <c r="AG36" s="180" t="s">
        <v>45</v>
      </c>
      <c r="AH36" s="180">
        <v>1014.5427599999999</v>
      </c>
      <c r="AI36" s="180">
        <v>27460.700939555227</v>
      </c>
      <c r="AJ36" s="180">
        <v>0</v>
      </c>
      <c r="AK36" s="180">
        <v>0</v>
      </c>
      <c r="AL36" s="180">
        <v>7444</v>
      </c>
      <c r="AM36" s="180">
        <v>23713</v>
      </c>
      <c r="AN36" s="179">
        <v>7.7</v>
      </c>
      <c r="AO36" s="179">
        <v>13</v>
      </c>
      <c r="AP36" s="179">
        <v>2.9</v>
      </c>
      <c r="AQ36" s="179">
        <v>14.3</v>
      </c>
      <c r="AR36" s="179">
        <v>28.4</v>
      </c>
      <c r="AS36" s="179">
        <v>2.2000000000000002</v>
      </c>
      <c r="AT36" s="179">
        <v>46.5</v>
      </c>
      <c r="AU36" s="179">
        <v>7.7</v>
      </c>
      <c r="AV36" s="179">
        <v>56.3</v>
      </c>
      <c r="AW36" s="180">
        <v>388375</v>
      </c>
      <c r="AX36" s="180">
        <v>380182</v>
      </c>
      <c r="AY36" s="180">
        <v>20651070</v>
      </c>
      <c r="AZ36" s="180">
        <v>3983172</v>
      </c>
    </row>
    <row r="37" spans="1:52" s="9" customFormat="1" x14ac:dyDescent="0.25">
      <c r="A37" s="165" t="s">
        <v>187</v>
      </c>
      <c r="B37" s="165" t="s">
        <v>375</v>
      </c>
      <c r="C37" s="165" t="s">
        <v>367</v>
      </c>
      <c r="D37" s="195" t="s">
        <v>377</v>
      </c>
      <c r="E37" s="179">
        <v>2.5714285714285716</v>
      </c>
      <c r="F37" s="180">
        <v>0</v>
      </c>
      <c r="G37" s="180">
        <v>168914</v>
      </c>
      <c r="H37" s="180">
        <v>71.364667968749984</v>
      </c>
      <c r="I37" s="179">
        <v>0.09</v>
      </c>
      <c r="J37" s="179">
        <v>-32.627221188654524</v>
      </c>
      <c r="K37" s="180">
        <v>3</v>
      </c>
      <c r="L37" s="180">
        <v>0</v>
      </c>
      <c r="M37" s="180">
        <v>0</v>
      </c>
      <c r="N37" s="180">
        <v>0</v>
      </c>
      <c r="O37" s="180">
        <v>0</v>
      </c>
      <c r="P37" s="180">
        <v>3</v>
      </c>
      <c r="Q37" s="179">
        <v>0.64611303806304932</v>
      </c>
      <c r="R37" s="185">
        <v>40.284663865546214</v>
      </c>
      <c r="S37" s="185">
        <v>0.29699999999999999</v>
      </c>
      <c r="T37" s="182">
        <v>97</v>
      </c>
      <c r="U37" s="179">
        <v>91</v>
      </c>
      <c r="V37" s="179">
        <v>0.3</v>
      </c>
      <c r="W37" s="179">
        <v>0</v>
      </c>
      <c r="X37" s="179">
        <v>11</v>
      </c>
      <c r="Y37" s="180">
        <v>33042.840865154685</v>
      </c>
      <c r="Z37" s="180">
        <v>626161.15375460789</v>
      </c>
      <c r="AA37" s="180">
        <v>25382.507988302783</v>
      </c>
      <c r="AB37" s="180">
        <v>15893.31</v>
      </c>
      <c r="AC37" s="61">
        <v>17.399999999999999</v>
      </c>
      <c r="AD37" s="180" t="s">
        <v>45</v>
      </c>
      <c r="AE37" s="180" t="s">
        <v>45</v>
      </c>
      <c r="AF37" s="180">
        <v>0</v>
      </c>
      <c r="AG37" s="180" t="s">
        <v>45</v>
      </c>
      <c r="AH37" s="180">
        <v>2173.9617899999998</v>
      </c>
      <c r="AI37" s="180">
        <v>23941.2898135098</v>
      </c>
      <c r="AJ37" s="180">
        <v>58.8</v>
      </c>
      <c r="AK37" s="180">
        <v>80.728396916233379</v>
      </c>
      <c r="AL37" s="180">
        <v>15951</v>
      </c>
      <c r="AM37" s="180">
        <v>40342</v>
      </c>
      <c r="AN37" s="179">
        <v>7.7</v>
      </c>
      <c r="AO37" s="179">
        <v>13</v>
      </c>
      <c r="AP37" s="179">
        <v>2.9</v>
      </c>
      <c r="AQ37" s="179">
        <v>14.3</v>
      </c>
      <c r="AR37" s="179">
        <v>28.4</v>
      </c>
      <c r="AS37" s="179">
        <v>2.2000000000000002</v>
      </c>
      <c r="AT37" s="179">
        <v>46.5</v>
      </c>
      <c r="AU37" s="179">
        <v>7.7</v>
      </c>
      <c r="AV37" s="179">
        <v>56.3</v>
      </c>
      <c r="AW37" s="180">
        <v>552814</v>
      </c>
      <c r="AX37" s="180">
        <v>495135</v>
      </c>
      <c r="AY37" s="180">
        <v>20651070</v>
      </c>
      <c r="AZ37" s="180">
        <v>3983172</v>
      </c>
    </row>
    <row r="38" spans="1:52" s="9" customFormat="1" x14ac:dyDescent="0.25">
      <c r="A38" s="165" t="s">
        <v>187</v>
      </c>
      <c r="B38" s="165" t="s">
        <v>378</v>
      </c>
      <c r="C38" s="165" t="s">
        <v>367</v>
      </c>
      <c r="D38" s="195" t="s">
        <v>380</v>
      </c>
      <c r="E38" s="179">
        <v>2.5714285714285716</v>
      </c>
      <c r="F38" s="180">
        <v>75135</v>
      </c>
      <c r="G38" s="180">
        <v>9935</v>
      </c>
      <c r="H38" s="180">
        <v>9822.9850591519989</v>
      </c>
      <c r="I38" s="179">
        <v>0.09</v>
      </c>
      <c r="J38" s="179">
        <v>-31.438643896493318</v>
      </c>
      <c r="K38" s="180">
        <v>3</v>
      </c>
      <c r="L38" s="180">
        <v>0</v>
      </c>
      <c r="M38" s="180">
        <v>0</v>
      </c>
      <c r="N38" s="180">
        <v>0</v>
      </c>
      <c r="O38" s="180">
        <v>0</v>
      </c>
      <c r="P38" s="180">
        <v>3</v>
      </c>
      <c r="Q38" s="179">
        <v>0.64611303806304932</v>
      </c>
      <c r="R38" s="185">
        <v>40.284663865546214</v>
      </c>
      <c r="S38" s="185">
        <v>0.29699999999999999</v>
      </c>
      <c r="T38" s="182">
        <v>97</v>
      </c>
      <c r="U38" s="179">
        <v>91</v>
      </c>
      <c r="V38" s="179">
        <v>0.3</v>
      </c>
      <c r="W38" s="179">
        <v>0</v>
      </c>
      <c r="X38" s="179">
        <v>11</v>
      </c>
      <c r="Y38" s="180">
        <v>33042.840865154685</v>
      </c>
      <c r="Z38" s="180">
        <v>626161.15375460789</v>
      </c>
      <c r="AA38" s="180">
        <v>25382.507988302783</v>
      </c>
      <c r="AB38" s="180">
        <v>28029.680000000004</v>
      </c>
      <c r="AC38" s="61">
        <v>16.399999999999999</v>
      </c>
      <c r="AD38" s="180" t="s">
        <v>45</v>
      </c>
      <c r="AE38" s="180" t="s">
        <v>45</v>
      </c>
      <c r="AF38" s="180">
        <v>0</v>
      </c>
      <c r="AG38" s="180" t="s">
        <v>45</v>
      </c>
      <c r="AH38" s="180">
        <v>3820.2086999999997</v>
      </c>
      <c r="AI38" s="180">
        <v>11952.108310972691</v>
      </c>
      <c r="AJ38" s="180">
        <v>0</v>
      </c>
      <c r="AK38" s="180">
        <v>0</v>
      </c>
      <c r="AL38" s="180">
        <v>28030</v>
      </c>
      <c r="AM38" s="180">
        <v>32137</v>
      </c>
      <c r="AN38" s="179">
        <v>7.7</v>
      </c>
      <c r="AO38" s="179">
        <v>13</v>
      </c>
      <c r="AP38" s="179">
        <v>2.9</v>
      </c>
      <c r="AQ38" s="179">
        <v>14.3</v>
      </c>
      <c r="AR38" s="179">
        <v>28.4</v>
      </c>
      <c r="AS38" s="179">
        <v>2.2000000000000002</v>
      </c>
      <c r="AT38" s="179">
        <v>46.5</v>
      </c>
      <c r="AU38" s="179">
        <v>7.7</v>
      </c>
      <c r="AV38" s="179">
        <v>56.3</v>
      </c>
      <c r="AW38" s="180">
        <v>417836</v>
      </c>
      <c r="AX38" s="180">
        <v>394756</v>
      </c>
      <c r="AY38" s="180">
        <v>20651070</v>
      </c>
      <c r="AZ38" s="180">
        <v>3983172</v>
      </c>
    </row>
    <row r="39" spans="1:52" s="9" customFormat="1" x14ac:dyDescent="0.25">
      <c r="A39" s="165" t="s">
        <v>187</v>
      </c>
      <c r="B39" s="165" t="s">
        <v>381</v>
      </c>
      <c r="C39" s="165" t="s">
        <v>367</v>
      </c>
      <c r="D39" s="195" t="s">
        <v>383</v>
      </c>
      <c r="E39" s="179">
        <v>2.5714285714285716</v>
      </c>
      <c r="F39" s="180">
        <v>149067</v>
      </c>
      <c r="G39" s="180">
        <v>70834</v>
      </c>
      <c r="H39" s="180">
        <v>796.83427899029994</v>
      </c>
      <c r="I39" s="179">
        <v>0.09</v>
      </c>
      <c r="J39" s="179">
        <v>-31.289717468650053</v>
      </c>
      <c r="K39" s="180">
        <v>3</v>
      </c>
      <c r="L39" s="180">
        <v>0</v>
      </c>
      <c r="M39" s="180">
        <v>0</v>
      </c>
      <c r="N39" s="180">
        <v>0</v>
      </c>
      <c r="O39" s="180">
        <v>0</v>
      </c>
      <c r="P39" s="180">
        <v>3</v>
      </c>
      <c r="Q39" s="179">
        <v>0.64611303806304932</v>
      </c>
      <c r="R39" s="185">
        <v>40.284663865546214</v>
      </c>
      <c r="S39" s="185">
        <v>0.29699999999999999</v>
      </c>
      <c r="T39" s="182">
        <v>97</v>
      </c>
      <c r="U39" s="179">
        <v>91</v>
      </c>
      <c r="V39" s="179">
        <v>0.3</v>
      </c>
      <c r="W39" s="179">
        <v>0</v>
      </c>
      <c r="X39" s="179">
        <v>11</v>
      </c>
      <c r="Y39" s="180">
        <v>33042.840865154685</v>
      </c>
      <c r="Z39" s="180">
        <v>626161.15375460789</v>
      </c>
      <c r="AA39" s="180">
        <v>25382.507988302783</v>
      </c>
      <c r="AB39" s="180">
        <v>20049.550000000003</v>
      </c>
      <c r="AC39" s="61">
        <v>41.2</v>
      </c>
      <c r="AD39" s="180" t="s">
        <v>45</v>
      </c>
      <c r="AE39" s="180" t="s">
        <v>45</v>
      </c>
      <c r="AF39" s="180">
        <v>0</v>
      </c>
      <c r="AG39" s="180" t="s">
        <v>45</v>
      </c>
      <c r="AH39" s="180">
        <v>2732.6144999999997</v>
      </c>
      <c r="AI39" s="180">
        <v>49500.594712490878</v>
      </c>
      <c r="AJ39" s="180">
        <v>0</v>
      </c>
      <c r="AK39" s="180">
        <v>0</v>
      </c>
      <c r="AL39" s="180">
        <v>20050</v>
      </c>
      <c r="AM39" s="180">
        <v>30518</v>
      </c>
      <c r="AN39" s="179">
        <v>7.7</v>
      </c>
      <c r="AO39" s="179">
        <v>13</v>
      </c>
      <c r="AP39" s="179">
        <v>2.9</v>
      </c>
      <c r="AQ39" s="179">
        <v>14.3</v>
      </c>
      <c r="AR39" s="179">
        <v>28.4</v>
      </c>
      <c r="AS39" s="179">
        <v>2.2000000000000002</v>
      </c>
      <c r="AT39" s="179">
        <v>46.5</v>
      </c>
      <c r="AU39" s="179">
        <v>7.7</v>
      </c>
      <c r="AV39" s="179">
        <v>56.3</v>
      </c>
      <c r="AW39" s="180">
        <v>418428</v>
      </c>
      <c r="AX39" s="180">
        <v>389230</v>
      </c>
      <c r="AY39" s="180">
        <v>20651070</v>
      </c>
      <c r="AZ39" s="180">
        <v>3983172</v>
      </c>
    </row>
    <row r="40" spans="1:52" s="9" customFormat="1" x14ac:dyDescent="0.25">
      <c r="A40" s="165" t="s">
        <v>187</v>
      </c>
      <c r="B40" s="165" t="s">
        <v>384</v>
      </c>
      <c r="C40" s="165" t="s">
        <v>367</v>
      </c>
      <c r="D40" s="195" t="s">
        <v>386</v>
      </c>
      <c r="E40" s="179">
        <v>2.4285714285714284</v>
      </c>
      <c r="F40" s="180">
        <v>172604</v>
      </c>
      <c r="G40" s="180">
        <v>16786</v>
      </c>
      <c r="H40" s="180">
        <v>8827.6390527230014</v>
      </c>
      <c r="I40" s="179">
        <v>0.09</v>
      </c>
      <c r="J40" s="179">
        <v>-28.138891160858158</v>
      </c>
      <c r="K40" s="180">
        <v>3</v>
      </c>
      <c r="L40" s="180">
        <v>0</v>
      </c>
      <c r="M40" s="180">
        <v>20</v>
      </c>
      <c r="N40" s="180">
        <v>0</v>
      </c>
      <c r="O40" s="180">
        <v>0</v>
      </c>
      <c r="P40" s="180">
        <v>3</v>
      </c>
      <c r="Q40" s="179">
        <v>0.64611303806304932</v>
      </c>
      <c r="R40" s="185">
        <v>40.284663865546214</v>
      </c>
      <c r="S40" s="185">
        <v>0.29699999999999999</v>
      </c>
      <c r="T40" s="182">
        <v>97</v>
      </c>
      <c r="U40" s="179">
        <v>91</v>
      </c>
      <c r="V40" s="179">
        <v>0.3</v>
      </c>
      <c r="W40" s="179">
        <v>0</v>
      </c>
      <c r="X40" s="179">
        <v>11</v>
      </c>
      <c r="Y40" s="180">
        <v>33042.840865154685</v>
      </c>
      <c r="Z40" s="180">
        <v>626161.15375460789</v>
      </c>
      <c r="AA40" s="180">
        <v>25382.507988302783</v>
      </c>
      <c r="AB40" s="180">
        <v>12978.78</v>
      </c>
      <c r="AC40" s="61">
        <v>12.3</v>
      </c>
      <c r="AD40" s="180" t="s">
        <v>45</v>
      </c>
      <c r="AE40" s="180" t="s">
        <v>45</v>
      </c>
      <c r="AF40" s="180">
        <v>0</v>
      </c>
      <c r="AG40" s="180" t="s">
        <v>45</v>
      </c>
      <c r="AH40" s="180">
        <v>1850.1367499999999</v>
      </c>
      <c r="AI40" s="180">
        <v>63663.728570938627</v>
      </c>
      <c r="AJ40" s="180">
        <v>606</v>
      </c>
      <c r="AK40" s="180">
        <v>831.9967437285278</v>
      </c>
      <c r="AL40" s="180">
        <v>13575</v>
      </c>
      <c r="AM40" s="180">
        <v>63993</v>
      </c>
      <c r="AN40" s="179">
        <v>7.7</v>
      </c>
      <c r="AO40" s="179">
        <v>13</v>
      </c>
      <c r="AP40" s="179">
        <v>2.9</v>
      </c>
      <c r="AQ40" s="179">
        <v>14.3</v>
      </c>
      <c r="AR40" s="179">
        <v>28.4</v>
      </c>
      <c r="AS40" s="179">
        <v>2.2000000000000002</v>
      </c>
      <c r="AT40" s="179">
        <v>46.5</v>
      </c>
      <c r="AU40" s="179">
        <v>7.7</v>
      </c>
      <c r="AV40" s="179">
        <v>56.3</v>
      </c>
      <c r="AW40" s="180">
        <v>677157</v>
      </c>
      <c r="AX40" s="180">
        <v>647547</v>
      </c>
      <c r="AY40" s="180">
        <v>20651070</v>
      </c>
      <c r="AZ40" s="180">
        <v>3983172</v>
      </c>
    </row>
    <row r="41" spans="1:52" s="9" customFormat="1" x14ac:dyDescent="0.25">
      <c r="A41" s="165" t="s">
        <v>187</v>
      </c>
      <c r="B41" s="165" t="s">
        <v>387</v>
      </c>
      <c r="C41" s="165" t="s">
        <v>367</v>
      </c>
      <c r="D41" s="195" t="s">
        <v>389</v>
      </c>
      <c r="E41" s="179">
        <v>2.4285714285714284</v>
      </c>
      <c r="F41" s="180">
        <v>16903</v>
      </c>
      <c r="G41" s="180">
        <v>0</v>
      </c>
      <c r="H41" s="180">
        <v>497.05268420420003</v>
      </c>
      <c r="I41" s="179">
        <v>0.09</v>
      </c>
      <c r="J41" s="179">
        <v>-33.634349444042499</v>
      </c>
      <c r="K41" s="180">
        <v>3</v>
      </c>
      <c r="L41" s="180">
        <v>0</v>
      </c>
      <c r="M41" s="180">
        <v>0</v>
      </c>
      <c r="N41" s="180">
        <v>0</v>
      </c>
      <c r="O41" s="180">
        <v>0</v>
      </c>
      <c r="P41" s="180">
        <v>3</v>
      </c>
      <c r="Q41" s="179">
        <v>0.64611303806304932</v>
      </c>
      <c r="R41" s="185">
        <v>40.284663865546214</v>
      </c>
      <c r="S41" s="185">
        <v>0.29699999999999999</v>
      </c>
      <c r="T41" s="182">
        <v>97</v>
      </c>
      <c r="U41" s="179">
        <v>91</v>
      </c>
      <c r="V41" s="179">
        <v>0.3</v>
      </c>
      <c r="W41" s="179">
        <v>0</v>
      </c>
      <c r="X41" s="179">
        <v>11</v>
      </c>
      <c r="Y41" s="180">
        <v>33042.840865154685</v>
      </c>
      <c r="Z41" s="180">
        <v>626161.15375460789</v>
      </c>
      <c r="AA41" s="180">
        <v>25382.507988302783</v>
      </c>
      <c r="AB41" s="180">
        <v>5529.14</v>
      </c>
      <c r="AC41" s="61">
        <v>18.600000000000001</v>
      </c>
      <c r="AD41" s="180" t="s">
        <v>45</v>
      </c>
      <c r="AE41" s="180" t="s">
        <v>45</v>
      </c>
      <c r="AF41" s="180">
        <v>0</v>
      </c>
      <c r="AG41" s="180" t="s">
        <v>45</v>
      </c>
      <c r="AH41" s="180">
        <v>753.54741000000001</v>
      </c>
      <c r="AI41" s="180">
        <v>0</v>
      </c>
      <c r="AJ41" s="180">
        <v>0</v>
      </c>
      <c r="AK41" s="180">
        <v>0</v>
      </c>
      <c r="AL41" s="180">
        <v>5529</v>
      </c>
      <c r="AM41" s="180">
        <v>13394.968478333431</v>
      </c>
      <c r="AN41" s="179">
        <v>7.7</v>
      </c>
      <c r="AO41" s="179">
        <v>13</v>
      </c>
      <c r="AP41" s="179">
        <v>2.9</v>
      </c>
      <c r="AQ41" s="179">
        <v>14.3</v>
      </c>
      <c r="AR41" s="179">
        <v>28.4</v>
      </c>
      <c r="AS41" s="179">
        <v>2.2000000000000002</v>
      </c>
      <c r="AT41" s="179">
        <v>46.5</v>
      </c>
      <c r="AU41" s="179">
        <v>7.7</v>
      </c>
      <c r="AV41" s="179">
        <v>56.3</v>
      </c>
      <c r="AW41" s="180">
        <v>288479</v>
      </c>
      <c r="AX41" s="180">
        <v>234708</v>
      </c>
      <c r="AY41" s="180">
        <v>20651070</v>
      </c>
      <c r="AZ41" s="180">
        <v>3983172</v>
      </c>
    </row>
    <row r="42" spans="1:52" s="9" customFormat="1" x14ac:dyDescent="0.25">
      <c r="A42" s="165" t="s">
        <v>187</v>
      </c>
      <c r="B42" s="165" t="s">
        <v>187</v>
      </c>
      <c r="C42" s="165" t="s">
        <v>367</v>
      </c>
      <c r="D42" s="195" t="s">
        <v>391</v>
      </c>
      <c r="E42" s="179">
        <v>2.5714285714285716</v>
      </c>
      <c r="F42" s="180">
        <v>32722</v>
      </c>
      <c r="G42" s="180">
        <v>52796</v>
      </c>
      <c r="H42" s="180">
        <v>475.55284853960006</v>
      </c>
      <c r="I42" s="179">
        <v>0.09</v>
      </c>
      <c r="J42" s="179">
        <v>-18.080360304537621</v>
      </c>
      <c r="K42" s="180">
        <v>3</v>
      </c>
      <c r="L42" s="180">
        <v>0</v>
      </c>
      <c r="M42" s="180">
        <v>3</v>
      </c>
      <c r="N42" s="180">
        <v>0</v>
      </c>
      <c r="O42" s="180">
        <v>0</v>
      </c>
      <c r="P42" s="180">
        <v>3</v>
      </c>
      <c r="Q42" s="179">
        <v>0.64611303806304932</v>
      </c>
      <c r="R42" s="185">
        <v>40.284663865546214</v>
      </c>
      <c r="S42" s="185">
        <v>0.29699999999999999</v>
      </c>
      <c r="T42" s="182">
        <v>97</v>
      </c>
      <c r="U42" s="179">
        <v>91</v>
      </c>
      <c r="V42" s="179">
        <v>0.3</v>
      </c>
      <c r="W42" s="179">
        <v>0</v>
      </c>
      <c r="X42" s="179">
        <v>11</v>
      </c>
      <c r="Y42" s="180">
        <v>33042.840865154685</v>
      </c>
      <c r="Z42" s="180">
        <v>626161.15375460789</v>
      </c>
      <c r="AA42" s="180">
        <v>25382.507988302783</v>
      </c>
      <c r="AB42" s="180">
        <v>25683.5</v>
      </c>
      <c r="AC42" s="61">
        <v>29.6</v>
      </c>
      <c r="AD42" s="180" t="s">
        <v>45</v>
      </c>
      <c r="AE42" s="180" t="s">
        <v>45</v>
      </c>
      <c r="AF42" s="180">
        <v>0</v>
      </c>
      <c r="AG42" s="180" t="s">
        <v>45</v>
      </c>
      <c r="AH42" s="180">
        <v>3605.9608199999998</v>
      </c>
      <c r="AI42" s="180">
        <v>36477.518677600106</v>
      </c>
      <c r="AJ42" s="180">
        <v>787.19999999999993</v>
      </c>
      <c r="AK42" s="180">
        <v>1080.7720076948799</v>
      </c>
      <c r="AL42" s="180">
        <v>26458</v>
      </c>
      <c r="AM42" s="180">
        <v>56989</v>
      </c>
      <c r="AN42" s="179">
        <v>7.7</v>
      </c>
      <c r="AO42" s="179">
        <v>13</v>
      </c>
      <c r="AP42" s="179">
        <v>2.9</v>
      </c>
      <c r="AQ42" s="179">
        <v>14.3</v>
      </c>
      <c r="AR42" s="179">
        <v>28.4</v>
      </c>
      <c r="AS42" s="179">
        <v>2.2000000000000002</v>
      </c>
      <c r="AT42" s="179">
        <v>46.5</v>
      </c>
      <c r="AU42" s="179">
        <v>7.7</v>
      </c>
      <c r="AV42" s="179">
        <v>56.3</v>
      </c>
      <c r="AW42" s="180">
        <v>536007</v>
      </c>
      <c r="AX42" s="180">
        <v>105482</v>
      </c>
      <c r="AY42" s="180">
        <v>20651070</v>
      </c>
      <c r="AZ42" s="180">
        <v>3983172</v>
      </c>
    </row>
    <row r="43" spans="1:52" s="9" customFormat="1" x14ac:dyDescent="0.25">
      <c r="A43" s="165" t="s">
        <v>187</v>
      </c>
      <c r="B43" s="165" t="s">
        <v>392</v>
      </c>
      <c r="C43" s="165" t="s">
        <v>367</v>
      </c>
      <c r="D43" s="195" t="s">
        <v>394</v>
      </c>
      <c r="E43" s="179">
        <v>2.7142857142857144</v>
      </c>
      <c r="F43" s="180">
        <v>0</v>
      </c>
      <c r="G43" s="180">
        <v>0</v>
      </c>
      <c r="H43" s="180">
        <v>4.8328630469730002E-2</v>
      </c>
      <c r="I43" s="179">
        <v>0.09</v>
      </c>
      <c r="J43" s="179">
        <v>44.84474528717984</v>
      </c>
      <c r="K43" s="180">
        <v>3</v>
      </c>
      <c r="L43" s="180">
        <v>0</v>
      </c>
      <c r="M43" s="180">
        <v>0</v>
      </c>
      <c r="N43" s="180">
        <v>0</v>
      </c>
      <c r="O43" s="180">
        <v>0</v>
      </c>
      <c r="P43" s="180">
        <v>4</v>
      </c>
      <c r="Q43" s="179">
        <v>0.64611303806304932</v>
      </c>
      <c r="R43" s="185">
        <v>40.284663865546214</v>
      </c>
      <c r="S43" s="185">
        <v>0.29699999999999999</v>
      </c>
      <c r="T43" s="182">
        <v>97</v>
      </c>
      <c r="U43" s="179">
        <v>91</v>
      </c>
      <c r="V43" s="179">
        <v>0.3</v>
      </c>
      <c r="W43" s="179">
        <v>0</v>
      </c>
      <c r="X43" s="179">
        <v>11</v>
      </c>
      <c r="Y43" s="180">
        <v>33042.840865154685</v>
      </c>
      <c r="Z43" s="180">
        <v>626161.15375460789</v>
      </c>
      <c r="AA43" s="180">
        <v>25382.507988302783</v>
      </c>
      <c r="AB43" s="180">
        <v>581.86</v>
      </c>
      <c r="AC43" s="61">
        <v>17</v>
      </c>
      <c r="AD43" s="180" t="s">
        <v>45</v>
      </c>
      <c r="AE43" s="180" t="s">
        <v>45</v>
      </c>
      <c r="AF43" s="180">
        <v>0</v>
      </c>
      <c r="AG43" s="180" t="s">
        <v>45</v>
      </c>
      <c r="AH43" s="180">
        <v>79.320779999999999</v>
      </c>
      <c r="AI43" s="180">
        <v>0</v>
      </c>
      <c r="AJ43" s="180">
        <v>0</v>
      </c>
      <c r="AK43" s="180">
        <v>1952</v>
      </c>
      <c r="AL43" s="180">
        <v>582</v>
      </c>
      <c r="AM43" s="180">
        <v>1691.9894002496142</v>
      </c>
      <c r="AN43" s="179">
        <v>7.7</v>
      </c>
      <c r="AO43" s="179">
        <v>13</v>
      </c>
      <c r="AP43" s="179">
        <v>2.9</v>
      </c>
      <c r="AQ43" s="179">
        <v>14.3</v>
      </c>
      <c r="AR43" s="179">
        <v>28.4</v>
      </c>
      <c r="AS43" s="179">
        <v>2.2000000000000002</v>
      </c>
      <c r="AT43" s="179">
        <v>46.5</v>
      </c>
      <c r="AU43" s="179">
        <v>7.7</v>
      </c>
      <c r="AV43" s="179">
        <v>56.3</v>
      </c>
      <c r="AW43" s="180">
        <v>30358</v>
      </c>
      <c r="AX43" s="180">
        <v>27294</v>
      </c>
      <c r="AY43" s="180">
        <v>20651070</v>
      </c>
      <c r="AZ43" s="180">
        <v>3983172</v>
      </c>
    </row>
    <row r="44" spans="1:52" s="9" customFormat="1" x14ac:dyDescent="0.25">
      <c r="A44" s="165" t="s">
        <v>187</v>
      </c>
      <c r="B44" s="165" t="s">
        <v>395</v>
      </c>
      <c r="C44" s="165" t="s">
        <v>367</v>
      </c>
      <c r="D44" s="195" t="s">
        <v>397</v>
      </c>
      <c r="E44" s="179">
        <v>2.5714285714285716</v>
      </c>
      <c r="F44" s="180">
        <v>194575</v>
      </c>
      <c r="G44" s="180">
        <v>0</v>
      </c>
      <c r="H44" s="180">
        <v>7588.4250000000002</v>
      </c>
      <c r="I44" s="179">
        <v>0.09</v>
      </c>
      <c r="J44" s="179">
        <v>-14.985524238029575</v>
      </c>
      <c r="K44" s="180">
        <v>3</v>
      </c>
      <c r="L44" s="180">
        <v>0</v>
      </c>
      <c r="M44" s="180">
        <v>22</v>
      </c>
      <c r="N44" s="180">
        <v>5</v>
      </c>
      <c r="O44" s="180">
        <v>0</v>
      </c>
      <c r="P44" s="180">
        <v>4</v>
      </c>
      <c r="Q44" s="179">
        <v>0.64611303806304932</v>
      </c>
      <c r="R44" s="185">
        <v>40.284663865546214</v>
      </c>
      <c r="S44" s="185">
        <v>0.29699999999999999</v>
      </c>
      <c r="T44" s="182">
        <v>97</v>
      </c>
      <c r="U44" s="179">
        <v>91</v>
      </c>
      <c r="V44" s="179">
        <v>0.3</v>
      </c>
      <c r="W44" s="179">
        <v>0</v>
      </c>
      <c r="X44" s="179">
        <v>11</v>
      </c>
      <c r="Y44" s="180">
        <v>33042.840865154685</v>
      </c>
      <c r="Z44" s="180">
        <v>626161.15375460789</v>
      </c>
      <c r="AA44" s="180">
        <v>25382.507988302783</v>
      </c>
      <c r="AB44" s="180">
        <v>8629.25</v>
      </c>
      <c r="AC44" s="61">
        <v>22.5</v>
      </c>
      <c r="AD44" s="180" t="s">
        <v>45</v>
      </c>
      <c r="AE44" s="180" t="s">
        <v>45</v>
      </c>
      <c r="AF44" s="180">
        <v>0</v>
      </c>
      <c r="AG44" s="180" t="s">
        <v>45</v>
      </c>
      <c r="AH44" s="180">
        <v>1322.4218700000001</v>
      </c>
      <c r="AI44" s="180">
        <v>1337.0983046197114</v>
      </c>
      <c r="AJ44" s="180">
        <v>1444.8</v>
      </c>
      <c r="AK44" s="180">
        <v>1984</v>
      </c>
      <c r="AL44" s="180">
        <v>9703</v>
      </c>
      <c r="AM44" s="180">
        <v>10572.508029855777</v>
      </c>
      <c r="AN44" s="179">
        <v>7.7</v>
      </c>
      <c r="AO44" s="179">
        <v>13</v>
      </c>
      <c r="AP44" s="179">
        <v>2.9</v>
      </c>
      <c r="AQ44" s="179">
        <v>14.3</v>
      </c>
      <c r="AR44" s="179">
        <v>28.4</v>
      </c>
      <c r="AS44" s="179">
        <v>2.2000000000000002</v>
      </c>
      <c r="AT44" s="179">
        <v>46.5</v>
      </c>
      <c r="AU44" s="179">
        <v>7.7</v>
      </c>
      <c r="AV44" s="179">
        <v>56.3</v>
      </c>
      <c r="AW44" s="180">
        <v>180090</v>
      </c>
      <c r="AX44" s="180">
        <v>194575</v>
      </c>
      <c r="AY44" s="180">
        <v>20651070</v>
      </c>
      <c r="AZ44" s="180">
        <v>3983172</v>
      </c>
    </row>
    <row r="45" spans="1:52" s="9" customFormat="1" x14ac:dyDescent="0.25">
      <c r="A45" s="165" t="s">
        <v>187</v>
      </c>
      <c r="B45" s="165" t="s">
        <v>398</v>
      </c>
      <c r="C45" s="165" t="s">
        <v>367</v>
      </c>
      <c r="D45" s="195" t="s">
        <v>400</v>
      </c>
      <c r="E45" s="179">
        <v>2.7142857142857144</v>
      </c>
      <c r="F45" s="180">
        <v>49993</v>
      </c>
      <c r="G45" s="180">
        <v>0</v>
      </c>
      <c r="H45" s="180">
        <v>0.12897531447565999</v>
      </c>
      <c r="I45" s="179">
        <v>0.09</v>
      </c>
      <c r="J45" s="179">
        <v>-5.4009027529109446</v>
      </c>
      <c r="K45" s="180">
        <v>3</v>
      </c>
      <c r="L45" s="180">
        <v>0</v>
      </c>
      <c r="M45" s="180">
        <v>0</v>
      </c>
      <c r="N45" s="180">
        <v>0</v>
      </c>
      <c r="O45" s="180">
        <v>0</v>
      </c>
      <c r="P45" s="180">
        <v>4</v>
      </c>
      <c r="Q45" s="179">
        <v>0.64611303806304932</v>
      </c>
      <c r="R45" s="185">
        <v>40.284663865546214</v>
      </c>
      <c r="S45" s="185">
        <v>0.29699999999999999</v>
      </c>
      <c r="T45" s="182">
        <v>97</v>
      </c>
      <c r="U45" s="179">
        <v>91</v>
      </c>
      <c r="V45" s="179">
        <v>0.3</v>
      </c>
      <c r="W45" s="179">
        <v>0</v>
      </c>
      <c r="X45" s="179">
        <v>11</v>
      </c>
      <c r="Y45" s="180">
        <v>33042.840865154685</v>
      </c>
      <c r="Z45" s="180">
        <v>626161.15375460789</v>
      </c>
      <c r="AA45" s="180">
        <v>25382.507988302783</v>
      </c>
      <c r="AB45" s="180">
        <v>3246.95</v>
      </c>
      <c r="AC45" s="61">
        <v>15.200000000000001</v>
      </c>
      <c r="AD45" s="180" t="s">
        <v>45</v>
      </c>
      <c r="AE45" s="180" t="s">
        <v>45</v>
      </c>
      <c r="AF45" s="180">
        <v>18221</v>
      </c>
      <c r="AG45" s="180" t="s">
        <v>45</v>
      </c>
      <c r="AH45" s="180">
        <v>8186.7131499999996</v>
      </c>
      <c r="AI45" s="180">
        <v>3077</v>
      </c>
      <c r="AJ45" s="180">
        <v>0</v>
      </c>
      <c r="AK45" s="180">
        <v>3342</v>
      </c>
      <c r="AL45" s="180">
        <v>21247</v>
      </c>
      <c r="AM45" s="180">
        <v>6206</v>
      </c>
      <c r="AN45" s="179">
        <v>7.7</v>
      </c>
      <c r="AO45" s="179">
        <v>13</v>
      </c>
      <c r="AP45" s="179">
        <v>2.9</v>
      </c>
      <c r="AQ45" s="179">
        <v>14.3</v>
      </c>
      <c r="AR45" s="179">
        <v>28.4</v>
      </c>
      <c r="AS45" s="179">
        <v>2.2000000000000002</v>
      </c>
      <c r="AT45" s="179">
        <v>46.5</v>
      </c>
      <c r="AU45" s="179">
        <v>7.7</v>
      </c>
      <c r="AV45" s="179">
        <v>56.3</v>
      </c>
      <c r="AW45" s="180">
        <v>48402</v>
      </c>
      <c r="AX45" s="180">
        <v>49993</v>
      </c>
      <c r="AY45" s="180">
        <v>20651070</v>
      </c>
      <c r="AZ45" s="180">
        <v>3983172</v>
      </c>
    </row>
    <row r="46" spans="1:52" s="9" customFormat="1" x14ac:dyDescent="0.25">
      <c r="A46" s="165" t="s">
        <v>187</v>
      </c>
      <c r="B46" s="165" t="s">
        <v>573</v>
      </c>
      <c r="C46" s="165" t="s">
        <v>367</v>
      </c>
      <c r="D46" s="195" t="s">
        <v>519</v>
      </c>
      <c r="E46" s="179">
        <v>2.5714285714285716</v>
      </c>
      <c r="F46" s="180">
        <v>1279</v>
      </c>
      <c r="G46" s="180">
        <v>1375</v>
      </c>
      <c r="H46" s="180">
        <v>8.5979283599819993</v>
      </c>
      <c r="I46" s="179">
        <v>0.09</v>
      </c>
      <c r="J46" s="179">
        <v>-24.570976517392094</v>
      </c>
      <c r="K46" s="180">
        <v>3</v>
      </c>
      <c r="L46" s="180">
        <v>0</v>
      </c>
      <c r="M46" s="180">
        <v>0</v>
      </c>
      <c r="N46" s="180">
        <v>0</v>
      </c>
      <c r="O46" s="180">
        <v>0</v>
      </c>
      <c r="P46" s="180">
        <v>3</v>
      </c>
      <c r="Q46" s="179">
        <v>0.64611303806304932</v>
      </c>
      <c r="R46" s="185">
        <v>40.284663865546214</v>
      </c>
      <c r="S46" s="185">
        <v>0.29699999999999999</v>
      </c>
      <c r="T46" s="182">
        <v>97</v>
      </c>
      <c r="U46" s="179">
        <v>91</v>
      </c>
      <c r="V46" s="179">
        <v>0.3</v>
      </c>
      <c r="W46" s="179">
        <v>0</v>
      </c>
      <c r="X46" s="179">
        <v>11</v>
      </c>
      <c r="Y46" s="180">
        <v>33042.840865154685</v>
      </c>
      <c r="Z46" s="180">
        <v>626161.15375460789</v>
      </c>
      <c r="AA46" s="180">
        <v>25382.507988302783</v>
      </c>
      <c r="AB46" s="180" t="s">
        <v>45</v>
      </c>
      <c r="AC46" s="180" t="s">
        <v>45</v>
      </c>
      <c r="AD46" s="180" t="s">
        <v>45</v>
      </c>
      <c r="AE46" s="180" t="s">
        <v>45</v>
      </c>
      <c r="AF46" s="180">
        <v>0</v>
      </c>
      <c r="AG46" s="180" t="s">
        <v>45</v>
      </c>
      <c r="AH46" s="180" t="s">
        <v>45</v>
      </c>
      <c r="AI46" s="180" t="s">
        <v>45</v>
      </c>
      <c r="AJ46" s="180" t="s">
        <v>45</v>
      </c>
      <c r="AK46" s="180" t="s">
        <v>45</v>
      </c>
      <c r="AL46" s="180" t="s">
        <v>45</v>
      </c>
      <c r="AM46" s="180" t="s">
        <v>45</v>
      </c>
      <c r="AN46" s="179">
        <v>7.7</v>
      </c>
      <c r="AO46" s="179">
        <v>13</v>
      </c>
      <c r="AP46" s="179">
        <v>2.9</v>
      </c>
      <c r="AQ46" s="179">
        <v>14.3</v>
      </c>
      <c r="AR46" s="179">
        <v>28.4</v>
      </c>
      <c r="AS46" s="179">
        <v>2.2000000000000002</v>
      </c>
      <c r="AT46" s="179">
        <v>46.5</v>
      </c>
      <c r="AU46" s="179">
        <v>7.7</v>
      </c>
      <c r="AV46" s="179">
        <v>56.3</v>
      </c>
      <c r="AW46" s="180">
        <v>185567</v>
      </c>
      <c r="AX46" s="180">
        <v>575175</v>
      </c>
      <c r="AY46" s="180">
        <v>20651070</v>
      </c>
      <c r="AZ46" s="180">
        <v>3983172</v>
      </c>
    </row>
    <row r="47" spans="1:52" s="9" customFormat="1" x14ac:dyDescent="0.25">
      <c r="A47" s="165" t="s">
        <v>439</v>
      </c>
      <c r="B47" s="165" t="s">
        <v>401</v>
      </c>
      <c r="C47" s="165" t="s">
        <v>403</v>
      </c>
      <c r="D47" s="195" t="s">
        <v>404</v>
      </c>
      <c r="E47" s="179">
        <v>2.7142857142857144</v>
      </c>
      <c r="F47" s="180">
        <v>96520</v>
      </c>
      <c r="G47" s="180">
        <v>0</v>
      </c>
      <c r="H47" s="180">
        <v>1304.6113105132999</v>
      </c>
      <c r="I47" s="179">
        <v>0.16</v>
      </c>
      <c r="J47" s="179">
        <v>12.801918363386269</v>
      </c>
      <c r="K47" s="180">
        <v>3</v>
      </c>
      <c r="L47" s="180">
        <v>0</v>
      </c>
      <c r="M47" s="180">
        <v>0</v>
      </c>
      <c r="N47" s="180">
        <v>0</v>
      </c>
      <c r="O47" s="180">
        <v>0</v>
      </c>
      <c r="P47" s="180">
        <v>4</v>
      </c>
      <c r="Q47" s="179">
        <v>0.60866439342498779</v>
      </c>
      <c r="R47" s="185">
        <v>65.704672897196261</v>
      </c>
      <c r="S47" s="185">
        <v>0.22800000000000001</v>
      </c>
      <c r="T47" s="182">
        <v>98.5</v>
      </c>
      <c r="U47" s="179">
        <v>88</v>
      </c>
      <c r="V47" s="179">
        <v>0.2</v>
      </c>
      <c r="W47" s="179">
        <v>0</v>
      </c>
      <c r="X47" s="179">
        <v>4</v>
      </c>
      <c r="Y47" s="180">
        <v>27212.362735959039</v>
      </c>
      <c r="Z47" s="180">
        <v>515674.33037873189</v>
      </c>
      <c r="AA47" s="180">
        <v>19580.27005758055</v>
      </c>
      <c r="AB47" s="180">
        <v>25912.799999999999</v>
      </c>
      <c r="AC47" s="61">
        <v>13.1</v>
      </c>
      <c r="AD47" s="180" t="s">
        <v>45</v>
      </c>
      <c r="AE47" s="180" t="s">
        <v>45</v>
      </c>
      <c r="AF47" s="180">
        <v>15656</v>
      </c>
      <c r="AG47" s="180" t="s">
        <v>45</v>
      </c>
      <c r="AH47" s="180">
        <v>6209.8266999999996</v>
      </c>
      <c r="AI47" s="180">
        <v>7203.0063154181453</v>
      </c>
      <c r="AJ47" s="180">
        <v>4632.428578288037</v>
      </c>
      <c r="AK47" s="180">
        <v>6027</v>
      </c>
      <c r="AL47" s="180">
        <v>48541</v>
      </c>
      <c r="AM47" s="180">
        <v>9114.1908813839964</v>
      </c>
      <c r="AN47" s="179">
        <v>9.3000000000000007</v>
      </c>
      <c r="AO47" s="179">
        <v>13.4</v>
      </c>
      <c r="AP47" s="179">
        <v>2.9</v>
      </c>
      <c r="AQ47" s="179">
        <v>14.3</v>
      </c>
      <c r="AR47" s="179">
        <v>28.4</v>
      </c>
      <c r="AS47" s="179">
        <v>2.2000000000000002</v>
      </c>
      <c r="AT47" s="179">
        <v>46.5</v>
      </c>
      <c r="AU47" s="179">
        <v>3.4</v>
      </c>
      <c r="AV47" s="179">
        <v>73.099999999999994</v>
      </c>
      <c r="AW47" s="180">
        <v>180707</v>
      </c>
      <c r="AX47" s="180">
        <v>158781</v>
      </c>
      <c r="AY47" s="180">
        <v>20651070</v>
      </c>
      <c r="AZ47" s="180">
        <v>3280333</v>
      </c>
    </row>
    <row r="48" spans="1:52" s="9" customFormat="1" x14ac:dyDescent="0.25">
      <c r="A48" s="165" t="s">
        <v>439</v>
      </c>
      <c r="B48" s="165" t="s">
        <v>405</v>
      </c>
      <c r="C48" s="165" t="s">
        <v>403</v>
      </c>
      <c r="D48" s="195" t="s">
        <v>407</v>
      </c>
      <c r="E48" s="179">
        <v>2.7142857142857144</v>
      </c>
      <c r="F48" s="180">
        <v>0</v>
      </c>
      <c r="G48" s="180">
        <v>66275</v>
      </c>
      <c r="H48" s="180">
        <v>945.39409920539993</v>
      </c>
      <c r="I48" s="179">
        <v>0.16</v>
      </c>
      <c r="J48" s="179">
        <v>32.721720403297091</v>
      </c>
      <c r="K48" s="180">
        <v>3</v>
      </c>
      <c r="L48" s="180">
        <v>0</v>
      </c>
      <c r="M48" s="180">
        <v>0</v>
      </c>
      <c r="N48" s="180">
        <v>0</v>
      </c>
      <c r="O48" s="180">
        <v>0</v>
      </c>
      <c r="P48" s="180">
        <v>4</v>
      </c>
      <c r="Q48" s="179">
        <v>0.60866439342498779</v>
      </c>
      <c r="R48" s="185">
        <v>65.704672897196261</v>
      </c>
      <c r="S48" s="185">
        <v>0.22800000000000001</v>
      </c>
      <c r="T48" s="182">
        <v>98.5</v>
      </c>
      <c r="U48" s="179">
        <v>88</v>
      </c>
      <c r="V48" s="179">
        <v>0.2</v>
      </c>
      <c r="W48" s="179">
        <v>0</v>
      </c>
      <c r="X48" s="179">
        <v>4</v>
      </c>
      <c r="Y48" s="180">
        <v>27212.362735959039</v>
      </c>
      <c r="Z48" s="180">
        <v>515674.33037873189</v>
      </c>
      <c r="AA48" s="180">
        <v>19580.27005758055</v>
      </c>
      <c r="AB48" s="180">
        <v>2731.2400000000002</v>
      </c>
      <c r="AC48" s="61">
        <v>5.0999999999999996</v>
      </c>
      <c r="AD48" s="180" t="s">
        <v>45</v>
      </c>
      <c r="AE48" s="180" t="s">
        <v>45</v>
      </c>
      <c r="AF48" s="180">
        <v>11281</v>
      </c>
      <c r="AG48" s="180" t="s">
        <v>45</v>
      </c>
      <c r="AH48" s="180">
        <v>3241.8847999999998</v>
      </c>
      <c r="AI48" s="180">
        <v>64831.162864748381</v>
      </c>
      <c r="AJ48" s="180">
        <v>1068.7089468889556</v>
      </c>
      <c r="AK48" s="180">
        <v>64705</v>
      </c>
      <c r="AL48" s="180">
        <v>15020</v>
      </c>
      <c r="AM48" s="180">
        <v>3040.402793855631</v>
      </c>
      <c r="AN48" s="179">
        <v>9.3000000000000007</v>
      </c>
      <c r="AO48" s="179">
        <v>13.4</v>
      </c>
      <c r="AP48" s="179">
        <v>2.9</v>
      </c>
      <c r="AQ48" s="179">
        <v>14.3</v>
      </c>
      <c r="AR48" s="179">
        <v>28.4</v>
      </c>
      <c r="AS48" s="179">
        <v>2.2000000000000002</v>
      </c>
      <c r="AT48" s="179">
        <v>46.5</v>
      </c>
      <c r="AU48" s="179">
        <v>3.4</v>
      </c>
      <c r="AV48" s="179">
        <v>73.099999999999994</v>
      </c>
      <c r="AW48" s="180">
        <v>71425</v>
      </c>
      <c r="AX48" s="180">
        <v>71702</v>
      </c>
      <c r="AY48" s="180">
        <v>20651070</v>
      </c>
      <c r="AZ48" s="180">
        <v>3280333</v>
      </c>
    </row>
    <row r="49" spans="1:52" s="9" customFormat="1" x14ac:dyDescent="0.25">
      <c r="A49" s="165" t="s">
        <v>439</v>
      </c>
      <c r="B49" s="165" t="s">
        <v>578</v>
      </c>
      <c r="C49" s="165" t="s">
        <v>403</v>
      </c>
      <c r="D49" s="195" t="s">
        <v>410</v>
      </c>
      <c r="E49" s="179">
        <v>2</v>
      </c>
      <c r="F49" s="180">
        <v>90460</v>
      </c>
      <c r="G49" s="180">
        <v>19389</v>
      </c>
      <c r="H49" s="180">
        <v>3774.6008415126998</v>
      </c>
      <c r="I49" s="179">
        <v>0.16</v>
      </c>
      <c r="J49" s="179">
        <v>-24.264092761589112</v>
      </c>
      <c r="K49" s="180">
        <v>3</v>
      </c>
      <c r="L49" s="180">
        <v>0</v>
      </c>
      <c r="M49" s="180">
        <v>0</v>
      </c>
      <c r="N49" s="180">
        <v>0</v>
      </c>
      <c r="O49" s="180">
        <v>0</v>
      </c>
      <c r="P49" s="180">
        <v>3</v>
      </c>
      <c r="Q49" s="179">
        <v>0.60866439342498779</v>
      </c>
      <c r="R49" s="185">
        <v>65.704672897196261</v>
      </c>
      <c r="S49" s="185">
        <v>0.22800000000000001</v>
      </c>
      <c r="T49" s="182">
        <v>98.5</v>
      </c>
      <c r="U49" s="179">
        <v>88</v>
      </c>
      <c r="V49" s="179">
        <v>0.2</v>
      </c>
      <c r="W49" s="179">
        <v>0</v>
      </c>
      <c r="X49" s="179">
        <v>4</v>
      </c>
      <c r="Y49" s="180">
        <v>27212.362735959039</v>
      </c>
      <c r="Z49" s="180">
        <v>515674.33037873189</v>
      </c>
      <c r="AA49" s="180">
        <v>19580.27005758055</v>
      </c>
      <c r="AB49" s="180">
        <v>1282.69</v>
      </c>
      <c r="AC49" s="61">
        <v>32.700000000000003</v>
      </c>
      <c r="AD49" s="180" t="s">
        <v>45</v>
      </c>
      <c r="AE49" s="180" t="s">
        <v>45</v>
      </c>
      <c r="AF49" s="180">
        <v>0</v>
      </c>
      <c r="AG49" s="180" t="s">
        <v>45</v>
      </c>
      <c r="AH49" s="180">
        <v>0</v>
      </c>
      <c r="AI49" s="180">
        <v>26493.390830803302</v>
      </c>
      <c r="AJ49" s="180">
        <v>0</v>
      </c>
      <c r="AK49" s="180">
        <v>0</v>
      </c>
      <c r="AL49" s="180">
        <v>1283</v>
      </c>
      <c r="AM49" s="180">
        <v>5962.9362894359911</v>
      </c>
      <c r="AN49" s="179">
        <v>9.3000000000000007</v>
      </c>
      <c r="AO49" s="179">
        <v>13.4</v>
      </c>
      <c r="AP49" s="179">
        <v>2.9</v>
      </c>
      <c r="AQ49" s="179">
        <v>14.3</v>
      </c>
      <c r="AR49" s="179">
        <v>28.4</v>
      </c>
      <c r="AS49" s="179">
        <v>2.2000000000000002</v>
      </c>
      <c r="AT49" s="179">
        <v>46.5</v>
      </c>
      <c r="AU49" s="179">
        <v>3.4</v>
      </c>
      <c r="AV49" s="179">
        <v>73.099999999999994</v>
      </c>
      <c r="AW49" s="180">
        <v>134176</v>
      </c>
      <c r="AX49" s="180">
        <v>109849</v>
      </c>
      <c r="AY49" s="180">
        <v>20651070</v>
      </c>
      <c r="AZ49" s="180">
        <v>3280333</v>
      </c>
    </row>
    <row r="50" spans="1:52" s="9" customFormat="1" x14ac:dyDescent="0.25">
      <c r="A50" s="165" t="s">
        <v>439</v>
      </c>
      <c r="B50" s="165" t="s">
        <v>580</v>
      </c>
      <c r="C50" s="165" t="s">
        <v>403</v>
      </c>
      <c r="D50" s="195" t="s">
        <v>413</v>
      </c>
      <c r="E50" s="179">
        <v>3.2857142857142856</v>
      </c>
      <c r="F50" s="180">
        <v>17649</v>
      </c>
      <c r="G50" s="180">
        <v>0</v>
      </c>
      <c r="H50" s="180">
        <v>1262.6431339840499</v>
      </c>
      <c r="I50" s="179">
        <v>0.16</v>
      </c>
      <c r="J50" s="179">
        <v>40.910790063969976</v>
      </c>
      <c r="K50" s="180">
        <v>3</v>
      </c>
      <c r="L50" s="180">
        <v>0</v>
      </c>
      <c r="M50" s="180">
        <v>7</v>
      </c>
      <c r="N50" s="180">
        <v>0</v>
      </c>
      <c r="O50" s="180">
        <v>0</v>
      </c>
      <c r="P50" s="180">
        <v>4</v>
      </c>
      <c r="Q50" s="179">
        <v>0.60866439342498779</v>
      </c>
      <c r="R50" s="185">
        <v>65.704672897196261</v>
      </c>
      <c r="S50" s="185">
        <v>0.22800000000000001</v>
      </c>
      <c r="T50" s="182">
        <v>98.5</v>
      </c>
      <c r="U50" s="179">
        <v>88</v>
      </c>
      <c r="V50" s="179">
        <v>0.2</v>
      </c>
      <c r="W50" s="179">
        <v>0</v>
      </c>
      <c r="X50" s="179">
        <v>4</v>
      </c>
      <c r="Y50" s="180">
        <v>27212.362735959039</v>
      </c>
      <c r="Z50" s="180">
        <v>515674.33037873189</v>
      </c>
      <c r="AA50" s="180">
        <v>19580.27005758055</v>
      </c>
      <c r="AB50" s="180">
        <v>20039.25</v>
      </c>
      <c r="AC50" s="61">
        <v>27.3</v>
      </c>
      <c r="AD50" s="180" t="s">
        <v>45</v>
      </c>
      <c r="AE50" s="180" t="s">
        <v>45</v>
      </c>
      <c r="AF50" s="180">
        <v>0</v>
      </c>
      <c r="AG50" s="180" t="s">
        <v>45</v>
      </c>
      <c r="AH50" s="180">
        <v>0</v>
      </c>
      <c r="AI50" s="180">
        <v>0</v>
      </c>
      <c r="AJ50" s="180">
        <v>0</v>
      </c>
      <c r="AK50" s="180">
        <v>1071</v>
      </c>
      <c r="AL50" s="180">
        <v>20039</v>
      </c>
      <c r="AM50" s="180">
        <v>4199.226001122629</v>
      </c>
      <c r="AN50" s="179">
        <v>9.3000000000000007</v>
      </c>
      <c r="AO50" s="179">
        <v>13.4</v>
      </c>
      <c r="AP50" s="179">
        <v>2.9</v>
      </c>
      <c r="AQ50" s="179">
        <v>14.3</v>
      </c>
      <c r="AR50" s="179">
        <v>28.4</v>
      </c>
      <c r="AS50" s="179">
        <v>2.2000000000000002</v>
      </c>
      <c r="AT50" s="179">
        <v>46.5</v>
      </c>
      <c r="AU50" s="179">
        <v>3.4</v>
      </c>
      <c r="AV50" s="179">
        <v>73.099999999999994</v>
      </c>
      <c r="AW50" s="180">
        <v>83848</v>
      </c>
      <c r="AX50" s="180">
        <v>78789</v>
      </c>
      <c r="AY50" s="180">
        <v>20651070</v>
      </c>
      <c r="AZ50" s="180">
        <v>3280333</v>
      </c>
    </row>
    <row r="51" spans="1:52" s="9" customFormat="1" x14ac:dyDescent="0.25">
      <c r="A51" s="165" t="s">
        <v>439</v>
      </c>
      <c r="B51" s="165" t="s">
        <v>582</v>
      </c>
      <c r="C51" s="165" t="s">
        <v>403</v>
      </c>
      <c r="D51" s="195" t="s">
        <v>417</v>
      </c>
      <c r="E51" s="179">
        <v>2.5714285714285716</v>
      </c>
      <c r="F51" s="180" t="s">
        <v>45</v>
      </c>
      <c r="G51" s="180" t="s">
        <v>45</v>
      </c>
      <c r="H51" s="180">
        <v>0</v>
      </c>
      <c r="I51" s="179">
        <v>0.16</v>
      </c>
      <c r="J51" s="179">
        <v>-9.0708456811455758</v>
      </c>
      <c r="K51" s="180">
        <v>3</v>
      </c>
      <c r="L51" s="180">
        <v>0</v>
      </c>
      <c r="M51" s="180">
        <v>0</v>
      </c>
      <c r="N51" s="180">
        <v>0</v>
      </c>
      <c r="O51" s="180">
        <v>0</v>
      </c>
      <c r="P51" s="180">
        <v>4</v>
      </c>
      <c r="Q51" s="179">
        <v>0.60866439342498779</v>
      </c>
      <c r="R51" s="185">
        <v>65.704672897196261</v>
      </c>
      <c r="S51" s="185">
        <v>0.22800000000000001</v>
      </c>
      <c r="T51" s="182">
        <v>98.5</v>
      </c>
      <c r="U51" s="179">
        <v>88</v>
      </c>
      <c r="V51" s="179">
        <v>0.2</v>
      </c>
      <c r="W51" s="179">
        <v>0</v>
      </c>
      <c r="X51" s="179">
        <v>4</v>
      </c>
      <c r="Y51" s="180">
        <v>27212.362735959039</v>
      </c>
      <c r="Z51" s="180">
        <v>515674.33037873189</v>
      </c>
      <c r="AA51" s="180">
        <v>19580.27005758055</v>
      </c>
      <c r="AB51" s="180">
        <v>2032.8</v>
      </c>
      <c r="AC51" s="61">
        <v>0.9</v>
      </c>
      <c r="AD51" s="180" t="s">
        <v>45</v>
      </c>
      <c r="AE51" s="180" t="s">
        <v>45</v>
      </c>
      <c r="AF51" s="180">
        <v>0</v>
      </c>
      <c r="AG51" s="180" t="s">
        <v>45</v>
      </c>
      <c r="AH51" s="180">
        <v>0</v>
      </c>
      <c r="AI51" s="180">
        <v>0</v>
      </c>
      <c r="AJ51" s="180">
        <v>0</v>
      </c>
      <c r="AK51" s="180">
        <v>1162</v>
      </c>
      <c r="AL51" s="180">
        <v>2033</v>
      </c>
      <c r="AM51" s="180">
        <v>4614.8159406729856</v>
      </c>
      <c r="AN51" s="179">
        <v>9.3000000000000007</v>
      </c>
      <c r="AO51" s="179">
        <v>13.4</v>
      </c>
      <c r="AP51" s="179">
        <v>2.9</v>
      </c>
      <c r="AQ51" s="179">
        <v>14.3</v>
      </c>
      <c r="AR51" s="179">
        <v>28.4</v>
      </c>
      <c r="AS51" s="179">
        <v>2.2000000000000002</v>
      </c>
      <c r="AT51" s="179">
        <v>46.5</v>
      </c>
      <c r="AU51" s="179">
        <v>3.4</v>
      </c>
      <c r="AV51" s="179">
        <v>73.099999999999994</v>
      </c>
      <c r="AW51" s="180">
        <v>106321</v>
      </c>
      <c r="AX51" s="180">
        <v>106321</v>
      </c>
      <c r="AY51" s="180">
        <v>20651070</v>
      </c>
      <c r="AZ51" s="180">
        <v>3280333</v>
      </c>
    </row>
    <row r="52" spans="1:52" s="9" customFormat="1" x14ac:dyDescent="0.25">
      <c r="A52" s="165" t="s">
        <v>439</v>
      </c>
      <c r="B52" s="165" t="s">
        <v>416</v>
      </c>
      <c r="C52" s="165" t="s">
        <v>403</v>
      </c>
      <c r="D52" s="195" t="s">
        <v>420</v>
      </c>
      <c r="E52" s="179">
        <v>2.5714285714285716</v>
      </c>
      <c r="F52" s="180">
        <v>148552</v>
      </c>
      <c r="G52" s="180">
        <v>123931</v>
      </c>
      <c r="H52" s="180">
        <v>4932.7577366760006</v>
      </c>
      <c r="I52" s="179">
        <v>0.16</v>
      </c>
      <c r="J52" s="179">
        <v>-10.608810910698214</v>
      </c>
      <c r="K52" s="180">
        <v>3</v>
      </c>
      <c r="L52" s="180">
        <v>0</v>
      </c>
      <c r="M52" s="180">
        <v>0</v>
      </c>
      <c r="N52" s="180">
        <v>8</v>
      </c>
      <c r="O52" s="180">
        <v>0</v>
      </c>
      <c r="P52" s="180">
        <v>3</v>
      </c>
      <c r="Q52" s="179">
        <v>0.60866439342498779</v>
      </c>
      <c r="R52" s="185">
        <v>65.704672897196261</v>
      </c>
      <c r="S52" s="185">
        <v>0.22800000000000001</v>
      </c>
      <c r="T52" s="182">
        <v>98.5</v>
      </c>
      <c r="U52" s="179">
        <v>88</v>
      </c>
      <c r="V52" s="179">
        <v>0.2</v>
      </c>
      <c r="W52" s="179">
        <v>0</v>
      </c>
      <c r="X52" s="179">
        <v>4</v>
      </c>
      <c r="Y52" s="180">
        <v>27212.362735959039</v>
      </c>
      <c r="Z52" s="180">
        <v>515674.33037873189</v>
      </c>
      <c r="AA52" s="180">
        <v>19580.27005758055</v>
      </c>
      <c r="AB52" s="180">
        <v>3672.36</v>
      </c>
      <c r="AC52" s="61">
        <v>4.8999999999999995</v>
      </c>
      <c r="AD52" s="180" t="s">
        <v>45</v>
      </c>
      <c r="AE52" s="180" t="s">
        <v>45</v>
      </c>
      <c r="AF52" s="180">
        <v>0</v>
      </c>
      <c r="AG52" s="180" t="s">
        <v>45</v>
      </c>
      <c r="AH52" s="180">
        <v>0</v>
      </c>
      <c r="AI52" s="180">
        <v>10260.338065133568</v>
      </c>
      <c r="AJ52" s="180">
        <v>4392.8381982020301</v>
      </c>
      <c r="AK52" s="180">
        <v>310.55720038183659</v>
      </c>
      <c r="AL52" s="180">
        <v>3894</v>
      </c>
      <c r="AM52" s="180">
        <v>28193</v>
      </c>
      <c r="AN52" s="179">
        <v>9.3000000000000007</v>
      </c>
      <c r="AO52" s="179">
        <v>13.4</v>
      </c>
      <c r="AP52" s="179">
        <v>2.9</v>
      </c>
      <c r="AQ52" s="179">
        <v>14.3</v>
      </c>
      <c r="AR52" s="179">
        <v>28.4</v>
      </c>
      <c r="AS52" s="179">
        <v>2.2000000000000002</v>
      </c>
      <c r="AT52" s="179">
        <v>46.5</v>
      </c>
      <c r="AU52" s="179">
        <v>3.4</v>
      </c>
      <c r="AV52" s="179">
        <v>73.099999999999994</v>
      </c>
      <c r="AW52" s="180">
        <v>384148</v>
      </c>
      <c r="AX52" s="180">
        <v>344745</v>
      </c>
      <c r="AY52" s="180">
        <v>20651070</v>
      </c>
      <c r="AZ52" s="180">
        <v>3280333</v>
      </c>
    </row>
    <row r="53" spans="1:52" s="9" customFormat="1" x14ac:dyDescent="0.25">
      <c r="A53" s="165" t="s">
        <v>439</v>
      </c>
      <c r="B53" s="165" t="s">
        <v>418</v>
      </c>
      <c r="C53" s="165" t="s">
        <v>403</v>
      </c>
      <c r="D53" s="195" t="s">
        <v>423</v>
      </c>
      <c r="E53" s="179">
        <v>2.5714285714285716</v>
      </c>
      <c r="F53" s="180">
        <v>129482</v>
      </c>
      <c r="G53" s="180">
        <v>53284</v>
      </c>
      <c r="H53" s="180">
        <v>4202.7562562935</v>
      </c>
      <c r="I53" s="179">
        <v>0.16</v>
      </c>
      <c r="J53" s="179">
        <v>-25.677943208810731</v>
      </c>
      <c r="K53" s="180">
        <v>3</v>
      </c>
      <c r="L53" s="180">
        <v>0</v>
      </c>
      <c r="M53" s="180">
        <v>0</v>
      </c>
      <c r="N53" s="180">
        <v>0</v>
      </c>
      <c r="O53" s="180">
        <v>0</v>
      </c>
      <c r="P53" s="180">
        <v>3</v>
      </c>
      <c r="Q53" s="179">
        <v>0.60866439342498779</v>
      </c>
      <c r="R53" s="185">
        <v>65.704672897196261</v>
      </c>
      <c r="S53" s="185">
        <v>0.22800000000000001</v>
      </c>
      <c r="T53" s="182">
        <v>98.5</v>
      </c>
      <c r="U53" s="179">
        <v>88</v>
      </c>
      <c r="V53" s="179">
        <v>0.2</v>
      </c>
      <c r="W53" s="179">
        <v>0</v>
      </c>
      <c r="X53" s="179">
        <v>4</v>
      </c>
      <c r="Y53" s="180">
        <v>27212.362735959039</v>
      </c>
      <c r="Z53" s="180">
        <v>515674.33037873189</v>
      </c>
      <c r="AA53" s="180">
        <v>19580.27005758055</v>
      </c>
      <c r="AB53" s="180">
        <v>5771.9000000000005</v>
      </c>
      <c r="AC53" s="61">
        <v>23.2</v>
      </c>
      <c r="AD53" s="180" t="s">
        <v>45</v>
      </c>
      <c r="AE53" s="180" t="s">
        <v>45</v>
      </c>
      <c r="AF53" s="180">
        <v>0</v>
      </c>
      <c r="AG53" s="180" t="s">
        <v>45</v>
      </c>
      <c r="AH53" s="180">
        <v>0</v>
      </c>
      <c r="AI53" s="180">
        <v>29371.493433892254</v>
      </c>
      <c r="AJ53" s="180">
        <v>4289.5848620893303</v>
      </c>
      <c r="AK53" s="180">
        <v>1393.8004855333356</v>
      </c>
      <c r="AL53" s="180">
        <v>6770</v>
      </c>
      <c r="AM53" s="180">
        <v>13273.442257215345</v>
      </c>
      <c r="AN53" s="179">
        <v>9.3000000000000007</v>
      </c>
      <c r="AO53" s="179">
        <v>13.4</v>
      </c>
      <c r="AP53" s="179">
        <v>2.9</v>
      </c>
      <c r="AQ53" s="179">
        <v>14.3</v>
      </c>
      <c r="AR53" s="179">
        <v>28.4</v>
      </c>
      <c r="AS53" s="179">
        <v>2.2000000000000002</v>
      </c>
      <c r="AT53" s="179">
        <v>46.5</v>
      </c>
      <c r="AU53" s="179">
        <v>3.4</v>
      </c>
      <c r="AV53" s="179">
        <v>73.099999999999994</v>
      </c>
      <c r="AW53" s="180">
        <v>301886</v>
      </c>
      <c r="AX53" s="180">
        <v>284023</v>
      </c>
      <c r="AY53" s="180">
        <v>20651070</v>
      </c>
      <c r="AZ53" s="180">
        <v>3280333</v>
      </c>
    </row>
    <row r="54" spans="1:52" s="9" customFormat="1" x14ac:dyDescent="0.25">
      <c r="A54" s="165" t="s">
        <v>439</v>
      </c>
      <c r="B54" s="165" t="s">
        <v>421</v>
      </c>
      <c r="C54" s="165" t="s">
        <v>403</v>
      </c>
      <c r="D54" s="195" t="s">
        <v>426</v>
      </c>
      <c r="E54" s="179">
        <v>1.8571428571428572</v>
      </c>
      <c r="F54" s="180">
        <v>187695</v>
      </c>
      <c r="G54" s="180">
        <v>173218</v>
      </c>
      <c r="H54" s="180">
        <v>5145.2898964359993</v>
      </c>
      <c r="I54" s="179">
        <v>0.16</v>
      </c>
      <c r="J54" s="179">
        <v>-27.704602773908196</v>
      </c>
      <c r="K54" s="180">
        <v>3</v>
      </c>
      <c r="L54" s="180">
        <v>0</v>
      </c>
      <c r="M54" s="180">
        <v>0</v>
      </c>
      <c r="N54" s="180">
        <v>0</v>
      </c>
      <c r="O54" s="180">
        <v>0</v>
      </c>
      <c r="P54" s="180">
        <v>3</v>
      </c>
      <c r="Q54" s="179">
        <v>0.60866439342498779</v>
      </c>
      <c r="R54" s="185">
        <v>65.704672897196261</v>
      </c>
      <c r="S54" s="185">
        <v>0.22800000000000001</v>
      </c>
      <c r="T54" s="182">
        <v>98.5</v>
      </c>
      <c r="U54" s="179">
        <v>88</v>
      </c>
      <c r="V54" s="179">
        <v>0.2</v>
      </c>
      <c r="W54" s="179">
        <v>0</v>
      </c>
      <c r="X54" s="179">
        <v>4</v>
      </c>
      <c r="Y54" s="180">
        <v>27212.362735959039</v>
      </c>
      <c r="Z54" s="180">
        <v>515674.33037873189</v>
      </c>
      <c r="AA54" s="180">
        <v>19580.27005758055</v>
      </c>
      <c r="AB54" s="180">
        <v>5572.12</v>
      </c>
      <c r="AC54" s="61">
        <v>8.1999999999999993</v>
      </c>
      <c r="AD54" s="180" t="s">
        <v>45</v>
      </c>
      <c r="AE54" s="180" t="s">
        <v>45</v>
      </c>
      <c r="AF54" s="180">
        <v>0</v>
      </c>
      <c r="AG54" s="180" t="s">
        <v>45</v>
      </c>
      <c r="AH54" s="180">
        <v>0</v>
      </c>
      <c r="AI54" s="180">
        <v>21513.337326946599</v>
      </c>
      <c r="AJ54" s="180">
        <v>7356.4895874657723</v>
      </c>
      <c r="AK54" s="180">
        <v>1420.1607784039425</v>
      </c>
      <c r="AL54" s="180">
        <v>6589</v>
      </c>
      <c r="AM54" s="180">
        <v>27874</v>
      </c>
      <c r="AN54" s="179">
        <v>9.3000000000000007</v>
      </c>
      <c r="AO54" s="179">
        <v>13.4</v>
      </c>
      <c r="AP54" s="179">
        <v>2.9</v>
      </c>
      <c r="AQ54" s="179">
        <v>14.3</v>
      </c>
      <c r="AR54" s="179">
        <v>28.4</v>
      </c>
      <c r="AS54" s="179">
        <v>2.2000000000000002</v>
      </c>
      <c r="AT54" s="179">
        <v>46.5</v>
      </c>
      <c r="AU54" s="179">
        <v>3.4</v>
      </c>
      <c r="AV54" s="179">
        <v>73.099999999999994</v>
      </c>
      <c r="AW54" s="180">
        <v>582872</v>
      </c>
      <c r="AX54" s="180">
        <v>461231</v>
      </c>
      <c r="AY54" s="180">
        <v>20651070</v>
      </c>
      <c r="AZ54" s="180">
        <v>3280333</v>
      </c>
    </row>
    <row r="55" spans="1:52" s="9" customFormat="1" x14ac:dyDescent="0.25">
      <c r="A55" s="165" t="s">
        <v>439</v>
      </c>
      <c r="B55" s="165" t="s">
        <v>424</v>
      </c>
      <c r="C55" s="165" t="s">
        <v>403</v>
      </c>
      <c r="D55" s="195" t="s">
        <v>429</v>
      </c>
      <c r="E55" s="179">
        <v>3.2857142857142856</v>
      </c>
      <c r="F55" s="180">
        <v>230063</v>
      </c>
      <c r="G55" s="180">
        <v>65593</v>
      </c>
      <c r="H55" s="180">
        <v>3395.2340567857004</v>
      </c>
      <c r="I55" s="179">
        <v>0.16</v>
      </c>
      <c r="J55" s="179">
        <v>11.807604998977785</v>
      </c>
      <c r="K55" s="180">
        <v>3</v>
      </c>
      <c r="L55" s="180">
        <v>0</v>
      </c>
      <c r="M55" s="180">
        <v>0</v>
      </c>
      <c r="N55" s="180">
        <v>24</v>
      </c>
      <c r="O55" s="180">
        <v>0</v>
      </c>
      <c r="P55" s="180">
        <v>4</v>
      </c>
      <c r="Q55" s="179">
        <v>0.60866439342498779</v>
      </c>
      <c r="R55" s="185">
        <v>65.704672897196261</v>
      </c>
      <c r="S55" s="185">
        <v>0.22800000000000001</v>
      </c>
      <c r="T55" s="182">
        <v>98.5</v>
      </c>
      <c r="U55" s="179">
        <v>88</v>
      </c>
      <c r="V55" s="179">
        <v>0.2</v>
      </c>
      <c r="W55" s="179">
        <v>0</v>
      </c>
      <c r="X55" s="179">
        <v>4</v>
      </c>
      <c r="Y55" s="180">
        <v>27212.362735959039</v>
      </c>
      <c r="Z55" s="180">
        <v>515674.33037873189</v>
      </c>
      <c r="AA55" s="180">
        <v>19580.27005758055</v>
      </c>
      <c r="AB55" s="180">
        <v>39177.800000000003</v>
      </c>
      <c r="AC55" s="61">
        <v>17.5</v>
      </c>
      <c r="AD55" s="180" t="s">
        <v>45</v>
      </c>
      <c r="AE55" s="180" t="s">
        <v>45</v>
      </c>
      <c r="AF55" s="180">
        <v>8212</v>
      </c>
      <c r="AG55" s="180" t="s">
        <v>45</v>
      </c>
      <c r="AH55" s="180">
        <v>3343.6479999999997</v>
      </c>
      <c r="AI55" s="180">
        <v>14510.949295374408</v>
      </c>
      <c r="AJ55" s="180">
        <v>4996.4878561597689</v>
      </c>
      <c r="AK55" s="180">
        <v>14383.03466087774</v>
      </c>
      <c r="AL55" s="180">
        <v>49720</v>
      </c>
      <c r="AM55" s="180">
        <v>26477.85981123571</v>
      </c>
      <c r="AN55" s="179">
        <v>9.3000000000000007</v>
      </c>
      <c r="AO55" s="179">
        <v>13.4</v>
      </c>
      <c r="AP55" s="179">
        <v>2.9</v>
      </c>
      <c r="AQ55" s="179">
        <v>14.3</v>
      </c>
      <c r="AR55" s="179">
        <v>28.4</v>
      </c>
      <c r="AS55" s="179">
        <v>2.2000000000000002</v>
      </c>
      <c r="AT55" s="179">
        <v>46.5</v>
      </c>
      <c r="AU55" s="179">
        <v>3.4</v>
      </c>
      <c r="AV55" s="179">
        <v>73.099999999999994</v>
      </c>
      <c r="AW55" s="180">
        <v>409820</v>
      </c>
      <c r="AX55" s="180">
        <v>354680</v>
      </c>
      <c r="AY55" s="180">
        <v>20651070</v>
      </c>
      <c r="AZ55" s="180">
        <v>3280333</v>
      </c>
    </row>
    <row r="56" spans="1:52" s="9" customFormat="1" x14ac:dyDescent="0.25">
      <c r="A56" s="165" t="s">
        <v>439</v>
      </c>
      <c r="B56" s="165" t="s">
        <v>427</v>
      </c>
      <c r="C56" s="165" t="s">
        <v>403</v>
      </c>
      <c r="D56" s="195" t="s">
        <v>432</v>
      </c>
      <c r="E56" s="179">
        <v>1.8571428571428572</v>
      </c>
      <c r="F56" s="180">
        <v>104665</v>
      </c>
      <c r="G56" s="180">
        <v>92631</v>
      </c>
      <c r="H56" s="180">
        <v>2842.2855116895998</v>
      </c>
      <c r="I56" s="179">
        <v>0.16</v>
      </c>
      <c r="J56" s="179">
        <v>-41.270570690362071</v>
      </c>
      <c r="K56" s="180">
        <v>3</v>
      </c>
      <c r="L56" s="180">
        <v>0</v>
      </c>
      <c r="M56" s="180">
        <v>0</v>
      </c>
      <c r="N56" s="180">
        <v>0</v>
      </c>
      <c r="O56" s="180">
        <v>0</v>
      </c>
      <c r="P56" s="180">
        <v>3</v>
      </c>
      <c r="Q56" s="179">
        <v>0.60866439342498779</v>
      </c>
      <c r="R56" s="185">
        <v>65.704672897196261</v>
      </c>
      <c r="S56" s="185">
        <v>0.22800000000000001</v>
      </c>
      <c r="T56" s="182">
        <v>98.5</v>
      </c>
      <c r="U56" s="179">
        <v>88</v>
      </c>
      <c r="V56" s="179">
        <v>0.2</v>
      </c>
      <c r="W56" s="179">
        <v>0</v>
      </c>
      <c r="X56" s="179">
        <v>4</v>
      </c>
      <c r="Y56" s="180">
        <v>27212.362735959039</v>
      </c>
      <c r="Z56" s="180">
        <v>515674.33037873189</v>
      </c>
      <c r="AA56" s="180">
        <v>19580.27005758055</v>
      </c>
      <c r="AB56" s="180">
        <v>2102.7200000000003</v>
      </c>
      <c r="AC56" s="61">
        <v>7.4</v>
      </c>
      <c r="AD56" s="180" t="s">
        <v>45</v>
      </c>
      <c r="AE56" s="180" t="s">
        <v>45</v>
      </c>
      <c r="AF56" s="180">
        <v>0</v>
      </c>
      <c r="AG56" s="180" t="s">
        <v>45</v>
      </c>
      <c r="AH56" s="180">
        <v>0</v>
      </c>
      <c r="AI56" s="180">
        <v>17547.895291771667</v>
      </c>
      <c r="AJ56" s="180">
        <v>0</v>
      </c>
      <c r="AK56" s="180">
        <v>0</v>
      </c>
      <c r="AL56" s="180">
        <v>2103</v>
      </c>
      <c r="AM56" s="180">
        <v>12165</v>
      </c>
      <c r="AN56" s="179">
        <v>9.3000000000000007</v>
      </c>
      <c r="AO56" s="179">
        <v>13.4</v>
      </c>
      <c r="AP56" s="179">
        <v>2.9</v>
      </c>
      <c r="AQ56" s="179">
        <v>14.3</v>
      </c>
      <c r="AR56" s="179">
        <v>28.4</v>
      </c>
      <c r="AS56" s="179">
        <v>2.2000000000000002</v>
      </c>
      <c r="AT56" s="179">
        <v>46.5</v>
      </c>
      <c r="AU56" s="179">
        <v>3.4</v>
      </c>
      <c r="AV56" s="179">
        <v>73.099999999999994</v>
      </c>
      <c r="AW56" s="180">
        <v>219955</v>
      </c>
      <c r="AX56" s="180">
        <v>198831</v>
      </c>
      <c r="AY56" s="180">
        <v>20651070</v>
      </c>
      <c r="AZ56" s="180">
        <v>3280333</v>
      </c>
    </row>
    <row r="57" spans="1:52" s="9" customFormat="1" x14ac:dyDescent="0.25">
      <c r="A57" s="165" t="s">
        <v>439</v>
      </c>
      <c r="B57" s="165" t="s">
        <v>435</v>
      </c>
      <c r="C57" s="165" t="s">
        <v>403</v>
      </c>
      <c r="D57" s="195" t="s">
        <v>436</v>
      </c>
      <c r="E57" s="179">
        <v>2.5714285714285716</v>
      </c>
      <c r="F57" s="180">
        <v>95178</v>
      </c>
      <c r="G57" s="180">
        <v>252446</v>
      </c>
      <c r="H57" s="180">
        <v>1088.4130661622</v>
      </c>
      <c r="I57" s="179">
        <v>0.16</v>
      </c>
      <c r="J57" s="179">
        <v>-12.921631144559425</v>
      </c>
      <c r="K57" s="180">
        <v>3</v>
      </c>
      <c r="L57" s="180">
        <v>0</v>
      </c>
      <c r="M57" s="180">
        <v>0</v>
      </c>
      <c r="N57" s="180">
        <v>12</v>
      </c>
      <c r="O57" s="180">
        <v>0</v>
      </c>
      <c r="P57" s="180">
        <v>4</v>
      </c>
      <c r="Q57" s="179">
        <v>0.60866439342498779</v>
      </c>
      <c r="R57" s="185">
        <v>65.704672897196261</v>
      </c>
      <c r="S57" s="185">
        <v>0.22800000000000001</v>
      </c>
      <c r="T57" s="182">
        <v>98.5</v>
      </c>
      <c r="U57" s="179">
        <v>88</v>
      </c>
      <c r="V57" s="179">
        <v>0.2</v>
      </c>
      <c r="W57" s="179">
        <v>0</v>
      </c>
      <c r="X57" s="179">
        <v>4</v>
      </c>
      <c r="Y57" s="180">
        <v>27212.362735959039</v>
      </c>
      <c r="Z57" s="180">
        <v>515674.33037873189</v>
      </c>
      <c r="AA57" s="180">
        <v>19580.27005758055</v>
      </c>
      <c r="AB57" s="180">
        <v>20126.650000000001</v>
      </c>
      <c r="AC57" s="61">
        <v>5.0999999999999996</v>
      </c>
      <c r="AD57" s="180" t="s">
        <v>45</v>
      </c>
      <c r="AE57" s="180" t="s">
        <v>45</v>
      </c>
      <c r="AF57" s="180">
        <v>0</v>
      </c>
      <c r="AG57" s="180" t="s">
        <v>45</v>
      </c>
      <c r="AH57" s="180">
        <v>1267.90587</v>
      </c>
      <c r="AI57" s="180">
        <v>33016.357187768961</v>
      </c>
      <c r="AJ57" s="180">
        <v>4653.5150430772419</v>
      </c>
      <c r="AK57" s="180">
        <v>118.62131791773069</v>
      </c>
      <c r="AL57" s="180">
        <v>20212</v>
      </c>
      <c r="AM57" s="180">
        <v>28823</v>
      </c>
      <c r="AN57" s="179">
        <v>9.3000000000000007</v>
      </c>
      <c r="AO57" s="179">
        <v>13.4</v>
      </c>
      <c r="AP57" s="179">
        <v>2.9</v>
      </c>
      <c r="AQ57" s="179">
        <v>14.3</v>
      </c>
      <c r="AR57" s="179">
        <v>28.4</v>
      </c>
      <c r="AS57" s="179">
        <v>2.2000000000000002</v>
      </c>
      <c r="AT57" s="179">
        <v>46.5</v>
      </c>
      <c r="AU57" s="179">
        <v>3.4</v>
      </c>
      <c r="AV57" s="179">
        <v>73.099999999999994</v>
      </c>
      <c r="AW57" s="180">
        <v>421071</v>
      </c>
      <c r="AX57" s="180">
        <v>491827</v>
      </c>
      <c r="AY57" s="180">
        <v>20651070</v>
      </c>
      <c r="AZ57" s="180">
        <v>3280333</v>
      </c>
    </row>
    <row r="58" spans="1:52" s="9" customFormat="1" x14ac:dyDescent="0.25">
      <c r="A58" s="165" t="s">
        <v>439</v>
      </c>
      <c r="B58" s="165" t="s">
        <v>439</v>
      </c>
      <c r="C58" s="165" t="s">
        <v>403</v>
      </c>
      <c r="D58" s="195" t="s">
        <v>440</v>
      </c>
      <c r="E58" s="179">
        <v>2.7142857142857144</v>
      </c>
      <c r="F58" s="180">
        <v>31540</v>
      </c>
      <c r="G58" s="180">
        <v>43484</v>
      </c>
      <c r="H58" s="180">
        <v>2939.7899793561</v>
      </c>
      <c r="I58" s="179">
        <v>0.16</v>
      </c>
      <c r="J58" s="179">
        <v>102.32259219681428</v>
      </c>
      <c r="K58" s="180">
        <v>3</v>
      </c>
      <c r="L58" s="180">
        <v>0</v>
      </c>
      <c r="M58" s="180">
        <v>8</v>
      </c>
      <c r="N58" s="180">
        <v>31</v>
      </c>
      <c r="O58" s="180">
        <v>0</v>
      </c>
      <c r="P58" s="180">
        <v>4</v>
      </c>
      <c r="Q58" s="179">
        <v>0.60866439342498779</v>
      </c>
      <c r="R58" s="185">
        <v>65.704672897196261</v>
      </c>
      <c r="S58" s="185">
        <v>0.22800000000000001</v>
      </c>
      <c r="T58" s="182">
        <v>98.5</v>
      </c>
      <c r="U58" s="179">
        <v>88</v>
      </c>
      <c r="V58" s="179">
        <v>0.2</v>
      </c>
      <c r="W58" s="179">
        <v>0</v>
      </c>
      <c r="X58" s="179">
        <v>4</v>
      </c>
      <c r="Y58" s="180">
        <v>27212.362735959039</v>
      </c>
      <c r="Z58" s="180">
        <v>515674.33037873189</v>
      </c>
      <c r="AA58" s="180">
        <v>19580.27005758055</v>
      </c>
      <c r="AB58" s="180">
        <v>6100</v>
      </c>
      <c r="AC58" s="61">
        <v>12.9</v>
      </c>
      <c r="AD58" s="180" t="s">
        <v>45</v>
      </c>
      <c r="AE58" s="180" t="s">
        <v>45</v>
      </c>
      <c r="AF58" s="180">
        <v>0</v>
      </c>
      <c r="AG58" s="180" t="s">
        <v>45</v>
      </c>
      <c r="AH58" s="180">
        <v>0</v>
      </c>
      <c r="AI58" s="180">
        <v>89534.028759894893</v>
      </c>
      <c r="AJ58" s="180">
        <v>0</v>
      </c>
      <c r="AK58" s="180">
        <v>0</v>
      </c>
      <c r="AL58" s="180">
        <v>6100</v>
      </c>
      <c r="AM58" s="180">
        <v>34177.457135350822</v>
      </c>
      <c r="AN58" s="179">
        <v>9.3000000000000007</v>
      </c>
      <c r="AO58" s="179">
        <v>13.4</v>
      </c>
      <c r="AP58" s="179">
        <v>2.9</v>
      </c>
      <c r="AQ58" s="179">
        <v>14.3</v>
      </c>
      <c r="AR58" s="179">
        <v>28.4</v>
      </c>
      <c r="AS58" s="179">
        <v>2.2000000000000002</v>
      </c>
      <c r="AT58" s="179">
        <v>46.5</v>
      </c>
      <c r="AU58" s="179">
        <v>3.4</v>
      </c>
      <c r="AV58" s="179">
        <v>73.099999999999994</v>
      </c>
      <c r="AW58" s="180">
        <v>284739</v>
      </c>
      <c r="AX58" s="180">
        <v>239730</v>
      </c>
      <c r="AY58" s="180">
        <v>20651070</v>
      </c>
      <c r="AZ58" s="180">
        <v>3280333</v>
      </c>
    </row>
    <row r="59" spans="1:52" s="9" customFormat="1" x14ac:dyDescent="0.25">
      <c r="A59" s="165" t="s">
        <v>439</v>
      </c>
      <c r="B59" s="165" t="s">
        <v>441</v>
      </c>
      <c r="C59" s="165" t="s">
        <v>403</v>
      </c>
      <c r="D59" s="195" t="s">
        <v>443</v>
      </c>
      <c r="E59" s="179">
        <v>2</v>
      </c>
      <c r="F59" s="180">
        <v>46706</v>
      </c>
      <c r="G59" s="180">
        <v>107580</v>
      </c>
      <c r="H59" s="180">
        <v>1284.13459762805</v>
      </c>
      <c r="I59" s="179">
        <v>0.16</v>
      </c>
      <c r="J59" s="179">
        <v>-45.349895135402122</v>
      </c>
      <c r="K59" s="180">
        <v>3</v>
      </c>
      <c r="L59" s="180">
        <v>0</v>
      </c>
      <c r="M59" s="180">
        <v>0</v>
      </c>
      <c r="N59" s="180">
        <v>0</v>
      </c>
      <c r="O59" s="180">
        <v>0</v>
      </c>
      <c r="P59" s="180">
        <v>3</v>
      </c>
      <c r="Q59" s="179">
        <v>0.60866439342498779</v>
      </c>
      <c r="R59" s="185">
        <v>65.704672897196261</v>
      </c>
      <c r="S59" s="185">
        <v>0.22800000000000001</v>
      </c>
      <c r="T59" s="182">
        <v>98.5</v>
      </c>
      <c r="U59" s="179">
        <v>88</v>
      </c>
      <c r="V59" s="179">
        <v>0.2</v>
      </c>
      <c r="W59" s="179">
        <v>0</v>
      </c>
      <c r="X59" s="179">
        <v>4</v>
      </c>
      <c r="Y59" s="180">
        <v>27212.362735959039</v>
      </c>
      <c r="Z59" s="180">
        <v>515674.33037873189</v>
      </c>
      <c r="AA59" s="180">
        <v>19580.27005758055</v>
      </c>
      <c r="AB59" s="180">
        <v>6559.1399999999994</v>
      </c>
      <c r="AC59" s="61">
        <v>0</v>
      </c>
      <c r="AD59" s="180" t="s">
        <v>45</v>
      </c>
      <c r="AE59" s="180" t="s">
        <v>45</v>
      </c>
      <c r="AF59" s="180">
        <v>0</v>
      </c>
      <c r="AG59" s="180" t="s">
        <v>45</v>
      </c>
      <c r="AH59" s="180">
        <v>0</v>
      </c>
      <c r="AI59" s="180">
        <v>459.21108717628789</v>
      </c>
      <c r="AJ59" s="180">
        <v>2976.8579855906169</v>
      </c>
      <c r="AK59" s="180">
        <v>681.24881887474498</v>
      </c>
      <c r="AL59" s="180">
        <v>7047</v>
      </c>
      <c r="AM59" s="180">
        <v>10675.999974707302</v>
      </c>
      <c r="AN59" s="179">
        <v>9.3000000000000007</v>
      </c>
      <c r="AO59" s="179">
        <v>13.4</v>
      </c>
      <c r="AP59" s="179">
        <v>2.9</v>
      </c>
      <c r="AQ59" s="179">
        <v>14.3</v>
      </c>
      <c r="AR59" s="179">
        <v>28.4</v>
      </c>
      <c r="AS59" s="179">
        <v>2.2000000000000002</v>
      </c>
      <c r="AT59" s="179">
        <v>46.5</v>
      </c>
      <c r="AU59" s="179">
        <v>3.4</v>
      </c>
      <c r="AV59" s="179">
        <v>73.099999999999994</v>
      </c>
      <c r="AW59" s="180">
        <v>228707</v>
      </c>
      <c r="AX59" s="180">
        <v>214557</v>
      </c>
      <c r="AY59" s="180">
        <v>20651070</v>
      </c>
      <c r="AZ59" s="180">
        <v>3280333</v>
      </c>
    </row>
    <row r="60" spans="1:52" s="9" customFormat="1" x14ac:dyDescent="0.25">
      <c r="A60" s="165" t="s">
        <v>188</v>
      </c>
      <c r="B60" s="165" t="s">
        <v>591</v>
      </c>
      <c r="C60" s="165" t="s">
        <v>446</v>
      </c>
      <c r="D60" s="195" t="s">
        <v>450</v>
      </c>
      <c r="E60" s="179">
        <v>2.7142857142857144</v>
      </c>
      <c r="F60" s="180">
        <v>35546</v>
      </c>
      <c r="G60" s="180">
        <v>8626</v>
      </c>
      <c r="H60" s="180">
        <v>273.47424728403007</v>
      </c>
      <c r="I60" s="179">
        <v>0.13</v>
      </c>
      <c r="J60" s="179">
        <v>-19.073500713228505</v>
      </c>
      <c r="K60" s="180">
        <v>0</v>
      </c>
      <c r="L60" s="180">
        <v>0</v>
      </c>
      <c r="M60" s="180">
        <v>0</v>
      </c>
      <c r="N60" s="180">
        <v>0</v>
      </c>
      <c r="O60" s="180">
        <v>0</v>
      </c>
      <c r="P60" s="180">
        <v>3</v>
      </c>
      <c r="Q60" s="179">
        <v>0.64100384712219238</v>
      </c>
      <c r="R60" s="185">
        <v>68.121800529567508</v>
      </c>
      <c r="S60" s="185">
        <v>0.36499999999999999</v>
      </c>
      <c r="T60" s="182">
        <v>98</v>
      </c>
      <c r="U60" s="179">
        <v>92</v>
      </c>
      <c r="V60" s="179">
        <v>0.2</v>
      </c>
      <c r="W60" s="179">
        <v>0</v>
      </c>
      <c r="X60" s="179">
        <v>10</v>
      </c>
      <c r="Y60" s="180">
        <v>35720.506107151639</v>
      </c>
      <c r="Z60" s="180">
        <v>678510.51548923005</v>
      </c>
      <c r="AA60" s="180">
        <v>25702.184075595113</v>
      </c>
      <c r="AB60" s="180">
        <v>2330.8200000000002</v>
      </c>
      <c r="AC60" s="61">
        <v>8.6</v>
      </c>
      <c r="AD60" s="180" t="s">
        <v>45</v>
      </c>
      <c r="AE60" s="180" t="s">
        <v>45</v>
      </c>
      <c r="AF60" s="180">
        <v>0</v>
      </c>
      <c r="AG60" s="180" t="s">
        <v>45</v>
      </c>
      <c r="AH60" s="180">
        <v>481.35149999999999</v>
      </c>
      <c r="AI60" s="180">
        <v>1481</v>
      </c>
      <c r="AJ60" s="180">
        <v>0</v>
      </c>
      <c r="AK60" s="180">
        <v>0</v>
      </c>
      <c r="AL60" s="180">
        <v>2331</v>
      </c>
      <c r="AM60" s="180">
        <v>9641</v>
      </c>
      <c r="AN60" s="179">
        <v>11.7</v>
      </c>
      <c r="AO60" s="179">
        <v>23.5</v>
      </c>
      <c r="AP60" s="179">
        <v>2.9</v>
      </c>
      <c r="AQ60" s="179">
        <v>14.3</v>
      </c>
      <c r="AR60" s="179">
        <v>28.4</v>
      </c>
      <c r="AS60" s="179">
        <v>2.2000000000000002</v>
      </c>
      <c r="AT60" s="179">
        <v>46.5</v>
      </c>
      <c r="AU60" s="179">
        <v>11.3</v>
      </c>
      <c r="AV60" s="179">
        <v>67.400000000000006</v>
      </c>
      <c r="AW60" s="180">
        <v>122263</v>
      </c>
      <c r="AX60" s="180">
        <v>110707</v>
      </c>
      <c r="AY60" s="180">
        <v>20651070</v>
      </c>
      <c r="AZ60" s="180">
        <v>4305953</v>
      </c>
    </row>
    <row r="61" spans="1:52" s="9" customFormat="1" x14ac:dyDescent="0.25">
      <c r="A61" s="165" t="s">
        <v>188</v>
      </c>
      <c r="B61" s="165" t="s">
        <v>448</v>
      </c>
      <c r="C61" s="165" t="s">
        <v>446</v>
      </c>
      <c r="D61" s="195" t="s">
        <v>453</v>
      </c>
      <c r="E61" s="179">
        <v>2.5714285714285716</v>
      </c>
      <c r="F61" s="180">
        <v>148561</v>
      </c>
      <c r="G61" s="180">
        <v>160957</v>
      </c>
      <c r="H61" s="180">
        <v>1516.3462311971005</v>
      </c>
      <c r="I61" s="179">
        <v>0.13</v>
      </c>
      <c r="J61" s="179">
        <v>-23.99732146253881</v>
      </c>
      <c r="K61" s="180">
        <v>0</v>
      </c>
      <c r="L61" s="180">
        <v>0</v>
      </c>
      <c r="M61" s="180">
        <v>0</v>
      </c>
      <c r="N61" s="180">
        <v>0</v>
      </c>
      <c r="O61" s="180">
        <v>0</v>
      </c>
      <c r="P61" s="180">
        <v>3</v>
      </c>
      <c r="Q61" s="179">
        <v>0.64100384712219238</v>
      </c>
      <c r="R61" s="185">
        <v>68.121800529567508</v>
      </c>
      <c r="S61" s="185">
        <v>0.36499999999999999</v>
      </c>
      <c r="T61" s="182">
        <v>98</v>
      </c>
      <c r="U61" s="179">
        <v>92</v>
      </c>
      <c r="V61" s="179">
        <v>0.2</v>
      </c>
      <c r="W61" s="179">
        <v>0</v>
      </c>
      <c r="X61" s="179">
        <v>10</v>
      </c>
      <c r="Y61" s="180">
        <v>35720.506107151639</v>
      </c>
      <c r="Z61" s="180">
        <v>678510.51548923005</v>
      </c>
      <c r="AA61" s="180">
        <v>25702.184075595113</v>
      </c>
      <c r="AB61" s="180">
        <v>2913.9900000000002</v>
      </c>
      <c r="AC61" s="61">
        <v>13.5</v>
      </c>
      <c r="AD61" s="180" t="s">
        <v>45</v>
      </c>
      <c r="AE61" s="180" t="s">
        <v>45</v>
      </c>
      <c r="AF61" s="180">
        <v>0</v>
      </c>
      <c r="AG61" s="180" t="s">
        <v>45</v>
      </c>
      <c r="AH61" s="180">
        <v>601.74099999999999</v>
      </c>
      <c r="AI61" s="180">
        <v>920.61704754609991</v>
      </c>
      <c r="AJ61" s="180">
        <v>0</v>
      </c>
      <c r="AK61" s="180">
        <v>0</v>
      </c>
      <c r="AL61" s="180">
        <v>2914</v>
      </c>
      <c r="AM61" s="180">
        <v>20170.367436657063</v>
      </c>
      <c r="AN61" s="179">
        <v>11.7</v>
      </c>
      <c r="AO61" s="179">
        <v>23.5</v>
      </c>
      <c r="AP61" s="179">
        <v>2.9</v>
      </c>
      <c r="AQ61" s="179">
        <v>14.3</v>
      </c>
      <c r="AR61" s="179">
        <v>28.4</v>
      </c>
      <c r="AS61" s="179">
        <v>2.2000000000000002</v>
      </c>
      <c r="AT61" s="179">
        <v>46.5</v>
      </c>
      <c r="AU61" s="179">
        <v>11.3</v>
      </c>
      <c r="AV61" s="179">
        <v>67.400000000000006</v>
      </c>
      <c r="AW61" s="180">
        <v>305706</v>
      </c>
      <c r="AX61" s="180">
        <v>329646</v>
      </c>
      <c r="AY61" s="180">
        <v>20651070</v>
      </c>
      <c r="AZ61" s="180">
        <v>4305953</v>
      </c>
    </row>
    <row r="62" spans="1:52" s="9" customFormat="1" x14ac:dyDescent="0.25">
      <c r="A62" s="165" t="s">
        <v>188</v>
      </c>
      <c r="B62" s="165" t="s">
        <v>451</v>
      </c>
      <c r="C62" s="165" t="s">
        <v>446</v>
      </c>
      <c r="D62" s="195" t="s">
        <v>457</v>
      </c>
      <c r="E62" s="179">
        <v>3.1428571428571428</v>
      </c>
      <c r="F62" s="180">
        <v>3408</v>
      </c>
      <c r="G62" s="180">
        <v>103414</v>
      </c>
      <c r="H62" s="180">
        <v>2100.28875475635</v>
      </c>
      <c r="I62" s="179">
        <v>0.13</v>
      </c>
      <c r="J62" s="179">
        <v>-37.156097028418671</v>
      </c>
      <c r="K62" s="180">
        <v>0</v>
      </c>
      <c r="L62" s="180">
        <v>0</v>
      </c>
      <c r="M62" s="180">
        <v>0</v>
      </c>
      <c r="N62" s="180">
        <v>0</v>
      </c>
      <c r="O62" s="180">
        <v>0</v>
      </c>
      <c r="P62" s="180">
        <v>3</v>
      </c>
      <c r="Q62" s="179">
        <v>0.64100384712219238</v>
      </c>
      <c r="R62" s="185">
        <v>68.121800529567508</v>
      </c>
      <c r="S62" s="185">
        <v>0.36499999999999999</v>
      </c>
      <c r="T62" s="182">
        <v>98</v>
      </c>
      <c r="U62" s="179">
        <v>92</v>
      </c>
      <c r="V62" s="179">
        <v>0.2</v>
      </c>
      <c r="W62" s="179">
        <v>0</v>
      </c>
      <c r="X62" s="179">
        <v>10</v>
      </c>
      <c r="Y62" s="180">
        <v>35720.506107151639</v>
      </c>
      <c r="Z62" s="180">
        <v>678510.51548923005</v>
      </c>
      <c r="AA62" s="180">
        <v>25702.184075595113</v>
      </c>
      <c r="AB62" s="180">
        <v>17102.760000000002</v>
      </c>
      <c r="AC62" s="61">
        <v>32.700000000000003</v>
      </c>
      <c r="AD62" s="180" t="s">
        <v>45</v>
      </c>
      <c r="AE62" s="180" t="s">
        <v>45</v>
      </c>
      <c r="AF62" s="180">
        <v>0</v>
      </c>
      <c r="AG62" s="180" t="s">
        <v>45</v>
      </c>
      <c r="AH62" s="180">
        <v>3531.7694999999999</v>
      </c>
      <c r="AI62" s="180">
        <v>5197.6322849009739</v>
      </c>
      <c r="AJ62" s="180">
        <v>0</v>
      </c>
      <c r="AK62" s="180">
        <v>0</v>
      </c>
      <c r="AL62" s="180">
        <v>17103</v>
      </c>
      <c r="AM62" s="180">
        <v>37018</v>
      </c>
      <c r="AN62" s="179">
        <v>11.7</v>
      </c>
      <c r="AO62" s="179">
        <v>23.5</v>
      </c>
      <c r="AP62" s="179">
        <v>2.9</v>
      </c>
      <c r="AQ62" s="179">
        <v>14.3</v>
      </c>
      <c r="AR62" s="179">
        <v>28.4</v>
      </c>
      <c r="AS62" s="179">
        <v>2.2000000000000002</v>
      </c>
      <c r="AT62" s="179">
        <v>46.5</v>
      </c>
      <c r="AU62" s="179">
        <v>11.3</v>
      </c>
      <c r="AV62" s="179">
        <v>67.400000000000006</v>
      </c>
      <c r="AW62" s="180">
        <v>448562</v>
      </c>
      <c r="AX62" s="180">
        <v>255248</v>
      </c>
      <c r="AY62" s="180">
        <v>20651070</v>
      </c>
      <c r="AZ62" s="180">
        <v>4305953</v>
      </c>
    </row>
    <row r="63" spans="1:52" s="9" customFormat="1" x14ac:dyDescent="0.25">
      <c r="A63" s="165" t="s">
        <v>188</v>
      </c>
      <c r="B63" s="165" t="s">
        <v>456</v>
      </c>
      <c r="C63" s="165" t="s">
        <v>446</v>
      </c>
      <c r="D63" s="195" t="s">
        <v>460</v>
      </c>
      <c r="E63" s="179">
        <v>3.2857142857142856</v>
      </c>
      <c r="F63" s="180">
        <v>39528</v>
      </c>
      <c r="G63" s="180">
        <v>208930</v>
      </c>
      <c r="H63" s="180">
        <v>4656.6358241429989</v>
      </c>
      <c r="I63" s="179">
        <v>0.13</v>
      </c>
      <c r="J63" s="179">
        <v>-25.045488640871625</v>
      </c>
      <c r="K63" s="180">
        <v>0</v>
      </c>
      <c r="L63" s="180">
        <v>0</v>
      </c>
      <c r="M63" s="180">
        <v>0</v>
      </c>
      <c r="N63" s="180">
        <v>0</v>
      </c>
      <c r="O63" s="180">
        <v>0</v>
      </c>
      <c r="P63" s="180">
        <v>3</v>
      </c>
      <c r="Q63" s="179">
        <v>0.64100384712219238</v>
      </c>
      <c r="R63" s="185">
        <v>68.121800529567508</v>
      </c>
      <c r="S63" s="185">
        <v>0.36499999999999999</v>
      </c>
      <c r="T63" s="182">
        <v>98</v>
      </c>
      <c r="U63" s="179">
        <v>92</v>
      </c>
      <c r="V63" s="179">
        <v>0.2</v>
      </c>
      <c r="W63" s="179">
        <v>0</v>
      </c>
      <c r="X63" s="179">
        <v>10</v>
      </c>
      <c r="Y63" s="180">
        <v>35720.506107151639</v>
      </c>
      <c r="Z63" s="180">
        <v>678510.51548923005</v>
      </c>
      <c r="AA63" s="180">
        <v>25702.184075595113</v>
      </c>
      <c r="AB63" s="180">
        <v>7921.9000000000005</v>
      </c>
      <c r="AC63" s="61">
        <v>19</v>
      </c>
      <c r="AD63" s="180" t="s">
        <v>45</v>
      </c>
      <c r="AE63" s="180" t="s">
        <v>45</v>
      </c>
      <c r="AF63" s="180">
        <v>0</v>
      </c>
      <c r="AG63" s="180" t="s">
        <v>45</v>
      </c>
      <c r="AH63" s="180">
        <v>1702.5925</v>
      </c>
      <c r="AI63" s="180">
        <v>9387.4324844727598</v>
      </c>
      <c r="AJ63" s="180">
        <v>720</v>
      </c>
      <c r="AK63" s="180">
        <v>988.51098264775578</v>
      </c>
      <c r="AL63" s="180">
        <v>8245</v>
      </c>
      <c r="AM63" s="180">
        <v>33888</v>
      </c>
      <c r="AN63" s="179">
        <v>11.7</v>
      </c>
      <c r="AO63" s="179">
        <v>23.5</v>
      </c>
      <c r="AP63" s="179">
        <v>2.9</v>
      </c>
      <c r="AQ63" s="179">
        <v>14.3</v>
      </c>
      <c r="AR63" s="179">
        <v>28.4</v>
      </c>
      <c r="AS63" s="179">
        <v>2.2000000000000002</v>
      </c>
      <c r="AT63" s="179">
        <v>46.5</v>
      </c>
      <c r="AU63" s="179">
        <v>11.3</v>
      </c>
      <c r="AV63" s="179">
        <v>67.400000000000006</v>
      </c>
      <c r="AW63" s="180">
        <v>415542</v>
      </c>
      <c r="AX63" s="180">
        <v>369477</v>
      </c>
      <c r="AY63" s="180">
        <v>20651070</v>
      </c>
      <c r="AZ63" s="180">
        <v>4305953</v>
      </c>
    </row>
    <row r="64" spans="1:52" s="9" customFormat="1" x14ac:dyDescent="0.25">
      <c r="A64" s="165" t="s">
        <v>188</v>
      </c>
      <c r="B64" s="165" t="s">
        <v>597</v>
      </c>
      <c r="C64" s="165" t="s">
        <v>446</v>
      </c>
      <c r="D64" s="195" t="s">
        <v>463</v>
      </c>
      <c r="E64" s="179">
        <v>2.4285714285714284</v>
      </c>
      <c r="F64" s="180">
        <v>326695</v>
      </c>
      <c r="G64" s="180">
        <v>0</v>
      </c>
      <c r="H64" s="180">
        <v>2937.7342207327001</v>
      </c>
      <c r="I64" s="179">
        <v>0.13</v>
      </c>
      <c r="J64" s="179">
        <v>-42.252020370074284</v>
      </c>
      <c r="K64" s="180">
        <v>0</v>
      </c>
      <c r="L64" s="180">
        <v>0</v>
      </c>
      <c r="M64" s="180">
        <v>0</v>
      </c>
      <c r="N64" s="180">
        <v>0</v>
      </c>
      <c r="O64" s="180">
        <v>0</v>
      </c>
      <c r="P64" s="180">
        <v>3</v>
      </c>
      <c r="Q64" s="179">
        <v>0.64100384712219238</v>
      </c>
      <c r="R64" s="185">
        <v>68.121800529567508</v>
      </c>
      <c r="S64" s="185">
        <v>0.36499999999999999</v>
      </c>
      <c r="T64" s="182">
        <v>98</v>
      </c>
      <c r="U64" s="179">
        <v>92</v>
      </c>
      <c r="V64" s="179">
        <v>0.2</v>
      </c>
      <c r="W64" s="179">
        <v>0</v>
      </c>
      <c r="X64" s="179">
        <v>10</v>
      </c>
      <c r="Y64" s="180">
        <v>35720.506107151639</v>
      </c>
      <c r="Z64" s="180">
        <v>678510.51548923005</v>
      </c>
      <c r="AA64" s="180">
        <v>25702.184075595113</v>
      </c>
      <c r="AB64" s="180">
        <v>4823.21</v>
      </c>
      <c r="AC64" s="61">
        <v>12.9</v>
      </c>
      <c r="AD64" s="180" t="s">
        <v>45</v>
      </c>
      <c r="AE64" s="180" t="s">
        <v>45</v>
      </c>
      <c r="AF64" s="180">
        <v>0</v>
      </c>
      <c r="AG64" s="180" t="s">
        <v>45</v>
      </c>
      <c r="AH64" s="180">
        <v>3094.2372999999998</v>
      </c>
      <c r="AI64" s="180">
        <v>15654.840159657429</v>
      </c>
      <c r="AJ64" s="180">
        <v>812.4</v>
      </c>
      <c r="AK64" s="180">
        <v>11535.36989208755</v>
      </c>
      <c r="AL64" s="180">
        <v>5622</v>
      </c>
      <c r="AM64" s="180">
        <v>49835</v>
      </c>
      <c r="AN64" s="179">
        <v>11.7</v>
      </c>
      <c r="AO64" s="179">
        <v>23.5</v>
      </c>
      <c r="AP64" s="179">
        <v>2.9</v>
      </c>
      <c r="AQ64" s="179">
        <v>14.3</v>
      </c>
      <c r="AR64" s="179">
        <v>28.4</v>
      </c>
      <c r="AS64" s="179">
        <v>2.2000000000000002</v>
      </c>
      <c r="AT64" s="179">
        <v>46.5</v>
      </c>
      <c r="AU64" s="179">
        <v>11.3</v>
      </c>
      <c r="AV64" s="179">
        <v>67.400000000000006</v>
      </c>
      <c r="AW64" s="180">
        <v>506002</v>
      </c>
      <c r="AX64" s="180">
        <v>465996</v>
      </c>
      <c r="AY64" s="180">
        <v>20651070</v>
      </c>
      <c r="AZ64" s="180">
        <v>4305953</v>
      </c>
    </row>
    <row r="65" spans="1:52" s="9" customFormat="1" x14ac:dyDescent="0.25">
      <c r="A65" s="165" t="s">
        <v>188</v>
      </c>
      <c r="B65" s="165" t="s">
        <v>458</v>
      </c>
      <c r="C65" s="165" t="s">
        <v>446</v>
      </c>
      <c r="D65" s="195" t="s">
        <v>466</v>
      </c>
      <c r="E65" s="179">
        <v>2.4285714285714284</v>
      </c>
      <c r="F65" s="180">
        <v>388844</v>
      </c>
      <c r="G65" s="180">
        <v>108980</v>
      </c>
      <c r="H65" s="180">
        <v>2516.5113723777999</v>
      </c>
      <c r="I65" s="179">
        <v>0.13</v>
      </c>
      <c r="J65" s="179">
        <v>-43.079918466736771</v>
      </c>
      <c r="K65" s="180">
        <v>0</v>
      </c>
      <c r="L65" s="180">
        <v>0</v>
      </c>
      <c r="M65" s="180">
        <v>0</v>
      </c>
      <c r="N65" s="180">
        <v>0</v>
      </c>
      <c r="O65" s="180">
        <v>0</v>
      </c>
      <c r="P65" s="180">
        <v>3</v>
      </c>
      <c r="Q65" s="179">
        <v>0.64100384712219238</v>
      </c>
      <c r="R65" s="185">
        <v>68.121800529567508</v>
      </c>
      <c r="S65" s="185">
        <v>0.36499999999999999</v>
      </c>
      <c r="T65" s="182">
        <v>98</v>
      </c>
      <c r="U65" s="179">
        <v>92</v>
      </c>
      <c r="V65" s="179">
        <v>0.2</v>
      </c>
      <c r="W65" s="179">
        <v>0</v>
      </c>
      <c r="X65" s="179">
        <v>10</v>
      </c>
      <c r="Y65" s="180">
        <v>35720.506107151639</v>
      </c>
      <c r="Z65" s="180">
        <v>678510.51548923005</v>
      </c>
      <c r="AA65" s="180">
        <v>25702.184075595113</v>
      </c>
      <c r="AB65" s="180">
        <v>20942.13</v>
      </c>
      <c r="AC65" s="61">
        <v>9.6</v>
      </c>
      <c r="AD65" s="180" t="s">
        <v>45</v>
      </c>
      <c r="AE65" s="180" t="s">
        <v>45</v>
      </c>
      <c r="AF65" s="180">
        <v>0</v>
      </c>
      <c r="AG65" s="180" t="s">
        <v>45</v>
      </c>
      <c r="AH65" s="180">
        <v>4391.2224999999999</v>
      </c>
      <c r="AI65" s="180">
        <v>49588.163443086931</v>
      </c>
      <c r="AJ65" s="180">
        <v>327.59999999999997</v>
      </c>
      <c r="AK65" s="180">
        <v>449.77249710472887</v>
      </c>
      <c r="AL65" s="180">
        <v>21265</v>
      </c>
      <c r="AM65" s="180">
        <v>96309</v>
      </c>
      <c r="AN65" s="179">
        <v>11.7</v>
      </c>
      <c r="AO65" s="179">
        <v>23.5</v>
      </c>
      <c r="AP65" s="179">
        <v>2.9</v>
      </c>
      <c r="AQ65" s="179">
        <v>14.3</v>
      </c>
      <c r="AR65" s="179">
        <v>28.4</v>
      </c>
      <c r="AS65" s="179">
        <v>2.2000000000000002</v>
      </c>
      <c r="AT65" s="179">
        <v>46.5</v>
      </c>
      <c r="AU65" s="179">
        <v>11.3</v>
      </c>
      <c r="AV65" s="179">
        <v>67.400000000000006</v>
      </c>
      <c r="AW65" s="180">
        <v>732348</v>
      </c>
      <c r="AX65" s="180">
        <v>883689</v>
      </c>
      <c r="AY65" s="180">
        <v>20651070</v>
      </c>
      <c r="AZ65" s="180">
        <v>4305953</v>
      </c>
    </row>
    <row r="66" spans="1:52" s="9" customFormat="1" x14ac:dyDescent="0.25">
      <c r="A66" s="165" t="s">
        <v>188</v>
      </c>
      <c r="B66" s="165" t="s">
        <v>464</v>
      </c>
      <c r="C66" s="165" t="s">
        <v>446</v>
      </c>
      <c r="D66" s="195" t="s">
        <v>469</v>
      </c>
      <c r="E66" s="179">
        <v>2.5714285714285716</v>
      </c>
      <c r="F66" s="180">
        <v>344044</v>
      </c>
      <c r="G66" s="180">
        <v>321</v>
      </c>
      <c r="H66" s="180">
        <v>2737.718435283</v>
      </c>
      <c r="I66" s="179">
        <v>0.13</v>
      </c>
      <c r="J66" s="179">
        <v>-35.314983698868389</v>
      </c>
      <c r="K66" s="180">
        <v>0</v>
      </c>
      <c r="L66" s="180">
        <v>4</v>
      </c>
      <c r="M66" s="180">
        <v>0</v>
      </c>
      <c r="N66" s="180">
        <v>0</v>
      </c>
      <c r="O66" s="180">
        <v>0</v>
      </c>
      <c r="P66" s="180">
        <v>3</v>
      </c>
      <c r="Q66" s="179">
        <v>0.64100384712219238</v>
      </c>
      <c r="R66" s="185">
        <v>68.121800529567508</v>
      </c>
      <c r="S66" s="185">
        <v>0.36499999999999999</v>
      </c>
      <c r="T66" s="182">
        <v>98</v>
      </c>
      <c r="U66" s="179">
        <v>92</v>
      </c>
      <c r="V66" s="179">
        <v>0.2</v>
      </c>
      <c r="W66" s="179">
        <v>0</v>
      </c>
      <c r="X66" s="179">
        <v>10</v>
      </c>
      <c r="Y66" s="180">
        <v>35720.506107151639</v>
      </c>
      <c r="Z66" s="180">
        <v>678510.51548923005</v>
      </c>
      <c r="AA66" s="180">
        <v>25702.184075595113</v>
      </c>
      <c r="AB66" s="180">
        <v>6131.99</v>
      </c>
      <c r="AC66" s="61">
        <v>5.0999999999999996</v>
      </c>
      <c r="AD66" s="180" t="s">
        <v>45</v>
      </c>
      <c r="AE66" s="180" t="s">
        <v>45</v>
      </c>
      <c r="AF66" s="180">
        <v>0</v>
      </c>
      <c r="AG66" s="180" t="s">
        <v>45</v>
      </c>
      <c r="AH66" s="180">
        <v>2840.6470399999994</v>
      </c>
      <c r="AI66" s="180">
        <v>82724.338845782622</v>
      </c>
      <c r="AJ66" s="180">
        <v>5860.2</v>
      </c>
      <c r="AK66" s="180">
        <v>60.13441811107181</v>
      </c>
      <c r="AL66" s="180" t="s">
        <v>45</v>
      </c>
      <c r="AM66" s="180">
        <v>115339</v>
      </c>
      <c r="AN66" s="179">
        <v>11.7</v>
      </c>
      <c r="AO66" s="179">
        <v>23.5</v>
      </c>
      <c r="AP66" s="179">
        <v>2.9</v>
      </c>
      <c r="AQ66" s="179">
        <v>14.3</v>
      </c>
      <c r="AR66" s="179">
        <v>28.4</v>
      </c>
      <c r="AS66" s="179">
        <v>2.2000000000000002</v>
      </c>
      <c r="AT66" s="179">
        <v>46.5</v>
      </c>
      <c r="AU66" s="179">
        <v>11.3</v>
      </c>
      <c r="AV66" s="179">
        <v>67.400000000000006</v>
      </c>
      <c r="AW66" s="180">
        <v>643306</v>
      </c>
      <c r="AX66" s="180">
        <v>462890</v>
      </c>
      <c r="AY66" s="180">
        <v>20651070</v>
      </c>
      <c r="AZ66" s="180">
        <v>4305953</v>
      </c>
    </row>
    <row r="67" spans="1:52" s="9" customFormat="1" x14ac:dyDescent="0.25">
      <c r="A67" s="165" t="s">
        <v>188</v>
      </c>
      <c r="B67" s="165" t="s">
        <v>601</v>
      </c>
      <c r="C67" s="165" t="s">
        <v>446</v>
      </c>
      <c r="D67" s="195" t="s">
        <v>472</v>
      </c>
      <c r="E67" s="179">
        <v>2.5714285714285716</v>
      </c>
      <c r="F67" s="180">
        <v>183283</v>
      </c>
      <c r="G67" s="180">
        <v>17978</v>
      </c>
      <c r="H67" s="180">
        <v>448.36604307564994</v>
      </c>
      <c r="I67" s="179">
        <v>0.13</v>
      </c>
      <c r="J67" s="179">
        <v>-33.338141414429685</v>
      </c>
      <c r="K67" s="180">
        <v>0</v>
      </c>
      <c r="L67" s="180">
        <v>0</v>
      </c>
      <c r="M67" s="180">
        <v>0</v>
      </c>
      <c r="N67" s="180">
        <v>0</v>
      </c>
      <c r="O67" s="180">
        <v>0</v>
      </c>
      <c r="P67" s="180">
        <v>3</v>
      </c>
      <c r="Q67" s="179">
        <v>0.64100384712219238</v>
      </c>
      <c r="R67" s="185">
        <v>68.121800529567508</v>
      </c>
      <c r="S67" s="185">
        <v>0.36499999999999999</v>
      </c>
      <c r="T67" s="182">
        <v>98</v>
      </c>
      <c r="U67" s="179">
        <v>92</v>
      </c>
      <c r="V67" s="179">
        <v>0.2</v>
      </c>
      <c r="W67" s="179">
        <v>0</v>
      </c>
      <c r="X67" s="179">
        <v>10</v>
      </c>
      <c r="Y67" s="180">
        <v>35720.506107151639</v>
      </c>
      <c r="Z67" s="180">
        <v>678510.51548923005</v>
      </c>
      <c r="AA67" s="180">
        <v>25702.184075595113</v>
      </c>
      <c r="AB67" s="180">
        <v>8946.7199999999993</v>
      </c>
      <c r="AC67" s="61">
        <v>7.3</v>
      </c>
      <c r="AD67" s="180" t="s">
        <v>45</v>
      </c>
      <c r="AE67" s="180" t="s">
        <v>45</v>
      </c>
      <c r="AF67" s="180">
        <v>0</v>
      </c>
      <c r="AG67" s="180" t="s">
        <v>45</v>
      </c>
      <c r="AH67" s="180">
        <v>1847.5554999999999</v>
      </c>
      <c r="AI67" s="180">
        <v>1184.9645980555633</v>
      </c>
      <c r="AJ67" s="180">
        <v>322.2</v>
      </c>
      <c r="AK67" s="180">
        <v>442.35866473487101</v>
      </c>
      <c r="AL67" s="180">
        <v>8947</v>
      </c>
      <c r="AM67" s="180">
        <v>22097</v>
      </c>
      <c r="AN67" s="179">
        <v>11.7</v>
      </c>
      <c r="AO67" s="179">
        <v>23.5</v>
      </c>
      <c r="AP67" s="179">
        <v>2.9</v>
      </c>
      <c r="AQ67" s="179">
        <v>14.3</v>
      </c>
      <c r="AR67" s="179">
        <v>28.4</v>
      </c>
      <c r="AS67" s="179">
        <v>2.2000000000000002</v>
      </c>
      <c r="AT67" s="179">
        <v>46.5</v>
      </c>
      <c r="AU67" s="179">
        <v>11.3</v>
      </c>
      <c r="AV67" s="179">
        <v>67.400000000000006</v>
      </c>
      <c r="AW67" s="180">
        <v>312867</v>
      </c>
      <c r="AX67" s="180">
        <v>203831</v>
      </c>
      <c r="AY67" s="180">
        <v>20651070</v>
      </c>
      <c r="AZ67" s="180">
        <v>4305953</v>
      </c>
    </row>
    <row r="68" spans="1:52" s="9" customFormat="1" x14ac:dyDescent="0.25">
      <c r="A68" s="165" t="s">
        <v>188</v>
      </c>
      <c r="B68" s="165" t="s">
        <v>470</v>
      </c>
      <c r="C68" s="165" t="s">
        <v>446</v>
      </c>
      <c r="D68" s="195" t="s">
        <v>447</v>
      </c>
      <c r="E68" s="179">
        <v>3.2857142857142856</v>
      </c>
      <c r="F68" s="180">
        <v>336448</v>
      </c>
      <c r="G68" s="180">
        <v>64982</v>
      </c>
      <c r="H68" s="180">
        <v>2395.2083459477003</v>
      </c>
      <c r="I68" s="179">
        <v>0.13</v>
      </c>
      <c r="J68" s="179">
        <v>-10.266333249449653</v>
      </c>
      <c r="K68" s="180">
        <v>0</v>
      </c>
      <c r="L68" s="180">
        <v>2</v>
      </c>
      <c r="M68" s="180">
        <v>0</v>
      </c>
      <c r="N68" s="180">
        <v>0</v>
      </c>
      <c r="O68" s="180">
        <v>0</v>
      </c>
      <c r="P68" s="180">
        <v>3</v>
      </c>
      <c r="Q68" s="179">
        <v>0.64100384712219238</v>
      </c>
      <c r="R68" s="185">
        <v>68.121800529567508</v>
      </c>
      <c r="S68" s="185">
        <v>0.36499999999999999</v>
      </c>
      <c r="T68" s="182">
        <v>98</v>
      </c>
      <c r="U68" s="179">
        <v>92</v>
      </c>
      <c r="V68" s="179">
        <v>0.2</v>
      </c>
      <c r="W68" s="179">
        <v>0</v>
      </c>
      <c r="X68" s="179">
        <v>10</v>
      </c>
      <c r="Y68" s="180">
        <v>35720.506107151639</v>
      </c>
      <c r="Z68" s="180">
        <v>678510.51548923005</v>
      </c>
      <c r="AA68" s="180">
        <v>25702.184075595113</v>
      </c>
      <c r="AB68" s="180">
        <v>108891.72</v>
      </c>
      <c r="AC68" s="61">
        <v>6.9</v>
      </c>
      <c r="AD68" s="180" t="s">
        <v>45</v>
      </c>
      <c r="AE68" s="180" t="s">
        <v>45</v>
      </c>
      <c r="AF68" s="180">
        <v>0</v>
      </c>
      <c r="AG68" s="180" t="s">
        <v>45</v>
      </c>
      <c r="AH68" s="180">
        <v>22529.149999999998</v>
      </c>
      <c r="AI68" s="180">
        <v>19155.782943634851</v>
      </c>
      <c r="AJ68" s="180">
        <v>211.79999999999998</v>
      </c>
      <c r="AK68" s="180">
        <v>290.78698072888147</v>
      </c>
      <c r="AL68" s="180">
        <v>109100</v>
      </c>
      <c r="AM68" s="180">
        <v>49364</v>
      </c>
      <c r="AN68" s="179">
        <v>11.7</v>
      </c>
      <c r="AO68" s="179">
        <v>23.5</v>
      </c>
      <c r="AP68" s="179">
        <v>2.9</v>
      </c>
      <c r="AQ68" s="179">
        <v>14.3</v>
      </c>
      <c r="AR68" s="179">
        <v>28.4</v>
      </c>
      <c r="AS68" s="179">
        <v>2.2000000000000002</v>
      </c>
      <c r="AT68" s="179">
        <v>46.5</v>
      </c>
      <c r="AU68" s="179">
        <v>11.3</v>
      </c>
      <c r="AV68" s="179">
        <v>67.400000000000006</v>
      </c>
      <c r="AW68" s="180">
        <v>543991</v>
      </c>
      <c r="AX68" s="180">
        <v>491737</v>
      </c>
      <c r="AY68" s="180">
        <v>20651070</v>
      </c>
      <c r="AZ68" s="180">
        <v>4305953</v>
      </c>
    </row>
    <row r="69" spans="1:52" s="9" customFormat="1" x14ac:dyDescent="0.25">
      <c r="A69" s="165" t="s">
        <v>188</v>
      </c>
      <c r="B69" s="165" t="s">
        <v>604</v>
      </c>
      <c r="C69" s="165" t="s">
        <v>446</v>
      </c>
      <c r="D69" s="195" t="s">
        <v>475</v>
      </c>
      <c r="E69" s="179">
        <v>2.7142857142857144</v>
      </c>
      <c r="F69" s="180">
        <v>0</v>
      </c>
      <c r="G69" s="180">
        <v>9085</v>
      </c>
      <c r="H69" s="180">
        <v>1014.6673203732001</v>
      </c>
      <c r="I69" s="179">
        <v>0.13</v>
      </c>
      <c r="J69" s="179">
        <v>3.1490603812471543</v>
      </c>
      <c r="K69" s="180">
        <v>0</v>
      </c>
      <c r="L69" s="180">
        <v>0</v>
      </c>
      <c r="M69" s="180">
        <v>0</v>
      </c>
      <c r="N69" s="180">
        <v>0</v>
      </c>
      <c r="O69" s="180">
        <v>0</v>
      </c>
      <c r="P69" s="180">
        <v>3</v>
      </c>
      <c r="Q69" s="179">
        <v>0.64100384712219238</v>
      </c>
      <c r="R69" s="185">
        <v>68.121800529567508</v>
      </c>
      <c r="S69" s="185">
        <v>0.36499999999999999</v>
      </c>
      <c r="T69" s="182">
        <v>98</v>
      </c>
      <c r="U69" s="179">
        <v>92</v>
      </c>
      <c r="V69" s="179">
        <v>0.2</v>
      </c>
      <c r="W69" s="179">
        <v>0</v>
      </c>
      <c r="X69" s="179">
        <v>10</v>
      </c>
      <c r="Y69" s="180">
        <v>35720.506107151639</v>
      </c>
      <c r="Z69" s="180">
        <v>678510.51548923005</v>
      </c>
      <c r="AA69" s="180">
        <v>25702.184075595113</v>
      </c>
      <c r="AB69" s="180">
        <v>1794.64</v>
      </c>
      <c r="AC69" s="61">
        <v>0.5</v>
      </c>
      <c r="AD69" s="180" t="s">
        <v>45</v>
      </c>
      <c r="AE69" s="180" t="s">
        <v>45</v>
      </c>
      <c r="AF69" s="180">
        <v>0</v>
      </c>
      <c r="AG69" s="180" t="s">
        <v>45</v>
      </c>
      <c r="AH69" s="180">
        <v>370.66749999999996</v>
      </c>
      <c r="AI69" s="180">
        <v>180</v>
      </c>
      <c r="AJ69" s="180">
        <v>0</v>
      </c>
      <c r="AK69" s="180">
        <v>0</v>
      </c>
      <c r="AL69" s="180">
        <v>1795</v>
      </c>
      <c r="AM69" s="180">
        <v>3009.1493175071264</v>
      </c>
      <c r="AN69" s="179">
        <v>11.7</v>
      </c>
      <c r="AO69" s="179">
        <v>23.5</v>
      </c>
      <c r="AP69" s="179">
        <v>2.9</v>
      </c>
      <c r="AQ69" s="179">
        <v>14.3</v>
      </c>
      <c r="AR69" s="179">
        <v>28.4</v>
      </c>
      <c r="AS69" s="179">
        <v>2.2000000000000002</v>
      </c>
      <c r="AT69" s="179">
        <v>46.5</v>
      </c>
      <c r="AU69" s="179">
        <v>11.3</v>
      </c>
      <c r="AV69" s="179">
        <v>67.400000000000006</v>
      </c>
      <c r="AW69" s="180">
        <v>47069</v>
      </c>
      <c r="AX69" s="180">
        <v>42562</v>
      </c>
      <c r="AY69" s="180">
        <v>20651070</v>
      </c>
      <c r="AZ69" s="180">
        <v>4305953</v>
      </c>
    </row>
    <row r="70" spans="1:52" x14ac:dyDescent="0.25">
      <c r="A70" s="165" t="s">
        <v>188</v>
      </c>
      <c r="B70" s="165" t="s">
        <v>606</v>
      </c>
      <c r="C70" s="165" t="s">
        <v>446</v>
      </c>
      <c r="D70" s="195" t="s">
        <v>520</v>
      </c>
      <c r="E70" s="179">
        <v>2.5714285714285716</v>
      </c>
      <c r="F70" s="180">
        <v>39203</v>
      </c>
      <c r="G70" s="180">
        <v>824</v>
      </c>
      <c r="H70" s="180">
        <v>0</v>
      </c>
      <c r="I70" s="179">
        <v>0.13</v>
      </c>
      <c r="J70" s="179">
        <v>-30.201897218848856</v>
      </c>
      <c r="K70" s="180">
        <v>0</v>
      </c>
      <c r="L70" s="180">
        <v>0</v>
      </c>
      <c r="M70" s="180">
        <v>0</v>
      </c>
      <c r="N70" s="180">
        <v>0</v>
      </c>
      <c r="O70" s="180">
        <v>0</v>
      </c>
      <c r="P70" s="180">
        <v>3</v>
      </c>
      <c r="Q70" s="179">
        <v>0.64100384712219238</v>
      </c>
      <c r="R70" s="185">
        <v>68.121800529567508</v>
      </c>
      <c r="S70" s="185">
        <v>0.36499999999999999</v>
      </c>
      <c r="T70" s="182">
        <v>98</v>
      </c>
      <c r="U70" s="179">
        <v>92</v>
      </c>
      <c r="V70" s="179">
        <v>0.2</v>
      </c>
      <c r="W70" s="179">
        <v>0</v>
      </c>
      <c r="X70" s="179">
        <v>10</v>
      </c>
      <c r="Y70" s="180">
        <v>35720.506107151639</v>
      </c>
      <c r="Z70" s="180">
        <v>678510.51548923005</v>
      </c>
      <c r="AA70" s="180">
        <v>25702.184075595113</v>
      </c>
      <c r="AB70" s="180" t="s">
        <v>45</v>
      </c>
      <c r="AC70" s="180" t="s">
        <v>45</v>
      </c>
      <c r="AD70" s="180" t="s">
        <v>45</v>
      </c>
      <c r="AE70" s="180" t="s">
        <v>45</v>
      </c>
      <c r="AF70" s="180">
        <v>0</v>
      </c>
      <c r="AG70" s="180" t="s">
        <v>45</v>
      </c>
      <c r="AH70" s="180" t="s">
        <v>45</v>
      </c>
      <c r="AI70" s="180" t="s">
        <v>45</v>
      </c>
      <c r="AJ70" s="180" t="s">
        <v>45</v>
      </c>
      <c r="AK70" s="180">
        <v>7985.52122148945</v>
      </c>
      <c r="AL70" s="180">
        <v>8395</v>
      </c>
      <c r="AM70" s="180" t="s">
        <v>45</v>
      </c>
      <c r="AN70" s="179">
        <v>11.7</v>
      </c>
      <c r="AO70" s="179">
        <v>23.5</v>
      </c>
      <c r="AP70" s="179">
        <v>2.9</v>
      </c>
      <c r="AQ70" s="179">
        <v>14.3</v>
      </c>
      <c r="AR70" s="179">
        <v>28.4</v>
      </c>
      <c r="AS70" s="179">
        <v>2.2000000000000002</v>
      </c>
      <c r="AT70" s="179">
        <v>46.5</v>
      </c>
      <c r="AU70" s="179">
        <v>11.3</v>
      </c>
      <c r="AV70" s="179">
        <v>67.400000000000006</v>
      </c>
      <c r="AW70" s="180">
        <v>409353</v>
      </c>
      <c r="AX70" s="180">
        <v>571530</v>
      </c>
      <c r="AY70" s="180">
        <v>20651070</v>
      </c>
      <c r="AZ70" s="180">
        <v>4305953</v>
      </c>
    </row>
    <row r="71" spans="1:52" x14ac:dyDescent="0.25">
      <c r="A71" s="165" t="s">
        <v>189</v>
      </c>
      <c r="B71" s="165" t="s">
        <v>608</v>
      </c>
      <c r="C71" s="165" t="s">
        <v>477</v>
      </c>
      <c r="D71" s="195" t="s">
        <v>478</v>
      </c>
      <c r="E71" s="179">
        <v>1.6666666666666667</v>
      </c>
      <c r="F71" s="180">
        <v>105199</v>
      </c>
      <c r="G71" s="180">
        <v>930</v>
      </c>
      <c r="H71" s="180">
        <v>7417.1782588300002</v>
      </c>
      <c r="I71" s="179">
        <v>0.06</v>
      </c>
      <c r="J71" s="179">
        <v>-13.179635206308784</v>
      </c>
      <c r="K71" s="180">
        <v>3</v>
      </c>
      <c r="L71" s="180">
        <v>6</v>
      </c>
      <c r="M71" s="180">
        <v>1</v>
      </c>
      <c r="N71" s="180">
        <v>1</v>
      </c>
      <c r="O71" s="180">
        <v>0</v>
      </c>
      <c r="P71" s="180">
        <v>3</v>
      </c>
      <c r="Q71" s="179">
        <v>0.20614376664161682</v>
      </c>
      <c r="R71" s="185">
        <v>43</v>
      </c>
      <c r="S71" s="185">
        <v>0.13699999999999998</v>
      </c>
      <c r="T71" s="182">
        <v>102.4</v>
      </c>
      <c r="U71" s="179">
        <v>84</v>
      </c>
      <c r="V71" s="179">
        <v>1.1000000000000001</v>
      </c>
      <c r="W71" s="179">
        <v>0</v>
      </c>
      <c r="X71" s="179">
        <v>7</v>
      </c>
      <c r="Y71" s="180">
        <v>10464</v>
      </c>
      <c r="Z71" s="180">
        <v>189234.18249540048</v>
      </c>
      <c r="AA71" s="180">
        <v>7185.2654490057894</v>
      </c>
      <c r="AB71" s="180" t="s">
        <v>45</v>
      </c>
      <c r="AC71" s="61">
        <v>24.8</v>
      </c>
      <c r="AD71" s="180" t="s">
        <v>45</v>
      </c>
      <c r="AE71" s="180" t="s">
        <v>45</v>
      </c>
      <c r="AF71" s="180">
        <v>4143</v>
      </c>
      <c r="AG71" s="180" t="s">
        <v>45</v>
      </c>
      <c r="AH71" s="180">
        <v>6070.4928899999995</v>
      </c>
      <c r="AI71" s="180">
        <v>37757.53213154753</v>
      </c>
      <c r="AJ71" s="180">
        <v>30443.399999999998</v>
      </c>
      <c r="AK71" s="180">
        <v>41796.715623803735</v>
      </c>
      <c r="AL71" s="180">
        <v>29708</v>
      </c>
      <c r="AM71" s="180">
        <v>60621</v>
      </c>
      <c r="AN71" s="179">
        <v>8.1999999999999993</v>
      </c>
      <c r="AO71" s="179">
        <v>9.8000000000000007</v>
      </c>
      <c r="AP71" s="179">
        <v>2.9</v>
      </c>
      <c r="AQ71" s="179">
        <v>14.3</v>
      </c>
      <c r="AR71" s="179">
        <v>28.4</v>
      </c>
      <c r="AS71" s="179">
        <v>2.2000000000000002</v>
      </c>
      <c r="AT71" s="179">
        <v>46.5</v>
      </c>
      <c r="AU71" s="179">
        <v>33.9</v>
      </c>
      <c r="AV71" s="179">
        <v>97.1</v>
      </c>
      <c r="AW71" s="180">
        <v>1203766</v>
      </c>
      <c r="AX71" s="180">
        <v>1232067</v>
      </c>
      <c r="AY71" s="180">
        <v>20651070</v>
      </c>
      <c r="AZ71" s="180">
        <v>1203766</v>
      </c>
    </row>
    <row r="72" spans="1:52" x14ac:dyDescent="0.25">
      <c r="A72" s="165"/>
      <c r="B72" s="165"/>
      <c r="C72" s="165"/>
      <c r="D72" s="195"/>
      <c r="E72" s="62"/>
      <c r="F72" s="62"/>
      <c r="G72" s="62"/>
      <c r="H72" s="62"/>
      <c r="I72" s="62"/>
      <c r="J72" s="180"/>
      <c r="K72" s="62"/>
      <c r="L72" s="180"/>
      <c r="M72" s="180"/>
      <c r="N72" s="180"/>
      <c r="O72" s="180"/>
      <c r="P72" s="180"/>
      <c r="Q72" s="60"/>
      <c r="R72" s="137"/>
      <c r="S72" s="137"/>
      <c r="T72" s="118"/>
      <c r="U72" s="119"/>
      <c r="V72" s="118"/>
      <c r="W72" s="118"/>
      <c r="X72" s="118"/>
      <c r="Y72" s="119"/>
      <c r="Z72" s="119"/>
      <c r="AA72" s="119"/>
      <c r="AB72" s="119"/>
      <c r="AC72" s="119"/>
      <c r="AD72" s="119"/>
      <c r="AE72" s="119"/>
      <c r="AF72" s="119"/>
      <c r="AG72" s="119"/>
      <c r="AH72" s="119"/>
      <c r="AI72" s="119"/>
      <c r="AJ72" s="119"/>
      <c r="AK72" s="119"/>
      <c r="AL72" s="119"/>
      <c r="AM72" s="119"/>
      <c r="AN72" s="134"/>
      <c r="AO72" s="136"/>
      <c r="AP72" s="136"/>
      <c r="AQ72" s="118"/>
      <c r="AR72" s="117"/>
      <c r="AS72" s="117"/>
      <c r="AT72" s="117"/>
      <c r="AU72" s="118"/>
      <c r="AV72" s="118"/>
      <c r="AW72" s="119"/>
      <c r="AX72" s="119"/>
      <c r="AY72" s="119"/>
    </row>
    <row r="73" spans="1:52" x14ac:dyDescent="0.25">
      <c r="A73" s="227" t="s">
        <v>657</v>
      </c>
      <c r="B73" s="162"/>
      <c r="C73" s="63"/>
      <c r="D73" s="63"/>
      <c r="E73" s="62"/>
      <c r="F73" s="62"/>
      <c r="G73" s="62"/>
      <c r="H73" s="62"/>
      <c r="I73" s="62"/>
      <c r="J73" s="180"/>
      <c r="K73" s="62"/>
      <c r="L73" s="180"/>
      <c r="M73" s="180"/>
      <c r="N73" s="180"/>
      <c r="O73" s="180"/>
      <c r="P73" s="180"/>
      <c r="Q73" s="60"/>
      <c r="R73" s="137"/>
      <c r="S73" s="137"/>
      <c r="T73" s="118"/>
      <c r="U73" s="119"/>
      <c r="V73" s="118"/>
      <c r="W73" s="118"/>
      <c r="X73" s="118"/>
      <c r="Y73" s="119"/>
      <c r="Z73" s="119"/>
      <c r="AA73" s="119"/>
      <c r="AB73" s="119"/>
      <c r="AC73" s="119"/>
      <c r="AD73" s="119"/>
      <c r="AE73" s="119"/>
      <c r="AF73" s="119"/>
      <c r="AG73" s="119"/>
      <c r="AH73" s="119"/>
      <c r="AI73" s="119"/>
      <c r="AJ73" s="119"/>
      <c r="AK73" s="119"/>
      <c r="AL73" s="119"/>
      <c r="AM73" s="119"/>
      <c r="AN73" s="134"/>
      <c r="AO73" s="136"/>
      <c r="AP73" s="136"/>
      <c r="AQ73" s="118"/>
      <c r="AR73" s="117"/>
      <c r="AS73" s="117"/>
      <c r="AT73" s="117"/>
      <c r="AU73" s="118"/>
      <c r="AV73" s="118"/>
      <c r="AW73" s="119"/>
      <c r="AX73" s="119"/>
      <c r="AY73" s="119"/>
    </row>
    <row r="74" spans="1:52" x14ac:dyDescent="0.25">
      <c r="A74" s="229"/>
      <c r="B74" s="234" t="s">
        <v>649</v>
      </c>
      <c r="C74" s="63"/>
      <c r="D74" s="63"/>
      <c r="E74" s="62"/>
      <c r="F74" s="62"/>
      <c r="G74" s="62"/>
      <c r="H74" s="62"/>
      <c r="I74" s="62"/>
      <c r="J74" s="180"/>
      <c r="K74" s="62"/>
      <c r="L74" s="180"/>
      <c r="M74" s="180"/>
      <c r="N74" s="180"/>
      <c r="O74" s="180"/>
      <c r="P74" s="180"/>
      <c r="Q74" s="60"/>
      <c r="R74" s="137"/>
      <c r="S74" s="137"/>
      <c r="T74" s="118"/>
      <c r="U74" s="119"/>
      <c r="V74" s="118"/>
      <c r="W74" s="118"/>
      <c r="X74" s="118"/>
      <c r="Y74" s="119"/>
      <c r="Z74" s="119"/>
      <c r="AA74" s="119"/>
      <c r="AB74" s="119"/>
      <c r="AC74" s="119"/>
      <c r="AD74" s="119"/>
      <c r="AE74" s="119"/>
      <c r="AF74" s="119"/>
      <c r="AG74" s="119"/>
      <c r="AH74" s="119"/>
      <c r="AI74" s="119"/>
      <c r="AJ74" s="119"/>
      <c r="AK74" s="119"/>
      <c r="AL74" s="119"/>
      <c r="AM74" s="119"/>
      <c r="AN74" s="134"/>
      <c r="AO74" s="136"/>
      <c r="AP74" s="136"/>
      <c r="AQ74" s="118"/>
      <c r="AR74" s="117"/>
      <c r="AS74" s="117"/>
      <c r="AT74" s="117"/>
      <c r="AU74" s="118"/>
      <c r="AV74" s="118"/>
      <c r="AW74" s="119"/>
      <c r="AX74" s="119"/>
      <c r="AY74" s="119"/>
    </row>
    <row r="75" spans="1:52" x14ac:dyDescent="0.25">
      <c r="A75" s="231"/>
      <c r="B75" s="235" t="s">
        <v>656</v>
      </c>
      <c r="C75" s="63"/>
      <c r="D75" s="63"/>
      <c r="E75" s="62"/>
      <c r="F75" s="62"/>
      <c r="G75" s="62"/>
      <c r="H75" s="62"/>
      <c r="I75" s="62"/>
      <c r="J75" s="180"/>
      <c r="K75" s="62"/>
      <c r="L75" s="180"/>
      <c r="M75" s="180"/>
      <c r="N75" s="180"/>
      <c r="O75" s="180"/>
      <c r="P75" s="180"/>
      <c r="Q75" s="60"/>
      <c r="R75" s="137"/>
      <c r="S75" s="137"/>
      <c r="T75" s="118"/>
      <c r="U75" s="119"/>
      <c r="V75" s="118"/>
      <c r="W75" s="118"/>
      <c r="X75" s="118"/>
      <c r="Y75" s="119"/>
      <c r="Z75" s="119"/>
      <c r="AA75" s="119"/>
      <c r="AB75" s="119"/>
      <c r="AC75" s="119"/>
      <c r="AD75" s="119"/>
      <c r="AE75" s="119"/>
      <c r="AF75" s="119"/>
      <c r="AG75" s="119"/>
      <c r="AH75" s="119"/>
      <c r="AI75" s="119"/>
      <c r="AJ75" s="119"/>
      <c r="AK75" s="119"/>
      <c r="AL75" s="119"/>
      <c r="AM75" s="119"/>
      <c r="AN75" s="134"/>
      <c r="AO75" s="136"/>
      <c r="AP75" s="136"/>
      <c r="AQ75" s="118"/>
      <c r="AR75" s="117"/>
      <c r="AS75" s="117"/>
      <c r="AT75" s="117"/>
      <c r="AU75" s="118"/>
      <c r="AV75" s="118"/>
      <c r="AW75" s="119"/>
      <c r="AX75" s="119"/>
      <c r="AY75" s="119"/>
    </row>
    <row r="76" spans="1:52" x14ac:dyDescent="0.25">
      <c r="B76" s="13"/>
      <c r="C76" s="165"/>
      <c r="D76" s="165"/>
      <c r="E76" s="62"/>
      <c r="F76" s="62"/>
      <c r="G76" s="62"/>
      <c r="H76" s="62"/>
      <c r="I76" s="62"/>
      <c r="J76" s="180"/>
      <c r="K76" s="62"/>
      <c r="L76" s="180"/>
      <c r="M76" s="180"/>
      <c r="N76" s="180"/>
      <c r="O76" s="180"/>
      <c r="P76" s="180"/>
      <c r="Q76" s="60"/>
      <c r="R76" s="137"/>
      <c r="S76" s="137"/>
      <c r="T76" s="118"/>
      <c r="U76" s="119"/>
      <c r="V76" s="118"/>
      <c r="W76" s="118"/>
      <c r="X76" s="118"/>
      <c r="Y76" s="119"/>
      <c r="Z76" s="119"/>
      <c r="AA76" s="119"/>
      <c r="AB76" s="119"/>
      <c r="AC76" s="119"/>
      <c r="AD76" s="119"/>
      <c r="AE76" s="119"/>
      <c r="AF76" s="119"/>
      <c r="AG76" s="119"/>
      <c r="AH76" s="119"/>
      <c r="AI76" s="119"/>
      <c r="AJ76" s="119"/>
      <c r="AK76" s="119"/>
      <c r="AL76" s="119"/>
      <c r="AM76" s="119"/>
      <c r="AN76" s="134"/>
      <c r="AO76" s="136"/>
      <c r="AP76" s="136"/>
      <c r="AQ76" s="118"/>
      <c r="AR76" s="117"/>
      <c r="AS76" s="117"/>
      <c r="AT76" s="117"/>
      <c r="AU76" s="118"/>
      <c r="AV76" s="118"/>
      <c r="AW76" s="119"/>
      <c r="AX76" s="119"/>
      <c r="AY76" s="119"/>
    </row>
    <row r="77" spans="1:52" x14ac:dyDescent="0.25">
      <c r="B77" s="13"/>
      <c r="C77" s="165"/>
      <c r="D77" s="165"/>
      <c r="E77" s="62"/>
      <c r="F77" s="62"/>
      <c r="G77" s="62"/>
      <c r="H77" s="62"/>
      <c r="I77" s="62"/>
      <c r="J77" s="180"/>
      <c r="K77" s="62"/>
      <c r="L77" s="180"/>
      <c r="M77" s="180"/>
      <c r="N77" s="180"/>
      <c r="O77" s="180"/>
      <c r="P77" s="180"/>
      <c r="Q77" s="60"/>
      <c r="R77" s="137"/>
      <c r="S77" s="137"/>
      <c r="T77" s="118"/>
      <c r="U77" s="119"/>
      <c r="V77" s="118"/>
      <c r="W77" s="118"/>
      <c r="X77" s="118"/>
      <c r="Y77" s="119"/>
      <c r="Z77" s="119"/>
      <c r="AA77" s="119"/>
      <c r="AB77" s="119"/>
      <c r="AC77" s="119"/>
      <c r="AD77" s="119"/>
      <c r="AE77" s="119"/>
      <c r="AF77" s="119"/>
      <c r="AG77" s="119"/>
      <c r="AH77" s="119"/>
      <c r="AI77" s="119"/>
      <c r="AJ77" s="119"/>
      <c r="AK77" s="119"/>
      <c r="AL77" s="119"/>
      <c r="AM77" s="119"/>
      <c r="AN77" s="134"/>
      <c r="AO77" s="136"/>
      <c r="AP77" s="136"/>
      <c r="AQ77" s="118"/>
      <c r="AR77" s="117"/>
      <c r="AS77" s="117"/>
      <c r="AT77" s="117"/>
      <c r="AU77" s="118"/>
      <c r="AV77" s="118"/>
      <c r="AW77" s="119"/>
      <c r="AX77" s="119"/>
      <c r="AY77" s="119"/>
    </row>
    <row r="78" spans="1:52" x14ac:dyDescent="0.25">
      <c r="B78" s="13"/>
      <c r="C78" s="165"/>
      <c r="D78" s="165"/>
      <c r="E78" s="62"/>
      <c r="F78" s="62"/>
      <c r="G78" s="62"/>
      <c r="H78" s="62"/>
      <c r="I78" s="62"/>
      <c r="J78" s="180"/>
      <c r="K78" s="62"/>
      <c r="L78" s="180"/>
      <c r="M78" s="180"/>
      <c r="N78" s="180"/>
      <c r="O78" s="180"/>
      <c r="P78" s="180"/>
      <c r="Q78" s="60"/>
      <c r="R78" s="137"/>
      <c r="S78" s="137"/>
      <c r="T78" s="118"/>
      <c r="U78" s="119"/>
      <c r="V78" s="118"/>
      <c r="W78" s="118"/>
      <c r="X78" s="118"/>
      <c r="Y78" s="119"/>
      <c r="Z78" s="119"/>
      <c r="AA78" s="119"/>
      <c r="AB78" s="119"/>
      <c r="AC78" s="119"/>
      <c r="AD78" s="119"/>
      <c r="AE78" s="119"/>
      <c r="AF78" s="119"/>
      <c r="AG78" s="119"/>
      <c r="AH78" s="119"/>
      <c r="AI78" s="119"/>
      <c r="AJ78" s="119"/>
      <c r="AK78" s="119"/>
      <c r="AL78" s="119"/>
      <c r="AM78" s="119"/>
      <c r="AN78" s="134"/>
      <c r="AO78" s="136"/>
      <c r="AP78" s="136"/>
      <c r="AQ78" s="118"/>
      <c r="AR78" s="117"/>
      <c r="AS78" s="117"/>
      <c r="AT78" s="117"/>
      <c r="AU78" s="118"/>
      <c r="AV78" s="118"/>
      <c r="AW78" s="119"/>
      <c r="AX78" s="119"/>
      <c r="AY78" s="119"/>
    </row>
    <row r="79" spans="1:52" x14ac:dyDescent="0.25">
      <c r="B79" s="13"/>
      <c r="C79" s="165"/>
      <c r="D79" s="165"/>
      <c r="E79" s="62"/>
      <c r="F79" s="62"/>
      <c r="G79" s="62"/>
      <c r="H79" s="62"/>
      <c r="I79" s="62"/>
      <c r="J79" s="180"/>
      <c r="K79" s="62"/>
      <c r="L79" s="180"/>
      <c r="M79" s="180"/>
      <c r="N79" s="180"/>
      <c r="O79" s="180"/>
      <c r="P79" s="180"/>
      <c r="Q79" s="60"/>
      <c r="R79" s="137"/>
      <c r="S79" s="137"/>
      <c r="T79" s="118"/>
      <c r="U79" s="119"/>
      <c r="V79" s="118"/>
      <c r="W79" s="118"/>
      <c r="X79" s="118"/>
      <c r="Y79" s="119"/>
      <c r="Z79" s="119"/>
      <c r="AA79" s="119"/>
      <c r="AB79" s="119"/>
      <c r="AC79" s="119"/>
      <c r="AD79" s="119"/>
      <c r="AE79" s="119"/>
      <c r="AF79" s="119"/>
      <c r="AG79" s="119"/>
      <c r="AH79" s="119"/>
      <c r="AI79" s="119"/>
      <c r="AJ79" s="119"/>
      <c r="AK79" s="119"/>
      <c r="AL79" s="119"/>
      <c r="AM79" s="119"/>
      <c r="AN79" s="134"/>
      <c r="AO79" s="136"/>
      <c r="AP79" s="136"/>
      <c r="AQ79" s="118"/>
      <c r="AR79" s="117"/>
      <c r="AS79" s="117"/>
      <c r="AT79" s="117"/>
      <c r="AU79" s="118"/>
      <c r="AV79" s="118"/>
      <c r="AW79" s="119"/>
      <c r="AX79" s="119"/>
      <c r="AY79" s="119"/>
    </row>
    <row r="80" spans="1:52" x14ac:dyDescent="0.25">
      <c r="B80" s="13"/>
      <c r="C80" s="165"/>
      <c r="D80" s="165"/>
      <c r="E80" s="62"/>
      <c r="F80" s="62"/>
      <c r="G80" s="62"/>
      <c r="H80" s="62"/>
      <c r="I80" s="62"/>
      <c r="J80" s="180"/>
      <c r="K80" s="62"/>
      <c r="L80" s="180"/>
      <c r="M80" s="180"/>
      <c r="N80" s="180"/>
      <c r="O80" s="180"/>
      <c r="P80" s="180"/>
      <c r="Q80" s="60"/>
      <c r="R80" s="137"/>
      <c r="S80" s="137"/>
      <c r="T80" s="118"/>
      <c r="U80" s="119"/>
      <c r="V80" s="118"/>
      <c r="W80" s="118"/>
      <c r="X80" s="118"/>
      <c r="Y80" s="119"/>
      <c r="Z80" s="119"/>
      <c r="AA80" s="119"/>
      <c r="AB80" s="119"/>
      <c r="AC80" s="119"/>
      <c r="AD80" s="119"/>
      <c r="AE80" s="119"/>
      <c r="AF80" s="119"/>
      <c r="AG80" s="119"/>
      <c r="AH80" s="119"/>
      <c r="AI80" s="119"/>
      <c r="AJ80" s="119"/>
      <c r="AK80" s="119"/>
      <c r="AL80" s="119"/>
      <c r="AM80" s="119"/>
      <c r="AN80" s="134"/>
      <c r="AO80" s="136"/>
      <c r="AP80" s="136"/>
      <c r="AQ80" s="118"/>
      <c r="AR80" s="117"/>
      <c r="AS80" s="117"/>
      <c r="AT80" s="117"/>
      <c r="AU80" s="118"/>
      <c r="AV80" s="118"/>
      <c r="AW80" s="119"/>
      <c r="AX80" s="119"/>
      <c r="AY80" s="119"/>
    </row>
    <row r="81" spans="2:51" x14ac:dyDescent="0.25">
      <c r="B81" s="13"/>
      <c r="C81" s="165"/>
      <c r="D81" s="165"/>
      <c r="E81" s="62"/>
      <c r="F81" s="62"/>
      <c r="G81" s="62"/>
      <c r="H81" s="62"/>
      <c r="I81" s="62"/>
      <c r="J81" s="180"/>
      <c r="K81" s="62"/>
      <c r="L81" s="180"/>
      <c r="M81" s="180"/>
      <c r="N81" s="180"/>
      <c r="O81" s="180"/>
      <c r="P81" s="180"/>
      <c r="Q81" s="60"/>
      <c r="R81" s="137"/>
      <c r="S81" s="137"/>
      <c r="T81" s="118"/>
      <c r="U81" s="119"/>
      <c r="V81" s="118"/>
      <c r="W81" s="118"/>
      <c r="X81" s="118"/>
      <c r="Y81" s="119"/>
      <c r="Z81" s="119"/>
      <c r="AA81" s="119"/>
      <c r="AB81" s="119"/>
      <c r="AC81" s="119"/>
      <c r="AD81" s="119"/>
      <c r="AE81" s="119"/>
      <c r="AF81" s="119"/>
      <c r="AG81" s="119"/>
      <c r="AH81" s="119"/>
      <c r="AI81" s="119"/>
      <c r="AJ81" s="119"/>
      <c r="AK81" s="119"/>
      <c r="AL81" s="119"/>
      <c r="AM81" s="119"/>
      <c r="AN81" s="134"/>
      <c r="AO81" s="136"/>
      <c r="AP81" s="136"/>
      <c r="AQ81" s="118"/>
      <c r="AR81" s="117"/>
      <c r="AS81" s="117"/>
      <c r="AT81" s="117"/>
      <c r="AU81" s="118"/>
      <c r="AV81" s="118"/>
      <c r="AW81" s="119"/>
      <c r="AX81" s="119"/>
      <c r="AY81" s="119"/>
    </row>
    <row r="82" spans="2:51" x14ac:dyDescent="0.25">
      <c r="B82" s="13"/>
      <c r="C82" s="165"/>
      <c r="D82" s="165"/>
      <c r="E82" s="62"/>
      <c r="F82" s="62"/>
      <c r="G82" s="62"/>
      <c r="H82" s="62"/>
      <c r="I82" s="62"/>
      <c r="J82" s="180"/>
      <c r="K82" s="62"/>
      <c r="L82" s="180"/>
      <c r="M82" s="180"/>
      <c r="N82" s="180"/>
      <c r="O82" s="180"/>
      <c r="P82" s="180"/>
      <c r="Q82" s="60"/>
      <c r="R82" s="137"/>
      <c r="S82" s="137"/>
      <c r="T82" s="118"/>
      <c r="U82" s="119"/>
      <c r="V82" s="118"/>
      <c r="W82" s="118"/>
      <c r="X82" s="118"/>
      <c r="Y82" s="119"/>
      <c r="Z82" s="119"/>
      <c r="AA82" s="119"/>
      <c r="AB82" s="119"/>
      <c r="AC82" s="119"/>
      <c r="AD82" s="119"/>
      <c r="AE82" s="119"/>
      <c r="AF82" s="119"/>
      <c r="AG82" s="119"/>
      <c r="AH82" s="119"/>
      <c r="AI82" s="119"/>
      <c r="AJ82" s="119"/>
      <c r="AK82" s="119"/>
      <c r="AL82" s="119"/>
      <c r="AM82" s="119"/>
      <c r="AN82" s="134"/>
      <c r="AO82" s="136"/>
      <c r="AP82" s="136"/>
      <c r="AQ82" s="118"/>
      <c r="AR82" s="117"/>
      <c r="AS82" s="117"/>
      <c r="AT82" s="117"/>
      <c r="AU82" s="118"/>
      <c r="AV82" s="118"/>
      <c r="AW82" s="119"/>
      <c r="AX82" s="119"/>
      <c r="AY82" s="119"/>
    </row>
    <row r="83" spans="2:51" x14ac:dyDescent="0.25">
      <c r="B83" s="13"/>
      <c r="C83" s="165"/>
      <c r="D83" s="165"/>
      <c r="E83" s="62"/>
      <c r="F83" s="62"/>
      <c r="G83" s="62"/>
      <c r="H83" s="62"/>
      <c r="I83" s="62"/>
      <c r="J83" s="180"/>
      <c r="K83" s="62"/>
      <c r="L83" s="180"/>
      <c r="M83" s="180"/>
      <c r="N83" s="180"/>
      <c r="O83" s="180"/>
      <c r="P83" s="180"/>
      <c r="Q83" s="60"/>
      <c r="R83" s="137"/>
      <c r="S83" s="137"/>
      <c r="T83" s="118"/>
      <c r="U83" s="119"/>
      <c r="V83" s="118"/>
      <c r="W83" s="118"/>
      <c r="X83" s="118"/>
      <c r="Y83" s="119"/>
      <c r="Z83" s="119"/>
      <c r="AA83" s="119"/>
      <c r="AB83" s="119"/>
      <c r="AC83" s="119"/>
      <c r="AD83" s="119"/>
      <c r="AE83" s="119"/>
      <c r="AF83" s="119"/>
      <c r="AG83" s="119"/>
      <c r="AH83" s="119"/>
      <c r="AI83" s="119"/>
      <c r="AJ83" s="119"/>
      <c r="AK83" s="119"/>
      <c r="AL83" s="119"/>
      <c r="AM83" s="119"/>
      <c r="AN83" s="134"/>
      <c r="AO83" s="136"/>
      <c r="AP83" s="136"/>
      <c r="AQ83" s="118"/>
      <c r="AR83" s="117"/>
      <c r="AS83" s="117"/>
      <c r="AT83" s="117"/>
      <c r="AU83" s="118"/>
      <c r="AV83" s="118"/>
      <c r="AW83" s="119"/>
      <c r="AX83" s="119"/>
      <c r="AY83" s="119"/>
    </row>
    <row r="84" spans="2:51" x14ac:dyDescent="0.25">
      <c r="B84" s="13"/>
      <c r="C84" s="165"/>
      <c r="D84" s="165"/>
      <c r="E84" s="62"/>
      <c r="F84" s="62"/>
      <c r="G84" s="62"/>
      <c r="H84" s="62"/>
      <c r="I84" s="62"/>
      <c r="J84" s="180"/>
      <c r="K84" s="62"/>
      <c r="L84" s="180"/>
      <c r="M84" s="180"/>
      <c r="N84" s="180"/>
      <c r="O84" s="180"/>
      <c r="P84" s="180"/>
      <c r="Q84" s="60"/>
      <c r="R84" s="137"/>
      <c r="S84" s="137"/>
      <c r="T84" s="118"/>
      <c r="U84" s="119"/>
      <c r="V84" s="118"/>
      <c r="W84" s="118"/>
      <c r="X84" s="118"/>
      <c r="Y84" s="119"/>
      <c r="Z84" s="119"/>
      <c r="AA84" s="119"/>
      <c r="AB84" s="119"/>
      <c r="AC84" s="119"/>
      <c r="AD84" s="119"/>
      <c r="AE84" s="119"/>
      <c r="AF84" s="119"/>
      <c r="AG84" s="119"/>
      <c r="AH84" s="119"/>
      <c r="AI84" s="119"/>
      <c r="AJ84" s="119"/>
      <c r="AK84" s="119"/>
      <c r="AL84" s="119"/>
      <c r="AM84" s="119"/>
      <c r="AN84" s="134"/>
      <c r="AO84" s="136"/>
      <c r="AP84" s="136"/>
      <c r="AQ84" s="118"/>
      <c r="AR84" s="117"/>
      <c r="AS84" s="117"/>
      <c r="AT84" s="117"/>
      <c r="AU84" s="118"/>
      <c r="AV84" s="118"/>
      <c r="AW84" s="119"/>
      <c r="AX84" s="119"/>
      <c r="AY84" s="119"/>
    </row>
    <row r="85" spans="2:51" x14ac:dyDescent="0.25">
      <c r="B85" s="13"/>
      <c r="C85" s="165"/>
      <c r="D85" s="165"/>
      <c r="E85" s="62"/>
      <c r="F85" s="62"/>
      <c r="G85" s="62"/>
      <c r="H85" s="62"/>
      <c r="I85" s="62"/>
      <c r="J85" s="180"/>
      <c r="K85" s="62"/>
      <c r="L85" s="180"/>
      <c r="M85" s="180"/>
      <c r="N85" s="180"/>
      <c r="O85" s="180"/>
      <c r="P85" s="180"/>
      <c r="Q85" s="60"/>
      <c r="R85" s="137"/>
      <c r="S85" s="137"/>
      <c r="T85" s="118"/>
      <c r="U85" s="119"/>
      <c r="V85" s="118"/>
      <c r="W85" s="118"/>
      <c r="X85" s="118"/>
      <c r="Y85" s="119"/>
      <c r="Z85" s="119"/>
      <c r="AA85" s="119"/>
      <c r="AB85" s="119"/>
      <c r="AC85" s="119"/>
      <c r="AD85" s="119"/>
      <c r="AE85" s="119"/>
      <c r="AF85" s="119"/>
      <c r="AG85" s="119"/>
      <c r="AH85" s="119"/>
      <c r="AI85" s="119"/>
      <c r="AJ85" s="119"/>
      <c r="AK85" s="119"/>
      <c r="AL85" s="119"/>
      <c r="AM85" s="119"/>
      <c r="AN85" s="134"/>
      <c r="AO85" s="136"/>
      <c r="AP85" s="136"/>
      <c r="AQ85" s="118"/>
      <c r="AR85" s="117"/>
      <c r="AS85" s="117"/>
      <c r="AT85" s="117"/>
      <c r="AU85" s="118"/>
      <c r="AV85" s="118"/>
      <c r="AW85" s="119"/>
      <c r="AX85" s="119"/>
      <c r="AY85" s="119"/>
    </row>
    <row r="86" spans="2:51" x14ac:dyDescent="0.25">
      <c r="B86" s="13"/>
      <c r="C86" s="165"/>
      <c r="D86" s="165"/>
      <c r="E86" s="62"/>
      <c r="F86" s="62"/>
      <c r="G86" s="62"/>
      <c r="H86" s="62"/>
      <c r="I86" s="62"/>
      <c r="J86" s="180"/>
      <c r="K86" s="62"/>
      <c r="L86" s="180"/>
      <c r="M86" s="180"/>
      <c r="N86" s="180"/>
      <c r="O86" s="180"/>
      <c r="P86" s="180"/>
      <c r="Q86" s="60"/>
      <c r="R86" s="137"/>
      <c r="S86" s="137"/>
      <c r="T86" s="118"/>
      <c r="U86" s="119"/>
      <c r="V86" s="118"/>
      <c r="W86" s="118"/>
      <c r="X86" s="118"/>
      <c r="Y86" s="119"/>
      <c r="Z86" s="119"/>
      <c r="AA86" s="119"/>
      <c r="AB86" s="119"/>
      <c r="AC86" s="119"/>
      <c r="AD86" s="119"/>
      <c r="AE86" s="119"/>
      <c r="AF86" s="119"/>
      <c r="AG86" s="119"/>
      <c r="AH86" s="119"/>
      <c r="AI86" s="119"/>
      <c r="AJ86" s="119"/>
      <c r="AK86" s="119"/>
      <c r="AL86" s="119"/>
      <c r="AM86" s="119"/>
      <c r="AN86" s="134"/>
      <c r="AO86" s="136"/>
      <c r="AP86" s="136"/>
      <c r="AQ86" s="118"/>
      <c r="AR86" s="117"/>
      <c r="AS86" s="117"/>
      <c r="AT86" s="117"/>
      <c r="AU86" s="118"/>
      <c r="AV86" s="118"/>
      <c r="AW86" s="119"/>
      <c r="AX86" s="119"/>
      <c r="AY86" s="119"/>
    </row>
    <row r="87" spans="2:51" x14ac:dyDescent="0.25">
      <c r="B87" s="13"/>
      <c r="C87" s="165"/>
      <c r="D87" s="165"/>
      <c r="E87" s="62"/>
      <c r="F87" s="62"/>
      <c r="G87" s="62"/>
      <c r="H87" s="62"/>
      <c r="I87" s="62"/>
      <c r="J87" s="180"/>
      <c r="K87" s="62"/>
      <c r="L87" s="180"/>
      <c r="M87" s="180"/>
      <c r="N87" s="180"/>
      <c r="O87" s="180"/>
      <c r="P87" s="180"/>
      <c r="Q87" s="60"/>
      <c r="R87" s="137"/>
      <c r="S87" s="137"/>
      <c r="T87" s="118"/>
      <c r="U87" s="119"/>
      <c r="V87" s="118"/>
      <c r="W87" s="118"/>
      <c r="X87" s="118"/>
      <c r="Y87" s="119"/>
      <c r="Z87" s="119"/>
      <c r="AA87" s="119"/>
      <c r="AB87" s="119"/>
      <c r="AC87" s="119"/>
      <c r="AD87" s="119"/>
      <c r="AE87" s="119"/>
      <c r="AF87" s="119"/>
      <c r="AG87" s="119"/>
      <c r="AH87" s="119"/>
      <c r="AI87" s="119"/>
      <c r="AJ87" s="119"/>
      <c r="AK87" s="119"/>
      <c r="AL87" s="119"/>
      <c r="AM87" s="119"/>
      <c r="AN87" s="134"/>
      <c r="AO87" s="136"/>
      <c r="AP87" s="136"/>
      <c r="AQ87" s="118"/>
      <c r="AR87" s="117"/>
      <c r="AS87" s="117"/>
      <c r="AT87" s="117"/>
      <c r="AU87" s="118"/>
      <c r="AV87" s="118"/>
      <c r="AW87" s="119"/>
      <c r="AX87" s="119"/>
      <c r="AY87" s="119"/>
    </row>
    <row r="88" spans="2:51" x14ac:dyDescent="0.25">
      <c r="B88" s="13"/>
      <c r="C88" s="165"/>
      <c r="D88" s="165"/>
      <c r="E88" s="62"/>
      <c r="F88" s="62"/>
      <c r="G88" s="62"/>
      <c r="H88" s="62"/>
      <c r="I88" s="62"/>
      <c r="J88" s="180"/>
      <c r="K88" s="62"/>
      <c r="L88" s="180"/>
      <c r="M88" s="180"/>
      <c r="N88" s="180"/>
      <c r="O88" s="180"/>
      <c r="P88" s="180"/>
      <c r="Q88" s="60"/>
      <c r="R88" s="137"/>
      <c r="S88" s="137"/>
      <c r="T88" s="118"/>
      <c r="U88" s="119"/>
      <c r="V88" s="118"/>
      <c r="W88" s="118"/>
      <c r="X88" s="118"/>
      <c r="Y88" s="119"/>
      <c r="Z88" s="119"/>
      <c r="AA88" s="119"/>
      <c r="AB88" s="119"/>
      <c r="AC88" s="119"/>
      <c r="AD88" s="119"/>
      <c r="AE88" s="119"/>
      <c r="AF88" s="119"/>
      <c r="AG88" s="119"/>
      <c r="AH88" s="119"/>
      <c r="AI88" s="119"/>
      <c r="AJ88" s="119"/>
      <c r="AK88" s="119"/>
      <c r="AL88" s="119"/>
      <c r="AM88" s="119"/>
      <c r="AN88" s="134"/>
      <c r="AO88" s="136"/>
      <c r="AP88" s="136"/>
      <c r="AQ88" s="118"/>
      <c r="AR88" s="117"/>
      <c r="AS88" s="117"/>
      <c r="AT88" s="117"/>
      <c r="AU88" s="118"/>
      <c r="AV88" s="118"/>
      <c r="AW88" s="119"/>
      <c r="AX88" s="119"/>
      <c r="AY88" s="119"/>
    </row>
    <row r="89" spans="2:51" x14ac:dyDescent="0.25">
      <c r="B89" s="13"/>
      <c r="C89" s="165"/>
      <c r="D89" s="165"/>
      <c r="E89" s="62"/>
      <c r="F89" s="62"/>
      <c r="G89" s="62"/>
      <c r="H89" s="62"/>
      <c r="I89" s="62"/>
      <c r="J89" s="180"/>
      <c r="K89" s="62"/>
      <c r="L89" s="180"/>
      <c r="M89" s="180"/>
      <c r="N89" s="180"/>
      <c r="O89" s="180"/>
      <c r="P89" s="180"/>
      <c r="Q89" s="60"/>
      <c r="R89" s="137"/>
      <c r="S89" s="137"/>
      <c r="T89" s="118"/>
      <c r="U89" s="119"/>
      <c r="V89" s="118"/>
      <c r="W89" s="118"/>
      <c r="X89" s="118"/>
      <c r="Y89" s="119"/>
      <c r="Z89" s="119"/>
      <c r="AA89" s="119"/>
      <c r="AB89" s="119"/>
      <c r="AC89" s="119"/>
      <c r="AD89" s="119"/>
      <c r="AE89" s="119"/>
      <c r="AF89" s="119"/>
      <c r="AG89" s="119"/>
      <c r="AH89" s="119"/>
      <c r="AI89" s="119"/>
      <c r="AJ89" s="119"/>
      <c r="AK89" s="119"/>
      <c r="AL89" s="119"/>
      <c r="AM89" s="119"/>
      <c r="AN89" s="134"/>
      <c r="AO89" s="136"/>
      <c r="AP89" s="136"/>
      <c r="AQ89" s="118"/>
      <c r="AR89" s="117"/>
      <c r="AS89" s="117"/>
      <c r="AT89" s="117"/>
      <c r="AU89" s="118"/>
      <c r="AV89" s="118"/>
      <c r="AW89" s="119"/>
      <c r="AX89" s="119"/>
      <c r="AY89" s="119"/>
    </row>
    <row r="90" spans="2:51" x14ac:dyDescent="0.25">
      <c r="B90" s="13"/>
      <c r="C90" s="165"/>
      <c r="D90" s="165"/>
      <c r="E90" s="62"/>
      <c r="F90" s="62"/>
      <c r="G90" s="62"/>
      <c r="H90" s="62"/>
      <c r="I90" s="62"/>
      <c r="J90" s="180"/>
      <c r="K90" s="62"/>
      <c r="L90" s="180"/>
      <c r="M90" s="180"/>
      <c r="N90" s="180"/>
      <c r="O90" s="180"/>
      <c r="P90" s="180"/>
      <c r="Q90" s="60"/>
      <c r="R90" s="137"/>
      <c r="S90" s="137"/>
      <c r="T90" s="118"/>
      <c r="U90" s="119"/>
      <c r="V90" s="118"/>
      <c r="W90" s="118"/>
      <c r="X90" s="118"/>
      <c r="Y90" s="119"/>
      <c r="Z90" s="119"/>
      <c r="AA90" s="119"/>
      <c r="AB90" s="119"/>
      <c r="AC90" s="119"/>
      <c r="AD90" s="119"/>
      <c r="AE90" s="119"/>
      <c r="AF90" s="119"/>
      <c r="AG90" s="119"/>
      <c r="AH90" s="119"/>
      <c r="AI90" s="119"/>
      <c r="AJ90" s="119"/>
      <c r="AK90" s="119"/>
      <c r="AL90" s="119"/>
      <c r="AM90" s="119"/>
      <c r="AN90" s="134"/>
      <c r="AO90" s="136"/>
      <c r="AP90" s="136"/>
      <c r="AQ90" s="118"/>
      <c r="AR90" s="117"/>
      <c r="AS90" s="117"/>
      <c r="AT90" s="117"/>
      <c r="AU90" s="118"/>
      <c r="AV90" s="118"/>
      <c r="AW90" s="119"/>
      <c r="AX90" s="119"/>
      <c r="AY90" s="119"/>
    </row>
    <row r="91" spans="2:51" x14ac:dyDescent="0.25">
      <c r="B91" s="13"/>
      <c r="C91" s="165"/>
      <c r="D91" s="165"/>
      <c r="E91" s="62"/>
      <c r="F91" s="62"/>
      <c r="G91" s="62"/>
      <c r="H91" s="62"/>
      <c r="I91" s="62"/>
      <c r="J91" s="180"/>
      <c r="K91" s="62"/>
      <c r="L91" s="180"/>
      <c r="M91" s="180"/>
      <c r="N91" s="180"/>
      <c r="O91" s="180"/>
      <c r="P91" s="180"/>
      <c r="Q91" s="60"/>
      <c r="R91" s="137"/>
      <c r="S91" s="137"/>
      <c r="T91" s="118"/>
      <c r="U91" s="119"/>
      <c r="V91" s="118"/>
      <c r="W91" s="118"/>
      <c r="X91" s="118"/>
      <c r="Y91" s="119"/>
      <c r="Z91" s="119"/>
      <c r="AA91" s="119"/>
      <c r="AB91" s="119"/>
      <c r="AC91" s="119"/>
      <c r="AD91" s="119"/>
      <c r="AE91" s="119"/>
      <c r="AF91" s="119"/>
      <c r="AG91" s="119"/>
      <c r="AH91" s="119"/>
      <c r="AI91" s="119"/>
      <c r="AJ91" s="119"/>
      <c r="AK91" s="119"/>
      <c r="AL91" s="119"/>
      <c r="AM91" s="119"/>
      <c r="AN91" s="134"/>
      <c r="AO91" s="136"/>
      <c r="AP91" s="136"/>
      <c r="AQ91" s="118"/>
      <c r="AR91" s="117"/>
      <c r="AS91" s="117"/>
      <c r="AT91" s="117"/>
      <c r="AU91" s="118"/>
      <c r="AV91" s="118"/>
      <c r="AW91" s="119"/>
      <c r="AX91" s="119"/>
      <c r="AY91" s="119"/>
    </row>
    <row r="92" spans="2:51" x14ac:dyDescent="0.25">
      <c r="B92" s="13"/>
      <c r="C92" s="165"/>
      <c r="D92" s="165"/>
      <c r="E92" s="62"/>
      <c r="F92" s="62"/>
      <c r="G92" s="62"/>
      <c r="H92" s="62"/>
      <c r="I92" s="62"/>
      <c r="J92" s="180"/>
      <c r="K92" s="62"/>
      <c r="L92" s="180"/>
      <c r="M92" s="180"/>
      <c r="N92" s="180"/>
      <c r="O92" s="180"/>
      <c r="P92" s="180"/>
      <c r="Q92" s="60"/>
      <c r="R92" s="137"/>
      <c r="S92" s="137"/>
      <c r="T92" s="118"/>
      <c r="U92" s="119"/>
      <c r="V92" s="118"/>
      <c r="W92" s="118"/>
      <c r="X92" s="118"/>
      <c r="Y92" s="119"/>
      <c r="Z92" s="119"/>
      <c r="AA92" s="119"/>
      <c r="AB92" s="119"/>
      <c r="AC92" s="119"/>
      <c r="AD92" s="119"/>
      <c r="AE92" s="119"/>
      <c r="AF92" s="119"/>
      <c r="AG92" s="119"/>
      <c r="AH92" s="119"/>
      <c r="AI92" s="119"/>
      <c r="AJ92" s="119"/>
      <c r="AK92" s="119"/>
      <c r="AL92" s="119"/>
      <c r="AM92" s="119"/>
      <c r="AN92" s="134"/>
      <c r="AO92" s="136"/>
      <c r="AP92" s="136"/>
      <c r="AQ92" s="118"/>
      <c r="AR92" s="117"/>
      <c r="AS92" s="117"/>
      <c r="AT92" s="117"/>
      <c r="AU92" s="118"/>
      <c r="AV92" s="118"/>
      <c r="AW92" s="119"/>
      <c r="AX92" s="119"/>
      <c r="AY92" s="119"/>
    </row>
    <row r="93" spans="2:51" x14ac:dyDescent="0.25">
      <c r="B93" s="13"/>
      <c r="C93" s="165"/>
      <c r="D93" s="165"/>
      <c r="E93" s="62"/>
      <c r="F93" s="62"/>
      <c r="G93" s="62"/>
      <c r="H93" s="62"/>
      <c r="I93" s="62"/>
      <c r="J93" s="180"/>
      <c r="K93" s="62"/>
      <c r="L93" s="180"/>
      <c r="M93" s="180"/>
      <c r="N93" s="180"/>
      <c r="O93" s="180"/>
      <c r="P93" s="180"/>
      <c r="Q93" s="60"/>
      <c r="R93" s="137"/>
      <c r="S93" s="137"/>
      <c r="T93" s="118"/>
      <c r="U93" s="119"/>
      <c r="V93" s="118"/>
      <c r="W93" s="118"/>
      <c r="X93" s="118"/>
      <c r="Y93" s="119"/>
      <c r="Z93" s="119"/>
      <c r="AA93" s="119"/>
      <c r="AB93" s="119"/>
      <c r="AC93" s="119"/>
      <c r="AD93" s="119"/>
      <c r="AE93" s="119"/>
      <c r="AF93" s="119"/>
      <c r="AG93" s="119"/>
      <c r="AH93" s="119"/>
      <c r="AI93" s="119"/>
      <c r="AJ93" s="119"/>
      <c r="AK93" s="119"/>
      <c r="AL93" s="119"/>
      <c r="AM93" s="119"/>
      <c r="AN93" s="134"/>
      <c r="AO93" s="136"/>
      <c r="AP93" s="136"/>
      <c r="AQ93" s="118"/>
      <c r="AR93" s="117"/>
      <c r="AS93" s="117"/>
      <c r="AT93" s="117"/>
      <c r="AU93" s="118"/>
      <c r="AV93" s="118"/>
      <c r="AW93" s="119"/>
      <c r="AX93" s="119"/>
      <c r="AY93" s="119"/>
    </row>
    <row r="94" spans="2:51" x14ac:dyDescent="0.25">
      <c r="B94" s="13"/>
      <c r="C94" s="165"/>
      <c r="D94" s="165"/>
      <c r="E94" s="62"/>
      <c r="F94" s="62"/>
      <c r="G94" s="62"/>
      <c r="H94" s="62"/>
      <c r="I94" s="62"/>
      <c r="J94" s="180"/>
      <c r="K94" s="62"/>
      <c r="L94" s="180"/>
      <c r="M94" s="180"/>
      <c r="N94" s="180"/>
      <c r="O94" s="180"/>
      <c r="P94" s="180"/>
      <c r="Q94" s="60"/>
      <c r="R94" s="137"/>
      <c r="S94" s="137"/>
      <c r="T94" s="118"/>
      <c r="U94" s="119"/>
      <c r="V94" s="118"/>
      <c r="W94" s="118"/>
      <c r="X94" s="118"/>
      <c r="Y94" s="119"/>
      <c r="Z94" s="119"/>
      <c r="AA94" s="119"/>
      <c r="AB94" s="119"/>
      <c r="AC94" s="119"/>
      <c r="AD94" s="119"/>
      <c r="AE94" s="119"/>
      <c r="AF94" s="119"/>
      <c r="AG94" s="119"/>
      <c r="AH94" s="119"/>
      <c r="AI94" s="119"/>
      <c r="AJ94" s="119"/>
      <c r="AK94" s="119"/>
      <c r="AL94" s="119"/>
      <c r="AM94" s="119"/>
      <c r="AN94" s="134"/>
      <c r="AO94" s="136"/>
      <c r="AP94" s="136"/>
      <c r="AQ94" s="118"/>
      <c r="AR94" s="117"/>
      <c r="AS94" s="117"/>
      <c r="AT94" s="117"/>
      <c r="AU94" s="118"/>
      <c r="AV94" s="118"/>
      <c r="AW94" s="119"/>
      <c r="AX94" s="119"/>
      <c r="AY94" s="119"/>
    </row>
    <row r="95" spans="2:51" x14ac:dyDescent="0.25">
      <c r="B95" s="13"/>
      <c r="C95" s="165"/>
      <c r="D95" s="165"/>
      <c r="E95" s="62"/>
      <c r="F95" s="62"/>
      <c r="G95" s="62"/>
      <c r="H95" s="62"/>
      <c r="I95" s="62"/>
      <c r="J95" s="180"/>
      <c r="K95" s="62"/>
      <c r="L95" s="180"/>
      <c r="M95" s="180"/>
      <c r="N95" s="180"/>
      <c r="O95" s="180"/>
      <c r="P95" s="180"/>
      <c r="Q95" s="60"/>
      <c r="R95" s="137"/>
      <c r="S95" s="137"/>
      <c r="T95" s="118"/>
      <c r="U95" s="119"/>
      <c r="V95" s="118"/>
      <c r="W95" s="118"/>
      <c r="X95" s="118"/>
      <c r="Y95" s="119"/>
      <c r="Z95" s="119"/>
      <c r="AA95" s="119"/>
      <c r="AB95" s="119"/>
      <c r="AC95" s="119"/>
      <c r="AD95" s="119"/>
      <c r="AE95" s="119"/>
      <c r="AF95" s="119"/>
      <c r="AG95" s="119"/>
      <c r="AH95" s="119"/>
      <c r="AI95" s="119"/>
      <c r="AJ95" s="119"/>
      <c r="AK95" s="119"/>
      <c r="AL95" s="119"/>
      <c r="AM95" s="119"/>
      <c r="AN95" s="134"/>
      <c r="AO95" s="136"/>
      <c r="AP95" s="136"/>
      <c r="AQ95" s="118"/>
      <c r="AR95" s="117"/>
      <c r="AS95" s="117"/>
      <c r="AT95" s="117"/>
      <c r="AU95" s="118"/>
      <c r="AV95" s="118"/>
      <c r="AW95" s="119"/>
      <c r="AX95" s="119"/>
      <c r="AY95" s="119"/>
    </row>
    <row r="96" spans="2:51" x14ac:dyDescent="0.25">
      <c r="B96" s="13"/>
      <c r="C96" s="165"/>
      <c r="D96" s="165"/>
      <c r="E96" s="62"/>
      <c r="F96" s="62"/>
      <c r="G96" s="62"/>
      <c r="H96" s="62"/>
      <c r="I96" s="62"/>
      <c r="J96" s="180"/>
      <c r="K96" s="62"/>
      <c r="L96" s="180"/>
      <c r="M96" s="180"/>
      <c r="N96" s="180"/>
      <c r="O96" s="180"/>
      <c r="P96" s="180"/>
      <c r="Q96" s="60"/>
      <c r="R96" s="137"/>
      <c r="S96" s="137"/>
      <c r="T96" s="118"/>
      <c r="U96" s="119"/>
      <c r="V96" s="118"/>
      <c r="W96" s="118"/>
      <c r="X96" s="118"/>
      <c r="Y96" s="119"/>
      <c r="Z96" s="119"/>
      <c r="AA96" s="119"/>
      <c r="AB96" s="119"/>
      <c r="AC96" s="119"/>
      <c r="AD96" s="119"/>
      <c r="AE96" s="119"/>
      <c r="AF96" s="119"/>
      <c r="AG96" s="119"/>
      <c r="AH96" s="119"/>
      <c r="AI96" s="119"/>
      <c r="AJ96" s="119"/>
      <c r="AK96" s="119"/>
      <c r="AL96" s="119"/>
      <c r="AM96" s="119"/>
      <c r="AN96" s="134"/>
      <c r="AO96" s="136"/>
      <c r="AP96" s="136"/>
      <c r="AQ96" s="118"/>
      <c r="AR96" s="117"/>
      <c r="AS96" s="117"/>
      <c r="AT96" s="117"/>
      <c r="AU96" s="118"/>
      <c r="AV96" s="118"/>
      <c r="AW96" s="119"/>
      <c r="AX96" s="119"/>
      <c r="AY96" s="119"/>
    </row>
    <row r="97" spans="2:51" x14ac:dyDescent="0.25">
      <c r="B97" s="13"/>
      <c r="C97" s="165"/>
      <c r="D97" s="165"/>
      <c r="E97" s="62"/>
      <c r="F97" s="62"/>
      <c r="G97" s="62"/>
      <c r="H97" s="62"/>
      <c r="I97" s="62"/>
      <c r="J97" s="180"/>
      <c r="K97" s="62"/>
      <c r="L97" s="180"/>
      <c r="M97" s="180"/>
      <c r="N97" s="180"/>
      <c r="O97" s="180"/>
      <c r="P97" s="180"/>
      <c r="Q97" s="60"/>
      <c r="R97" s="137"/>
      <c r="S97" s="137"/>
      <c r="T97" s="118"/>
      <c r="U97" s="119"/>
      <c r="V97" s="118"/>
      <c r="W97" s="118"/>
      <c r="X97" s="118"/>
      <c r="Y97" s="119"/>
      <c r="Z97" s="119"/>
      <c r="AA97" s="119"/>
      <c r="AB97" s="119"/>
      <c r="AC97" s="119"/>
      <c r="AD97" s="119"/>
      <c r="AE97" s="119"/>
      <c r="AF97" s="119"/>
      <c r="AG97" s="119"/>
      <c r="AH97" s="119"/>
      <c r="AI97" s="119"/>
      <c r="AJ97" s="119"/>
      <c r="AK97" s="119"/>
      <c r="AL97" s="119"/>
      <c r="AM97" s="119"/>
      <c r="AN97" s="134"/>
      <c r="AO97" s="136"/>
      <c r="AP97" s="136"/>
      <c r="AQ97" s="118"/>
      <c r="AR97" s="117"/>
      <c r="AS97" s="117"/>
      <c r="AT97" s="117"/>
      <c r="AU97" s="118"/>
      <c r="AV97" s="118"/>
      <c r="AW97" s="119"/>
      <c r="AX97" s="119"/>
      <c r="AY97" s="119"/>
    </row>
    <row r="98" spans="2:51" x14ac:dyDescent="0.25">
      <c r="B98" s="13"/>
      <c r="C98" s="165"/>
      <c r="D98" s="165"/>
      <c r="E98" s="62"/>
      <c r="F98" s="62"/>
      <c r="G98" s="62"/>
      <c r="H98" s="62"/>
      <c r="I98" s="62"/>
      <c r="J98" s="180"/>
      <c r="K98" s="62"/>
      <c r="L98" s="180"/>
      <c r="M98" s="180"/>
      <c r="N98" s="180"/>
      <c r="O98" s="180"/>
      <c r="P98" s="180"/>
      <c r="Q98" s="60"/>
      <c r="R98" s="137"/>
      <c r="S98" s="137"/>
      <c r="T98" s="118"/>
      <c r="U98" s="119"/>
      <c r="V98" s="118"/>
      <c r="W98" s="118"/>
      <c r="X98" s="118"/>
      <c r="Y98" s="119"/>
      <c r="Z98" s="119"/>
      <c r="AA98" s="119"/>
      <c r="AB98" s="119"/>
      <c r="AC98" s="119"/>
      <c r="AD98" s="119"/>
      <c r="AE98" s="119"/>
      <c r="AF98" s="119"/>
      <c r="AG98" s="119"/>
      <c r="AH98" s="119"/>
      <c r="AI98" s="119"/>
      <c r="AJ98" s="119"/>
      <c r="AK98" s="119"/>
      <c r="AL98" s="119"/>
      <c r="AM98" s="119"/>
      <c r="AN98" s="134"/>
      <c r="AO98" s="136"/>
      <c r="AP98" s="136"/>
      <c r="AQ98" s="118"/>
      <c r="AR98" s="117"/>
      <c r="AS98" s="117"/>
      <c r="AT98" s="117"/>
      <c r="AU98" s="118"/>
      <c r="AV98" s="118"/>
      <c r="AW98" s="119"/>
      <c r="AX98" s="119"/>
      <c r="AY98" s="119"/>
    </row>
    <row r="99" spans="2:51" x14ac:dyDescent="0.25">
      <c r="B99" s="13"/>
      <c r="C99" s="165"/>
      <c r="D99" s="165"/>
      <c r="E99" s="62"/>
      <c r="F99" s="62"/>
      <c r="G99" s="62"/>
      <c r="H99" s="62"/>
      <c r="I99" s="62"/>
      <c r="J99" s="180"/>
      <c r="K99" s="62"/>
      <c r="L99" s="180"/>
      <c r="M99" s="180"/>
      <c r="N99" s="180"/>
      <c r="O99" s="180"/>
      <c r="P99" s="180"/>
      <c r="Q99" s="60"/>
      <c r="R99" s="137"/>
      <c r="S99" s="137"/>
      <c r="T99" s="118"/>
      <c r="U99" s="119"/>
      <c r="V99" s="118"/>
      <c r="W99" s="118"/>
      <c r="X99" s="118"/>
      <c r="Y99" s="119"/>
      <c r="Z99" s="119"/>
      <c r="AA99" s="119"/>
      <c r="AB99" s="119"/>
      <c r="AC99" s="119"/>
      <c r="AD99" s="119"/>
      <c r="AE99" s="119"/>
      <c r="AF99" s="119"/>
      <c r="AG99" s="119"/>
      <c r="AH99" s="119"/>
      <c r="AI99" s="119"/>
      <c r="AJ99" s="119"/>
      <c r="AK99" s="119"/>
      <c r="AL99" s="119"/>
      <c r="AM99" s="119"/>
      <c r="AN99" s="134"/>
      <c r="AO99" s="136"/>
      <c r="AP99" s="136"/>
      <c r="AQ99" s="118"/>
      <c r="AR99" s="117"/>
      <c r="AS99" s="117"/>
      <c r="AT99" s="117"/>
      <c r="AU99" s="118"/>
      <c r="AV99" s="118"/>
      <c r="AW99" s="119"/>
      <c r="AX99" s="119"/>
      <c r="AY99" s="119"/>
    </row>
    <row r="100" spans="2:51" x14ac:dyDescent="0.25">
      <c r="B100" s="13"/>
      <c r="C100" s="165"/>
      <c r="D100" s="165"/>
      <c r="E100" s="62"/>
      <c r="F100" s="62"/>
      <c r="G100" s="62"/>
      <c r="H100" s="62"/>
      <c r="I100" s="62"/>
      <c r="J100" s="180"/>
      <c r="K100" s="62"/>
      <c r="L100" s="180"/>
      <c r="M100" s="180"/>
      <c r="N100" s="180"/>
      <c r="O100" s="180"/>
      <c r="P100" s="180"/>
      <c r="Q100" s="60"/>
      <c r="R100" s="137"/>
      <c r="S100" s="137"/>
      <c r="T100" s="118"/>
      <c r="U100" s="119"/>
      <c r="V100" s="118"/>
      <c r="W100" s="118"/>
      <c r="X100" s="118"/>
      <c r="Y100" s="119"/>
      <c r="Z100" s="119"/>
      <c r="AA100" s="119"/>
      <c r="AB100" s="119"/>
      <c r="AC100" s="119"/>
      <c r="AD100" s="119"/>
      <c r="AE100" s="119"/>
      <c r="AF100" s="119"/>
      <c r="AG100" s="119"/>
      <c r="AH100" s="119"/>
      <c r="AI100" s="119"/>
      <c r="AJ100" s="119"/>
      <c r="AK100" s="119"/>
      <c r="AL100" s="119"/>
      <c r="AM100" s="119"/>
      <c r="AN100" s="134"/>
      <c r="AO100" s="136"/>
      <c r="AP100" s="136"/>
      <c r="AQ100" s="118"/>
      <c r="AR100" s="117"/>
      <c r="AS100" s="117"/>
      <c r="AT100" s="117"/>
      <c r="AU100" s="118"/>
      <c r="AV100" s="118"/>
      <c r="AW100" s="119"/>
      <c r="AX100" s="119"/>
      <c r="AY100" s="119"/>
    </row>
    <row r="101" spans="2:51" x14ac:dyDescent="0.25">
      <c r="B101" s="13"/>
      <c r="C101" s="165"/>
      <c r="D101" s="165"/>
      <c r="E101" s="62"/>
      <c r="F101" s="62"/>
      <c r="G101" s="62"/>
      <c r="H101" s="62"/>
      <c r="I101" s="62"/>
      <c r="J101" s="180"/>
      <c r="K101" s="62"/>
      <c r="L101" s="180"/>
      <c r="M101" s="180"/>
      <c r="N101" s="180"/>
      <c r="O101" s="180"/>
      <c r="P101" s="180"/>
      <c r="Q101" s="60"/>
      <c r="R101" s="137"/>
      <c r="S101" s="137"/>
      <c r="T101" s="118"/>
      <c r="U101" s="119"/>
      <c r="V101" s="118"/>
      <c r="W101" s="118"/>
      <c r="X101" s="118"/>
      <c r="Y101" s="119"/>
      <c r="Z101" s="119"/>
      <c r="AA101" s="119"/>
      <c r="AB101" s="119"/>
      <c r="AC101" s="119"/>
      <c r="AD101" s="119"/>
      <c r="AE101" s="119"/>
      <c r="AF101" s="119"/>
      <c r="AG101" s="119"/>
      <c r="AH101" s="119"/>
      <c r="AI101" s="119"/>
      <c r="AJ101" s="119"/>
      <c r="AK101" s="119"/>
      <c r="AL101" s="119"/>
      <c r="AM101" s="119"/>
      <c r="AN101" s="134"/>
      <c r="AO101" s="136"/>
      <c r="AP101" s="136"/>
      <c r="AQ101" s="118"/>
      <c r="AR101" s="117"/>
      <c r="AS101" s="117"/>
      <c r="AT101" s="117"/>
      <c r="AU101" s="118"/>
      <c r="AV101" s="118"/>
      <c r="AW101" s="119"/>
      <c r="AX101" s="119"/>
      <c r="AY101" s="119"/>
    </row>
    <row r="102" spans="2:51" x14ac:dyDescent="0.25">
      <c r="B102" s="13"/>
      <c r="C102" s="165"/>
      <c r="D102" s="165"/>
      <c r="E102" s="62"/>
      <c r="F102" s="62"/>
      <c r="G102" s="62"/>
      <c r="H102" s="62"/>
      <c r="I102" s="62"/>
      <c r="J102" s="180"/>
      <c r="K102" s="62"/>
      <c r="L102" s="180"/>
      <c r="M102" s="180"/>
      <c r="N102" s="180"/>
      <c r="O102" s="180"/>
      <c r="P102" s="180"/>
      <c r="Q102" s="60"/>
      <c r="R102" s="137"/>
      <c r="S102" s="137"/>
      <c r="T102" s="118"/>
      <c r="U102" s="119"/>
      <c r="V102" s="118"/>
      <c r="W102" s="118"/>
      <c r="X102" s="118"/>
      <c r="Y102" s="119"/>
      <c r="Z102" s="119"/>
      <c r="AA102" s="119"/>
      <c r="AB102" s="119"/>
      <c r="AC102" s="119"/>
      <c r="AD102" s="119"/>
      <c r="AE102" s="119"/>
      <c r="AF102" s="119"/>
      <c r="AG102" s="119"/>
      <c r="AH102" s="119"/>
      <c r="AI102" s="119"/>
      <c r="AJ102" s="119"/>
      <c r="AK102" s="119"/>
      <c r="AL102" s="119"/>
      <c r="AM102" s="119"/>
      <c r="AN102" s="134"/>
      <c r="AO102" s="136"/>
      <c r="AP102" s="136"/>
      <c r="AQ102" s="118"/>
      <c r="AR102" s="117"/>
      <c r="AS102" s="117"/>
      <c r="AT102" s="117"/>
      <c r="AU102" s="118"/>
      <c r="AV102" s="118"/>
      <c r="AW102" s="119"/>
      <c r="AX102" s="119"/>
      <c r="AY102" s="119"/>
    </row>
    <row r="103" spans="2:51" x14ac:dyDescent="0.25">
      <c r="B103" s="13"/>
      <c r="C103" s="165"/>
      <c r="D103" s="165"/>
      <c r="E103" s="62"/>
      <c r="F103" s="62"/>
      <c r="G103" s="62"/>
      <c r="H103" s="62"/>
      <c r="I103" s="62"/>
      <c r="J103" s="180"/>
      <c r="K103" s="62"/>
      <c r="L103" s="180"/>
      <c r="M103" s="180"/>
      <c r="N103" s="180"/>
      <c r="O103" s="180"/>
      <c r="P103" s="180"/>
      <c r="Q103" s="60"/>
      <c r="R103" s="137"/>
      <c r="S103" s="137"/>
      <c r="T103" s="118"/>
      <c r="U103" s="119"/>
      <c r="V103" s="118"/>
      <c r="W103" s="118"/>
      <c r="X103" s="118"/>
      <c r="Y103" s="119"/>
      <c r="Z103" s="119"/>
      <c r="AA103" s="119"/>
      <c r="AB103" s="119"/>
      <c r="AC103" s="119"/>
      <c r="AD103" s="119"/>
      <c r="AE103" s="119"/>
      <c r="AF103" s="119"/>
      <c r="AG103" s="119"/>
      <c r="AH103" s="119"/>
      <c r="AI103" s="119"/>
      <c r="AJ103" s="119"/>
      <c r="AK103" s="119"/>
      <c r="AL103" s="119"/>
      <c r="AM103" s="119"/>
      <c r="AN103" s="134"/>
      <c r="AO103" s="136"/>
      <c r="AP103" s="136"/>
      <c r="AQ103" s="118"/>
      <c r="AR103" s="117"/>
      <c r="AS103" s="117"/>
      <c r="AT103" s="117"/>
      <c r="AU103" s="118"/>
      <c r="AV103" s="118"/>
      <c r="AW103" s="119"/>
      <c r="AX103" s="119"/>
      <c r="AY103" s="119"/>
    </row>
    <row r="104" spans="2:51" x14ac:dyDescent="0.25">
      <c r="B104" s="13"/>
      <c r="C104" s="165"/>
      <c r="D104" s="165"/>
      <c r="E104" s="62"/>
      <c r="F104" s="62"/>
      <c r="G104" s="62"/>
      <c r="H104" s="62"/>
      <c r="I104" s="62"/>
      <c r="J104" s="180"/>
      <c r="K104" s="62"/>
      <c r="L104" s="180"/>
      <c r="M104" s="180"/>
      <c r="N104" s="180"/>
      <c r="O104" s="180"/>
      <c r="P104" s="180"/>
      <c r="Q104" s="60"/>
      <c r="R104" s="137"/>
      <c r="S104" s="137"/>
      <c r="T104" s="118"/>
      <c r="U104" s="119"/>
      <c r="V104" s="118"/>
      <c r="W104" s="118"/>
      <c r="X104" s="118"/>
      <c r="Y104" s="119"/>
      <c r="Z104" s="119"/>
      <c r="AA104" s="119"/>
      <c r="AB104" s="119"/>
      <c r="AC104" s="119"/>
      <c r="AD104" s="119"/>
      <c r="AE104" s="119"/>
      <c r="AF104" s="119"/>
      <c r="AG104" s="119"/>
      <c r="AH104" s="119"/>
      <c r="AI104" s="119"/>
      <c r="AJ104" s="119"/>
      <c r="AK104" s="119"/>
      <c r="AL104" s="119"/>
      <c r="AM104" s="119"/>
      <c r="AN104" s="134"/>
      <c r="AO104" s="136"/>
      <c r="AP104" s="136"/>
      <c r="AQ104" s="118"/>
      <c r="AR104" s="117"/>
      <c r="AS104" s="117"/>
      <c r="AT104" s="117"/>
      <c r="AU104" s="118"/>
      <c r="AV104" s="118"/>
      <c r="AW104" s="119"/>
      <c r="AX104" s="119"/>
      <c r="AY104" s="119"/>
    </row>
    <row r="105" spans="2:51" x14ac:dyDescent="0.25">
      <c r="B105" s="13"/>
      <c r="C105" s="165"/>
      <c r="D105" s="165"/>
      <c r="E105" s="62"/>
      <c r="F105" s="62"/>
      <c r="G105" s="62"/>
      <c r="H105" s="62"/>
      <c r="I105" s="62"/>
      <c r="J105" s="180"/>
      <c r="K105" s="62"/>
      <c r="L105" s="180"/>
      <c r="M105" s="180"/>
      <c r="N105" s="180"/>
      <c r="O105" s="180"/>
      <c r="P105" s="180"/>
      <c r="Q105" s="60"/>
      <c r="R105" s="137"/>
      <c r="S105" s="137"/>
      <c r="T105" s="118"/>
      <c r="U105" s="119"/>
      <c r="V105" s="118"/>
      <c r="W105" s="118"/>
      <c r="X105" s="118"/>
      <c r="Y105" s="119"/>
      <c r="Z105" s="119"/>
      <c r="AA105" s="119"/>
      <c r="AB105" s="119"/>
      <c r="AC105" s="119"/>
      <c r="AD105" s="119"/>
      <c r="AE105" s="119"/>
      <c r="AF105" s="119"/>
      <c r="AG105" s="119"/>
      <c r="AH105" s="119"/>
      <c r="AI105" s="119"/>
      <c r="AJ105" s="119"/>
      <c r="AK105" s="119"/>
      <c r="AL105" s="119"/>
      <c r="AM105" s="119"/>
      <c r="AN105" s="134"/>
      <c r="AO105" s="136"/>
      <c r="AP105" s="136"/>
      <c r="AQ105" s="118"/>
      <c r="AR105" s="117"/>
      <c r="AS105" s="117"/>
      <c r="AT105" s="117"/>
      <c r="AU105" s="118"/>
      <c r="AV105" s="118"/>
      <c r="AW105" s="119"/>
      <c r="AX105" s="119"/>
      <c r="AY105" s="119"/>
    </row>
    <row r="106" spans="2:51" x14ac:dyDescent="0.25">
      <c r="B106" s="13"/>
      <c r="C106" s="165"/>
      <c r="D106" s="165"/>
      <c r="E106" s="62"/>
      <c r="F106" s="62"/>
      <c r="G106" s="62"/>
      <c r="H106" s="62"/>
      <c r="I106" s="62"/>
      <c r="J106" s="180"/>
      <c r="K106" s="62"/>
      <c r="L106" s="180"/>
      <c r="M106" s="180"/>
      <c r="N106" s="180"/>
      <c r="O106" s="180"/>
      <c r="P106" s="180"/>
      <c r="Q106" s="60"/>
      <c r="R106" s="137"/>
      <c r="S106" s="137"/>
      <c r="T106" s="118"/>
      <c r="U106" s="119"/>
      <c r="V106" s="118"/>
      <c r="W106" s="118"/>
      <c r="X106" s="118"/>
      <c r="Y106" s="119"/>
      <c r="Z106" s="119"/>
      <c r="AA106" s="119"/>
      <c r="AB106" s="119"/>
      <c r="AC106" s="119"/>
      <c r="AD106" s="119"/>
      <c r="AE106" s="119"/>
      <c r="AF106" s="119"/>
      <c r="AG106" s="119"/>
      <c r="AH106" s="119"/>
      <c r="AI106" s="119"/>
      <c r="AJ106" s="119"/>
      <c r="AK106" s="119"/>
      <c r="AL106" s="119"/>
      <c r="AM106" s="119"/>
      <c r="AN106" s="134"/>
      <c r="AO106" s="136"/>
      <c r="AP106" s="136"/>
      <c r="AQ106" s="118"/>
      <c r="AR106" s="117"/>
      <c r="AS106" s="117"/>
      <c r="AT106" s="117"/>
      <c r="AU106" s="118"/>
      <c r="AV106" s="118"/>
      <c r="AW106" s="119"/>
      <c r="AX106" s="119"/>
      <c r="AY106" s="119"/>
    </row>
    <row r="107" spans="2:51" x14ac:dyDescent="0.25">
      <c r="B107" s="13"/>
      <c r="C107" s="165"/>
      <c r="D107" s="165"/>
      <c r="E107" s="62"/>
      <c r="F107" s="62"/>
      <c r="G107" s="62"/>
      <c r="H107" s="62"/>
      <c r="I107" s="62"/>
      <c r="J107" s="180"/>
      <c r="K107" s="62"/>
      <c r="L107" s="180"/>
      <c r="M107" s="180"/>
      <c r="N107" s="180"/>
      <c r="O107" s="180"/>
      <c r="P107" s="180"/>
      <c r="Q107" s="60"/>
      <c r="R107" s="137"/>
      <c r="S107" s="137"/>
      <c r="T107" s="118"/>
      <c r="U107" s="119"/>
      <c r="V107" s="118"/>
      <c r="W107" s="118"/>
      <c r="X107" s="118"/>
      <c r="Y107" s="119"/>
      <c r="Z107" s="119"/>
      <c r="AA107" s="119"/>
      <c r="AB107" s="119"/>
      <c r="AC107" s="119"/>
      <c r="AD107" s="119"/>
      <c r="AE107" s="119"/>
      <c r="AF107" s="119"/>
      <c r="AG107" s="119"/>
      <c r="AH107" s="119"/>
      <c r="AI107" s="119"/>
      <c r="AJ107" s="119"/>
      <c r="AK107" s="119"/>
      <c r="AL107" s="119"/>
      <c r="AM107" s="119"/>
      <c r="AN107" s="134"/>
      <c r="AO107" s="136"/>
      <c r="AP107" s="136"/>
      <c r="AQ107" s="118"/>
      <c r="AR107" s="117"/>
      <c r="AS107" s="117"/>
      <c r="AT107" s="117"/>
      <c r="AU107" s="118"/>
      <c r="AV107" s="118"/>
      <c r="AW107" s="119"/>
      <c r="AX107" s="119"/>
      <c r="AY107" s="119"/>
    </row>
    <row r="108" spans="2:51" x14ac:dyDescent="0.25">
      <c r="B108" s="13"/>
      <c r="C108" s="165"/>
      <c r="D108" s="165"/>
      <c r="E108" s="62"/>
      <c r="F108" s="62"/>
      <c r="G108" s="62"/>
      <c r="H108" s="62"/>
      <c r="I108" s="62"/>
      <c r="J108" s="180"/>
      <c r="K108" s="62"/>
      <c r="L108" s="180"/>
      <c r="M108" s="180"/>
      <c r="N108" s="180"/>
      <c r="O108" s="180"/>
      <c r="P108" s="180"/>
      <c r="Q108" s="60"/>
      <c r="R108" s="137"/>
      <c r="S108" s="137"/>
      <c r="T108" s="118"/>
      <c r="U108" s="119"/>
      <c r="V108" s="118"/>
      <c r="W108" s="118"/>
      <c r="X108" s="118"/>
      <c r="Y108" s="119"/>
      <c r="Z108" s="119"/>
      <c r="AA108" s="119"/>
      <c r="AB108" s="119"/>
      <c r="AC108" s="119"/>
      <c r="AD108" s="119"/>
      <c r="AE108" s="119"/>
      <c r="AF108" s="119"/>
      <c r="AG108" s="119"/>
      <c r="AH108" s="119"/>
      <c r="AI108" s="119"/>
      <c r="AJ108" s="119"/>
      <c r="AK108" s="119"/>
      <c r="AL108" s="119"/>
      <c r="AM108" s="119"/>
      <c r="AN108" s="134"/>
      <c r="AO108" s="136"/>
      <c r="AP108" s="136"/>
      <c r="AQ108" s="118"/>
      <c r="AR108" s="117"/>
      <c r="AS108" s="117"/>
      <c r="AT108" s="117"/>
      <c r="AU108" s="118"/>
      <c r="AV108" s="118"/>
      <c r="AW108" s="119"/>
      <c r="AX108" s="119"/>
      <c r="AY108" s="119"/>
    </row>
    <row r="109" spans="2:51" x14ac:dyDescent="0.25">
      <c r="B109" s="13"/>
      <c r="C109" s="165"/>
      <c r="D109" s="165"/>
      <c r="E109" s="62"/>
      <c r="F109" s="62"/>
      <c r="G109" s="62"/>
      <c r="H109" s="62"/>
      <c r="I109" s="62"/>
      <c r="J109" s="180"/>
      <c r="K109" s="62"/>
      <c r="L109" s="180"/>
      <c r="M109" s="180"/>
      <c r="N109" s="180"/>
      <c r="O109" s="180"/>
      <c r="P109" s="180"/>
      <c r="Q109" s="60"/>
      <c r="R109" s="137"/>
      <c r="S109" s="137"/>
      <c r="T109" s="118"/>
      <c r="U109" s="119"/>
      <c r="V109" s="118"/>
      <c r="W109" s="118"/>
      <c r="X109" s="118"/>
      <c r="Y109" s="119"/>
      <c r="Z109" s="119"/>
      <c r="AA109" s="119"/>
      <c r="AB109" s="119"/>
      <c r="AC109" s="119"/>
      <c r="AD109" s="119"/>
      <c r="AE109" s="119"/>
      <c r="AF109" s="119"/>
      <c r="AG109" s="119"/>
      <c r="AH109" s="119"/>
      <c r="AI109" s="119"/>
      <c r="AJ109" s="119"/>
      <c r="AK109" s="119"/>
      <c r="AL109" s="119"/>
      <c r="AM109" s="119"/>
      <c r="AN109" s="134"/>
      <c r="AO109" s="136"/>
      <c r="AP109" s="136"/>
      <c r="AQ109" s="118"/>
      <c r="AR109" s="117"/>
      <c r="AS109" s="117"/>
      <c r="AT109" s="117"/>
      <c r="AU109" s="118"/>
      <c r="AV109" s="118"/>
      <c r="AW109" s="119"/>
      <c r="AX109" s="119"/>
      <c r="AY109" s="119"/>
    </row>
    <row r="110" spans="2:51" x14ac:dyDescent="0.25">
      <c r="B110" s="13"/>
      <c r="C110" s="165"/>
      <c r="D110" s="165"/>
      <c r="E110" s="62"/>
      <c r="F110" s="62"/>
      <c r="G110" s="62"/>
      <c r="H110" s="62"/>
      <c r="I110" s="62"/>
      <c r="J110" s="180"/>
      <c r="K110" s="62"/>
      <c r="L110" s="180"/>
      <c r="M110" s="180"/>
      <c r="N110" s="180"/>
      <c r="O110" s="180"/>
      <c r="P110" s="180"/>
      <c r="Q110" s="60"/>
      <c r="R110" s="137"/>
      <c r="S110" s="137"/>
      <c r="T110" s="118"/>
      <c r="U110" s="119"/>
      <c r="V110" s="118"/>
      <c r="W110" s="118"/>
      <c r="X110" s="118"/>
      <c r="Y110" s="119"/>
      <c r="Z110" s="119"/>
      <c r="AA110" s="119"/>
      <c r="AB110" s="119"/>
      <c r="AC110" s="119"/>
      <c r="AD110" s="119"/>
      <c r="AE110" s="119"/>
      <c r="AF110" s="119"/>
      <c r="AG110" s="119"/>
      <c r="AH110" s="119"/>
      <c r="AI110" s="119"/>
      <c r="AJ110" s="119"/>
      <c r="AK110" s="119"/>
      <c r="AL110" s="119"/>
      <c r="AM110" s="119"/>
      <c r="AN110" s="134"/>
      <c r="AO110" s="136"/>
      <c r="AP110" s="136"/>
      <c r="AQ110" s="118"/>
      <c r="AR110" s="117"/>
      <c r="AS110" s="117"/>
      <c r="AT110" s="117"/>
      <c r="AU110" s="118"/>
      <c r="AV110" s="118"/>
      <c r="AW110" s="119"/>
      <c r="AX110" s="119"/>
      <c r="AY110" s="119"/>
    </row>
    <row r="111" spans="2:51" x14ac:dyDescent="0.25">
      <c r="B111" s="13"/>
      <c r="C111" s="165"/>
      <c r="D111" s="165"/>
      <c r="E111" s="62"/>
      <c r="F111" s="62"/>
      <c r="G111" s="62"/>
      <c r="H111" s="62"/>
      <c r="I111" s="62"/>
      <c r="J111" s="180"/>
      <c r="K111" s="62"/>
      <c r="L111" s="180"/>
      <c r="M111" s="180"/>
      <c r="N111" s="180"/>
      <c r="O111" s="180"/>
      <c r="P111" s="180"/>
      <c r="Q111" s="60"/>
      <c r="R111" s="137"/>
      <c r="S111" s="137"/>
      <c r="T111" s="118"/>
      <c r="U111" s="119"/>
      <c r="V111" s="118"/>
      <c r="W111" s="118"/>
      <c r="X111" s="118"/>
      <c r="Y111" s="119"/>
      <c r="Z111" s="119"/>
      <c r="AA111" s="119"/>
      <c r="AB111" s="119"/>
      <c r="AC111" s="119"/>
      <c r="AD111" s="119"/>
      <c r="AE111" s="119"/>
      <c r="AF111" s="119"/>
      <c r="AG111" s="119"/>
      <c r="AH111" s="119"/>
      <c r="AI111" s="119"/>
      <c r="AJ111" s="119"/>
      <c r="AK111" s="119"/>
      <c r="AL111" s="119"/>
      <c r="AM111" s="119"/>
      <c r="AN111" s="134"/>
      <c r="AO111" s="136"/>
      <c r="AP111" s="136"/>
      <c r="AQ111" s="118"/>
      <c r="AR111" s="117"/>
      <c r="AS111" s="117"/>
      <c r="AT111" s="117"/>
      <c r="AU111" s="118"/>
      <c r="AV111" s="118"/>
      <c r="AW111" s="119"/>
      <c r="AX111" s="119"/>
      <c r="AY111" s="119"/>
    </row>
    <row r="112" spans="2:51" x14ac:dyDescent="0.25">
      <c r="B112" s="13"/>
      <c r="C112" s="165"/>
      <c r="D112" s="165"/>
      <c r="E112" s="62"/>
      <c r="F112" s="62"/>
      <c r="G112" s="62"/>
      <c r="H112" s="62"/>
      <c r="I112" s="62"/>
      <c r="J112" s="180"/>
      <c r="K112" s="62"/>
      <c r="L112" s="180"/>
      <c r="M112" s="180"/>
      <c r="N112" s="180"/>
      <c r="O112" s="180"/>
      <c r="P112" s="180"/>
      <c r="Q112" s="60"/>
      <c r="R112" s="137"/>
      <c r="S112" s="137"/>
      <c r="T112" s="118"/>
      <c r="U112" s="119"/>
      <c r="V112" s="118"/>
      <c r="W112" s="118"/>
      <c r="X112" s="118"/>
      <c r="Y112" s="119"/>
      <c r="Z112" s="119"/>
      <c r="AA112" s="119"/>
      <c r="AB112" s="119"/>
      <c r="AC112" s="119"/>
      <c r="AD112" s="119"/>
      <c r="AE112" s="119"/>
      <c r="AF112" s="119"/>
      <c r="AG112" s="119"/>
      <c r="AH112" s="119"/>
      <c r="AI112" s="119"/>
      <c r="AJ112" s="119"/>
      <c r="AK112" s="119"/>
      <c r="AL112" s="119"/>
      <c r="AM112" s="119"/>
      <c r="AN112" s="134"/>
      <c r="AO112" s="136"/>
      <c r="AP112" s="136"/>
      <c r="AQ112" s="118"/>
      <c r="AR112" s="117"/>
      <c r="AS112" s="117"/>
      <c r="AT112" s="117"/>
      <c r="AU112" s="118"/>
      <c r="AV112" s="118"/>
      <c r="AW112" s="119"/>
      <c r="AX112" s="119"/>
      <c r="AY112" s="119"/>
    </row>
    <row r="113" spans="2:51" x14ac:dyDescent="0.25">
      <c r="B113" s="13"/>
      <c r="C113" s="165"/>
      <c r="D113" s="165"/>
      <c r="E113" s="62"/>
      <c r="F113" s="62"/>
      <c r="G113" s="62"/>
      <c r="H113" s="62"/>
      <c r="I113" s="62"/>
      <c r="J113" s="180"/>
      <c r="K113" s="62"/>
      <c r="L113" s="180"/>
      <c r="M113" s="180"/>
      <c r="N113" s="180"/>
      <c r="O113" s="180"/>
      <c r="P113" s="180"/>
      <c r="Q113" s="60"/>
      <c r="R113" s="137"/>
      <c r="S113" s="137"/>
      <c r="T113" s="118"/>
      <c r="U113" s="119"/>
      <c r="V113" s="118"/>
      <c r="W113" s="118"/>
      <c r="X113" s="118"/>
      <c r="Y113" s="119"/>
      <c r="Z113" s="119"/>
      <c r="AA113" s="119"/>
      <c r="AB113" s="119"/>
      <c r="AC113" s="119"/>
      <c r="AD113" s="119"/>
      <c r="AE113" s="119"/>
      <c r="AF113" s="119"/>
      <c r="AG113" s="119"/>
      <c r="AH113" s="119"/>
      <c r="AI113" s="119"/>
      <c r="AJ113" s="119"/>
      <c r="AK113" s="119"/>
      <c r="AL113" s="119"/>
      <c r="AM113" s="119"/>
      <c r="AN113" s="134"/>
      <c r="AO113" s="136"/>
      <c r="AP113" s="136"/>
      <c r="AQ113" s="118"/>
      <c r="AR113" s="117"/>
      <c r="AS113" s="117"/>
      <c r="AT113" s="117"/>
      <c r="AU113" s="118"/>
      <c r="AV113" s="118"/>
      <c r="AW113" s="119"/>
      <c r="AX113" s="119"/>
      <c r="AY113" s="119"/>
    </row>
    <row r="114" spans="2:51" x14ac:dyDescent="0.25">
      <c r="B114" s="13"/>
      <c r="C114" s="165"/>
      <c r="D114" s="165"/>
      <c r="E114" s="62"/>
      <c r="F114" s="62"/>
      <c r="G114" s="62"/>
      <c r="H114" s="62"/>
      <c r="I114" s="62"/>
      <c r="J114" s="180"/>
      <c r="K114" s="62"/>
      <c r="L114" s="180"/>
      <c r="M114" s="180"/>
      <c r="N114" s="180"/>
      <c r="O114" s="180"/>
      <c r="P114" s="180"/>
      <c r="Q114" s="60"/>
      <c r="R114" s="137"/>
      <c r="S114" s="137"/>
      <c r="T114" s="118"/>
      <c r="U114" s="119"/>
      <c r="V114" s="118"/>
      <c r="W114" s="118"/>
      <c r="X114" s="118"/>
      <c r="Y114" s="119"/>
      <c r="Z114" s="119"/>
      <c r="AA114" s="119"/>
      <c r="AB114" s="119"/>
      <c r="AC114" s="119"/>
      <c r="AD114" s="119"/>
      <c r="AE114" s="119"/>
      <c r="AF114" s="119"/>
      <c r="AG114" s="119"/>
      <c r="AH114" s="119"/>
      <c r="AI114" s="119"/>
      <c r="AJ114" s="119"/>
      <c r="AK114" s="119"/>
      <c r="AL114" s="119"/>
      <c r="AM114" s="119"/>
      <c r="AN114" s="134"/>
      <c r="AO114" s="136"/>
      <c r="AP114" s="136"/>
      <c r="AQ114" s="118"/>
      <c r="AR114" s="117"/>
      <c r="AS114" s="117"/>
      <c r="AT114" s="117"/>
      <c r="AU114" s="118"/>
      <c r="AV114" s="118"/>
      <c r="AW114" s="119"/>
      <c r="AX114" s="119"/>
      <c r="AY114" s="119"/>
    </row>
    <row r="115" spans="2:51" x14ac:dyDescent="0.25">
      <c r="B115" s="13"/>
      <c r="C115" s="165"/>
      <c r="D115" s="165"/>
      <c r="E115" s="62"/>
      <c r="F115" s="62"/>
      <c r="G115" s="62"/>
      <c r="H115" s="62"/>
      <c r="I115" s="62"/>
      <c r="J115" s="180"/>
      <c r="K115" s="62"/>
      <c r="L115" s="180"/>
      <c r="M115" s="180"/>
      <c r="N115" s="180"/>
      <c r="O115" s="180"/>
      <c r="P115" s="180"/>
      <c r="Q115" s="60"/>
      <c r="R115" s="137"/>
      <c r="S115" s="137"/>
      <c r="T115" s="118"/>
      <c r="U115" s="119"/>
      <c r="V115" s="118"/>
      <c r="W115" s="118"/>
      <c r="X115" s="118"/>
      <c r="Y115" s="119"/>
      <c r="Z115" s="119"/>
      <c r="AA115" s="119"/>
      <c r="AB115" s="119"/>
      <c r="AC115" s="119"/>
      <c r="AD115" s="119"/>
      <c r="AE115" s="119"/>
      <c r="AF115" s="119"/>
      <c r="AG115" s="119"/>
      <c r="AH115" s="119"/>
      <c r="AI115" s="119"/>
      <c r="AJ115" s="119"/>
      <c r="AK115" s="119"/>
      <c r="AL115" s="119"/>
      <c r="AM115" s="119"/>
      <c r="AN115" s="134"/>
      <c r="AO115" s="136"/>
      <c r="AP115" s="136"/>
      <c r="AQ115" s="118"/>
      <c r="AR115" s="117"/>
      <c r="AS115" s="117"/>
      <c r="AT115" s="117"/>
      <c r="AU115" s="118"/>
      <c r="AV115" s="118"/>
      <c r="AW115" s="119"/>
      <c r="AX115" s="119"/>
      <c r="AY115" s="119"/>
    </row>
    <row r="116" spans="2:51" x14ac:dyDescent="0.25">
      <c r="B116" s="13"/>
      <c r="C116" s="165"/>
      <c r="D116" s="165"/>
      <c r="E116" s="62"/>
      <c r="F116" s="62"/>
      <c r="G116" s="62"/>
      <c r="H116" s="62"/>
      <c r="I116" s="62"/>
      <c r="J116" s="180"/>
      <c r="K116" s="62"/>
      <c r="L116" s="180"/>
      <c r="M116" s="180"/>
      <c r="N116" s="180"/>
      <c r="O116" s="180"/>
      <c r="P116" s="180"/>
      <c r="Q116" s="60"/>
      <c r="R116" s="137"/>
      <c r="S116" s="137"/>
      <c r="T116" s="118"/>
      <c r="U116" s="119"/>
      <c r="V116" s="118"/>
      <c r="W116" s="118"/>
      <c r="X116" s="118"/>
      <c r="Y116" s="119"/>
      <c r="Z116" s="119"/>
      <c r="AA116" s="119"/>
      <c r="AB116" s="119"/>
      <c r="AC116" s="119"/>
      <c r="AD116" s="119"/>
      <c r="AE116" s="119"/>
      <c r="AF116" s="119"/>
      <c r="AG116" s="119"/>
      <c r="AH116" s="119"/>
      <c r="AI116" s="119"/>
      <c r="AJ116" s="119"/>
      <c r="AK116" s="119"/>
      <c r="AL116" s="119"/>
      <c r="AM116" s="119"/>
      <c r="AN116" s="134"/>
      <c r="AO116" s="136"/>
      <c r="AP116" s="136"/>
      <c r="AQ116" s="118"/>
      <c r="AR116" s="117"/>
      <c r="AS116" s="117"/>
      <c r="AT116" s="117"/>
      <c r="AU116" s="118"/>
      <c r="AV116" s="118"/>
      <c r="AW116" s="119"/>
      <c r="AX116" s="119"/>
      <c r="AY116" s="119"/>
    </row>
    <row r="117" spans="2:51" x14ac:dyDescent="0.25">
      <c r="B117" s="13"/>
      <c r="C117" s="165"/>
      <c r="D117" s="165"/>
      <c r="E117" s="62"/>
      <c r="F117" s="62"/>
      <c r="G117" s="62"/>
      <c r="H117" s="62"/>
      <c r="I117" s="62"/>
      <c r="J117" s="180"/>
      <c r="K117" s="62"/>
      <c r="L117" s="180"/>
      <c r="M117" s="180"/>
      <c r="N117" s="180"/>
      <c r="O117" s="180"/>
      <c r="P117" s="180"/>
      <c r="Q117" s="60"/>
      <c r="R117" s="137"/>
      <c r="S117" s="137"/>
      <c r="T117" s="118"/>
      <c r="U117" s="119"/>
      <c r="V117" s="118"/>
      <c r="W117" s="118"/>
      <c r="X117" s="118"/>
      <c r="Y117" s="119"/>
      <c r="Z117" s="119"/>
      <c r="AA117" s="119"/>
      <c r="AB117" s="119"/>
      <c r="AC117" s="119"/>
      <c r="AD117" s="119"/>
      <c r="AE117" s="119"/>
      <c r="AF117" s="119"/>
      <c r="AG117" s="119"/>
      <c r="AH117" s="119"/>
      <c r="AI117" s="119"/>
      <c r="AJ117" s="119"/>
      <c r="AK117" s="119"/>
      <c r="AL117" s="119"/>
      <c r="AM117" s="119"/>
      <c r="AN117" s="134"/>
      <c r="AO117" s="136"/>
      <c r="AP117" s="136"/>
      <c r="AQ117" s="118"/>
      <c r="AR117" s="117"/>
      <c r="AS117" s="117"/>
      <c r="AT117" s="117"/>
      <c r="AU117" s="118"/>
      <c r="AV117" s="118"/>
      <c r="AW117" s="119"/>
      <c r="AX117" s="119"/>
      <c r="AY117" s="119"/>
    </row>
    <row r="118" spans="2:51" x14ac:dyDescent="0.25">
      <c r="B118" s="13"/>
      <c r="C118" s="165"/>
      <c r="D118" s="165"/>
      <c r="E118" s="62"/>
      <c r="F118" s="62"/>
      <c r="G118" s="62"/>
      <c r="H118" s="62"/>
      <c r="I118" s="62"/>
      <c r="J118" s="180"/>
      <c r="K118" s="62"/>
      <c r="L118" s="180"/>
      <c r="M118" s="180"/>
      <c r="N118" s="180"/>
      <c r="O118" s="180"/>
      <c r="P118" s="180"/>
      <c r="Q118" s="60"/>
      <c r="R118" s="137"/>
      <c r="S118" s="137"/>
      <c r="T118" s="118"/>
      <c r="U118" s="119"/>
      <c r="V118" s="118"/>
      <c r="W118" s="118"/>
      <c r="X118" s="118"/>
      <c r="Y118" s="119"/>
      <c r="Z118" s="119"/>
      <c r="AA118" s="119"/>
      <c r="AB118" s="119"/>
      <c r="AC118" s="119"/>
      <c r="AD118" s="119"/>
      <c r="AE118" s="119"/>
      <c r="AF118" s="119"/>
      <c r="AG118" s="119"/>
      <c r="AH118" s="119"/>
      <c r="AI118" s="119"/>
      <c r="AJ118" s="119"/>
      <c r="AK118" s="119"/>
      <c r="AL118" s="119"/>
      <c r="AM118" s="119"/>
      <c r="AN118" s="134"/>
      <c r="AO118" s="136"/>
      <c r="AP118" s="136"/>
      <c r="AQ118" s="118"/>
      <c r="AR118" s="117"/>
      <c r="AS118" s="117"/>
      <c r="AT118" s="117"/>
      <c r="AU118" s="118"/>
      <c r="AV118" s="118"/>
      <c r="AW118" s="119"/>
      <c r="AX118" s="119"/>
      <c r="AY118" s="119"/>
    </row>
    <row r="119" spans="2:51" x14ac:dyDescent="0.25">
      <c r="B119" s="13"/>
      <c r="C119" s="165"/>
      <c r="D119" s="165"/>
      <c r="E119" s="62"/>
      <c r="F119" s="62"/>
      <c r="G119" s="62"/>
      <c r="H119" s="62"/>
      <c r="I119" s="62"/>
      <c r="J119" s="180"/>
      <c r="K119" s="62"/>
      <c r="L119" s="180"/>
      <c r="M119" s="180"/>
      <c r="N119" s="180"/>
      <c r="O119" s="180"/>
      <c r="P119" s="180"/>
      <c r="Q119" s="60"/>
      <c r="R119" s="137"/>
      <c r="S119" s="137"/>
      <c r="T119" s="118"/>
      <c r="U119" s="119"/>
      <c r="V119" s="118"/>
      <c r="W119" s="118"/>
      <c r="X119" s="118"/>
      <c r="Y119" s="119"/>
      <c r="Z119" s="119"/>
      <c r="AA119" s="119"/>
      <c r="AB119" s="119"/>
      <c r="AC119" s="119"/>
      <c r="AD119" s="119"/>
      <c r="AE119" s="119"/>
      <c r="AF119" s="119"/>
      <c r="AG119" s="119"/>
      <c r="AH119" s="119"/>
      <c r="AI119" s="119"/>
      <c r="AJ119" s="119"/>
      <c r="AK119" s="119"/>
      <c r="AL119" s="119"/>
      <c r="AM119" s="119"/>
      <c r="AN119" s="134"/>
      <c r="AO119" s="136"/>
      <c r="AP119" s="136"/>
      <c r="AQ119" s="118"/>
      <c r="AR119" s="117"/>
      <c r="AS119" s="117"/>
      <c r="AT119" s="117"/>
      <c r="AU119" s="118"/>
      <c r="AV119" s="118"/>
      <c r="AW119" s="119"/>
      <c r="AX119" s="119"/>
      <c r="AY119" s="119"/>
    </row>
    <row r="120" spans="2:51" x14ac:dyDescent="0.25">
      <c r="B120" s="13"/>
      <c r="C120" s="165"/>
      <c r="D120" s="165"/>
      <c r="E120" s="62"/>
      <c r="F120" s="62"/>
      <c r="G120" s="62"/>
      <c r="H120" s="62"/>
      <c r="I120" s="62"/>
      <c r="J120" s="180"/>
      <c r="K120" s="62"/>
      <c r="L120" s="180"/>
      <c r="M120" s="180"/>
      <c r="N120" s="180"/>
      <c r="O120" s="180"/>
      <c r="P120" s="180"/>
      <c r="Q120" s="60"/>
      <c r="R120" s="137"/>
      <c r="S120" s="137"/>
      <c r="T120" s="118"/>
      <c r="U120" s="119"/>
      <c r="V120" s="118"/>
      <c r="W120" s="118"/>
      <c r="X120" s="118"/>
      <c r="Y120" s="119"/>
      <c r="Z120" s="119"/>
      <c r="AA120" s="119"/>
      <c r="AB120" s="119"/>
      <c r="AC120" s="119"/>
      <c r="AD120" s="119"/>
      <c r="AE120" s="119"/>
      <c r="AF120" s="119"/>
      <c r="AG120" s="119"/>
      <c r="AH120" s="119"/>
      <c r="AI120" s="119"/>
      <c r="AJ120" s="119"/>
      <c r="AK120" s="119"/>
      <c r="AL120" s="119"/>
      <c r="AM120" s="119"/>
      <c r="AN120" s="134"/>
      <c r="AO120" s="136"/>
      <c r="AP120" s="136"/>
      <c r="AQ120" s="118"/>
      <c r="AR120" s="117"/>
      <c r="AS120" s="117"/>
      <c r="AT120" s="117"/>
      <c r="AU120" s="118"/>
      <c r="AV120" s="118"/>
      <c r="AW120" s="119"/>
      <c r="AX120" s="119"/>
      <c r="AY120" s="119"/>
    </row>
    <row r="121" spans="2:51" x14ac:dyDescent="0.25">
      <c r="B121" s="13"/>
      <c r="C121" s="165"/>
      <c r="D121" s="165"/>
      <c r="E121" s="62"/>
      <c r="F121" s="62"/>
      <c r="G121" s="62"/>
      <c r="H121" s="62"/>
      <c r="I121" s="62"/>
      <c r="J121" s="180"/>
      <c r="K121" s="62"/>
      <c r="L121" s="180"/>
      <c r="M121" s="180"/>
      <c r="N121" s="180"/>
      <c r="O121" s="180"/>
      <c r="P121" s="180"/>
      <c r="Q121" s="60"/>
      <c r="R121" s="137"/>
      <c r="S121" s="137"/>
      <c r="T121" s="118"/>
      <c r="U121" s="119"/>
      <c r="V121" s="118"/>
      <c r="W121" s="118"/>
      <c r="X121" s="118"/>
      <c r="Y121" s="119"/>
      <c r="Z121" s="119"/>
      <c r="AA121" s="119"/>
      <c r="AB121" s="119"/>
      <c r="AC121" s="119"/>
      <c r="AD121" s="119"/>
      <c r="AE121" s="119"/>
      <c r="AF121" s="119"/>
      <c r="AG121" s="119"/>
      <c r="AH121" s="119"/>
      <c r="AI121" s="119"/>
      <c r="AJ121" s="119"/>
      <c r="AK121" s="119"/>
      <c r="AL121" s="119"/>
      <c r="AM121" s="119"/>
      <c r="AN121" s="134"/>
      <c r="AO121" s="136"/>
      <c r="AP121" s="136"/>
      <c r="AQ121" s="118"/>
      <c r="AR121" s="117"/>
      <c r="AS121" s="117"/>
      <c r="AT121" s="117"/>
      <c r="AU121" s="118"/>
      <c r="AV121" s="118"/>
      <c r="AW121" s="119"/>
      <c r="AX121" s="119"/>
      <c r="AY121" s="119"/>
    </row>
    <row r="122" spans="2:51" x14ac:dyDescent="0.25">
      <c r="B122" s="13"/>
      <c r="C122" s="165"/>
      <c r="D122" s="165"/>
      <c r="E122" s="62"/>
      <c r="F122" s="62"/>
      <c r="G122" s="62"/>
      <c r="H122" s="62"/>
      <c r="I122" s="62"/>
      <c r="J122" s="180"/>
      <c r="K122" s="62"/>
      <c r="L122" s="180"/>
      <c r="M122" s="180"/>
      <c r="N122" s="180"/>
      <c r="O122" s="180"/>
      <c r="P122" s="180"/>
      <c r="Q122" s="60"/>
      <c r="R122" s="137"/>
      <c r="S122" s="137"/>
      <c r="T122" s="118"/>
      <c r="U122" s="119"/>
      <c r="V122" s="118"/>
      <c r="W122" s="118"/>
      <c r="X122" s="118"/>
      <c r="Y122" s="119"/>
      <c r="Z122" s="119"/>
      <c r="AA122" s="119"/>
      <c r="AB122" s="119"/>
      <c r="AC122" s="119"/>
      <c r="AD122" s="119"/>
      <c r="AE122" s="119"/>
      <c r="AF122" s="119"/>
      <c r="AG122" s="119"/>
      <c r="AH122" s="119"/>
      <c r="AI122" s="119"/>
      <c r="AJ122" s="119"/>
      <c r="AK122" s="119"/>
      <c r="AL122" s="119"/>
      <c r="AM122" s="119"/>
      <c r="AN122" s="134"/>
      <c r="AO122" s="136"/>
      <c r="AP122" s="136"/>
      <c r="AQ122" s="118"/>
      <c r="AR122" s="117"/>
      <c r="AS122" s="117"/>
      <c r="AT122" s="117"/>
      <c r="AU122" s="118"/>
      <c r="AV122" s="118"/>
      <c r="AW122" s="119"/>
      <c r="AX122" s="119"/>
      <c r="AY122" s="119"/>
    </row>
    <row r="123" spans="2:51" x14ac:dyDescent="0.25">
      <c r="B123" s="13"/>
      <c r="C123" s="165"/>
      <c r="D123" s="165"/>
      <c r="E123" s="62"/>
      <c r="F123" s="62"/>
      <c r="G123" s="62"/>
      <c r="H123" s="62"/>
      <c r="I123" s="62"/>
      <c r="J123" s="180"/>
      <c r="K123" s="62"/>
      <c r="L123" s="180"/>
      <c r="M123" s="180"/>
      <c r="N123" s="180"/>
      <c r="O123" s="180"/>
      <c r="P123" s="180"/>
      <c r="Q123" s="60"/>
      <c r="R123" s="137"/>
      <c r="S123" s="137"/>
      <c r="T123" s="118"/>
      <c r="U123" s="119"/>
      <c r="V123" s="118"/>
      <c r="W123" s="118"/>
      <c r="X123" s="118"/>
      <c r="Y123" s="119"/>
      <c r="Z123" s="119"/>
      <c r="AA123" s="119"/>
      <c r="AB123" s="119"/>
      <c r="AC123" s="119"/>
      <c r="AD123" s="119"/>
      <c r="AE123" s="119"/>
      <c r="AF123" s="119"/>
      <c r="AG123" s="119"/>
      <c r="AH123" s="119"/>
      <c r="AI123" s="119"/>
      <c r="AJ123" s="119"/>
      <c r="AK123" s="119"/>
      <c r="AL123" s="119"/>
      <c r="AM123" s="119"/>
      <c r="AN123" s="134"/>
      <c r="AO123" s="136"/>
      <c r="AP123" s="136"/>
      <c r="AQ123" s="118"/>
      <c r="AR123" s="117"/>
      <c r="AS123" s="117"/>
      <c r="AT123" s="117"/>
      <c r="AU123" s="118"/>
      <c r="AV123" s="118"/>
      <c r="AW123" s="119"/>
      <c r="AX123" s="119"/>
      <c r="AY123" s="119"/>
    </row>
    <row r="124" spans="2:51" x14ac:dyDescent="0.25">
      <c r="B124" s="13"/>
      <c r="C124" s="165"/>
      <c r="D124" s="165"/>
      <c r="E124" s="62"/>
      <c r="F124" s="62"/>
      <c r="G124" s="62"/>
      <c r="H124" s="62"/>
      <c r="I124" s="62"/>
      <c r="J124" s="180"/>
      <c r="K124" s="62"/>
      <c r="L124" s="180"/>
      <c r="M124" s="180"/>
      <c r="N124" s="180"/>
      <c r="O124" s="180"/>
      <c r="P124" s="180"/>
      <c r="Q124" s="60"/>
      <c r="R124" s="137"/>
      <c r="S124" s="137"/>
      <c r="T124" s="118"/>
      <c r="U124" s="119"/>
      <c r="V124" s="118"/>
      <c r="W124" s="118"/>
      <c r="X124" s="118"/>
      <c r="Y124" s="119"/>
      <c r="Z124" s="119"/>
      <c r="AA124" s="119"/>
      <c r="AB124" s="119"/>
      <c r="AC124" s="119"/>
      <c r="AD124" s="119"/>
      <c r="AE124" s="119"/>
      <c r="AF124" s="119"/>
      <c r="AG124" s="119"/>
      <c r="AH124" s="119"/>
      <c r="AI124" s="119"/>
      <c r="AJ124" s="119"/>
      <c r="AK124" s="119"/>
      <c r="AL124" s="119"/>
      <c r="AM124" s="119"/>
      <c r="AN124" s="134"/>
      <c r="AO124" s="136"/>
      <c r="AP124" s="136"/>
      <c r="AQ124" s="118"/>
      <c r="AR124" s="117"/>
      <c r="AS124" s="117"/>
      <c r="AT124" s="117"/>
      <c r="AU124" s="118"/>
      <c r="AV124" s="118"/>
      <c r="AW124" s="119"/>
      <c r="AX124" s="119"/>
      <c r="AY124" s="119"/>
    </row>
    <row r="125" spans="2:51" x14ac:dyDescent="0.25">
      <c r="B125" s="13"/>
      <c r="C125" s="165"/>
      <c r="D125" s="165"/>
      <c r="E125" s="62"/>
      <c r="F125" s="62"/>
      <c r="G125" s="62"/>
      <c r="H125" s="62"/>
      <c r="I125" s="62"/>
      <c r="J125" s="180"/>
      <c r="K125" s="62"/>
      <c r="L125" s="180"/>
      <c r="M125" s="180"/>
      <c r="N125" s="180"/>
      <c r="O125" s="180"/>
      <c r="P125" s="180"/>
      <c r="Q125" s="60"/>
      <c r="R125" s="137"/>
      <c r="S125" s="137"/>
      <c r="T125" s="118"/>
      <c r="U125" s="119"/>
      <c r="V125" s="118"/>
      <c r="W125" s="118"/>
      <c r="X125" s="118"/>
      <c r="Y125" s="119"/>
      <c r="Z125" s="119"/>
      <c r="AA125" s="119"/>
      <c r="AB125" s="119"/>
      <c r="AC125" s="119"/>
      <c r="AD125" s="119"/>
      <c r="AE125" s="119"/>
      <c r="AF125" s="119"/>
      <c r="AG125" s="119"/>
      <c r="AH125" s="119"/>
      <c r="AI125" s="119"/>
      <c r="AJ125" s="119"/>
      <c r="AK125" s="119"/>
      <c r="AL125" s="119"/>
      <c r="AM125" s="119"/>
      <c r="AN125" s="134"/>
      <c r="AO125" s="136"/>
      <c r="AP125" s="136"/>
      <c r="AQ125" s="118"/>
      <c r="AR125" s="117"/>
      <c r="AS125" s="117"/>
      <c r="AT125" s="117"/>
      <c r="AU125" s="118"/>
      <c r="AV125" s="118"/>
      <c r="AW125" s="119"/>
      <c r="AX125" s="119"/>
      <c r="AY125" s="119"/>
    </row>
    <row r="126" spans="2:51" x14ac:dyDescent="0.25">
      <c r="B126" s="13"/>
      <c r="C126" s="165"/>
      <c r="D126" s="165"/>
      <c r="E126" s="62"/>
      <c r="F126" s="62"/>
      <c r="G126" s="62"/>
      <c r="H126" s="62"/>
      <c r="I126" s="62"/>
      <c r="J126" s="180"/>
      <c r="K126" s="62"/>
      <c r="L126" s="180"/>
      <c r="M126" s="180"/>
      <c r="N126" s="180"/>
      <c r="O126" s="180"/>
      <c r="P126" s="180"/>
      <c r="Q126" s="60"/>
      <c r="R126" s="137"/>
      <c r="S126" s="137"/>
      <c r="T126" s="118"/>
      <c r="U126" s="119"/>
      <c r="V126" s="118"/>
      <c r="W126" s="118"/>
      <c r="X126" s="118"/>
      <c r="Y126" s="119"/>
      <c r="Z126" s="119"/>
      <c r="AA126" s="119"/>
      <c r="AB126" s="119"/>
      <c r="AC126" s="119"/>
      <c r="AD126" s="119"/>
      <c r="AE126" s="119"/>
      <c r="AF126" s="119"/>
      <c r="AG126" s="119"/>
      <c r="AH126" s="119"/>
      <c r="AI126" s="119"/>
      <c r="AJ126" s="119"/>
      <c r="AK126" s="119"/>
      <c r="AL126" s="119"/>
      <c r="AM126" s="119"/>
      <c r="AN126" s="134"/>
      <c r="AO126" s="136"/>
      <c r="AP126" s="136"/>
      <c r="AQ126" s="118"/>
      <c r="AR126" s="117"/>
      <c r="AS126" s="117"/>
      <c r="AT126" s="117"/>
      <c r="AU126" s="118"/>
      <c r="AV126" s="118"/>
      <c r="AW126" s="119"/>
      <c r="AX126" s="119"/>
      <c r="AY126" s="119"/>
    </row>
    <row r="127" spans="2:51" x14ac:dyDescent="0.25">
      <c r="B127" s="13"/>
      <c r="C127" s="165"/>
      <c r="D127" s="165"/>
      <c r="E127" s="62"/>
      <c r="F127" s="62"/>
      <c r="G127" s="62"/>
      <c r="H127" s="62"/>
      <c r="I127" s="62"/>
      <c r="J127" s="180"/>
      <c r="K127" s="62"/>
      <c r="L127" s="180"/>
      <c r="M127" s="180"/>
      <c r="N127" s="180"/>
      <c r="O127" s="180"/>
      <c r="P127" s="180"/>
      <c r="Q127" s="60"/>
      <c r="R127" s="137"/>
      <c r="S127" s="137"/>
      <c r="T127" s="118"/>
      <c r="U127" s="119"/>
      <c r="V127" s="118"/>
      <c r="W127" s="118"/>
      <c r="X127" s="118"/>
      <c r="Y127" s="119"/>
      <c r="Z127" s="119"/>
      <c r="AA127" s="119"/>
      <c r="AB127" s="119"/>
      <c r="AC127" s="119"/>
      <c r="AD127" s="119"/>
      <c r="AE127" s="119"/>
      <c r="AF127" s="119"/>
      <c r="AG127" s="119"/>
      <c r="AH127" s="119"/>
      <c r="AI127" s="119"/>
      <c r="AJ127" s="119"/>
      <c r="AK127" s="119"/>
      <c r="AL127" s="119"/>
      <c r="AM127" s="119"/>
      <c r="AN127" s="134"/>
      <c r="AO127" s="136"/>
      <c r="AP127" s="136"/>
      <c r="AQ127" s="118"/>
      <c r="AR127" s="117"/>
      <c r="AS127" s="117"/>
      <c r="AT127" s="117"/>
      <c r="AU127" s="118"/>
      <c r="AV127" s="118"/>
      <c r="AW127" s="119"/>
      <c r="AX127" s="119"/>
      <c r="AY127" s="119"/>
    </row>
    <row r="128" spans="2:51" x14ac:dyDescent="0.25">
      <c r="B128" s="13"/>
      <c r="C128" s="165"/>
      <c r="D128" s="165"/>
      <c r="E128" s="62"/>
      <c r="F128" s="62"/>
      <c r="G128" s="62"/>
      <c r="H128" s="62"/>
      <c r="I128" s="62"/>
      <c r="J128" s="180"/>
      <c r="K128" s="62"/>
      <c r="L128" s="180"/>
      <c r="M128" s="180"/>
      <c r="N128" s="180"/>
      <c r="O128" s="180"/>
      <c r="P128" s="180"/>
      <c r="Q128" s="60"/>
      <c r="R128" s="137"/>
      <c r="S128" s="137"/>
      <c r="T128" s="118"/>
      <c r="U128" s="119"/>
      <c r="V128" s="118"/>
      <c r="W128" s="118"/>
      <c r="X128" s="118"/>
      <c r="Y128" s="119"/>
      <c r="Z128" s="119"/>
      <c r="AA128" s="119"/>
      <c r="AB128" s="119"/>
      <c r="AC128" s="119"/>
      <c r="AD128" s="119"/>
      <c r="AE128" s="119"/>
      <c r="AF128" s="119"/>
      <c r="AG128" s="119"/>
      <c r="AH128" s="119"/>
      <c r="AI128" s="119"/>
      <c r="AJ128" s="119"/>
      <c r="AK128" s="119"/>
      <c r="AL128" s="119"/>
      <c r="AM128" s="119"/>
      <c r="AN128" s="134"/>
      <c r="AO128" s="136"/>
      <c r="AP128" s="136"/>
      <c r="AQ128" s="118"/>
      <c r="AR128" s="117"/>
      <c r="AS128" s="117"/>
      <c r="AT128" s="117"/>
      <c r="AU128" s="118"/>
      <c r="AV128" s="118"/>
      <c r="AW128" s="119"/>
      <c r="AX128" s="119"/>
      <c r="AY128" s="119"/>
    </row>
    <row r="129" spans="2:51" x14ac:dyDescent="0.25">
      <c r="B129" s="13"/>
      <c r="C129" s="165"/>
      <c r="D129" s="165"/>
      <c r="E129" s="62"/>
      <c r="F129" s="62"/>
      <c r="G129" s="62"/>
      <c r="H129" s="62"/>
      <c r="I129" s="62"/>
      <c r="J129" s="180"/>
      <c r="K129" s="62"/>
      <c r="L129" s="180"/>
      <c r="M129" s="180"/>
      <c r="N129" s="180"/>
      <c r="O129" s="180"/>
      <c r="P129" s="180"/>
      <c r="Q129" s="60"/>
      <c r="R129" s="137"/>
      <c r="S129" s="137"/>
      <c r="T129" s="118"/>
      <c r="U129" s="119"/>
      <c r="V129" s="118"/>
      <c r="W129" s="118"/>
      <c r="X129" s="118"/>
      <c r="Y129" s="119"/>
      <c r="Z129" s="119"/>
      <c r="AA129" s="119"/>
      <c r="AB129" s="119"/>
      <c r="AC129" s="119"/>
      <c r="AD129" s="119"/>
      <c r="AE129" s="119"/>
      <c r="AF129" s="119"/>
      <c r="AG129" s="119"/>
      <c r="AH129" s="119"/>
      <c r="AI129" s="119"/>
      <c r="AJ129" s="119"/>
      <c r="AK129" s="119"/>
      <c r="AL129" s="119"/>
      <c r="AM129" s="119"/>
      <c r="AN129" s="134"/>
      <c r="AO129" s="136"/>
      <c r="AP129" s="136"/>
      <c r="AQ129" s="118"/>
      <c r="AR129" s="117"/>
      <c r="AS129" s="117"/>
      <c r="AT129" s="117"/>
      <c r="AU129" s="118"/>
      <c r="AV129" s="118"/>
      <c r="AW129" s="119"/>
      <c r="AX129" s="119"/>
      <c r="AY129" s="119"/>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71"/>
  <sheetViews>
    <sheetView showGridLines="0" workbookViewId="0">
      <pane xSplit="2" ySplit="4" topLeftCell="C5" activePane="bottomRight" state="frozen"/>
      <selection pane="topRight" activeCell="D1" sqref="D1"/>
      <selection pane="bottomLeft" activeCell="A5" sqref="A5"/>
      <selection pane="bottomRight" activeCell="A2" sqref="A2"/>
    </sheetView>
  </sheetViews>
  <sheetFormatPr defaultColWidth="9.140625" defaultRowHeight="15" x14ac:dyDescent="0.25"/>
  <cols>
    <col min="1" max="1" width="49.42578125" style="9" bestFit="1" customWidth="1"/>
    <col min="2" max="2" width="10" style="9" bestFit="1" customWidth="1"/>
    <col min="3" max="10" width="11.42578125" style="9" customWidth="1"/>
    <col min="11" max="12" width="11.42578125" style="135" customWidth="1"/>
    <col min="13" max="24" width="11.42578125" style="110" customWidth="1"/>
    <col min="25" max="27" width="11.42578125" style="135" customWidth="1"/>
    <col min="28" max="36" width="11.42578125" style="110" customWidth="1"/>
    <col min="37" max="16384" width="9.140625" style="110"/>
  </cols>
  <sheetData>
    <row r="1" spans="1:36" s="9" customFormat="1" x14ac:dyDescent="0.25">
      <c r="A1" s="222"/>
      <c r="B1" s="222"/>
      <c r="C1" s="222"/>
      <c r="D1" s="222"/>
      <c r="E1" s="222"/>
      <c r="F1" s="222"/>
      <c r="G1" s="224"/>
      <c r="H1" s="224"/>
      <c r="I1" s="222"/>
      <c r="J1" s="224"/>
      <c r="K1" s="224"/>
      <c r="L1" s="224"/>
      <c r="M1" s="224"/>
      <c r="N1" s="224"/>
      <c r="O1" s="224"/>
      <c r="P1" s="224"/>
      <c r="Q1" s="224"/>
      <c r="R1" s="224"/>
      <c r="S1" s="224"/>
      <c r="T1" s="224"/>
      <c r="U1" s="222"/>
      <c r="V1" s="222"/>
      <c r="W1" s="222"/>
      <c r="X1" s="222"/>
      <c r="Y1" s="224"/>
      <c r="Z1" s="224"/>
      <c r="AA1" s="223"/>
      <c r="AB1" s="223"/>
      <c r="AC1" s="223"/>
      <c r="AD1" s="223"/>
      <c r="AE1" s="223"/>
      <c r="AF1" s="224"/>
      <c r="AG1" s="224"/>
      <c r="AH1" s="224"/>
      <c r="AI1" s="224"/>
      <c r="AJ1" s="223"/>
    </row>
    <row r="2" spans="1:36" s="69" customFormat="1" ht="121.5" customHeight="1" x14ac:dyDescent="0.25">
      <c r="A2" s="110" t="s">
        <v>507</v>
      </c>
      <c r="B2" s="110" t="s">
        <v>505</v>
      </c>
      <c r="C2" s="184" t="s">
        <v>503</v>
      </c>
      <c r="D2" s="184" t="s">
        <v>242</v>
      </c>
      <c r="E2" s="184" t="s">
        <v>243</v>
      </c>
      <c r="F2" s="184" t="s">
        <v>41</v>
      </c>
      <c r="G2" s="218" t="s">
        <v>515</v>
      </c>
      <c r="H2" s="218" t="s">
        <v>34</v>
      </c>
      <c r="I2" s="184" t="s">
        <v>190</v>
      </c>
      <c r="J2" s="218" t="s">
        <v>15</v>
      </c>
      <c r="K2" s="218" t="s">
        <v>63</v>
      </c>
      <c r="L2" s="218" t="s">
        <v>192</v>
      </c>
      <c r="M2" s="218" t="s">
        <v>256</v>
      </c>
      <c r="N2" s="218" t="s">
        <v>62</v>
      </c>
      <c r="O2" s="218" t="s">
        <v>22</v>
      </c>
      <c r="P2" s="218" t="s">
        <v>226</v>
      </c>
      <c r="Q2" s="218" t="s">
        <v>227</v>
      </c>
      <c r="R2" s="218" t="s">
        <v>64</v>
      </c>
      <c r="S2" s="218" t="s">
        <v>64</v>
      </c>
      <c r="T2" s="218" t="s">
        <v>64</v>
      </c>
      <c r="U2" s="184" t="s">
        <v>209</v>
      </c>
      <c r="V2" s="184" t="s">
        <v>65</v>
      </c>
      <c r="W2" s="184" t="s">
        <v>66</v>
      </c>
      <c r="X2" s="184" t="s">
        <v>20</v>
      </c>
      <c r="Y2" s="218" t="s">
        <v>236</v>
      </c>
      <c r="Z2" s="218" t="s">
        <v>193</v>
      </c>
      <c r="AA2" s="220" t="s">
        <v>739</v>
      </c>
      <c r="AB2" s="220" t="s">
        <v>2</v>
      </c>
      <c r="AC2" s="220" t="s">
        <v>1</v>
      </c>
      <c r="AD2" s="220" t="s">
        <v>3</v>
      </c>
      <c r="AE2" s="220" t="s">
        <v>4</v>
      </c>
      <c r="AF2" s="218" t="s">
        <v>17</v>
      </c>
      <c r="AG2" s="218" t="s">
        <v>16</v>
      </c>
      <c r="AH2" s="218" t="s">
        <v>651</v>
      </c>
      <c r="AI2" s="218" t="s">
        <v>652</v>
      </c>
      <c r="AJ2" s="220" t="s">
        <v>517</v>
      </c>
    </row>
    <row r="3" spans="1:36" s="9" customFormat="1" x14ac:dyDescent="0.25">
      <c r="A3" s="63" t="s">
        <v>67</v>
      </c>
      <c r="B3" s="13"/>
      <c r="C3" s="138" t="s">
        <v>271</v>
      </c>
      <c r="D3" s="138">
        <v>2011</v>
      </c>
      <c r="E3" s="138">
        <v>2011</v>
      </c>
      <c r="F3" s="138">
        <v>2015</v>
      </c>
      <c r="G3" s="219" t="s">
        <v>265</v>
      </c>
      <c r="H3" s="219">
        <v>2016</v>
      </c>
      <c r="I3" s="138" t="s">
        <v>270</v>
      </c>
      <c r="J3" s="219" t="s">
        <v>247</v>
      </c>
      <c r="K3" s="219" t="s">
        <v>266</v>
      </c>
      <c r="L3" s="219">
        <v>2016</v>
      </c>
      <c r="M3" s="219" t="s">
        <v>264</v>
      </c>
      <c r="N3" s="219" t="s">
        <v>264</v>
      </c>
      <c r="O3" s="219" t="s">
        <v>264</v>
      </c>
      <c r="P3" s="219">
        <v>2015</v>
      </c>
      <c r="Q3" s="219">
        <v>2014</v>
      </c>
      <c r="R3" s="219">
        <v>2014</v>
      </c>
      <c r="S3" s="219">
        <v>2015</v>
      </c>
      <c r="T3" s="219" t="s">
        <v>270</v>
      </c>
      <c r="U3" s="138">
        <v>42953</v>
      </c>
      <c r="V3" s="263">
        <v>2017</v>
      </c>
      <c r="W3" s="263">
        <v>2017</v>
      </c>
      <c r="X3" s="263">
        <v>2017</v>
      </c>
      <c r="Y3" s="219">
        <v>2016</v>
      </c>
      <c r="Z3" s="219">
        <v>2016</v>
      </c>
      <c r="AA3" s="221">
        <v>2014</v>
      </c>
      <c r="AB3" s="221" t="s">
        <v>267</v>
      </c>
      <c r="AC3" s="221" t="s">
        <v>263</v>
      </c>
      <c r="AD3" s="221">
        <v>2015</v>
      </c>
      <c r="AE3" s="221">
        <v>2015</v>
      </c>
      <c r="AF3" s="219" t="s">
        <v>268</v>
      </c>
      <c r="AG3" s="219" t="s">
        <v>268</v>
      </c>
      <c r="AH3" s="219">
        <v>2017</v>
      </c>
      <c r="AI3" s="219">
        <v>2014</v>
      </c>
      <c r="AJ3" s="221">
        <v>2017</v>
      </c>
    </row>
    <row r="4" spans="1:36" s="9" customFormat="1" ht="30" x14ac:dyDescent="0.25">
      <c r="A4" s="75" t="s">
        <v>42</v>
      </c>
      <c r="B4" s="64"/>
      <c r="C4" s="64" t="s">
        <v>43</v>
      </c>
      <c r="D4" s="64" t="s">
        <v>5</v>
      </c>
      <c r="E4" s="64" t="s">
        <v>5</v>
      </c>
      <c r="F4" s="64" t="s">
        <v>43</v>
      </c>
      <c r="G4" s="64" t="s">
        <v>43</v>
      </c>
      <c r="H4" s="64" t="s">
        <v>44</v>
      </c>
      <c r="I4" s="64" t="s">
        <v>43</v>
      </c>
      <c r="J4" s="64" t="s">
        <v>44</v>
      </c>
      <c r="K4" s="64" t="s">
        <v>59</v>
      </c>
      <c r="L4" s="64" t="s">
        <v>58</v>
      </c>
      <c r="M4" s="64" t="s">
        <v>58</v>
      </c>
      <c r="N4" s="64" t="s">
        <v>58</v>
      </c>
      <c r="O4" s="64" t="s">
        <v>58</v>
      </c>
      <c r="P4" s="64" t="s">
        <v>43</v>
      </c>
      <c r="Q4" s="64" t="s">
        <v>43</v>
      </c>
      <c r="R4" s="64" t="s">
        <v>43</v>
      </c>
      <c r="S4" s="64" t="s">
        <v>43</v>
      </c>
      <c r="T4" s="64" t="s">
        <v>43</v>
      </c>
      <c r="U4" s="64" t="s">
        <v>43</v>
      </c>
      <c r="V4" s="64" t="s">
        <v>43</v>
      </c>
      <c r="W4" s="64" t="s">
        <v>43</v>
      </c>
      <c r="X4" s="64" t="s">
        <v>43</v>
      </c>
      <c r="Y4" s="64" t="s">
        <v>58</v>
      </c>
      <c r="Z4" s="64" t="s">
        <v>58</v>
      </c>
      <c r="AA4" s="181" t="s">
        <v>44</v>
      </c>
      <c r="AB4" s="64" t="s">
        <v>58</v>
      </c>
      <c r="AC4" s="64" t="s">
        <v>58</v>
      </c>
      <c r="AD4" s="64" t="s">
        <v>58</v>
      </c>
      <c r="AE4" s="64" t="s">
        <v>58</v>
      </c>
      <c r="AF4" s="64" t="s">
        <v>58</v>
      </c>
      <c r="AG4" s="64" t="s">
        <v>58</v>
      </c>
      <c r="AH4" s="64" t="s">
        <v>43</v>
      </c>
      <c r="AI4" s="64" t="s">
        <v>43</v>
      </c>
      <c r="AJ4" s="64" t="s">
        <v>43</v>
      </c>
    </row>
    <row r="5" spans="1:36" s="9" customFormat="1" x14ac:dyDescent="0.25">
      <c r="A5" s="13" t="s">
        <v>183</v>
      </c>
      <c r="B5" s="142" t="s">
        <v>277</v>
      </c>
      <c r="C5" s="179">
        <v>2.5</v>
      </c>
      <c r="D5" s="62">
        <v>19581</v>
      </c>
      <c r="E5" s="62">
        <v>0</v>
      </c>
      <c r="F5" s="62">
        <v>92.385881503740009</v>
      </c>
      <c r="G5" s="60">
        <v>0</v>
      </c>
      <c r="H5" s="62">
        <v>0</v>
      </c>
      <c r="I5" s="62">
        <v>1</v>
      </c>
      <c r="J5" s="60">
        <v>0.40525442361831665</v>
      </c>
      <c r="K5" s="117">
        <v>80.629629629629633</v>
      </c>
      <c r="L5" s="117">
        <v>0.25800000000000001</v>
      </c>
      <c r="M5" s="98">
        <v>90</v>
      </c>
      <c r="N5" s="60">
        <v>83</v>
      </c>
      <c r="O5" s="60">
        <v>0.5</v>
      </c>
      <c r="P5" s="60">
        <v>0</v>
      </c>
      <c r="Q5" s="60">
        <v>0</v>
      </c>
      <c r="R5" s="62">
        <v>4699.0233109552573</v>
      </c>
      <c r="S5" s="62">
        <v>2681.336695808785</v>
      </c>
      <c r="T5" s="62">
        <v>3576.115646888999</v>
      </c>
      <c r="U5" s="62">
        <v>39379.43</v>
      </c>
      <c r="V5" s="119">
        <v>0</v>
      </c>
      <c r="W5" s="119">
        <v>0</v>
      </c>
      <c r="X5" s="119">
        <v>0</v>
      </c>
      <c r="Y5" s="60">
        <v>12.9</v>
      </c>
      <c r="Z5" s="60">
        <v>14.9</v>
      </c>
      <c r="AA5" s="179">
        <v>2.9</v>
      </c>
      <c r="AB5" s="60">
        <v>14.3</v>
      </c>
      <c r="AC5" s="60">
        <v>28.4</v>
      </c>
      <c r="AD5" s="60">
        <v>2.2000000000000002</v>
      </c>
      <c r="AE5" s="60">
        <v>46.5</v>
      </c>
      <c r="AF5" s="60">
        <v>30.8</v>
      </c>
      <c r="AG5" s="60">
        <v>74.3</v>
      </c>
      <c r="AH5" s="62">
        <v>566447</v>
      </c>
      <c r="AI5" s="62">
        <v>562354.99643000006</v>
      </c>
      <c r="AJ5" s="62">
        <v>20651070</v>
      </c>
    </row>
    <row r="6" spans="1:36" s="9" customFormat="1" x14ac:dyDescent="0.25">
      <c r="A6" s="13" t="s">
        <v>184</v>
      </c>
      <c r="B6" s="142" t="s">
        <v>297</v>
      </c>
      <c r="C6" s="179">
        <v>2.8333333333333335</v>
      </c>
      <c r="D6" s="62">
        <v>425131</v>
      </c>
      <c r="E6" s="62">
        <v>45377</v>
      </c>
      <c r="F6" s="62">
        <v>17782.411622886</v>
      </c>
      <c r="G6" s="60">
        <v>0.16</v>
      </c>
      <c r="H6" s="62">
        <v>5</v>
      </c>
      <c r="I6" s="62">
        <v>363</v>
      </c>
      <c r="J6" s="60">
        <v>0.55562502145767212</v>
      </c>
      <c r="K6" s="117">
        <v>72</v>
      </c>
      <c r="L6" s="117">
        <v>0.30299999999999999</v>
      </c>
      <c r="M6" s="98">
        <v>88</v>
      </c>
      <c r="N6" s="60">
        <v>92</v>
      </c>
      <c r="O6" s="60">
        <v>0.7</v>
      </c>
      <c r="P6" s="60">
        <v>0</v>
      </c>
      <c r="Q6" s="60">
        <v>34</v>
      </c>
      <c r="R6" s="62">
        <v>183</v>
      </c>
      <c r="S6" s="62">
        <v>0</v>
      </c>
      <c r="T6" s="62">
        <v>4126.6960354112398</v>
      </c>
      <c r="U6" s="62">
        <v>134801.07</v>
      </c>
      <c r="V6" s="119">
        <v>127299</v>
      </c>
      <c r="W6" s="119">
        <v>106142</v>
      </c>
      <c r="X6" s="119">
        <v>14546</v>
      </c>
      <c r="Y6" s="60">
        <v>11.4</v>
      </c>
      <c r="Z6" s="60">
        <v>10.7</v>
      </c>
      <c r="AA6" s="179">
        <v>2.9</v>
      </c>
      <c r="AB6" s="60">
        <v>14.3</v>
      </c>
      <c r="AC6" s="60">
        <v>28.4</v>
      </c>
      <c r="AD6" s="60">
        <v>2.2000000000000002</v>
      </c>
      <c r="AE6" s="60">
        <v>46.5</v>
      </c>
      <c r="AF6" s="60">
        <v>21.8</v>
      </c>
      <c r="AG6" s="60">
        <v>74.599999999999994</v>
      </c>
      <c r="AH6" s="62">
        <v>691356</v>
      </c>
      <c r="AI6" s="62">
        <v>715198.50277999998</v>
      </c>
      <c r="AJ6" s="180">
        <v>20651070</v>
      </c>
    </row>
    <row r="7" spans="1:36" s="9" customFormat="1" x14ac:dyDescent="0.25">
      <c r="A7" s="13" t="s">
        <v>185</v>
      </c>
      <c r="B7" s="142" t="s">
        <v>317</v>
      </c>
      <c r="C7" s="179">
        <v>2.1666666666666665</v>
      </c>
      <c r="D7" s="62">
        <v>824540</v>
      </c>
      <c r="E7" s="62">
        <v>507877</v>
      </c>
      <c r="F7" s="62">
        <v>20678.4000036045</v>
      </c>
      <c r="G7" s="60">
        <v>0.06</v>
      </c>
      <c r="H7" s="62">
        <v>0</v>
      </c>
      <c r="I7" s="62">
        <v>0</v>
      </c>
      <c r="J7" s="60">
        <v>0.62007296085357666</v>
      </c>
      <c r="K7" s="117">
        <v>96.620862587763298</v>
      </c>
      <c r="L7" s="117">
        <v>0.25</v>
      </c>
      <c r="M7" s="98">
        <v>99.5</v>
      </c>
      <c r="N7" s="60">
        <v>95</v>
      </c>
      <c r="O7" s="60">
        <v>0.5</v>
      </c>
      <c r="P7" s="60">
        <v>38</v>
      </c>
      <c r="Q7" s="60">
        <v>25</v>
      </c>
      <c r="R7" s="62">
        <v>21384</v>
      </c>
      <c r="S7" s="62">
        <v>10726.338916679868</v>
      </c>
      <c r="T7" s="62">
        <v>14682.589618455606</v>
      </c>
      <c r="U7" s="62">
        <v>102393.68000000001</v>
      </c>
      <c r="V7" s="119">
        <v>0</v>
      </c>
      <c r="W7" s="119">
        <v>0</v>
      </c>
      <c r="X7" s="119">
        <v>0</v>
      </c>
      <c r="Y7" s="60">
        <v>7.4</v>
      </c>
      <c r="Z7" s="60">
        <v>12.7</v>
      </c>
      <c r="AA7" s="179">
        <v>2.9</v>
      </c>
      <c r="AB7" s="60">
        <v>14.3</v>
      </c>
      <c r="AC7" s="60">
        <v>28.4</v>
      </c>
      <c r="AD7" s="60">
        <v>2.2000000000000002</v>
      </c>
      <c r="AE7" s="60">
        <v>46.5</v>
      </c>
      <c r="AF7" s="60">
        <v>6.2</v>
      </c>
      <c r="AG7" s="60">
        <v>44.8</v>
      </c>
      <c r="AH7" s="62">
        <v>2459812</v>
      </c>
      <c r="AI7" s="62">
        <v>2297019.49339</v>
      </c>
      <c r="AJ7" s="180">
        <v>20651070</v>
      </c>
    </row>
    <row r="8" spans="1:36" s="9" customFormat="1" x14ac:dyDescent="0.25">
      <c r="A8" s="13" t="s">
        <v>186</v>
      </c>
      <c r="B8" s="142" t="s">
        <v>342</v>
      </c>
      <c r="C8" s="60">
        <v>2.5</v>
      </c>
      <c r="D8" s="62">
        <v>1445587</v>
      </c>
      <c r="E8" s="62">
        <v>838735</v>
      </c>
      <c r="F8" s="62">
        <v>26711.061043878501</v>
      </c>
      <c r="G8" s="60">
        <v>0.13</v>
      </c>
      <c r="H8" s="62">
        <v>0</v>
      </c>
      <c r="I8" s="62">
        <v>0</v>
      </c>
      <c r="J8" s="60">
        <v>0.66407489776611328</v>
      </c>
      <c r="K8" s="117">
        <v>38.13745019920318</v>
      </c>
      <c r="L8" s="117">
        <v>0.43200000000000005</v>
      </c>
      <c r="M8" s="98">
        <v>92</v>
      </c>
      <c r="N8" s="60">
        <v>77</v>
      </c>
      <c r="O8" s="60">
        <v>0.2</v>
      </c>
      <c r="P8" s="60">
        <v>0</v>
      </c>
      <c r="Q8" s="60">
        <v>30</v>
      </c>
      <c r="R8" s="62">
        <v>34511.65324903954</v>
      </c>
      <c r="S8" s="62">
        <v>655547.14781496115</v>
      </c>
      <c r="T8" s="62">
        <v>26265.371128759914</v>
      </c>
      <c r="U8" s="62">
        <v>385425.74</v>
      </c>
      <c r="V8" s="119">
        <v>0</v>
      </c>
      <c r="W8" s="119">
        <v>0</v>
      </c>
      <c r="X8" s="119">
        <v>0</v>
      </c>
      <c r="Y8" s="60">
        <v>12.9</v>
      </c>
      <c r="Z8" s="60">
        <v>17.899999999999999</v>
      </c>
      <c r="AA8" s="179">
        <v>2.9</v>
      </c>
      <c r="AB8" s="60">
        <v>14.3</v>
      </c>
      <c r="AC8" s="60">
        <v>28.4</v>
      </c>
      <c r="AD8" s="60">
        <v>2.2000000000000002</v>
      </c>
      <c r="AE8" s="60">
        <v>46.5</v>
      </c>
      <c r="AF8" s="60">
        <v>10</v>
      </c>
      <c r="AG8" s="60">
        <v>72.900000000000006</v>
      </c>
      <c r="AH8" s="62">
        <v>4160231</v>
      </c>
      <c r="AI8" s="62">
        <v>3905846.4353700001</v>
      </c>
      <c r="AJ8" s="180">
        <v>20651070</v>
      </c>
    </row>
    <row r="9" spans="1:36" s="9" customFormat="1" x14ac:dyDescent="0.25">
      <c r="A9" s="13" t="s">
        <v>187</v>
      </c>
      <c r="B9" s="142" t="s">
        <v>367</v>
      </c>
      <c r="C9" s="60">
        <v>2.8333333333333335</v>
      </c>
      <c r="D9" s="62">
        <v>1172647</v>
      </c>
      <c r="E9" s="62">
        <v>417236</v>
      </c>
      <c r="F9" s="62">
        <v>43090.754976235003</v>
      </c>
      <c r="G9" s="60">
        <v>0.09</v>
      </c>
      <c r="H9" s="62">
        <v>3</v>
      </c>
      <c r="I9" s="62">
        <v>45</v>
      </c>
      <c r="J9" s="60">
        <v>0.64611303806304932</v>
      </c>
      <c r="K9" s="117">
        <v>40.284663865546214</v>
      </c>
      <c r="L9" s="117">
        <v>0.29699999999999999</v>
      </c>
      <c r="M9" s="98">
        <v>97</v>
      </c>
      <c r="N9" s="60">
        <v>91</v>
      </c>
      <c r="O9" s="60">
        <v>0.3</v>
      </c>
      <c r="P9" s="60">
        <v>0</v>
      </c>
      <c r="Q9" s="60">
        <v>11</v>
      </c>
      <c r="R9" s="62">
        <v>33042.840865154685</v>
      </c>
      <c r="S9" s="62">
        <v>626161.15375460789</v>
      </c>
      <c r="T9" s="62">
        <v>25382.507988302783</v>
      </c>
      <c r="U9" s="62">
        <v>199029.99000000002</v>
      </c>
      <c r="V9" s="119">
        <v>0</v>
      </c>
      <c r="W9" s="119">
        <v>21991</v>
      </c>
      <c r="X9" s="119">
        <v>0</v>
      </c>
      <c r="Y9" s="60">
        <v>7.7</v>
      </c>
      <c r="Z9" s="60">
        <v>13</v>
      </c>
      <c r="AA9" s="179">
        <v>2.9</v>
      </c>
      <c r="AB9" s="60">
        <v>14.3</v>
      </c>
      <c r="AC9" s="60">
        <v>28.4</v>
      </c>
      <c r="AD9" s="60">
        <v>2.2000000000000002</v>
      </c>
      <c r="AE9" s="60">
        <v>46.5</v>
      </c>
      <c r="AF9" s="60">
        <v>7.7</v>
      </c>
      <c r="AG9" s="60">
        <v>56.3</v>
      </c>
      <c r="AH9" s="62">
        <v>3983172</v>
      </c>
      <c r="AI9" s="62">
        <v>3963362.8675699998</v>
      </c>
      <c r="AJ9" s="180">
        <v>20651070</v>
      </c>
    </row>
    <row r="10" spans="1:36" s="9" customFormat="1" x14ac:dyDescent="0.25">
      <c r="A10" s="13" t="s">
        <v>439</v>
      </c>
      <c r="B10" s="142" t="s">
        <v>403</v>
      </c>
      <c r="C10" s="60">
        <v>2.5</v>
      </c>
      <c r="D10" s="62">
        <v>1183873</v>
      </c>
      <c r="E10" s="62">
        <v>1000645</v>
      </c>
      <c r="F10" s="62">
        <v>32904.129236146997</v>
      </c>
      <c r="G10" s="60">
        <v>0.16</v>
      </c>
      <c r="H10" s="62">
        <v>3</v>
      </c>
      <c r="I10" s="62">
        <v>17</v>
      </c>
      <c r="J10" s="60">
        <v>0.60866439342498779</v>
      </c>
      <c r="K10" s="117">
        <v>65.704672897196261</v>
      </c>
      <c r="L10" s="117">
        <v>0.22800000000000001</v>
      </c>
      <c r="M10" s="98">
        <v>98.5</v>
      </c>
      <c r="N10" s="60">
        <v>88</v>
      </c>
      <c r="O10" s="60">
        <v>0.2</v>
      </c>
      <c r="P10" s="60">
        <v>0</v>
      </c>
      <c r="Q10" s="60">
        <v>4</v>
      </c>
      <c r="R10" s="62">
        <v>27212.362735959039</v>
      </c>
      <c r="S10" s="62">
        <v>515674.33037873189</v>
      </c>
      <c r="T10" s="62">
        <v>19580.27005758055</v>
      </c>
      <c r="U10" s="62">
        <v>243351.74999999997</v>
      </c>
      <c r="V10" s="119">
        <v>0</v>
      </c>
      <c r="W10" s="119">
        <v>34509</v>
      </c>
      <c r="X10" s="119">
        <v>0</v>
      </c>
      <c r="Y10" s="60">
        <v>9.3000000000000007</v>
      </c>
      <c r="Z10" s="60">
        <v>13.4</v>
      </c>
      <c r="AA10" s="179">
        <v>2.9</v>
      </c>
      <c r="AB10" s="60">
        <v>14.3</v>
      </c>
      <c r="AC10" s="60">
        <v>28.4</v>
      </c>
      <c r="AD10" s="60">
        <v>2.2000000000000002</v>
      </c>
      <c r="AE10" s="60">
        <v>46.5</v>
      </c>
      <c r="AF10" s="60">
        <v>3.4</v>
      </c>
      <c r="AG10" s="60">
        <v>73.099999999999994</v>
      </c>
      <c r="AH10" s="62">
        <v>3280333</v>
      </c>
      <c r="AI10" s="62">
        <v>3001356.57718</v>
      </c>
      <c r="AJ10" s="180">
        <v>20651070</v>
      </c>
    </row>
    <row r="11" spans="1:36" s="9" customFormat="1" x14ac:dyDescent="0.25">
      <c r="A11" s="13" t="s">
        <v>188</v>
      </c>
      <c r="B11" s="142" t="s">
        <v>446</v>
      </c>
      <c r="C11" s="60">
        <v>2.6666666666666665</v>
      </c>
      <c r="D11" s="62">
        <v>1858301</v>
      </c>
      <c r="E11" s="62">
        <v>684206</v>
      </c>
      <c r="F11" s="62">
        <v>20662.4328395925</v>
      </c>
      <c r="G11" s="60">
        <v>0.13</v>
      </c>
      <c r="H11" s="62">
        <v>0</v>
      </c>
      <c r="I11" s="62">
        <v>0</v>
      </c>
      <c r="J11" s="60">
        <v>0.64100384712219238</v>
      </c>
      <c r="K11" s="117">
        <v>68.121800529567508</v>
      </c>
      <c r="L11" s="117">
        <v>0.36499999999999999</v>
      </c>
      <c r="M11" s="98">
        <v>98</v>
      </c>
      <c r="N11" s="60">
        <v>92</v>
      </c>
      <c r="O11" s="60">
        <v>0.2</v>
      </c>
      <c r="P11" s="60">
        <v>0</v>
      </c>
      <c r="Q11" s="60">
        <v>10</v>
      </c>
      <c r="R11" s="62">
        <v>35720.506107151639</v>
      </c>
      <c r="S11" s="62">
        <v>678510.51548923005</v>
      </c>
      <c r="T11" s="62">
        <v>25702.184075595113</v>
      </c>
      <c r="U11" s="62">
        <v>208431.18000000002</v>
      </c>
      <c r="V11" s="119">
        <v>0</v>
      </c>
      <c r="W11" s="119">
        <v>0</v>
      </c>
      <c r="X11" s="119">
        <v>0</v>
      </c>
      <c r="Y11" s="60">
        <v>11.7</v>
      </c>
      <c r="Z11" s="60">
        <v>23.5</v>
      </c>
      <c r="AA11" s="179">
        <v>2.9</v>
      </c>
      <c r="AB11" s="60">
        <v>14.3</v>
      </c>
      <c r="AC11" s="60">
        <v>28.4</v>
      </c>
      <c r="AD11" s="60">
        <v>2.2000000000000002</v>
      </c>
      <c r="AE11" s="60">
        <v>46.5</v>
      </c>
      <c r="AF11" s="60">
        <v>11.3</v>
      </c>
      <c r="AG11" s="60">
        <v>67.400000000000006</v>
      </c>
      <c r="AH11" s="62">
        <v>4305953</v>
      </c>
      <c r="AI11" s="62">
        <v>4212621.0631999997</v>
      </c>
      <c r="AJ11" s="180">
        <v>20651070</v>
      </c>
    </row>
    <row r="12" spans="1:36" s="9" customFormat="1" x14ac:dyDescent="0.25">
      <c r="A12" s="165" t="s">
        <v>189</v>
      </c>
      <c r="B12" s="142" t="s">
        <v>477</v>
      </c>
      <c r="C12" s="60">
        <v>1.3333333333333333</v>
      </c>
      <c r="D12" s="62">
        <v>108057</v>
      </c>
      <c r="E12" s="62">
        <v>0</v>
      </c>
      <c r="F12" s="62">
        <v>7542.5574013990008</v>
      </c>
      <c r="G12" s="60">
        <v>0.06</v>
      </c>
      <c r="H12" s="62">
        <v>3</v>
      </c>
      <c r="I12" s="62">
        <v>2</v>
      </c>
      <c r="J12" s="60">
        <v>0.20614376664161682</v>
      </c>
      <c r="K12" s="117">
        <v>43</v>
      </c>
      <c r="L12" s="117">
        <v>0.13699999999999998</v>
      </c>
      <c r="M12" s="98">
        <v>102.4</v>
      </c>
      <c r="N12" s="60">
        <v>84</v>
      </c>
      <c r="O12" s="60">
        <v>1.1000000000000001</v>
      </c>
      <c r="P12" s="60">
        <v>0</v>
      </c>
      <c r="Q12" s="60">
        <v>7</v>
      </c>
      <c r="R12" s="62">
        <v>10464</v>
      </c>
      <c r="S12" s="62">
        <v>189234.18249540048</v>
      </c>
      <c r="T12" s="62">
        <v>7185.2654490057894</v>
      </c>
      <c r="U12" s="62" t="s">
        <v>45</v>
      </c>
      <c r="V12" s="119">
        <v>0</v>
      </c>
      <c r="W12" s="119">
        <v>4092</v>
      </c>
      <c r="X12" s="119">
        <v>0</v>
      </c>
      <c r="Y12" s="60">
        <v>8.1999999999999993</v>
      </c>
      <c r="Z12" s="60">
        <v>9.8000000000000007</v>
      </c>
      <c r="AA12" s="179">
        <v>2.9</v>
      </c>
      <c r="AB12" s="60">
        <v>14.3</v>
      </c>
      <c r="AC12" s="60">
        <v>28.4</v>
      </c>
      <c r="AD12" s="60">
        <v>2.2000000000000002</v>
      </c>
      <c r="AE12" s="60">
        <v>46.5</v>
      </c>
      <c r="AF12" s="60">
        <v>33.9</v>
      </c>
      <c r="AG12" s="60">
        <v>97.1</v>
      </c>
      <c r="AH12" s="62">
        <v>1203766</v>
      </c>
      <c r="AI12" s="62">
        <v>1226181.6340399999</v>
      </c>
      <c r="AJ12" s="180">
        <v>20651070</v>
      </c>
    </row>
    <row r="13" spans="1:36" s="9" customFormat="1" x14ac:dyDescent="0.25">
      <c r="A13" s="13"/>
      <c r="B13" s="180"/>
      <c r="C13" s="180"/>
      <c r="D13" s="62"/>
      <c r="E13" s="62"/>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row>
    <row r="14" spans="1:36" x14ac:dyDescent="0.25">
      <c r="B14" s="227" t="s">
        <v>653</v>
      </c>
      <c r="C14" s="228"/>
      <c r="D14" s="228"/>
      <c r="E14" s="62"/>
      <c r="F14" s="62"/>
      <c r="G14" s="62"/>
      <c r="H14" s="62"/>
      <c r="I14" s="60"/>
      <c r="J14" s="60"/>
      <c r="K14" s="137"/>
      <c r="L14" s="137"/>
      <c r="M14" s="118"/>
      <c r="N14" s="119"/>
      <c r="O14" s="118"/>
      <c r="P14" s="118"/>
      <c r="Q14" s="118"/>
      <c r="R14" s="180"/>
      <c r="S14" s="180"/>
      <c r="T14" s="180"/>
      <c r="U14" s="119"/>
      <c r="V14" s="119"/>
      <c r="W14" s="119"/>
      <c r="X14" s="119"/>
      <c r="Y14" s="134"/>
      <c r="Z14" s="136"/>
      <c r="AA14" s="136"/>
      <c r="AB14" s="179"/>
      <c r="AC14" s="179"/>
      <c r="AD14" s="179"/>
      <c r="AE14" s="179"/>
      <c r="AF14" s="118"/>
      <c r="AG14" s="118"/>
      <c r="AH14" s="119"/>
      <c r="AI14" s="119"/>
      <c r="AJ14" s="119"/>
    </row>
    <row r="15" spans="1:36" x14ac:dyDescent="0.25">
      <c r="B15" s="229"/>
      <c r="C15" s="230" t="s">
        <v>654</v>
      </c>
      <c r="D15" s="228"/>
      <c r="E15" s="62"/>
      <c r="F15" s="62"/>
      <c r="G15" s="62"/>
      <c r="H15" s="62"/>
      <c r="I15" s="60"/>
      <c r="J15" s="60"/>
      <c r="K15" s="137"/>
      <c r="L15" s="137"/>
      <c r="M15" s="118"/>
      <c r="N15" s="119"/>
      <c r="O15" s="179"/>
      <c r="P15" s="179"/>
      <c r="Q15" s="179"/>
      <c r="R15" s="180"/>
      <c r="S15" s="180"/>
      <c r="T15" s="180"/>
      <c r="U15" s="119"/>
      <c r="V15" s="119"/>
      <c r="W15" s="119"/>
      <c r="X15" s="119"/>
      <c r="Y15" s="179"/>
      <c r="Z15" s="179"/>
      <c r="AA15" s="179"/>
      <c r="AB15" s="179"/>
      <c r="AC15" s="179"/>
      <c r="AD15" s="179"/>
      <c r="AE15" s="179"/>
      <c r="AF15" s="179"/>
      <c r="AG15" s="179"/>
      <c r="AH15" s="119"/>
      <c r="AI15" s="119"/>
      <c r="AJ15" s="119"/>
    </row>
    <row r="16" spans="1:36" x14ac:dyDescent="0.25">
      <c r="B16" s="231"/>
      <c r="C16" s="232" t="s">
        <v>655</v>
      </c>
      <c r="D16" s="228"/>
      <c r="E16" s="62"/>
      <c r="F16" s="62"/>
      <c r="G16" s="62"/>
      <c r="H16" s="62"/>
      <c r="I16" s="60"/>
      <c r="J16" s="60"/>
      <c r="K16" s="137"/>
      <c r="L16" s="137"/>
      <c r="M16" s="118"/>
      <c r="N16" s="119"/>
      <c r="O16" s="118"/>
      <c r="P16" s="118"/>
      <c r="Q16" s="118"/>
      <c r="R16" s="119"/>
      <c r="S16" s="119"/>
      <c r="T16" s="119"/>
      <c r="U16" s="119"/>
      <c r="V16" s="119"/>
      <c r="W16" s="119"/>
      <c r="X16" s="119"/>
      <c r="Y16" s="134"/>
      <c r="Z16" s="136"/>
      <c r="AA16" s="136"/>
      <c r="AB16" s="118"/>
      <c r="AC16" s="117"/>
      <c r="AD16" s="117"/>
      <c r="AE16" s="117"/>
      <c r="AF16" s="118"/>
      <c r="AG16" s="118"/>
      <c r="AH16" s="119"/>
      <c r="AI16" s="119"/>
      <c r="AJ16" s="119"/>
    </row>
    <row r="17" spans="1:36" x14ac:dyDescent="0.25">
      <c r="A17" s="13"/>
      <c r="B17" s="160"/>
      <c r="C17" s="233" t="s">
        <v>691</v>
      </c>
      <c r="D17" s="228"/>
      <c r="E17" s="62"/>
      <c r="F17" s="62"/>
      <c r="G17" s="62"/>
      <c r="H17" s="62"/>
      <c r="I17" s="60"/>
      <c r="J17" s="60"/>
      <c r="K17" s="137"/>
      <c r="L17" s="137"/>
      <c r="M17" s="118"/>
      <c r="N17" s="119"/>
      <c r="O17" s="118"/>
      <c r="P17" s="118"/>
      <c r="Q17" s="118"/>
      <c r="R17" s="119"/>
      <c r="S17" s="119"/>
      <c r="T17" s="119"/>
      <c r="U17" s="119"/>
      <c r="V17" s="119"/>
      <c r="W17" s="119"/>
      <c r="X17" s="119"/>
      <c r="Y17" s="134"/>
      <c r="Z17" s="136"/>
      <c r="AA17" s="136"/>
      <c r="AB17" s="118"/>
      <c r="AC17" s="117"/>
      <c r="AD17" s="117"/>
      <c r="AE17" s="117"/>
      <c r="AF17" s="118"/>
      <c r="AG17" s="118"/>
      <c r="AH17" s="119"/>
      <c r="AI17" s="119"/>
      <c r="AJ17" s="119"/>
    </row>
    <row r="18" spans="1:36" x14ac:dyDescent="0.25">
      <c r="A18" s="13"/>
      <c r="B18" s="13"/>
      <c r="C18" s="62"/>
      <c r="D18" s="62"/>
      <c r="E18" s="62"/>
      <c r="F18" s="62"/>
      <c r="G18" s="62"/>
      <c r="H18" s="62"/>
      <c r="I18" s="60"/>
      <c r="J18" s="60"/>
      <c r="K18" s="137"/>
      <c r="L18" s="137"/>
      <c r="M18" s="118"/>
      <c r="N18" s="119"/>
      <c r="O18" s="118"/>
      <c r="P18" s="118"/>
      <c r="Q18" s="118"/>
      <c r="R18" s="119"/>
      <c r="S18" s="119"/>
      <c r="T18" s="119"/>
      <c r="U18" s="119"/>
      <c r="V18" s="119"/>
      <c r="W18" s="119"/>
      <c r="X18" s="119"/>
      <c r="Y18" s="134"/>
      <c r="Z18" s="136"/>
      <c r="AA18" s="136"/>
      <c r="AB18" s="118"/>
      <c r="AC18" s="117"/>
      <c r="AD18" s="117"/>
      <c r="AE18" s="117"/>
      <c r="AF18" s="118"/>
      <c r="AG18" s="118"/>
      <c r="AH18" s="119"/>
      <c r="AI18" s="119"/>
      <c r="AJ18" s="119"/>
    </row>
    <row r="19" spans="1:36" x14ac:dyDescent="0.25">
      <c r="A19" s="13"/>
      <c r="B19" s="13"/>
      <c r="C19" s="62"/>
      <c r="D19" s="62"/>
      <c r="E19" s="62"/>
      <c r="F19" s="62"/>
      <c r="G19" s="62"/>
      <c r="H19" s="62"/>
      <c r="I19" s="60"/>
      <c r="J19" s="60"/>
      <c r="K19" s="137"/>
      <c r="L19" s="137"/>
      <c r="M19" s="118"/>
      <c r="N19" s="119"/>
      <c r="O19" s="118"/>
      <c r="P19" s="118"/>
      <c r="Q19" s="118"/>
      <c r="R19" s="119"/>
      <c r="S19" s="119"/>
      <c r="T19" s="119"/>
      <c r="U19" s="119"/>
      <c r="V19" s="119"/>
      <c r="W19" s="119"/>
      <c r="X19" s="119"/>
      <c r="Y19" s="134"/>
      <c r="Z19" s="136"/>
      <c r="AA19" s="136"/>
      <c r="AB19" s="118"/>
      <c r="AC19" s="117"/>
      <c r="AD19" s="117"/>
      <c r="AE19" s="117"/>
      <c r="AF19" s="118"/>
      <c r="AG19" s="118"/>
      <c r="AH19" s="119"/>
      <c r="AI19" s="119"/>
      <c r="AJ19" s="119"/>
    </row>
    <row r="20" spans="1:36" x14ac:dyDescent="0.25">
      <c r="A20" s="13"/>
      <c r="B20" s="13"/>
      <c r="C20" s="62"/>
      <c r="D20" s="62"/>
      <c r="E20" s="62"/>
      <c r="F20" s="62"/>
      <c r="G20" s="62"/>
      <c r="H20" s="62"/>
      <c r="I20" s="60"/>
      <c r="J20" s="60"/>
      <c r="K20" s="137"/>
      <c r="L20" s="137"/>
      <c r="M20" s="118"/>
      <c r="N20" s="119"/>
      <c r="O20" s="118"/>
      <c r="P20" s="118"/>
      <c r="Q20" s="118"/>
      <c r="R20" s="119"/>
      <c r="S20" s="119"/>
      <c r="T20" s="119"/>
      <c r="U20" s="119"/>
      <c r="V20" s="119"/>
      <c r="W20" s="119"/>
      <c r="X20" s="119"/>
      <c r="Y20" s="134"/>
      <c r="Z20" s="136"/>
      <c r="AA20" s="136"/>
      <c r="AB20" s="118"/>
      <c r="AC20" s="117"/>
      <c r="AD20" s="117"/>
      <c r="AE20" s="117"/>
      <c r="AF20" s="118"/>
      <c r="AG20" s="118"/>
      <c r="AH20" s="119"/>
      <c r="AI20" s="119"/>
      <c r="AJ20" s="119"/>
    </row>
    <row r="21" spans="1:36" x14ac:dyDescent="0.25">
      <c r="A21" s="13"/>
      <c r="B21" s="13"/>
      <c r="C21" s="62"/>
      <c r="D21" s="62"/>
      <c r="E21" s="62"/>
      <c r="F21" s="62"/>
      <c r="G21" s="62"/>
      <c r="H21" s="62"/>
      <c r="I21" s="60"/>
      <c r="J21" s="60"/>
      <c r="K21" s="137"/>
      <c r="L21" s="137"/>
      <c r="M21" s="118"/>
      <c r="N21" s="119"/>
      <c r="O21" s="118"/>
      <c r="P21" s="118"/>
      <c r="Q21" s="118"/>
      <c r="R21" s="119"/>
      <c r="S21" s="119"/>
      <c r="T21" s="119"/>
      <c r="U21" s="119"/>
      <c r="V21" s="119"/>
      <c r="W21" s="119"/>
      <c r="X21" s="119"/>
      <c r="Y21" s="134"/>
      <c r="Z21" s="136"/>
      <c r="AA21" s="136"/>
      <c r="AB21" s="118"/>
      <c r="AC21" s="117"/>
      <c r="AD21" s="117"/>
      <c r="AE21" s="117"/>
      <c r="AF21" s="118"/>
      <c r="AG21" s="118"/>
      <c r="AH21" s="119"/>
      <c r="AI21" s="119"/>
      <c r="AJ21" s="119"/>
    </row>
    <row r="22" spans="1:36" x14ac:dyDescent="0.25">
      <c r="A22" s="13"/>
      <c r="B22" s="13"/>
      <c r="C22" s="62"/>
      <c r="D22" s="62"/>
      <c r="E22" s="62"/>
      <c r="F22" s="62"/>
      <c r="G22" s="62"/>
      <c r="H22" s="62"/>
      <c r="I22" s="60"/>
      <c r="J22" s="60"/>
      <c r="K22" s="137"/>
      <c r="L22" s="137"/>
      <c r="M22" s="118"/>
      <c r="N22" s="119"/>
      <c r="O22" s="118"/>
      <c r="P22" s="118"/>
      <c r="Q22" s="118"/>
      <c r="R22" s="119"/>
      <c r="S22" s="119"/>
      <c r="T22" s="119"/>
      <c r="U22" s="119"/>
      <c r="V22" s="119"/>
      <c r="W22" s="119"/>
      <c r="X22" s="119"/>
      <c r="Y22" s="134"/>
      <c r="Z22" s="136"/>
      <c r="AA22" s="136"/>
      <c r="AB22" s="118"/>
      <c r="AC22" s="117"/>
      <c r="AD22" s="117"/>
      <c r="AE22" s="117"/>
      <c r="AF22" s="118"/>
      <c r="AG22" s="118"/>
      <c r="AH22" s="119"/>
      <c r="AI22" s="119"/>
      <c r="AJ22" s="119"/>
    </row>
    <row r="23" spans="1:36" x14ac:dyDescent="0.25">
      <c r="A23" s="13"/>
      <c r="B23" s="13"/>
      <c r="C23" s="62"/>
      <c r="D23" s="62"/>
      <c r="E23" s="62"/>
      <c r="F23" s="62"/>
      <c r="G23" s="62"/>
      <c r="H23" s="62"/>
      <c r="I23" s="60"/>
      <c r="J23" s="60"/>
      <c r="K23" s="137"/>
      <c r="L23" s="137"/>
      <c r="M23" s="118"/>
      <c r="N23" s="119"/>
      <c r="O23" s="118"/>
      <c r="P23" s="118"/>
      <c r="Q23" s="118"/>
      <c r="R23" s="119"/>
      <c r="S23" s="119"/>
      <c r="T23" s="119"/>
      <c r="U23" s="119"/>
      <c r="V23" s="119"/>
      <c r="W23" s="119"/>
      <c r="X23" s="119"/>
      <c r="Y23" s="134"/>
      <c r="Z23" s="136"/>
      <c r="AA23" s="136"/>
      <c r="AB23" s="118"/>
      <c r="AC23" s="117"/>
      <c r="AD23" s="117"/>
      <c r="AE23" s="117"/>
      <c r="AF23" s="118"/>
      <c r="AG23" s="118"/>
      <c r="AH23" s="119"/>
      <c r="AI23" s="119"/>
      <c r="AJ23" s="119"/>
    </row>
    <row r="24" spans="1:36" x14ac:dyDescent="0.25">
      <c r="A24" s="13"/>
      <c r="B24" s="13"/>
      <c r="C24" s="62"/>
      <c r="D24" s="62"/>
      <c r="E24" s="62"/>
      <c r="F24" s="62"/>
      <c r="G24" s="62"/>
      <c r="H24" s="62"/>
      <c r="I24" s="60"/>
      <c r="J24" s="60"/>
      <c r="K24" s="137"/>
      <c r="L24" s="137"/>
      <c r="M24" s="118"/>
      <c r="N24" s="119"/>
      <c r="O24" s="118"/>
      <c r="P24" s="118"/>
      <c r="Q24" s="118"/>
      <c r="R24" s="119"/>
      <c r="S24" s="119"/>
      <c r="T24" s="119"/>
      <c r="U24" s="119"/>
      <c r="V24" s="119"/>
      <c r="W24" s="119"/>
      <c r="X24" s="119"/>
      <c r="Y24" s="134"/>
      <c r="Z24" s="136"/>
      <c r="AA24" s="136"/>
      <c r="AB24" s="118"/>
      <c r="AC24" s="117"/>
      <c r="AD24" s="117"/>
      <c r="AE24" s="117"/>
      <c r="AF24" s="118"/>
      <c r="AG24" s="118"/>
      <c r="AH24" s="119"/>
      <c r="AI24" s="119"/>
      <c r="AJ24" s="119"/>
    </row>
    <row r="25" spans="1:36" x14ac:dyDescent="0.25">
      <c r="A25" s="13"/>
      <c r="B25" s="13"/>
      <c r="C25" s="62"/>
      <c r="D25" s="62"/>
      <c r="E25" s="62"/>
      <c r="F25" s="62"/>
      <c r="G25" s="62"/>
      <c r="H25" s="62"/>
      <c r="I25" s="60"/>
      <c r="J25" s="60"/>
      <c r="K25" s="137"/>
      <c r="L25" s="137"/>
      <c r="M25" s="118"/>
      <c r="N25" s="119"/>
      <c r="O25" s="118"/>
      <c r="P25" s="118"/>
      <c r="Q25" s="118"/>
      <c r="R25" s="119"/>
      <c r="S25" s="119"/>
      <c r="T25" s="119"/>
      <c r="U25" s="119"/>
      <c r="V25" s="119"/>
      <c r="W25" s="119"/>
      <c r="X25" s="119"/>
      <c r="Y25" s="134"/>
      <c r="Z25" s="136"/>
      <c r="AA25" s="136"/>
      <c r="AB25" s="118"/>
      <c r="AC25" s="117"/>
      <c r="AD25" s="117"/>
      <c r="AE25" s="117"/>
      <c r="AF25" s="118"/>
      <c r="AG25" s="118"/>
      <c r="AH25" s="119"/>
      <c r="AI25" s="119"/>
      <c r="AJ25" s="119"/>
    </row>
    <row r="26" spans="1:36" x14ac:dyDescent="0.25">
      <c r="A26" s="13"/>
      <c r="B26" s="13"/>
      <c r="C26" s="62"/>
      <c r="D26" s="62"/>
      <c r="E26" s="62"/>
      <c r="F26" s="62"/>
      <c r="G26" s="62"/>
      <c r="H26" s="62"/>
      <c r="I26" s="60"/>
      <c r="J26" s="60"/>
      <c r="K26" s="137"/>
      <c r="L26" s="137"/>
      <c r="M26" s="118"/>
      <c r="N26" s="119"/>
      <c r="O26" s="118"/>
      <c r="P26" s="118"/>
      <c r="Q26" s="118"/>
      <c r="R26" s="119"/>
      <c r="S26" s="119"/>
      <c r="T26" s="119"/>
      <c r="U26" s="119"/>
      <c r="V26" s="119"/>
      <c r="W26" s="119"/>
      <c r="X26" s="119"/>
      <c r="Y26" s="134"/>
      <c r="Z26" s="136"/>
      <c r="AA26" s="136"/>
      <c r="AB26" s="118"/>
      <c r="AC26" s="117"/>
      <c r="AD26" s="117"/>
      <c r="AE26" s="117"/>
      <c r="AF26" s="118"/>
      <c r="AG26" s="118"/>
      <c r="AH26" s="119"/>
      <c r="AI26" s="119"/>
      <c r="AJ26" s="119"/>
    </row>
    <row r="27" spans="1:36" x14ac:dyDescent="0.25">
      <c r="A27" s="13"/>
      <c r="B27" s="13"/>
      <c r="C27" s="62"/>
      <c r="D27" s="62"/>
      <c r="E27" s="62"/>
      <c r="F27" s="62"/>
      <c r="G27" s="62"/>
      <c r="H27" s="62"/>
      <c r="I27" s="60"/>
      <c r="J27" s="60"/>
      <c r="K27" s="137"/>
      <c r="L27" s="137"/>
      <c r="M27" s="118"/>
      <c r="N27" s="119"/>
      <c r="O27" s="118"/>
      <c r="P27" s="118"/>
      <c r="Q27" s="118"/>
      <c r="R27" s="119"/>
      <c r="S27" s="119"/>
      <c r="T27" s="119"/>
      <c r="U27" s="119"/>
      <c r="V27" s="119"/>
      <c r="W27" s="119"/>
      <c r="X27" s="119"/>
      <c r="Y27" s="134"/>
      <c r="Z27" s="136"/>
      <c r="AA27" s="136"/>
      <c r="AB27" s="118"/>
      <c r="AC27" s="117"/>
      <c r="AD27" s="117"/>
      <c r="AE27" s="117"/>
      <c r="AF27" s="118"/>
      <c r="AG27" s="118"/>
      <c r="AH27" s="119"/>
      <c r="AI27" s="119"/>
      <c r="AJ27" s="119"/>
    </row>
    <row r="28" spans="1:36" x14ac:dyDescent="0.25">
      <c r="A28" s="13"/>
      <c r="B28" s="13"/>
      <c r="C28" s="62"/>
      <c r="D28" s="62"/>
      <c r="E28" s="62"/>
      <c r="F28" s="62"/>
      <c r="G28" s="62"/>
      <c r="H28" s="62"/>
      <c r="I28" s="60"/>
      <c r="J28" s="60"/>
      <c r="K28" s="137"/>
      <c r="L28" s="137"/>
      <c r="M28" s="118"/>
      <c r="N28" s="119"/>
      <c r="O28" s="118"/>
      <c r="P28" s="118"/>
      <c r="Q28" s="118"/>
      <c r="R28" s="119"/>
      <c r="S28" s="119"/>
      <c r="T28" s="119"/>
      <c r="U28" s="119"/>
      <c r="V28" s="119"/>
      <c r="W28" s="119"/>
      <c r="X28" s="119"/>
      <c r="Y28" s="134"/>
      <c r="Z28" s="136"/>
      <c r="AA28" s="136"/>
      <c r="AB28" s="118"/>
      <c r="AC28" s="117"/>
      <c r="AD28" s="117"/>
      <c r="AE28" s="117"/>
      <c r="AF28" s="118"/>
      <c r="AG28" s="118"/>
      <c r="AH28" s="119"/>
      <c r="AI28" s="119"/>
      <c r="AJ28" s="119"/>
    </row>
    <row r="29" spans="1:36" x14ac:dyDescent="0.25">
      <c r="A29" s="13"/>
      <c r="B29" s="13"/>
      <c r="C29" s="62"/>
      <c r="D29" s="62"/>
      <c r="E29" s="62"/>
      <c r="F29" s="62"/>
      <c r="G29" s="62"/>
      <c r="H29" s="62"/>
      <c r="I29" s="60"/>
      <c r="J29" s="60"/>
      <c r="K29" s="137"/>
      <c r="L29" s="137"/>
      <c r="M29" s="118"/>
      <c r="N29" s="119"/>
      <c r="O29" s="118"/>
      <c r="P29" s="118"/>
      <c r="Q29" s="118"/>
      <c r="R29" s="119"/>
      <c r="S29" s="119"/>
      <c r="T29" s="119"/>
      <c r="U29" s="119"/>
      <c r="V29" s="119"/>
      <c r="W29" s="119"/>
      <c r="X29" s="119"/>
      <c r="Y29" s="134"/>
      <c r="Z29" s="136"/>
      <c r="AA29" s="136"/>
      <c r="AB29" s="118"/>
      <c r="AC29" s="117"/>
      <c r="AD29" s="117"/>
      <c r="AE29" s="117"/>
      <c r="AF29" s="118"/>
      <c r="AG29" s="118"/>
      <c r="AH29" s="119"/>
      <c r="AI29" s="119"/>
      <c r="AJ29" s="119"/>
    </row>
    <row r="30" spans="1:36" x14ac:dyDescent="0.25">
      <c r="A30" s="13"/>
      <c r="B30" s="13"/>
      <c r="C30" s="62"/>
      <c r="D30" s="62"/>
      <c r="E30" s="62"/>
      <c r="F30" s="62"/>
      <c r="G30" s="62"/>
      <c r="H30" s="62"/>
      <c r="I30" s="60"/>
      <c r="J30" s="60"/>
      <c r="K30" s="137"/>
      <c r="L30" s="137"/>
      <c r="M30" s="118"/>
      <c r="N30" s="119"/>
      <c r="O30" s="118"/>
      <c r="P30" s="118"/>
      <c r="Q30" s="118"/>
      <c r="R30" s="119"/>
      <c r="S30" s="119"/>
      <c r="T30" s="119"/>
      <c r="U30" s="119"/>
      <c r="V30" s="119"/>
      <c r="W30" s="119"/>
      <c r="X30" s="119"/>
      <c r="Y30" s="134"/>
      <c r="Z30" s="136"/>
      <c r="AA30" s="136"/>
      <c r="AB30" s="118"/>
      <c r="AC30" s="117"/>
      <c r="AD30" s="117"/>
      <c r="AE30" s="117"/>
      <c r="AF30" s="118"/>
      <c r="AG30" s="118"/>
      <c r="AH30" s="119"/>
      <c r="AI30" s="119"/>
      <c r="AJ30" s="119"/>
    </row>
    <row r="31" spans="1:36" x14ac:dyDescent="0.25">
      <c r="A31" s="13"/>
      <c r="B31" s="13"/>
      <c r="C31" s="62"/>
      <c r="D31" s="62"/>
      <c r="E31" s="62"/>
      <c r="F31" s="62"/>
      <c r="G31" s="62"/>
      <c r="H31" s="62"/>
      <c r="I31" s="60"/>
      <c r="J31" s="60"/>
      <c r="K31" s="137"/>
      <c r="L31" s="137"/>
      <c r="M31" s="118"/>
      <c r="N31" s="119"/>
      <c r="O31" s="118"/>
      <c r="P31" s="118"/>
      <c r="Q31" s="118"/>
      <c r="R31" s="119"/>
      <c r="S31" s="119"/>
      <c r="T31" s="119"/>
      <c r="U31" s="119"/>
      <c r="V31" s="119"/>
      <c r="W31" s="119"/>
      <c r="X31" s="119"/>
      <c r="Y31" s="134"/>
      <c r="Z31" s="136"/>
      <c r="AA31" s="136"/>
      <c r="AB31" s="118"/>
      <c r="AC31" s="117"/>
      <c r="AD31" s="117"/>
      <c r="AE31" s="117"/>
      <c r="AF31" s="118"/>
      <c r="AG31" s="118"/>
      <c r="AH31" s="119"/>
      <c r="AI31" s="119"/>
      <c r="AJ31" s="119"/>
    </row>
    <row r="32" spans="1:36" x14ac:dyDescent="0.25">
      <c r="A32" s="13"/>
      <c r="B32" s="13"/>
      <c r="C32" s="62"/>
      <c r="D32" s="62"/>
      <c r="E32" s="62"/>
      <c r="F32" s="62"/>
      <c r="G32" s="62"/>
      <c r="H32" s="62"/>
      <c r="I32" s="60"/>
      <c r="J32" s="60"/>
      <c r="K32" s="137"/>
      <c r="L32" s="137"/>
      <c r="M32" s="118"/>
      <c r="N32" s="119"/>
      <c r="O32" s="118"/>
      <c r="P32" s="118"/>
      <c r="Q32" s="118"/>
      <c r="R32" s="119"/>
      <c r="S32" s="119"/>
      <c r="T32" s="119"/>
      <c r="U32" s="119"/>
      <c r="V32" s="119"/>
      <c r="W32" s="119"/>
      <c r="X32" s="119"/>
      <c r="Y32" s="134"/>
      <c r="Z32" s="136"/>
      <c r="AA32" s="136"/>
      <c r="AB32" s="118"/>
      <c r="AC32" s="117"/>
      <c r="AD32" s="117"/>
      <c r="AE32" s="117"/>
      <c r="AF32" s="118"/>
      <c r="AG32" s="118"/>
      <c r="AH32" s="119"/>
      <c r="AI32" s="119"/>
      <c r="AJ32" s="119"/>
    </row>
    <row r="33" spans="1:36" x14ac:dyDescent="0.25">
      <c r="A33" s="13"/>
      <c r="B33" s="13"/>
      <c r="C33" s="62"/>
      <c r="D33" s="62"/>
      <c r="E33" s="62"/>
      <c r="F33" s="62"/>
      <c r="G33" s="62"/>
      <c r="H33" s="62"/>
      <c r="I33" s="60"/>
      <c r="J33" s="60"/>
      <c r="K33" s="137"/>
      <c r="L33" s="137"/>
      <c r="M33" s="118"/>
      <c r="N33" s="119"/>
      <c r="O33" s="118"/>
      <c r="P33" s="118"/>
      <c r="Q33" s="118"/>
      <c r="R33" s="119"/>
      <c r="S33" s="119"/>
      <c r="T33" s="119"/>
      <c r="U33" s="119"/>
      <c r="V33" s="119"/>
      <c r="W33" s="119"/>
      <c r="X33" s="119"/>
      <c r="Y33" s="134"/>
      <c r="Z33" s="136"/>
      <c r="AA33" s="136"/>
      <c r="AB33" s="118"/>
      <c r="AC33" s="117"/>
      <c r="AD33" s="117"/>
      <c r="AE33" s="117"/>
      <c r="AF33" s="118"/>
      <c r="AG33" s="118"/>
      <c r="AH33" s="119"/>
      <c r="AI33" s="119"/>
      <c r="AJ33" s="119"/>
    </row>
    <row r="34" spans="1:36" x14ac:dyDescent="0.25">
      <c r="A34" s="13"/>
      <c r="B34" s="13"/>
      <c r="C34" s="62"/>
      <c r="D34" s="62"/>
      <c r="E34" s="62"/>
      <c r="F34" s="62"/>
      <c r="G34" s="62"/>
      <c r="H34" s="62"/>
      <c r="I34" s="60"/>
      <c r="J34" s="60"/>
      <c r="K34" s="137"/>
      <c r="L34" s="137"/>
      <c r="M34" s="118"/>
      <c r="N34" s="119"/>
      <c r="O34" s="118"/>
      <c r="P34" s="118"/>
      <c r="Q34" s="118"/>
      <c r="R34" s="119"/>
      <c r="S34" s="119"/>
      <c r="T34" s="119"/>
      <c r="U34" s="119"/>
      <c r="V34" s="119"/>
      <c r="W34" s="119"/>
      <c r="X34" s="119"/>
      <c r="Y34" s="134"/>
      <c r="Z34" s="136"/>
      <c r="AA34" s="136"/>
      <c r="AB34" s="118"/>
      <c r="AC34" s="117"/>
      <c r="AD34" s="117"/>
      <c r="AE34" s="117"/>
      <c r="AF34" s="118"/>
      <c r="AG34" s="118"/>
      <c r="AH34" s="119"/>
      <c r="AI34" s="119"/>
      <c r="AJ34" s="119"/>
    </row>
    <row r="35" spans="1:36" x14ac:dyDescent="0.25">
      <c r="A35" s="13"/>
      <c r="B35" s="13"/>
      <c r="C35" s="62"/>
      <c r="D35" s="62"/>
      <c r="E35" s="62"/>
      <c r="F35" s="62"/>
      <c r="G35" s="62"/>
      <c r="H35" s="62"/>
      <c r="I35" s="60"/>
      <c r="J35" s="60"/>
      <c r="K35" s="137"/>
      <c r="L35" s="137"/>
      <c r="M35" s="118"/>
      <c r="N35" s="119"/>
      <c r="O35" s="118"/>
      <c r="P35" s="118"/>
      <c r="Q35" s="118"/>
      <c r="R35" s="119"/>
      <c r="S35" s="119"/>
      <c r="T35" s="119"/>
      <c r="U35" s="119"/>
      <c r="V35" s="119"/>
      <c r="W35" s="119"/>
      <c r="X35" s="119"/>
      <c r="Y35" s="134"/>
      <c r="Z35" s="136"/>
      <c r="AA35" s="136"/>
      <c r="AB35" s="118"/>
      <c r="AC35" s="117"/>
      <c r="AD35" s="117"/>
      <c r="AE35" s="117"/>
      <c r="AF35" s="118"/>
      <c r="AG35" s="118"/>
      <c r="AH35" s="119"/>
      <c r="AI35" s="119"/>
      <c r="AJ35" s="119"/>
    </row>
    <row r="36" spans="1:36" x14ac:dyDescent="0.25">
      <c r="A36" s="13"/>
      <c r="B36" s="13"/>
      <c r="C36" s="62"/>
      <c r="D36" s="62"/>
      <c r="E36" s="62"/>
      <c r="F36" s="62"/>
      <c r="G36" s="62"/>
      <c r="H36" s="62"/>
      <c r="I36" s="60"/>
      <c r="J36" s="60"/>
      <c r="K36" s="137"/>
      <c r="L36" s="137"/>
      <c r="M36" s="118"/>
      <c r="N36" s="119"/>
      <c r="O36" s="118"/>
      <c r="P36" s="118"/>
      <c r="Q36" s="118"/>
      <c r="R36" s="119"/>
      <c r="S36" s="119"/>
      <c r="T36" s="119"/>
      <c r="U36" s="119"/>
      <c r="V36" s="119"/>
      <c r="W36" s="119"/>
      <c r="X36" s="119"/>
      <c r="Y36" s="134"/>
      <c r="Z36" s="136"/>
      <c r="AA36" s="136"/>
      <c r="AB36" s="118"/>
      <c r="AC36" s="117"/>
      <c r="AD36" s="117"/>
      <c r="AE36" s="117"/>
      <c r="AF36" s="118"/>
      <c r="AG36" s="118"/>
      <c r="AH36" s="119"/>
      <c r="AI36" s="119"/>
      <c r="AJ36" s="119"/>
    </row>
    <row r="37" spans="1:36" x14ac:dyDescent="0.25">
      <c r="A37" s="13"/>
      <c r="B37" s="13"/>
      <c r="C37" s="62"/>
      <c r="D37" s="62"/>
      <c r="E37" s="62"/>
      <c r="F37" s="62"/>
      <c r="G37" s="62"/>
      <c r="H37" s="62"/>
      <c r="I37" s="60"/>
      <c r="J37" s="60"/>
      <c r="K37" s="137"/>
      <c r="L37" s="137"/>
      <c r="M37" s="118"/>
      <c r="N37" s="119"/>
      <c r="O37" s="118"/>
      <c r="P37" s="118"/>
      <c r="Q37" s="118"/>
      <c r="R37" s="119"/>
      <c r="S37" s="119"/>
      <c r="T37" s="119"/>
      <c r="U37" s="119"/>
      <c r="V37" s="119"/>
      <c r="W37" s="119"/>
      <c r="X37" s="119"/>
      <c r="Y37" s="134"/>
      <c r="Z37" s="136"/>
      <c r="AA37" s="136"/>
      <c r="AB37" s="118"/>
      <c r="AC37" s="117"/>
      <c r="AD37" s="117"/>
      <c r="AE37" s="117"/>
      <c r="AF37" s="118"/>
      <c r="AG37" s="118"/>
      <c r="AH37" s="119"/>
      <c r="AI37" s="119"/>
      <c r="AJ37" s="119"/>
    </row>
    <row r="38" spans="1:36" x14ac:dyDescent="0.25">
      <c r="A38" s="13"/>
      <c r="B38" s="13"/>
      <c r="C38" s="62"/>
      <c r="D38" s="62"/>
      <c r="E38" s="62"/>
      <c r="F38" s="62"/>
      <c r="G38" s="62"/>
      <c r="H38" s="62"/>
      <c r="I38" s="60"/>
      <c r="J38" s="60"/>
      <c r="K38" s="137"/>
      <c r="L38" s="137"/>
      <c r="M38" s="118"/>
      <c r="N38" s="119"/>
      <c r="O38" s="118"/>
      <c r="P38" s="118"/>
      <c r="Q38" s="118"/>
      <c r="R38" s="119"/>
      <c r="S38" s="119"/>
      <c r="T38" s="119"/>
      <c r="U38" s="119"/>
      <c r="V38" s="119"/>
      <c r="W38" s="119"/>
      <c r="X38" s="119"/>
      <c r="Y38" s="134"/>
      <c r="Z38" s="136"/>
      <c r="AA38" s="136"/>
      <c r="AB38" s="118"/>
      <c r="AC38" s="117"/>
      <c r="AD38" s="117"/>
      <c r="AE38" s="117"/>
      <c r="AF38" s="118"/>
      <c r="AG38" s="118"/>
      <c r="AH38" s="119"/>
      <c r="AI38" s="119"/>
      <c r="AJ38" s="119"/>
    </row>
    <row r="39" spans="1:36" x14ac:dyDescent="0.25">
      <c r="A39" s="13"/>
      <c r="B39" s="13"/>
      <c r="C39" s="62"/>
      <c r="D39" s="62"/>
      <c r="E39" s="62"/>
      <c r="F39" s="62"/>
      <c r="G39" s="62"/>
      <c r="H39" s="62"/>
      <c r="I39" s="60"/>
      <c r="J39" s="60"/>
      <c r="K39" s="137"/>
      <c r="L39" s="137"/>
      <c r="M39" s="118"/>
      <c r="N39" s="119"/>
      <c r="O39" s="118"/>
      <c r="P39" s="118"/>
      <c r="Q39" s="118"/>
      <c r="R39" s="119"/>
      <c r="S39" s="119"/>
      <c r="T39" s="119"/>
      <c r="U39" s="119"/>
      <c r="V39" s="119"/>
      <c r="W39" s="119"/>
      <c r="X39" s="119"/>
      <c r="Y39" s="134"/>
      <c r="Z39" s="136"/>
      <c r="AA39" s="136"/>
      <c r="AB39" s="118"/>
      <c r="AC39" s="117"/>
      <c r="AD39" s="117"/>
      <c r="AE39" s="117"/>
      <c r="AF39" s="118"/>
      <c r="AG39" s="118"/>
      <c r="AH39" s="119"/>
      <c r="AI39" s="119"/>
      <c r="AJ39" s="119"/>
    </row>
    <row r="40" spans="1:36" x14ac:dyDescent="0.25">
      <c r="A40" s="13"/>
      <c r="B40" s="13"/>
      <c r="C40" s="62"/>
      <c r="D40" s="62"/>
      <c r="E40" s="62"/>
      <c r="F40" s="62"/>
      <c r="G40" s="62"/>
      <c r="H40" s="62"/>
      <c r="I40" s="60"/>
      <c r="J40" s="60"/>
      <c r="K40" s="137"/>
      <c r="L40" s="137"/>
      <c r="M40" s="118"/>
      <c r="N40" s="119"/>
      <c r="O40" s="118"/>
      <c r="P40" s="118"/>
      <c r="Q40" s="118"/>
      <c r="R40" s="119"/>
      <c r="S40" s="119"/>
      <c r="T40" s="119"/>
      <c r="U40" s="119"/>
      <c r="V40" s="119"/>
      <c r="W40" s="119"/>
      <c r="X40" s="119"/>
      <c r="Y40" s="134"/>
      <c r="Z40" s="136"/>
      <c r="AA40" s="136"/>
      <c r="AB40" s="118"/>
      <c r="AC40" s="117"/>
      <c r="AD40" s="117"/>
      <c r="AE40" s="117"/>
      <c r="AF40" s="118"/>
      <c r="AG40" s="118"/>
      <c r="AH40" s="119"/>
      <c r="AI40" s="119"/>
      <c r="AJ40" s="119"/>
    </row>
    <row r="41" spans="1:36" x14ac:dyDescent="0.25">
      <c r="A41" s="13"/>
      <c r="B41" s="13"/>
      <c r="C41" s="62"/>
      <c r="D41" s="62"/>
      <c r="E41" s="62"/>
      <c r="F41" s="62"/>
      <c r="G41" s="62"/>
      <c r="H41" s="62"/>
      <c r="I41" s="60"/>
      <c r="J41" s="60"/>
      <c r="K41" s="137"/>
      <c r="L41" s="137"/>
      <c r="M41" s="118"/>
      <c r="N41" s="119"/>
      <c r="O41" s="118"/>
      <c r="P41" s="118"/>
      <c r="Q41" s="118"/>
      <c r="R41" s="119"/>
      <c r="S41" s="119"/>
      <c r="T41" s="119"/>
      <c r="U41" s="119"/>
      <c r="V41" s="119"/>
      <c r="W41" s="119"/>
      <c r="X41" s="119"/>
      <c r="Y41" s="134"/>
      <c r="Z41" s="136"/>
      <c r="AA41" s="136"/>
      <c r="AB41" s="118"/>
      <c r="AC41" s="117"/>
      <c r="AD41" s="117"/>
      <c r="AE41" s="117"/>
      <c r="AF41" s="118"/>
      <c r="AG41" s="118"/>
      <c r="AH41" s="119"/>
      <c r="AI41" s="119"/>
      <c r="AJ41" s="119"/>
    </row>
    <row r="42" spans="1:36" x14ac:dyDescent="0.25">
      <c r="A42" s="13"/>
      <c r="B42" s="13"/>
      <c r="C42" s="62"/>
      <c r="D42" s="62"/>
      <c r="E42" s="62"/>
      <c r="F42" s="62"/>
      <c r="G42" s="62"/>
      <c r="H42" s="62"/>
      <c r="I42" s="60"/>
      <c r="J42" s="60"/>
      <c r="K42" s="137"/>
      <c r="L42" s="137"/>
      <c r="M42" s="118"/>
      <c r="N42" s="119"/>
      <c r="O42" s="118"/>
      <c r="P42" s="118"/>
      <c r="Q42" s="118"/>
      <c r="R42" s="119"/>
      <c r="S42" s="119"/>
      <c r="T42" s="119"/>
      <c r="U42" s="119"/>
      <c r="V42" s="119"/>
      <c r="W42" s="119"/>
      <c r="X42" s="119"/>
      <c r="Y42" s="134"/>
      <c r="Z42" s="136"/>
      <c r="AA42" s="136"/>
      <c r="AB42" s="118"/>
      <c r="AC42" s="117"/>
      <c r="AD42" s="117"/>
      <c r="AE42" s="117"/>
      <c r="AF42" s="118"/>
      <c r="AG42" s="118"/>
      <c r="AH42" s="119"/>
      <c r="AI42" s="119"/>
      <c r="AJ42" s="119"/>
    </row>
    <row r="43" spans="1:36" x14ac:dyDescent="0.25">
      <c r="A43" s="13"/>
      <c r="B43" s="13"/>
      <c r="C43" s="62"/>
      <c r="D43" s="62"/>
      <c r="E43" s="62"/>
      <c r="F43" s="62"/>
      <c r="G43" s="62"/>
      <c r="H43" s="62"/>
      <c r="I43" s="60"/>
      <c r="J43" s="60"/>
      <c r="K43" s="137"/>
      <c r="L43" s="137"/>
      <c r="M43" s="118"/>
      <c r="N43" s="119"/>
      <c r="O43" s="118"/>
      <c r="P43" s="118"/>
      <c r="Q43" s="118"/>
      <c r="R43" s="119"/>
      <c r="S43" s="119"/>
      <c r="T43" s="119"/>
      <c r="U43" s="119"/>
      <c r="V43" s="119"/>
      <c r="W43" s="119"/>
      <c r="X43" s="119"/>
      <c r="Y43" s="134"/>
      <c r="Z43" s="136"/>
      <c r="AA43" s="136"/>
      <c r="AB43" s="118"/>
      <c r="AC43" s="117"/>
      <c r="AD43" s="117"/>
      <c r="AE43" s="117"/>
      <c r="AF43" s="118"/>
      <c r="AG43" s="118"/>
      <c r="AH43" s="119"/>
      <c r="AI43" s="119"/>
      <c r="AJ43" s="119"/>
    </row>
    <row r="44" spans="1:36" x14ac:dyDescent="0.25">
      <c r="A44" s="13"/>
      <c r="B44" s="13"/>
      <c r="C44" s="62"/>
      <c r="D44" s="62"/>
      <c r="E44" s="62"/>
      <c r="F44" s="62"/>
      <c r="G44" s="62"/>
      <c r="H44" s="62"/>
      <c r="I44" s="60"/>
      <c r="J44" s="60"/>
      <c r="K44" s="137"/>
      <c r="L44" s="137"/>
      <c r="M44" s="118"/>
      <c r="N44" s="119"/>
      <c r="O44" s="118"/>
      <c r="P44" s="118"/>
      <c r="Q44" s="118"/>
      <c r="R44" s="119"/>
      <c r="S44" s="119"/>
      <c r="T44" s="119"/>
      <c r="U44" s="119"/>
      <c r="V44" s="119"/>
      <c r="W44" s="119"/>
      <c r="X44" s="119"/>
      <c r="Y44" s="134"/>
      <c r="Z44" s="136"/>
      <c r="AA44" s="136"/>
      <c r="AB44" s="118"/>
      <c r="AC44" s="117"/>
      <c r="AD44" s="117"/>
      <c r="AE44" s="117"/>
      <c r="AF44" s="118"/>
      <c r="AG44" s="118"/>
      <c r="AH44" s="119"/>
      <c r="AI44" s="119"/>
      <c r="AJ44" s="119"/>
    </row>
    <row r="45" spans="1:36" x14ac:dyDescent="0.25">
      <c r="A45" s="13"/>
      <c r="B45" s="13"/>
      <c r="C45" s="62"/>
      <c r="D45" s="62"/>
      <c r="E45" s="62"/>
      <c r="F45" s="62"/>
      <c r="G45" s="62"/>
      <c r="H45" s="62"/>
      <c r="I45" s="60"/>
      <c r="J45" s="60"/>
      <c r="K45" s="137"/>
      <c r="L45" s="137"/>
      <c r="M45" s="118"/>
      <c r="N45" s="119"/>
      <c r="O45" s="118"/>
      <c r="P45" s="118"/>
      <c r="Q45" s="118"/>
      <c r="R45" s="119"/>
      <c r="S45" s="119"/>
      <c r="T45" s="119"/>
      <c r="U45" s="119"/>
      <c r="V45" s="119"/>
      <c r="W45" s="119"/>
      <c r="X45" s="119"/>
      <c r="Y45" s="134"/>
      <c r="Z45" s="136"/>
      <c r="AA45" s="136"/>
      <c r="AB45" s="118"/>
      <c r="AC45" s="117"/>
      <c r="AD45" s="117"/>
      <c r="AE45" s="117"/>
      <c r="AF45" s="118"/>
      <c r="AG45" s="118"/>
      <c r="AH45" s="119"/>
      <c r="AI45" s="119"/>
      <c r="AJ45" s="119"/>
    </row>
    <row r="46" spans="1:36" x14ac:dyDescent="0.25">
      <c r="A46" s="13"/>
      <c r="B46" s="13"/>
      <c r="C46" s="62"/>
      <c r="D46" s="62"/>
      <c r="E46" s="62"/>
      <c r="F46" s="62"/>
      <c r="G46" s="62"/>
      <c r="H46" s="62"/>
      <c r="I46" s="60"/>
      <c r="J46" s="60"/>
      <c r="K46" s="137"/>
      <c r="L46" s="137"/>
      <c r="M46" s="118"/>
      <c r="N46" s="119"/>
      <c r="O46" s="118"/>
      <c r="P46" s="118"/>
      <c r="Q46" s="118"/>
      <c r="R46" s="119"/>
      <c r="S46" s="119"/>
      <c r="T46" s="119"/>
      <c r="U46" s="119"/>
      <c r="V46" s="119"/>
      <c r="W46" s="119"/>
      <c r="X46" s="119"/>
      <c r="Y46" s="134"/>
      <c r="Z46" s="136"/>
      <c r="AA46" s="136"/>
      <c r="AB46" s="118"/>
      <c r="AC46" s="117"/>
      <c r="AD46" s="117"/>
      <c r="AE46" s="117"/>
      <c r="AF46" s="118"/>
      <c r="AG46" s="118"/>
      <c r="AH46" s="119"/>
      <c r="AI46" s="119"/>
      <c r="AJ46" s="119"/>
    </row>
    <row r="47" spans="1:36" x14ac:dyDescent="0.25">
      <c r="A47" s="13"/>
      <c r="B47" s="13"/>
      <c r="C47" s="62"/>
      <c r="D47" s="62"/>
      <c r="E47" s="62"/>
      <c r="F47" s="62"/>
      <c r="G47" s="62"/>
      <c r="H47" s="62"/>
      <c r="I47" s="60"/>
      <c r="J47" s="60"/>
      <c r="K47" s="137"/>
      <c r="L47" s="137"/>
      <c r="M47" s="118"/>
      <c r="N47" s="119"/>
      <c r="O47" s="118"/>
      <c r="P47" s="118"/>
      <c r="Q47" s="118"/>
      <c r="R47" s="119"/>
      <c r="S47" s="119"/>
      <c r="T47" s="119"/>
      <c r="U47" s="119"/>
      <c r="V47" s="119"/>
      <c r="W47" s="119"/>
      <c r="X47" s="119"/>
      <c r="Y47" s="134"/>
      <c r="Z47" s="136"/>
      <c r="AA47" s="136"/>
      <c r="AB47" s="118"/>
      <c r="AC47" s="117"/>
      <c r="AD47" s="117"/>
      <c r="AE47" s="117"/>
      <c r="AF47" s="118"/>
      <c r="AG47" s="118"/>
      <c r="AH47" s="119"/>
      <c r="AI47" s="119"/>
      <c r="AJ47" s="119"/>
    </row>
    <row r="48" spans="1:36" x14ac:dyDescent="0.25">
      <c r="A48" s="13"/>
      <c r="B48" s="13"/>
      <c r="C48" s="62"/>
      <c r="D48" s="62"/>
      <c r="E48" s="62"/>
      <c r="F48" s="62"/>
      <c r="G48" s="62"/>
      <c r="H48" s="62"/>
      <c r="I48" s="60"/>
      <c r="J48" s="60"/>
      <c r="K48" s="137"/>
      <c r="L48" s="137"/>
      <c r="M48" s="118"/>
      <c r="N48" s="119"/>
      <c r="O48" s="118"/>
      <c r="P48" s="118"/>
      <c r="Q48" s="118"/>
      <c r="R48" s="119"/>
      <c r="S48" s="119"/>
      <c r="T48" s="119"/>
      <c r="U48" s="119"/>
      <c r="V48" s="119"/>
      <c r="W48" s="119"/>
      <c r="X48" s="119"/>
      <c r="Y48" s="134"/>
      <c r="Z48" s="136"/>
      <c r="AA48" s="136"/>
      <c r="AB48" s="118"/>
      <c r="AC48" s="117"/>
      <c r="AD48" s="117"/>
      <c r="AE48" s="117"/>
      <c r="AF48" s="118"/>
      <c r="AG48" s="118"/>
      <c r="AH48" s="119"/>
      <c r="AI48" s="119"/>
      <c r="AJ48" s="119"/>
    </row>
    <row r="49" spans="1:36" x14ac:dyDescent="0.25">
      <c r="A49" s="13"/>
      <c r="B49" s="13"/>
      <c r="C49" s="62"/>
      <c r="D49" s="62"/>
      <c r="E49" s="62"/>
      <c r="F49" s="62"/>
      <c r="G49" s="62"/>
      <c r="H49" s="62"/>
      <c r="I49" s="60"/>
      <c r="J49" s="60"/>
      <c r="K49" s="137"/>
      <c r="L49" s="137"/>
      <c r="M49" s="118"/>
      <c r="N49" s="119"/>
      <c r="O49" s="118"/>
      <c r="P49" s="118"/>
      <c r="Q49" s="118"/>
      <c r="R49" s="119"/>
      <c r="S49" s="119"/>
      <c r="T49" s="119"/>
      <c r="U49" s="119"/>
      <c r="V49" s="119"/>
      <c r="W49" s="119"/>
      <c r="X49" s="119"/>
      <c r="Y49" s="134"/>
      <c r="Z49" s="136"/>
      <c r="AA49" s="136"/>
      <c r="AB49" s="118"/>
      <c r="AC49" s="117"/>
      <c r="AD49" s="117"/>
      <c r="AE49" s="117"/>
      <c r="AF49" s="118"/>
      <c r="AG49" s="118"/>
      <c r="AH49" s="119"/>
      <c r="AI49" s="119"/>
      <c r="AJ49" s="119"/>
    </row>
    <row r="50" spans="1:36" x14ac:dyDescent="0.25">
      <c r="A50" s="13"/>
      <c r="B50" s="13"/>
      <c r="C50" s="62"/>
      <c r="D50" s="62"/>
      <c r="E50" s="62"/>
      <c r="F50" s="62"/>
      <c r="G50" s="62"/>
      <c r="H50" s="62"/>
      <c r="I50" s="60"/>
      <c r="J50" s="60"/>
      <c r="K50" s="137"/>
      <c r="L50" s="137"/>
      <c r="M50" s="118"/>
      <c r="N50" s="119"/>
      <c r="O50" s="118"/>
      <c r="P50" s="118"/>
      <c r="Q50" s="118"/>
      <c r="R50" s="119"/>
      <c r="S50" s="119"/>
      <c r="T50" s="119"/>
      <c r="U50" s="119"/>
      <c r="V50" s="119"/>
      <c r="W50" s="119"/>
      <c r="X50" s="119"/>
      <c r="Y50" s="134"/>
      <c r="Z50" s="136"/>
      <c r="AA50" s="136"/>
      <c r="AB50" s="118"/>
      <c r="AC50" s="117"/>
      <c r="AD50" s="117"/>
      <c r="AE50" s="117"/>
      <c r="AF50" s="118"/>
      <c r="AG50" s="118"/>
      <c r="AH50" s="119"/>
      <c r="AI50" s="119"/>
      <c r="AJ50" s="119"/>
    </row>
    <row r="51" spans="1:36" x14ac:dyDescent="0.25">
      <c r="A51" s="13"/>
      <c r="B51" s="13"/>
      <c r="C51" s="62"/>
      <c r="D51" s="62"/>
      <c r="E51" s="62"/>
      <c r="F51" s="62"/>
      <c r="G51" s="62"/>
      <c r="H51" s="62"/>
      <c r="I51" s="60"/>
      <c r="J51" s="60"/>
      <c r="K51" s="137"/>
      <c r="L51" s="137"/>
      <c r="M51" s="118"/>
      <c r="N51" s="119"/>
      <c r="O51" s="118"/>
      <c r="P51" s="118"/>
      <c r="Q51" s="118"/>
      <c r="R51" s="119"/>
      <c r="S51" s="119"/>
      <c r="T51" s="119"/>
      <c r="U51" s="119"/>
      <c r="V51" s="119"/>
      <c r="W51" s="119"/>
      <c r="X51" s="119"/>
      <c r="Y51" s="134"/>
      <c r="Z51" s="136"/>
      <c r="AA51" s="136"/>
      <c r="AB51" s="118"/>
      <c r="AC51" s="117"/>
      <c r="AD51" s="117"/>
      <c r="AE51" s="117"/>
      <c r="AF51" s="118"/>
      <c r="AG51" s="118"/>
      <c r="AH51" s="119"/>
      <c r="AI51" s="119"/>
      <c r="AJ51" s="119"/>
    </row>
    <row r="52" spans="1:36" x14ac:dyDescent="0.25">
      <c r="A52" s="13"/>
      <c r="B52" s="13"/>
      <c r="C52" s="62"/>
      <c r="D52" s="62"/>
      <c r="E52" s="62"/>
      <c r="F52" s="62"/>
      <c r="G52" s="62"/>
      <c r="H52" s="62"/>
      <c r="I52" s="60"/>
      <c r="J52" s="60"/>
      <c r="K52" s="137"/>
      <c r="L52" s="137"/>
      <c r="M52" s="118"/>
      <c r="N52" s="119"/>
      <c r="O52" s="118"/>
      <c r="P52" s="118"/>
      <c r="Q52" s="118"/>
      <c r="R52" s="119"/>
      <c r="S52" s="119"/>
      <c r="T52" s="119"/>
      <c r="U52" s="119"/>
      <c r="V52" s="119"/>
      <c r="W52" s="119"/>
      <c r="X52" s="119"/>
      <c r="Y52" s="134"/>
      <c r="Z52" s="136"/>
      <c r="AA52" s="136"/>
      <c r="AB52" s="118"/>
      <c r="AC52" s="117"/>
      <c r="AD52" s="117"/>
      <c r="AE52" s="117"/>
      <c r="AF52" s="118"/>
      <c r="AG52" s="118"/>
      <c r="AH52" s="119"/>
      <c r="AI52" s="119"/>
      <c r="AJ52" s="119"/>
    </row>
    <row r="53" spans="1:36" x14ac:dyDescent="0.25">
      <c r="A53" s="13"/>
      <c r="B53" s="13"/>
      <c r="C53" s="62"/>
      <c r="D53" s="62"/>
      <c r="E53" s="62"/>
      <c r="F53" s="62"/>
      <c r="G53" s="62"/>
      <c r="H53" s="62"/>
      <c r="I53" s="60"/>
      <c r="J53" s="60"/>
      <c r="K53" s="137"/>
      <c r="L53" s="137"/>
      <c r="M53" s="118"/>
      <c r="N53" s="119"/>
      <c r="O53" s="118"/>
      <c r="P53" s="118"/>
      <c r="Q53" s="118"/>
      <c r="R53" s="119"/>
      <c r="S53" s="119"/>
      <c r="T53" s="119"/>
      <c r="U53" s="119"/>
      <c r="V53" s="119"/>
      <c r="W53" s="119"/>
      <c r="X53" s="119"/>
      <c r="Y53" s="134"/>
      <c r="Z53" s="136"/>
      <c r="AA53" s="136"/>
      <c r="AB53" s="118"/>
      <c r="AC53" s="117"/>
      <c r="AD53" s="117"/>
      <c r="AE53" s="117"/>
      <c r="AF53" s="118"/>
      <c r="AG53" s="118"/>
      <c r="AH53" s="119"/>
      <c r="AI53" s="119"/>
      <c r="AJ53" s="119"/>
    </row>
    <row r="54" spans="1:36" x14ac:dyDescent="0.25">
      <c r="A54" s="13"/>
      <c r="B54" s="13"/>
      <c r="C54" s="62"/>
      <c r="D54" s="62"/>
      <c r="E54" s="62"/>
      <c r="F54" s="62"/>
      <c r="G54" s="62"/>
      <c r="H54" s="62"/>
      <c r="I54" s="60"/>
      <c r="J54" s="60"/>
      <c r="K54" s="137"/>
      <c r="L54" s="137"/>
      <c r="M54" s="118"/>
      <c r="N54" s="119"/>
      <c r="O54" s="118"/>
      <c r="P54" s="118"/>
      <c r="Q54" s="118"/>
      <c r="R54" s="119"/>
      <c r="S54" s="119"/>
      <c r="T54" s="119"/>
      <c r="U54" s="119"/>
      <c r="V54" s="119"/>
      <c r="W54" s="119"/>
      <c r="X54" s="119"/>
      <c r="Y54" s="134"/>
      <c r="Z54" s="136"/>
      <c r="AA54" s="136"/>
      <c r="AB54" s="118"/>
      <c r="AC54" s="117"/>
      <c r="AD54" s="117"/>
      <c r="AE54" s="117"/>
      <c r="AF54" s="118"/>
      <c r="AG54" s="118"/>
      <c r="AH54" s="119"/>
      <c r="AI54" s="119"/>
      <c r="AJ54" s="119"/>
    </row>
    <row r="55" spans="1:36" x14ac:dyDescent="0.25">
      <c r="A55" s="13"/>
      <c r="B55" s="13"/>
      <c r="C55" s="62"/>
      <c r="D55" s="62"/>
      <c r="E55" s="62"/>
      <c r="F55" s="62"/>
      <c r="G55" s="62"/>
      <c r="H55" s="62"/>
      <c r="I55" s="60"/>
      <c r="J55" s="60"/>
      <c r="K55" s="137"/>
      <c r="L55" s="137"/>
      <c r="M55" s="118"/>
      <c r="N55" s="119"/>
      <c r="O55" s="118"/>
      <c r="P55" s="118"/>
      <c r="Q55" s="118"/>
      <c r="R55" s="119"/>
      <c r="S55" s="119"/>
      <c r="T55" s="119"/>
      <c r="U55" s="119"/>
      <c r="V55" s="119"/>
      <c r="W55" s="119"/>
      <c r="X55" s="119"/>
      <c r="Y55" s="134"/>
      <c r="Z55" s="136"/>
      <c r="AA55" s="136"/>
      <c r="AB55" s="118"/>
      <c r="AC55" s="117"/>
      <c r="AD55" s="117"/>
      <c r="AE55" s="117"/>
      <c r="AF55" s="118"/>
      <c r="AG55" s="118"/>
      <c r="AH55" s="119"/>
      <c r="AI55" s="119"/>
      <c r="AJ55" s="119"/>
    </row>
    <row r="56" spans="1:36" x14ac:dyDescent="0.25">
      <c r="A56" s="13"/>
      <c r="B56" s="13"/>
      <c r="C56" s="62"/>
      <c r="D56" s="62"/>
      <c r="E56" s="62"/>
      <c r="F56" s="62"/>
      <c r="G56" s="62"/>
      <c r="H56" s="62"/>
      <c r="I56" s="60"/>
      <c r="J56" s="60"/>
      <c r="K56" s="137"/>
      <c r="L56" s="137"/>
      <c r="M56" s="118"/>
      <c r="N56" s="119"/>
      <c r="O56" s="118"/>
      <c r="P56" s="118"/>
      <c r="Q56" s="118"/>
      <c r="R56" s="119"/>
      <c r="S56" s="119"/>
      <c r="T56" s="119"/>
      <c r="U56" s="119"/>
      <c r="V56" s="119"/>
      <c r="W56" s="119"/>
      <c r="X56" s="119"/>
      <c r="Y56" s="134"/>
      <c r="Z56" s="136"/>
      <c r="AA56" s="136"/>
      <c r="AB56" s="118"/>
      <c r="AC56" s="117"/>
      <c r="AD56" s="117"/>
      <c r="AE56" s="117"/>
      <c r="AF56" s="118"/>
      <c r="AG56" s="118"/>
      <c r="AH56" s="119"/>
      <c r="AI56" s="119"/>
      <c r="AJ56" s="119"/>
    </row>
    <row r="57" spans="1:36" x14ac:dyDescent="0.25">
      <c r="A57" s="13"/>
      <c r="B57" s="13"/>
      <c r="C57" s="62"/>
      <c r="D57" s="62"/>
      <c r="E57" s="62"/>
      <c r="F57" s="62"/>
      <c r="G57" s="62"/>
      <c r="H57" s="62"/>
      <c r="I57" s="60"/>
      <c r="J57" s="60"/>
      <c r="K57" s="137"/>
      <c r="L57" s="137"/>
      <c r="M57" s="118"/>
      <c r="N57" s="119"/>
      <c r="O57" s="118"/>
      <c r="P57" s="118"/>
      <c r="Q57" s="118"/>
      <c r="R57" s="119"/>
      <c r="S57" s="119"/>
      <c r="T57" s="119"/>
      <c r="U57" s="119"/>
      <c r="V57" s="119"/>
      <c r="W57" s="119"/>
      <c r="X57" s="119"/>
      <c r="Y57" s="134"/>
      <c r="Z57" s="136"/>
      <c r="AA57" s="136"/>
      <c r="AB57" s="118"/>
      <c r="AC57" s="117"/>
      <c r="AD57" s="117"/>
      <c r="AE57" s="117"/>
      <c r="AF57" s="118"/>
      <c r="AG57" s="118"/>
      <c r="AH57" s="119"/>
      <c r="AI57" s="119"/>
      <c r="AJ57" s="119"/>
    </row>
    <row r="58" spans="1:36" x14ac:dyDescent="0.25">
      <c r="A58" s="13"/>
      <c r="B58" s="13"/>
      <c r="C58" s="62"/>
      <c r="D58" s="62"/>
      <c r="E58" s="62"/>
      <c r="F58" s="62"/>
      <c r="G58" s="62"/>
      <c r="H58" s="62"/>
      <c r="I58" s="60"/>
      <c r="J58" s="60"/>
      <c r="K58" s="137"/>
      <c r="L58" s="137"/>
      <c r="M58" s="118"/>
      <c r="N58" s="119"/>
      <c r="O58" s="118"/>
      <c r="P58" s="118"/>
      <c r="Q58" s="118"/>
      <c r="R58" s="119"/>
      <c r="S58" s="119"/>
      <c r="T58" s="119"/>
      <c r="U58" s="119"/>
      <c r="V58" s="119"/>
      <c r="W58" s="119"/>
      <c r="X58" s="119"/>
      <c r="Y58" s="134"/>
      <c r="Z58" s="136"/>
      <c r="AA58" s="136"/>
      <c r="AB58" s="118"/>
      <c r="AC58" s="117"/>
      <c r="AD58" s="117"/>
      <c r="AE58" s="117"/>
      <c r="AF58" s="118"/>
      <c r="AG58" s="118"/>
      <c r="AH58" s="119"/>
      <c r="AI58" s="119"/>
      <c r="AJ58" s="119"/>
    </row>
    <row r="59" spans="1:36" x14ac:dyDescent="0.25">
      <c r="A59" s="13"/>
      <c r="B59" s="13"/>
      <c r="C59" s="62"/>
      <c r="D59" s="62"/>
      <c r="E59" s="62"/>
      <c r="F59" s="62"/>
      <c r="G59" s="62"/>
      <c r="H59" s="62"/>
      <c r="I59" s="60"/>
      <c r="J59" s="60"/>
      <c r="K59" s="137"/>
      <c r="L59" s="137"/>
      <c r="M59" s="118"/>
      <c r="N59" s="119"/>
      <c r="O59" s="118"/>
      <c r="P59" s="118"/>
      <c r="Q59" s="118"/>
      <c r="R59" s="119"/>
      <c r="S59" s="119"/>
      <c r="T59" s="119"/>
      <c r="U59" s="119"/>
      <c r="V59" s="119"/>
      <c r="W59" s="119"/>
      <c r="X59" s="119"/>
      <c r="Y59" s="134"/>
      <c r="Z59" s="136"/>
      <c r="AA59" s="136"/>
      <c r="AB59" s="118"/>
      <c r="AC59" s="117"/>
      <c r="AD59" s="117"/>
      <c r="AE59" s="117"/>
      <c r="AF59" s="118"/>
      <c r="AG59" s="118"/>
      <c r="AH59" s="119"/>
      <c r="AI59" s="119"/>
      <c r="AJ59" s="119"/>
    </row>
    <row r="60" spans="1:36" x14ac:dyDescent="0.25">
      <c r="A60" s="13"/>
      <c r="B60" s="13"/>
      <c r="C60" s="62"/>
      <c r="D60" s="62"/>
      <c r="E60" s="62"/>
      <c r="F60" s="62"/>
      <c r="G60" s="62"/>
      <c r="H60" s="62"/>
      <c r="I60" s="60"/>
      <c r="J60" s="60"/>
      <c r="K60" s="137"/>
      <c r="L60" s="137"/>
      <c r="M60" s="118"/>
      <c r="N60" s="119"/>
      <c r="O60" s="118"/>
      <c r="P60" s="118"/>
      <c r="Q60" s="118"/>
      <c r="R60" s="119"/>
      <c r="S60" s="119"/>
      <c r="T60" s="119"/>
      <c r="U60" s="119"/>
      <c r="V60" s="119"/>
      <c r="W60" s="119"/>
      <c r="X60" s="119"/>
      <c r="Y60" s="134"/>
      <c r="Z60" s="136"/>
      <c r="AA60" s="136"/>
      <c r="AB60" s="118"/>
      <c r="AC60" s="117"/>
      <c r="AD60" s="117"/>
      <c r="AE60" s="117"/>
      <c r="AF60" s="118"/>
      <c r="AG60" s="118"/>
      <c r="AH60" s="119"/>
      <c r="AI60" s="119"/>
      <c r="AJ60" s="119"/>
    </row>
    <row r="61" spans="1:36" x14ac:dyDescent="0.25">
      <c r="A61" s="13"/>
      <c r="B61" s="13"/>
      <c r="C61" s="62"/>
      <c r="D61" s="62"/>
      <c r="E61" s="62"/>
      <c r="F61" s="62"/>
      <c r="G61" s="62"/>
      <c r="H61" s="62"/>
      <c r="I61" s="60"/>
      <c r="J61" s="60"/>
      <c r="K61" s="137"/>
      <c r="L61" s="137"/>
      <c r="M61" s="118"/>
      <c r="N61" s="119"/>
      <c r="O61" s="118"/>
      <c r="P61" s="118"/>
      <c r="Q61" s="118"/>
      <c r="R61" s="119"/>
      <c r="S61" s="119"/>
      <c r="T61" s="119"/>
      <c r="U61" s="119"/>
      <c r="V61" s="119"/>
      <c r="W61" s="119"/>
      <c r="X61" s="119"/>
      <c r="Y61" s="134"/>
      <c r="Z61" s="136"/>
      <c r="AA61" s="136"/>
      <c r="AB61" s="118"/>
      <c r="AC61" s="117"/>
      <c r="AD61" s="117"/>
      <c r="AE61" s="117"/>
      <c r="AF61" s="118"/>
      <c r="AG61" s="118"/>
      <c r="AH61" s="119"/>
      <c r="AI61" s="119"/>
      <c r="AJ61" s="119"/>
    </row>
    <row r="62" spans="1:36" x14ac:dyDescent="0.25">
      <c r="A62" s="13"/>
      <c r="B62" s="13"/>
      <c r="C62" s="62"/>
      <c r="D62" s="62"/>
      <c r="E62" s="62"/>
      <c r="F62" s="62"/>
      <c r="G62" s="62"/>
      <c r="H62" s="62"/>
      <c r="I62" s="60"/>
      <c r="J62" s="60"/>
      <c r="K62" s="137"/>
      <c r="L62" s="137"/>
      <c r="M62" s="118"/>
      <c r="N62" s="119"/>
      <c r="O62" s="118"/>
      <c r="P62" s="118"/>
      <c r="Q62" s="118"/>
      <c r="R62" s="119"/>
      <c r="S62" s="119"/>
      <c r="T62" s="119"/>
      <c r="U62" s="119"/>
      <c r="V62" s="119"/>
      <c r="W62" s="119"/>
      <c r="X62" s="119"/>
      <c r="Y62" s="134"/>
      <c r="Z62" s="136"/>
      <c r="AA62" s="136"/>
      <c r="AB62" s="118"/>
      <c r="AC62" s="117"/>
      <c r="AD62" s="117"/>
      <c r="AE62" s="117"/>
      <c r="AF62" s="118"/>
      <c r="AG62" s="118"/>
      <c r="AH62" s="119"/>
      <c r="AI62" s="119"/>
      <c r="AJ62" s="119"/>
    </row>
    <row r="63" spans="1:36" x14ac:dyDescent="0.25">
      <c r="A63" s="13"/>
      <c r="B63" s="13"/>
      <c r="C63" s="62"/>
      <c r="D63" s="62"/>
      <c r="E63" s="62"/>
      <c r="F63" s="62"/>
      <c r="G63" s="62"/>
      <c r="H63" s="62"/>
      <c r="I63" s="60"/>
      <c r="J63" s="60"/>
      <c r="K63" s="137"/>
      <c r="L63" s="137"/>
      <c r="M63" s="118"/>
      <c r="N63" s="119"/>
      <c r="O63" s="118"/>
      <c r="P63" s="118"/>
      <c r="Q63" s="118"/>
      <c r="R63" s="119"/>
      <c r="S63" s="119"/>
      <c r="T63" s="119"/>
      <c r="U63" s="119"/>
      <c r="V63" s="119"/>
      <c r="W63" s="119"/>
      <c r="X63" s="119"/>
      <c r="Y63" s="134"/>
      <c r="Z63" s="136"/>
      <c r="AA63" s="136"/>
      <c r="AB63" s="118"/>
      <c r="AC63" s="117"/>
      <c r="AD63" s="117"/>
      <c r="AE63" s="117"/>
      <c r="AF63" s="118"/>
      <c r="AG63" s="118"/>
      <c r="AH63" s="119"/>
      <c r="AI63" s="119"/>
      <c r="AJ63" s="119"/>
    </row>
    <row r="64" spans="1:36" x14ac:dyDescent="0.25">
      <c r="A64" s="13"/>
      <c r="B64" s="13"/>
      <c r="C64" s="62"/>
      <c r="D64" s="62"/>
      <c r="E64" s="62"/>
      <c r="F64" s="62"/>
      <c r="G64" s="62"/>
      <c r="H64" s="62"/>
      <c r="I64" s="60"/>
      <c r="J64" s="60"/>
      <c r="K64" s="137"/>
      <c r="L64" s="137"/>
      <c r="M64" s="118"/>
      <c r="N64" s="119"/>
      <c r="O64" s="118"/>
      <c r="P64" s="118"/>
      <c r="Q64" s="118"/>
      <c r="R64" s="119"/>
      <c r="S64" s="119"/>
      <c r="T64" s="119"/>
      <c r="U64" s="119"/>
      <c r="V64" s="119"/>
      <c r="W64" s="119"/>
      <c r="X64" s="119"/>
      <c r="Y64" s="134"/>
      <c r="Z64" s="136"/>
      <c r="AA64" s="136"/>
      <c r="AB64" s="118"/>
      <c r="AC64" s="117"/>
      <c r="AD64" s="117"/>
      <c r="AE64" s="117"/>
      <c r="AF64" s="118"/>
      <c r="AG64" s="118"/>
      <c r="AH64" s="119"/>
      <c r="AI64" s="119"/>
      <c r="AJ64" s="119"/>
    </row>
    <row r="65" spans="1:36" x14ac:dyDescent="0.25">
      <c r="A65" s="13"/>
      <c r="B65" s="13"/>
      <c r="C65" s="62"/>
      <c r="D65" s="62"/>
      <c r="E65" s="62"/>
      <c r="F65" s="62"/>
      <c r="G65" s="62"/>
      <c r="H65" s="62"/>
      <c r="I65" s="60"/>
      <c r="J65" s="60"/>
      <c r="K65" s="137"/>
      <c r="L65" s="137"/>
      <c r="M65" s="118"/>
      <c r="N65" s="119"/>
      <c r="O65" s="118"/>
      <c r="P65" s="118"/>
      <c r="Q65" s="118"/>
      <c r="R65" s="119"/>
      <c r="S65" s="119"/>
      <c r="T65" s="119"/>
      <c r="U65" s="119"/>
      <c r="V65" s="119"/>
      <c r="W65" s="119"/>
      <c r="X65" s="119"/>
      <c r="Y65" s="134"/>
      <c r="Z65" s="136"/>
      <c r="AA65" s="136"/>
      <c r="AB65" s="118"/>
      <c r="AC65" s="117"/>
      <c r="AD65" s="117"/>
      <c r="AE65" s="117"/>
      <c r="AF65" s="118"/>
      <c r="AG65" s="118"/>
      <c r="AH65" s="119"/>
      <c r="AI65" s="119"/>
      <c r="AJ65" s="119"/>
    </row>
    <row r="66" spans="1:36" x14ac:dyDescent="0.25">
      <c r="A66" s="13"/>
      <c r="B66" s="13"/>
      <c r="C66" s="62"/>
      <c r="D66" s="62"/>
      <c r="E66" s="62"/>
      <c r="F66" s="62"/>
      <c r="G66" s="62"/>
      <c r="H66" s="62"/>
      <c r="I66" s="60"/>
      <c r="J66" s="60"/>
      <c r="K66" s="137"/>
      <c r="L66" s="137"/>
      <c r="M66" s="118"/>
      <c r="N66" s="119"/>
      <c r="O66" s="118"/>
      <c r="P66" s="118"/>
      <c r="Q66" s="118"/>
      <c r="R66" s="119"/>
      <c r="S66" s="119"/>
      <c r="T66" s="119"/>
      <c r="U66" s="119"/>
      <c r="V66" s="119"/>
      <c r="W66" s="119"/>
      <c r="X66" s="119"/>
      <c r="Y66" s="134"/>
      <c r="Z66" s="136"/>
      <c r="AA66" s="136"/>
      <c r="AB66" s="118"/>
      <c r="AC66" s="117"/>
      <c r="AD66" s="117"/>
      <c r="AE66" s="117"/>
      <c r="AF66" s="118"/>
      <c r="AG66" s="118"/>
      <c r="AH66" s="119"/>
      <c r="AI66" s="119"/>
      <c r="AJ66" s="119"/>
    </row>
    <row r="67" spans="1:36" x14ac:dyDescent="0.25">
      <c r="A67" s="13"/>
      <c r="B67" s="13"/>
      <c r="C67" s="62"/>
      <c r="D67" s="62"/>
      <c r="E67" s="62"/>
      <c r="F67" s="62"/>
      <c r="G67" s="62"/>
      <c r="H67" s="62"/>
      <c r="I67" s="60"/>
      <c r="J67" s="60"/>
      <c r="K67" s="137"/>
      <c r="L67" s="137"/>
      <c r="M67" s="118"/>
      <c r="N67" s="119"/>
      <c r="O67" s="118"/>
      <c r="P67" s="118"/>
      <c r="Q67" s="118"/>
      <c r="R67" s="119"/>
      <c r="S67" s="119"/>
      <c r="T67" s="119"/>
      <c r="U67" s="119"/>
      <c r="V67" s="119"/>
      <c r="W67" s="119"/>
      <c r="X67" s="119"/>
      <c r="Y67" s="134"/>
      <c r="Z67" s="136"/>
      <c r="AA67" s="136"/>
      <c r="AB67" s="118"/>
      <c r="AC67" s="117"/>
      <c r="AD67" s="117"/>
      <c r="AE67" s="117"/>
      <c r="AF67" s="118"/>
      <c r="AG67" s="118"/>
      <c r="AH67" s="119"/>
      <c r="AI67" s="119"/>
      <c r="AJ67" s="119"/>
    </row>
    <row r="68" spans="1:36" x14ac:dyDescent="0.25">
      <c r="A68" s="13"/>
      <c r="B68" s="13"/>
      <c r="C68" s="62"/>
      <c r="D68" s="62"/>
      <c r="E68" s="62"/>
      <c r="F68" s="62"/>
      <c r="G68" s="62"/>
      <c r="H68" s="62"/>
      <c r="I68" s="60"/>
      <c r="J68" s="60"/>
      <c r="K68" s="137"/>
      <c r="L68" s="137"/>
      <c r="M68" s="118"/>
      <c r="N68" s="119"/>
      <c r="O68" s="118"/>
      <c r="P68" s="118"/>
      <c r="Q68" s="118"/>
      <c r="R68" s="119"/>
      <c r="S68" s="119"/>
      <c r="T68" s="119"/>
      <c r="U68" s="119"/>
      <c r="V68" s="119"/>
      <c r="W68" s="119"/>
      <c r="X68" s="119"/>
      <c r="Y68" s="134"/>
      <c r="Z68" s="136"/>
      <c r="AA68" s="136"/>
      <c r="AB68" s="118"/>
      <c r="AC68" s="117"/>
      <c r="AD68" s="117"/>
      <c r="AE68" s="117"/>
      <c r="AF68" s="118"/>
      <c r="AG68" s="118"/>
      <c r="AH68" s="119"/>
      <c r="AI68" s="119"/>
      <c r="AJ68" s="119"/>
    </row>
    <row r="69" spans="1:36" x14ac:dyDescent="0.25">
      <c r="A69" s="13"/>
      <c r="B69" s="13"/>
      <c r="C69" s="62"/>
      <c r="D69" s="62"/>
      <c r="E69" s="62"/>
      <c r="F69" s="62"/>
      <c r="G69" s="62"/>
      <c r="H69" s="62"/>
      <c r="I69" s="60"/>
      <c r="J69" s="60"/>
      <c r="K69" s="137"/>
      <c r="L69" s="137"/>
      <c r="M69" s="118"/>
      <c r="N69" s="119"/>
      <c r="O69" s="118"/>
      <c r="P69" s="118"/>
      <c r="Q69" s="118"/>
      <c r="R69" s="119"/>
      <c r="S69" s="119"/>
      <c r="T69" s="119"/>
      <c r="U69" s="119"/>
      <c r="V69" s="119"/>
      <c r="W69" s="119"/>
      <c r="X69" s="119"/>
      <c r="Y69" s="134"/>
      <c r="Z69" s="136"/>
      <c r="AA69" s="136"/>
      <c r="AB69" s="118"/>
      <c r="AC69" s="117"/>
      <c r="AD69" s="117"/>
      <c r="AE69" s="117"/>
      <c r="AF69" s="118"/>
      <c r="AG69" s="118"/>
      <c r="AH69" s="119"/>
      <c r="AI69" s="119"/>
      <c r="AJ69" s="119"/>
    </row>
    <row r="70" spans="1:36" x14ac:dyDescent="0.25">
      <c r="A70" s="13"/>
      <c r="B70" s="13"/>
      <c r="C70" s="62"/>
      <c r="D70" s="62"/>
      <c r="E70" s="62"/>
      <c r="F70" s="62"/>
      <c r="G70" s="62"/>
      <c r="H70" s="62"/>
      <c r="I70" s="60"/>
      <c r="J70" s="60"/>
      <c r="K70" s="137"/>
      <c r="L70" s="137"/>
      <c r="M70" s="118"/>
      <c r="N70" s="119"/>
      <c r="O70" s="118"/>
      <c r="P70" s="118"/>
      <c r="Q70" s="118"/>
      <c r="R70" s="119"/>
      <c r="S70" s="119"/>
      <c r="T70" s="119"/>
      <c r="U70" s="119"/>
      <c r="V70" s="119"/>
      <c r="W70" s="119"/>
      <c r="X70" s="119"/>
      <c r="Y70" s="134"/>
      <c r="Z70" s="136"/>
      <c r="AA70" s="136"/>
      <c r="AB70" s="118"/>
      <c r="AC70" s="117"/>
      <c r="AD70" s="117"/>
      <c r="AE70" s="117"/>
      <c r="AF70" s="118"/>
      <c r="AG70" s="118"/>
      <c r="AH70" s="119"/>
      <c r="AI70" s="119"/>
      <c r="AJ70" s="119"/>
    </row>
    <row r="71" spans="1:36" x14ac:dyDescent="0.25">
      <c r="A71" s="13"/>
      <c r="B71" s="13"/>
      <c r="C71" s="62"/>
      <c r="D71" s="62"/>
      <c r="E71" s="62"/>
      <c r="F71" s="62"/>
      <c r="G71" s="62"/>
      <c r="H71" s="62"/>
      <c r="I71" s="60"/>
      <c r="J71" s="60"/>
      <c r="K71" s="137"/>
      <c r="L71" s="137"/>
      <c r="M71" s="118"/>
      <c r="N71" s="119"/>
      <c r="O71" s="118"/>
      <c r="P71" s="118"/>
      <c r="Q71" s="118"/>
      <c r="R71" s="119"/>
      <c r="S71" s="119"/>
      <c r="T71" s="119"/>
      <c r="U71" s="119"/>
      <c r="V71" s="119"/>
      <c r="W71" s="119"/>
      <c r="X71" s="119"/>
      <c r="Y71" s="134"/>
      <c r="Z71" s="136"/>
      <c r="AA71" s="136"/>
      <c r="AB71" s="118"/>
      <c r="AC71" s="117"/>
      <c r="AD71" s="117"/>
      <c r="AE71" s="117"/>
      <c r="AF71" s="118"/>
      <c r="AG71" s="118"/>
      <c r="AH71" s="119"/>
      <c r="AI71" s="119"/>
      <c r="AJ71" s="119"/>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83"/>
  <sheetViews>
    <sheetView showGridLines="0" workbookViewId="0">
      <pane xSplit="4" ySplit="4" topLeftCell="AG5" activePane="bottomRight" state="frozen"/>
      <selection pane="topRight" activeCell="E1" sqref="E1"/>
      <selection pane="bottomLeft" activeCell="A5" sqref="A5"/>
      <selection pane="bottomRight" activeCell="A2" sqref="A2"/>
    </sheetView>
  </sheetViews>
  <sheetFormatPr defaultRowHeight="15" x14ac:dyDescent="0.25"/>
  <cols>
    <col min="1" max="1" width="20.7109375" bestFit="1" customWidth="1"/>
    <col min="2" max="2" width="18.140625" bestFit="1" customWidth="1"/>
    <col min="3" max="4" width="14.42578125" bestFit="1" customWidth="1"/>
    <col min="8" max="8" width="9.28515625" bestFit="1" customWidth="1"/>
    <col min="9" max="9" width="18.85546875" bestFit="1" customWidth="1"/>
    <col min="10" max="10" width="9.28515625" style="165" customWidth="1"/>
    <col min="11" max="11" width="9.28515625" bestFit="1" customWidth="1"/>
    <col min="13" max="16" width="9.140625" style="165"/>
    <col min="19" max="19" width="9.28515625" bestFit="1" customWidth="1"/>
    <col min="23" max="26" width="9.28515625" bestFit="1" customWidth="1"/>
    <col min="28" max="28" width="11.28515625" bestFit="1" customWidth="1"/>
    <col min="29" max="29" width="11.28515625" style="165" customWidth="1"/>
    <col min="30" max="31" width="9.28515625" bestFit="1" customWidth="1"/>
    <col min="32" max="32" width="9.28515625" style="165" customWidth="1"/>
    <col min="33" max="33" width="9.28515625" bestFit="1" customWidth="1"/>
    <col min="34" max="39" width="9.28515625" style="165" customWidth="1"/>
    <col min="40" max="41" width="9.28515625" bestFit="1" customWidth="1"/>
    <col min="42" max="42" width="9.28515625" style="165" customWidth="1"/>
    <col min="45" max="46" width="9.28515625" bestFit="1" customWidth="1"/>
    <col min="49" max="50" width="9.28515625" bestFit="1" customWidth="1"/>
    <col min="51" max="51" width="13" customWidth="1"/>
  </cols>
  <sheetData>
    <row r="1" spans="1:53" s="166" customFormat="1" x14ac:dyDescent="0.25">
      <c r="A1" s="222"/>
      <c r="B1" s="222"/>
      <c r="C1" s="222"/>
      <c r="D1" s="222"/>
      <c r="E1" s="222"/>
      <c r="F1" s="222"/>
      <c r="G1" s="222"/>
      <c r="H1" s="222"/>
      <c r="I1" s="224"/>
      <c r="J1" s="222"/>
      <c r="K1" s="224"/>
      <c r="L1" s="222"/>
      <c r="M1" s="222"/>
      <c r="N1" s="222"/>
      <c r="O1" s="222"/>
      <c r="P1" s="222"/>
      <c r="Q1" s="224"/>
      <c r="R1" s="224"/>
      <c r="S1" s="224"/>
      <c r="T1" s="224"/>
      <c r="U1" s="224"/>
      <c r="V1" s="224"/>
      <c r="W1" s="224"/>
      <c r="X1" s="224"/>
      <c r="Y1" s="224"/>
      <c r="Z1" s="224"/>
      <c r="AA1" s="224"/>
      <c r="AB1" s="222"/>
      <c r="AC1" s="222"/>
      <c r="AD1" s="222"/>
      <c r="AE1" s="222"/>
      <c r="AF1" s="222"/>
      <c r="AG1" s="222"/>
      <c r="AH1" s="222"/>
      <c r="AI1" s="222"/>
      <c r="AJ1" s="222"/>
      <c r="AK1" s="222"/>
      <c r="AL1" s="222"/>
      <c r="AM1" s="222"/>
      <c r="AN1" s="224"/>
      <c r="AO1" s="224"/>
      <c r="AP1" s="223"/>
      <c r="AQ1" s="223"/>
      <c r="AR1" s="223"/>
      <c r="AS1" s="223"/>
      <c r="AT1" s="223"/>
      <c r="AU1" s="224"/>
      <c r="AV1" s="224"/>
      <c r="AW1" s="222"/>
      <c r="AX1" s="222"/>
      <c r="AY1" s="223"/>
      <c r="AZ1" s="224"/>
    </row>
    <row r="2" spans="1:53" ht="159.75" thickBot="1" x14ac:dyDescent="0.3">
      <c r="A2" s="148" t="s">
        <v>507</v>
      </c>
      <c r="B2" s="148" t="s">
        <v>504</v>
      </c>
      <c r="C2" s="150" t="s">
        <v>505</v>
      </c>
      <c r="D2" s="150" t="s">
        <v>506</v>
      </c>
      <c r="E2" s="216" t="s">
        <v>726</v>
      </c>
      <c r="F2" s="216" t="s">
        <v>611</v>
      </c>
      <c r="G2" s="216" t="s">
        <v>659</v>
      </c>
      <c r="H2" s="216" t="s">
        <v>41</v>
      </c>
      <c r="I2" s="218" t="s">
        <v>515</v>
      </c>
      <c r="J2" s="225" t="s">
        <v>728</v>
      </c>
      <c r="K2" s="218" t="s">
        <v>34</v>
      </c>
      <c r="L2" s="225" t="s">
        <v>641</v>
      </c>
      <c r="M2" s="225" t="s">
        <v>641</v>
      </c>
      <c r="N2" s="225" t="s">
        <v>641</v>
      </c>
      <c r="O2" s="225" t="s">
        <v>641</v>
      </c>
      <c r="P2" s="225" t="s">
        <v>698</v>
      </c>
      <c r="Q2" s="218" t="s">
        <v>15</v>
      </c>
      <c r="R2" s="218" t="s">
        <v>63</v>
      </c>
      <c r="S2" s="218" t="s">
        <v>192</v>
      </c>
      <c r="T2" s="218" t="s">
        <v>256</v>
      </c>
      <c r="U2" s="218" t="s">
        <v>62</v>
      </c>
      <c r="V2" s="218" t="s">
        <v>22</v>
      </c>
      <c r="W2" s="218" t="s">
        <v>226</v>
      </c>
      <c r="X2" s="218" t="s">
        <v>647</v>
      </c>
      <c r="Y2" s="218" t="s">
        <v>64</v>
      </c>
      <c r="Z2" s="218" t="s">
        <v>64</v>
      </c>
      <c r="AA2" s="218" t="s">
        <v>64</v>
      </c>
      <c r="AB2" s="225" t="s">
        <v>623</v>
      </c>
      <c r="AC2" s="225" t="s">
        <v>692</v>
      </c>
      <c r="AD2" s="225" t="s">
        <v>636</v>
      </c>
      <c r="AE2" s="225" t="s">
        <v>634</v>
      </c>
      <c r="AF2" s="225" t="s">
        <v>632</v>
      </c>
      <c r="AG2" s="225" t="s">
        <v>635</v>
      </c>
      <c r="AH2" s="225" t="s">
        <v>624</v>
      </c>
      <c r="AI2" s="225" t="s">
        <v>625</v>
      </c>
      <c r="AJ2" s="225" t="s">
        <v>626</v>
      </c>
      <c r="AK2" s="225" t="s">
        <v>628</v>
      </c>
      <c r="AL2" s="225" t="s">
        <v>629</v>
      </c>
      <c r="AM2" s="225" t="s">
        <v>627</v>
      </c>
      <c r="AN2" s="218" t="s">
        <v>236</v>
      </c>
      <c r="AO2" s="218" t="s">
        <v>193</v>
      </c>
      <c r="AP2" s="220" t="s">
        <v>739</v>
      </c>
      <c r="AQ2" s="220" t="s">
        <v>2</v>
      </c>
      <c r="AR2" s="220" t="s">
        <v>1</v>
      </c>
      <c r="AS2" s="220" t="s">
        <v>3</v>
      </c>
      <c r="AT2" s="220" t="s">
        <v>4</v>
      </c>
      <c r="AU2" s="218" t="s">
        <v>17</v>
      </c>
      <c r="AV2" s="218" t="s">
        <v>660</v>
      </c>
      <c r="AW2" s="225" t="s">
        <v>650</v>
      </c>
      <c r="AX2" s="225" t="s">
        <v>658</v>
      </c>
      <c r="AY2" s="220" t="s">
        <v>517</v>
      </c>
      <c r="AZ2" s="218" t="s">
        <v>646</v>
      </c>
    </row>
    <row r="3" spans="1:53" s="160" customFormat="1" ht="15.75" thickTop="1" x14ac:dyDescent="0.25">
      <c r="A3" s="162" t="s">
        <v>67</v>
      </c>
      <c r="B3" s="161"/>
      <c r="C3" s="165"/>
      <c r="D3" s="165"/>
      <c r="E3" s="217" t="s">
        <v>511</v>
      </c>
      <c r="F3" s="217">
        <v>2011</v>
      </c>
      <c r="G3" s="217">
        <v>2011</v>
      </c>
      <c r="H3" s="217">
        <v>2015</v>
      </c>
      <c r="I3" s="219" t="s">
        <v>265</v>
      </c>
      <c r="J3" s="163">
        <v>2017</v>
      </c>
      <c r="K3" s="219">
        <v>2016</v>
      </c>
      <c r="L3" s="163">
        <v>2015</v>
      </c>
      <c r="M3" s="163">
        <v>2016</v>
      </c>
      <c r="N3" s="163">
        <v>2017</v>
      </c>
      <c r="O3" s="163">
        <v>2018</v>
      </c>
      <c r="P3" s="163">
        <v>2018</v>
      </c>
      <c r="Q3" s="219" t="s">
        <v>247</v>
      </c>
      <c r="R3" s="219" t="s">
        <v>266</v>
      </c>
      <c r="S3" s="219">
        <v>2016</v>
      </c>
      <c r="T3" s="219" t="s">
        <v>264</v>
      </c>
      <c r="U3" s="219" t="s">
        <v>264</v>
      </c>
      <c r="V3" s="219" t="s">
        <v>264</v>
      </c>
      <c r="W3" s="219">
        <v>2015</v>
      </c>
      <c r="X3" s="219">
        <v>2014</v>
      </c>
      <c r="Y3" s="219">
        <v>2014</v>
      </c>
      <c r="Z3" s="219">
        <v>2015</v>
      </c>
      <c r="AA3" s="219" t="s">
        <v>270</v>
      </c>
      <c r="AB3" s="163">
        <v>2017</v>
      </c>
      <c r="AC3" s="163">
        <v>2017</v>
      </c>
      <c r="AD3" s="163">
        <v>2017</v>
      </c>
      <c r="AE3" s="163">
        <v>2017</v>
      </c>
      <c r="AF3" s="163">
        <v>2018</v>
      </c>
      <c r="AG3" s="163">
        <v>2017</v>
      </c>
      <c r="AH3" s="163">
        <v>2017</v>
      </c>
      <c r="AI3" s="163">
        <v>2017</v>
      </c>
      <c r="AJ3" s="163">
        <v>2017</v>
      </c>
      <c r="AK3" s="163">
        <v>2017</v>
      </c>
      <c r="AL3" s="163">
        <v>2017</v>
      </c>
      <c r="AM3" s="163">
        <v>2017</v>
      </c>
      <c r="AN3" s="219">
        <v>2016</v>
      </c>
      <c r="AO3" s="219">
        <v>2016</v>
      </c>
      <c r="AP3" s="221">
        <v>2014</v>
      </c>
      <c r="AQ3" s="221" t="s">
        <v>267</v>
      </c>
      <c r="AR3" s="221" t="s">
        <v>263</v>
      </c>
      <c r="AS3" s="221">
        <v>2015</v>
      </c>
      <c r="AT3" s="221">
        <v>2015</v>
      </c>
      <c r="AU3" s="219" t="s">
        <v>268</v>
      </c>
      <c r="AV3" s="219" t="s">
        <v>268</v>
      </c>
      <c r="AW3" s="226">
        <v>2017</v>
      </c>
      <c r="AX3" s="226">
        <v>2015</v>
      </c>
      <c r="AY3" s="221">
        <v>2017</v>
      </c>
      <c r="AZ3" s="219">
        <v>2017</v>
      </c>
    </row>
    <row r="4" spans="1:53" s="160" customFormat="1" ht="14.25" customHeight="1" x14ac:dyDescent="0.2">
      <c r="A4" s="159" t="s">
        <v>42</v>
      </c>
      <c r="B4" s="161"/>
      <c r="C4" s="181"/>
      <c r="D4" s="181"/>
      <c r="E4" s="164" t="s">
        <v>43</v>
      </c>
      <c r="F4" s="164" t="s">
        <v>5</v>
      </c>
      <c r="G4" s="164" t="s">
        <v>5</v>
      </c>
      <c r="H4" s="164" t="s">
        <v>43</v>
      </c>
      <c r="I4" s="164" t="s">
        <v>43</v>
      </c>
      <c r="J4" s="164" t="s">
        <v>44</v>
      </c>
      <c r="K4" s="164" t="s">
        <v>44</v>
      </c>
      <c r="L4" s="164" t="s">
        <v>43</v>
      </c>
      <c r="M4" s="164" t="s">
        <v>43</v>
      </c>
      <c r="N4" s="164" t="s">
        <v>43</v>
      </c>
      <c r="O4" s="164" t="s">
        <v>43</v>
      </c>
      <c r="P4" s="164" t="s">
        <v>43</v>
      </c>
      <c r="Q4" s="164" t="s">
        <v>44</v>
      </c>
      <c r="R4" s="164" t="s">
        <v>59</v>
      </c>
      <c r="S4" s="164" t="s">
        <v>58</v>
      </c>
      <c r="T4" s="164" t="s">
        <v>58</v>
      </c>
      <c r="U4" s="164" t="s">
        <v>58</v>
      </c>
      <c r="V4" s="164" t="s">
        <v>58</v>
      </c>
      <c r="W4" s="164" t="s">
        <v>43</v>
      </c>
      <c r="X4" s="164" t="s">
        <v>43</v>
      </c>
      <c r="Y4" s="164" t="s">
        <v>43</v>
      </c>
      <c r="Z4" s="164" t="s">
        <v>43</v>
      </c>
      <c r="AA4" s="164" t="s">
        <v>43</v>
      </c>
      <c r="AB4" s="164" t="s">
        <v>43</v>
      </c>
      <c r="AC4" s="164" t="s">
        <v>58</v>
      </c>
      <c r="AD4" s="164" t="s">
        <v>43</v>
      </c>
      <c r="AE4" s="164" t="s">
        <v>43</v>
      </c>
      <c r="AF4" s="164" t="s">
        <v>43</v>
      </c>
      <c r="AG4" s="164" t="s">
        <v>43</v>
      </c>
      <c r="AH4" s="164" t="s">
        <v>43</v>
      </c>
      <c r="AI4" s="164" t="s">
        <v>43</v>
      </c>
      <c r="AJ4" s="164" t="s">
        <v>43</v>
      </c>
      <c r="AK4" s="164" t="s">
        <v>43</v>
      </c>
      <c r="AL4" s="164" t="s">
        <v>43</v>
      </c>
      <c r="AM4" s="164" t="s">
        <v>43</v>
      </c>
      <c r="AN4" s="164" t="s">
        <v>58</v>
      </c>
      <c r="AO4" s="164" t="s">
        <v>58</v>
      </c>
      <c r="AP4" s="164" t="s">
        <v>44</v>
      </c>
      <c r="AQ4" s="164" t="s">
        <v>58</v>
      </c>
      <c r="AR4" s="164" t="s">
        <v>58</v>
      </c>
      <c r="AS4" s="164" t="s">
        <v>58</v>
      </c>
      <c r="AT4" s="164" t="s">
        <v>58</v>
      </c>
      <c r="AU4" s="164" t="s">
        <v>58</v>
      </c>
      <c r="AV4" s="164" t="s">
        <v>58</v>
      </c>
      <c r="AW4" s="164" t="s">
        <v>43</v>
      </c>
      <c r="AX4" s="164" t="s">
        <v>43</v>
      </c>
      <c r="AY4" s="164" t="s">
        <v>43</v>
      </c>
      <c r="AZ4" s="164" t="s">
        <v>43</v>
      </c>
    </row>
    <row r="5" spans="1:53" x14ac:dyDescent="0.25">
      <c r="A5" s="165" t="s">
        <v>183</v>
      </c>
      <c r="B5" s="165" t="s">
        <v>275</v>
      </c>
      <c r="C5" s="165" t="s">
        <v>277</v>
      </c>
      <c r="D5" s="195" t="s">
        <v>278</v>
      </c>
      <c r="E5" s="180"/>
      <c r="F5" s="180"/>
      <c r="G5" s="180"/>
      <c r="H5" s="180"/>
      <c r="I5" s="190" t="s">
        <v>612</v>
      </c>
      <c r="J5" s="190"/>
      <c r="K5" s="190" t="s">
        <v>612</v>
      </c>
      <c r="L5" s="180"/>
      <c r="M5" s="180"/>
      <c r="N5" s="180"/>
      <c r="O5" s="180"/>
      <c r="P5" s="180"/>
      <c r="Q5" s="205" t="s">
        <v>612</v>
      </c>
      <c r="R5" s="205" t="s">
        <v>612</v>
      </c>
      <c r="S5" s="205" t="s">
        <v>612</v>
      </c>
      <c r="T5" s="205" t="s">
        <v>612</v>
      </c>
      <c r="U5" s="205" t="s">
        <v>612</v>
      </c>
      <c r="V5" s="205" t="s">
        <v>612</v>
      </c>
      <c r="W5" s="205" t="s">
        <v>612</v>
      </c>
      <c r="X5" s="205" t="s">
        <v>612</v>
      </c>
      <c r="Y5" s="206" t="s">
        <v>612</v>
      </c>
      <c r="Z5" s="206" t="s">
        <v>612</v>
      </c>
      <c r="AA5" s="206" t="s">
        <v>612</v>
      </c>
      <c r="AB5" s="206"/>
      <c r="AC5" s="206"/>
      <c r="AD5" s="206"/>
      <c r="AE5" s="206"/>
      <c r="AF5" s="206"/>
      <c r="AG5" s="206"/>
      <c r="AH5" s="206"/>
      <c r="AI5" s="206"/>
      <c r="AJ5" s="206"/>
      <c r="AK5" s="206"/>
      <c r="AL5" s="206"/>
      <c r="AM5" s="206"/>
      <c r="AN5" s="205" t="s">
        <v>612</v>
      </c>
      <c r="AO5" s="205" t="s">
        <v>612</v>
      </c>
      <c r="AP5" s="205" t="s">
        <v>516</v>
      </c>
      <c r="AQ5" s="205" t="s">
        <v>516</v>
      </c>
      <c r="AR5" s="205" t="s">
        <v>516</v>
      </c>
      <c r="AS5" s="205" t="s">
        <v>516</v>
      </c>
      <c r="AT5" s="205" t="s">
        <v>516</v>
      </c>
      <c r="AU5" s="205" t="s">
        <v>612</v>
      </c>
      <c r="AV5" s="205" t="s">
        <v>612</v>
      </c>
      <c r="AW5" s="206"/>
      <c r="AX5" s="206"/>
      <c r="AY5" s="205" t="s">
        <v>516</v>
      </c>
      <c r="AZ5" s="205" t="s">
        <v>612</v>
      </c>
      <c r="BA5" s="206"/>
    </row>
    <row r="6" spans="1:53" x14ac:dyDescent="0.25">
      <c r="A6" s="165" t="s">
        <v>183</v>
      </c>
      <c r="B6" s="165" t="s">
        <v>279</v>
      </c>
      <c r="C6" s="165" t="s">
        <v>277</v>
      </c>
      <c r="D6" s="195" t="s">
        <v>281</v>
      </c>
      <c r="E6" s="180"/>
      <c r="F6" s="180"/>
      <c r="G6" s="180"/>
      <c r="H6" s="180"/>
      <c r="I6" s="190" t="s">
        <v>612</v>
      </c>
      <c r="J6" s="190"/>
      <c r="K6" s="190" t="s">
        <v>612</v>
      </c>
      <c r="L6" s="180"/>
      <c r="M6" s="180"/>
      <c r="N6" s="180"/>
      <c r="O6" s="180"/>
      <c r="P6" s="180"/>
      <c r="Q6" s="205" t="s">
        <v>612</v>
      </c>
      <c r="R6" s="205" t="s">
        <v>612</v>
      </c>
      <c r="S6" s="205" t="s">
        <v>612</v>
      </c>
      <c r="T6" s="205" t="s">
        <v>612</v>
      </c>
      <c r="U6" s="205" t="s">
        <v>612</v>
      </c>
      <c r="V6" s="205" t="s">
        <v>612</v>
      </c>
      <c r="W6" s="205" t="s">
        <v>612</v>
      </c>
      <c r="X6" s="205" t="s">
        <v>612</v>
      </c>
      <c r="Y6" s="206" t="s">
        <v>612</v>
      </c>
      <c r="Z6" s="206" t="s">
        <v>612</v>
      </c>
      <c r="AA6" s="206" t="s">
        <v>612</v>
      </c>
      <c r="AB6" s="206"/>
      <c r="AC6" s="206"/>
      <c r="AD6" s="206"/>
      <c r="AE6" s="206"/>
      <c r="AF6" s="206"/>
      <c r="AG6" s="206"/>
      <c r="AH6" s="206"/>
      <c r="AI6" s="206"/>
      <c r="AJ6" s="206"/>
      <c r="AK6" s="206"/>
      <c r="AL6" s="206"/>
      <c r="AM6" s="206"/>
      <c r="AN6" s="205" t="s">
        <v>612</v>
      </c>
      <c r="AO6" s="205" t="s">
        <v>612</v>
      </c>
      <c r="AP6" s="205" t="s">
        <v>516</v>
      </c>
      <c r="AQ6" s="205" t="s">
        <v>516</v>
      </c>
      <c r="AR6" s="205" t="s">
        <v>516</v>
      </c>
      <c r="AS6" s="205" t="s">
        <v>516</v>
      </c>
      <c r="AT6" s="205" t="s">
        <v>516</v>
      </c>
      <c r="AU6" s="205" t="s">
        <v>612</v>
      </c>
      <c r="AV6" s="205" t="s">
        <v>612</v>
      </c>
      <c r="AW6" s="206"/>
      <c r="AX6" s="206"/>
      <c r="AY6" s="205" t="s">
        <v>516</v>
      </c>
      <c r="AZ6" s="205" t="s">
        <v>612</v>
      </c>
      <c r="BA6" s="206"/>
    </row>
    <row r="7" spans="1:53" x14ac:dyDescent="0.25">
      <c r="A7" s="165" t="s">
        <v>183</v>
      </c>
      <c r="B7" s="165" t="s">
        <v>282</v>
      </c>
      <c r="C7" s="165" t="s">
        <v>277</v>
      </c>
      <c r="D7" s="195" t="s">
        <v>284</v>
      </c>
      <c r="E7" s="180"/>
      <c r="F7" s="180"/>
      <c r="G7" s="180"/>
      <c r="H7" s="180"/>
      <c r="I7" s="190" t="s">
        <v>612</v>
      </c>
      <c r="J7" s="190"/>
      <c r="K7" s="190" t="s">
        <v>612</v>
      </c>
      <c r="L7" s="180"/>
      <c r="M7" s="180"/>
      <c r="N7" s="180"/>
      <c r="O7" s="180"/>
      <c r="P7" s="180"/>
      <c r="Q7" s="205" t="s">
        <v>612</v>
      </c>
      <c r="R7" s="205" t="s">
        <v>612</v>
      </c>
      <c r="S7" s="205" t="s">
        <v>612</v>
      </c>
      <c r="T7" s="205" t="s">
        <v>612</v>
      </c>
      <c r="U7" s="205" t="s">
        <v>612</v>
      </c>
      <c r="V7" s="205" t="s">
        <v>612</v>
      </c>
      <c r="W7" s="205" t="s">
        <v>612</v>
      </c>
      <c r="X7" s="205" t="s">
        <v>612</v>
      </c>
      <c r="Y7" s="206" t="s">
        <v>612</v>
      </c>
      <c r="Z7" s="206" t="s">
        <v>612</v>
      </c>
      <c r="AA7" s="206" t="s">
        <v>612</v>
      </c>
      <c r="AB7" s="206"/>
      <c r="AC7" s="206"/>
      <c r="AD7" s="206"/>
      <c r="AE7" s="206"/>
      <c r="AF7" s="206"/>
      <c r="AG7" s="206"/>
      <c r="AH7" s="206"/>
      <c r="AI7" s="206"/>
      <c r="AJ7" s="206"/>
      <c r="AK7" s="206"/>
      <c r="AL7" s="206"/>
      <c r="AM7" s="206"/>
      <c r="AN7" s="205" t="s">
        <v>612</v>
      </c>
      <c r="AO7" s="205" t="s">
        <v>612</v>
      </c>
      <c r="AP7" s="205" t="s">
        <v>516</v>
      </c>
      <c r="AQ7" s="205" t="s">
        <v>516</v>
      </c>
      <c r="AR7" s="205" t="s">
        <v>516</v>
      </c>
      <c r="AS7" s="205" t="s">
        <v>516</v>
      </c>
      <c r="AT7" s="205" t="s">
        <v>516</v>
      </c>
      <c r="AU7" s="205" t="s">
        <v>612</v>
      </c>
      <c r="AV7" s="205" t="s">
        <v>612</v>
      </c>
      <c r="AW7" s="206"/>
      <c r="AX7" s="206"/>
      <c r="AY7" s="205" t="s">
        <v>516</v>
      </c>
      <c r="AZ7" s="205" t="s">
        <v>612</v>
      </c>
      <c r="BA7" s="206"/>
    </row>
    <row r="8" spans="1:53" x14ac:dyDescent="0.25">
      <c r="A8" s="165" t="s">
        <v>183</v>
      </c>
      <c r="B8" s="165" t="s">
        <v>285</v>
      </c>
      <c r="C8" s="165" t="s">
        <v>277</v>
      </c>
      <c r="D8" s="195" t="s">
        <v>287</v>
      </c>
      <c r="E8" s="180"/>
      <c r="F8" s="180"/>
      <c r="G8" s="180"/>
      <c r="H8" s="180"/>
      <c r="I8" s="190" t="s">
        <v>612</v>
      </c>
      <c r="J8" s="190"/>
      <c r="K8" s="190" t="s">
        <v>612</v>
      </c>
      <c r="L8" s="180"/>
      <c r="M8" s="180"/>
      <c r="N8" s="180"/>
      <c r="O8" s="180"/>
      <c r="P8" s="180"/>
      <c r="Q8" s="205" t="s">
        <v>612</v>
      </c>
      <c r="R8" s="205" t="s">
        <v>612</v>
      </c>
      <c r="S8" s="205" t="s">
        <v>612</v>
      </c>
      <c r="T8" s="205" t="s">
        <v>612</v>
      </c>
      <c r="U8" s="205" t="s">
        <v>612</v>
      </c>
      <c r="V8" s="205" t="s">
        <v>612</v>
      </c>
      <c r="W8" s="205" t="s">
        <v>612</v>
      </c>
      <c r="X8" s="205" t="s">
        <v>612</v>
      </c>
      <c r="Y8" s="206" t="s">
        <v>612</v>
      </c>
      <c r="Z8" s="206" t="s">
        <v>612</v>
      </c>
      <c r="AA8" s="206" t="s">
        <v>612</v>
      </c>
      <c r="AB8" s="206"/>
      <c r="AC8" s="206"/>
      <c r="AD8" s="206"/>
      <c r="AE8" s="206"/>
      <c r="AF8" s="206"/>
      <c r="AG8" s="206"/>
      <c r="AH8" s="206"/>
      <c r="AI8" s="206"/>
      <c r="AJ8" s="206"/>
      <c r="AK8" s="206"/>
      <c r="AL8" s="206"/>
      <c r="AM8" s="206"/>
      <c r="AN8" s="205" t="s">
        <v>612</v>
      </c>
      <c r="AO8" s="205" t="s">
        <v>612</v>
      </c>
      <c r="AP8" s="205" t="s">
        <v>516</v>
      </c>
      <c r="AQ8" s="205" t="s">
        <v>516</v>
      </c>
      <c r="AR8" s="205" t="s">
        <v>516</v>
      </c>
      <c r="AS8" s="205" t="s">
        <v>516</v>
      </c>
      <c r="AT8" s="205" t="s">
        <v>516</v>
      </c>
      <c r="AU8" s="205" t="s">
        <v>612</v>
      </c>
      <c r="AV8" s="205" t="s">
        <v>612</v>
      </c>
      <c r="AW8" s="206"/>
      <c r="AX8" s="206"/>
      <c r="AY8" s="205" t="s">
        <v>516</v>
      </c>
      <c r="AZ8" s="205" t="s">
        <v>612</v>
      </c>
      <c r="BA8" s="206"/>
    </row>
    <row r="9" spans="1:53" x14ac:dyDescent="0.25">
      <c r="A9" s="165" t="s">
        <v>183</v>
      </c>
      <c r="B9" s="165" t="s">
        <v>529</v>
      </c>
      <c r="C9" s="165" t="s">
        <v>277</v>
      </c>
      <c r="D9" s="195" t="s">
        <v>290</v>
      </c>
      <c r="E9" s="180"/>
      <c r="F9" s="180"/>
      <c r="G9" s="180"/>
      <c r="H9" s="180"/>
      <c r="I9" s="190" t="s">
        <v>612</v>
      </c>
      <c r="J9" s="190"/>
      <c r="K9" s="190" t="s">
        <v>612</v>
      </c>
      <c r="L9" s="180"/>
      <c r="M9" s="180"/>
      <c r="N9" s="180"/>
      <c r="O9" s="180"/>
      <c r="P9" s="180"/>
      <c r="Q9" s="205" t="s">
        <v>612</v>
      </c>
      <c r="R9" s="205" t="s">
        <v>612</v>
      </c>
      <c r="S9" s="205" t="s">
        <v>612</v>
      </c>
      <c r="T9" s="205" t="s">
        <v>612</v>
      </c>
      <c r="U9" s="205" t="s">
        <v>612</v>
      </c>
      <c r="V9" s="205" t="s">
        <v>612</v>
      </c>
      <c r="W9" s="205" t="s">
        <v>612</v>
      </c>
      <c r="X9" s="205" t="s">
        <v>612</v>
      </c>
      <c r="Y9" s="206" t="s">
        <v>612</v>
      </c>
      <c r="Z9" s="206" t="s">
        <v>612</v>
      </c>
      <c r="AA9" s="206" t="s">
        <v>612</v>
      </c>
      <c r="AB9" s="206"/>
      <c r="AC9" s="206"/>
      <c r="AD9" s="206"/>
      <c r="AE9" s="206"/>
      <c r="AF9" s="206"/>
      <c r="AG9" s="206"/>
      <c r="AH9" s="206"/>
      <c r="AI9" s="206"/>
      <c r="AJ9" s="206"/>
      <c r="AK9" s="206"/>
      <c r="AL9" s="206"/>
      <c r="AM9" s="206"/>
      <c r="AN9" s="205" t="s">
        <v>612</v>
      </c>
      <c r="AO9" s="205" t="s">
        <v>612</v>
      </c>
      <c r="AP9" s="205" t="s">
        <v>516</v>
      </c>
      <c r="AQ9" s="205" t="s">
        <v>516</v>
      </c>
      <c r="AR9" s="205" t="s">
        <v>516</v>
      </c>
      <c r="AS9" s="205" t="s">
        <v>516</v>
      </c>
      <c r="AT9" s="205" t="s">
        <v>516</v>
      </c>
      <c r="AU9" s="205" t="s">
        <v>612</v>
      </c>
      <c r="AV9" s="205" t="s">
        <v>612</v>
      </c>
      <c r="AW9" s="206"/>
      <c r="AX9" s="206"/>
      <c r="AY9" s="205" t="s">
        <v>516</v>
      </c>
      <c r="AZ9" s="205" t="s">
        <v>612</v>
      </c>
      <c r="BA9" s="206"/>
    </row>
    <row r="10" spans="1:53" x14ac:dyDescent="0.25">
      <c r="A10" s="165" t="s">
        <v>183</v>
      </c>
      <c r="B10" s="165" t="s">
        <v>293</v>
      </c>
      <c r="C10" s="165" t="s">
        <v>277</v>
      </c>
      <c r="D10" s="195" t="s">
        <v>294</v>
      </c>
      <c r="E10" s="180"/>
      <c r="F10" s="180"/>
      <c r="G10" s="180"/>
      <c r="H10" s="180"/>
      <c r="I10" s="190" t="s">
        <v>612</v>
      </c>
      <c r="J10" s="190"/>
      <c r="K10" s="190" t="s">
        <v>612</v>
      </c>
      <c r="L10" s="180"/>
      <c r="M10" s="180"/>
      <c r="N10" s="180"/>
      <c r="O10" s="180"/>
      <c r="P10" s="180"/>
      <c r="Q10" s="205" t="s">
        <v>612</v>
      </c>
      <c r="R10" s="205" t="s">
        <v>612</v>
      </c>
      <c r="S10" s="205" t="s">
        <v>612</v>
      </c>
      <c r="T10" s="205" t="s">
        <v>612</v>
      </c>
      <c r="U10" s="205" t="s">
        <v>612</v>
      </c>
      <c r="V10" s="205" t="s">
        <v>612</v>
      </c>
      <c r="W10" s="205" t="s">
        <v>612</v>
      </c>
      <c r="X10" s="205" t="s">
        <v>612</v>
      </c>
      <c r="Y10" s="206" t="s">
        <v>612</v>
      </c>
      <c r="Z10" s="206" t="s">
        <v>612</v>
      </c>
      <c r="AA10" s="206" t="s">
        <v>612</v>
      </c>
      <c r="AB10" s="206"/>
      <c r="AC10" s="206"/>
      <c r="AD10" s="206"/>
      <c r="AE10" s="206"/>
      <c r="AF10" s="206"/>
      <c r="AG10" s="206"/>
      <c r="AH10" s="206"/>
      <c r="AI10" s="206"/>
      <c r="AJ10" s="206"/>
      <c r="AK10" s="206"/>
      <c r="AL10" s="206"/>
      <c r="AM10" s="206"/>
      <c r="AN10" s="205" t="s">
        <v>612</v>
      </c>
      <c r="AO10" s="205" t="s">
        <v>612</v>
      </c>
      <c r="AP10" s="205" t="s">
        <v>516</v>
      </c>
      <c r="AQ10" s="205" t="s">
        <v>516</v>
      </c>
      <c r="AR10" s="205" t="s">
        <v>516</v>
      </c>
      <c r="AS10" s="205" t="s">
        <v>516</v>
      </c>
      <c r="AT10" s="205" t="s">
        <v>516</v>
      </c>
      <c r="AU10" s="205" t="s">
        <v>612</v>
      </c>
      <c r="AV10" s="205" t="s">
        <v>612</v>
      </c>
      <c r="AW10" s="206"/>
      <c r="AX10" s="206"/>
      <c r="AY10" s="205" t="s">
        <v>516</v>
      </c>
      <c r="AZ10" s="205" t="s">
        <v>612</v>
      </c>
      <c r="BA10" s="206"/>
    </row>
    <row r="11" spans="1:53" x14ac:dyDescent="0.25">
      <c r="A11" s="165" t="s">
        <v>184</v>
      </c>
      <c r="B11" s="165" t="s">
        <v>295</v>
      </c>
      <c r="C11" s="165" t="s">
        <v>297</v>
      </c>
      <c r="D11" s="195" t="s">
        <v>298</v>
      </c>
      <c r="E11" s="180"/>
      <c r="F11" s="180"/>
      <c r="G11" s="180"/>
      <c r="H11" s="180"/>
      <c r="I11" s="190" t="s">
        <v>613</v>
      </c>
      <c r="J11" s="190"/>
      <c r="K11" s="190" t="s">
        <v>613</v>
      </c>
      <c r="L11" s="180"/>
      <c r="M11" s="180"/>
      <c r="N11" s="180"/>
      <c r="O11" s="180"/>
      <c r="P11" s="180"/>
      <c r="Q11" s="205" t="s">
        <v>613</v>
      </c>
      <c r="R11" s="205" t="s">
        <v>613</v>
      </c>
      <c r="S11" s="205" t="s">
        <v>613</v>
      </c>
      <c r="T11" s="205" t="s">
        <v>613</v>
      </c>
      <c r="U11" s="205" t="s">
        <v>613</v>
      </c>
      <c r="V11" s="205" t="s">
        <v>613</v>
      </c>
      <c r="W11" s="205" t="s">
        <v>613</v>
      </c>
      <c r="X11" s="205" t="s">
        <v>613</v>
      </c>
      <c r="Y11" s="206" t="s">
        <v>613</v>
      </c>
      <c r="Z11" s="206" t="s">
        <v>613</v>
      </c>
      <c r="AA11" s="206" t="s">
        <v>613</v>
      </c>
      <c r="AB11" s="206"/>
      <c r="AC11" s="206"/>
      <c r="AD11" s="206"/>
      <c r="AE11" s="206"/>
      <c r="AF11" s="206"/>
      <c r="AG11" s="206"/>
      <c r="AH11" s="206"/>
      <c r="AI11" s="206"/>
      <c r="AJ11" s="206"/>
      <c r="AK11" s="206"/>
      <c r="AL11" s="206"/>
      <c r="AM11" s="206"/>
      <c r="AN11" s="205" t="s">
        <v>613</v>
      </c>
      <c r="AO11" s="205" t="s">
        <v>613</v>
      </c>
      <c r="AP11" s="205" t="s">
        <v>516</v>
      </c>
      <c r="AQ11" s="205" t="s">
        <v>516</v>
      </c>
      <c r="AR11" s="205" t="s">
        <v>516</v>
      </c>
      <c r="AS11" s="205" t="s">
        <v>516</v>
      </c>
      <c r="AT11" s="205" t="s">
        <v>516</v>
      </c>
      <c r="AU11" s="205" t="s">
        <v>613</v>
      </c>
      <c r="AV11" s="205" t="s">
        <v>613</v>
      </c>
      <c r="AW11" s="206"/>
      <c r="AX11" s="206"/>
      <c r="AY11" s="205" t="s">
        <v>516</v>
      </c>
      <c r="AZ11" s="205" t="s">
        <v>613</v>
      </c>
      <c r="BA11" s="206"/>
    </row>
    <row r="12" spans="1:53" x14ac:dyDescent="0.25">
      <c r="A12" s="165" t="s">
        <v>184</v>
      </c>
      <c r="B12" s="165" t="s">
        <v>184</v>
      </c>
      <c r="C12" s="165" t="s">
        <v>297</v>
      </c>
      <c r="D12" s="195" t="s">
        <v>300</v>
      </c>
      <c r="E12" s="180"/>
      <c r="F12" s="180"/>
      <c r="G12" s="180"/>
      <c r="H12" s="180"/>
      <c r="I12" s="190" t="s">
        <v>613</v>
      </c>
      <c r="J12" s="190"/>
      <c r="K12" s="190" t="s">
        <v>613</v>
      </c>
      <c r="L12" s="180"/>
      <c r="M12" s="180"/>
      <c r="N12" s="180"/>
      <c r="O12" s="180"/>
      <c r="P12" s="180"/>
      <c r="Q12" s="205" t="s">
        <v>613</v>
      </c>
      <c r="R12" s="205" t="s">
        <v>613</v>
      </c>
      <c r="S12" s="205" t="s">
        <v>613</v>
      </c>
      <c r="T12" s="205" t="s">
        <v>613</v>
      </c>
      <c r="U12" s="205" t="s">
        <v>613</v>
      </c>
      <c r="V12" s="205" t="s">
        <v>613</v>
      </c>
      <c r="W12" s="205" t="s">
        <v>613</v>
      </c>
      <c r="X12" s="205" t="s">
        <v>613</v>
      </c>
      <c r="Y12" s="206" t="s">
        <v>613</v>
      </c>
      <c r="Z12" s="206" t="s">
        <v>613</v>
      </c>
      <c r="AA12" s="206" t="s">
        <v>613</v>
      </c>
      <c r="AB12" s="206"/>
      <c r="AC12" s="206"/>
      <c r="AD12" s="206"/>
      <c r="AE12" s="206"/>
      <c r="AF12" s="206"/>
      <c r="AG12" s="206"/>
      <c r="AH12" s="206"/>
      <c r="AI12" s="206"/>
      <c r="AJ12" s="206"/>
      <c r="AK12" s="206"/>
      <c r="AL12" s="206"/>
      <c r="AM12" s="206"/>
      <c r="AN12" s="205" t="s">
        <v>613</v>
      </c>
      <c r="AO12" s="205" t="s">
        <v>613</v>
      </c>
      <c r="AP12" s="205" t="s">
        <v>516</v>
      </c>
      <c r="AQ12" s="205" t="s">
        <v>516</v>
      </c>
      <c r="AR12" s="205" t="s">
        <v>516</v>
      </c>
      <c r="AS12" s="205" t="s">
        <v>516</v>
      </c>
      <c r="AT12" s="205" t="s">
        <v>516</v>
      </c>
      <c r="AU12" s="205" t="s">
        <v>613</v>
      </c>
      <c r="AV12" s="205" t="s">
        <v>613</v>
      </c>
      <c r="AW12" s="206"/>
      <c r="AX12" s="206"/>
      <c r="AY12" s="205" t="s">
        <v>516</v>
      </c>
      <c r="AZ12" s="205" t="s">
        <v>613</v>
      </c>
      <c r="BA12" s="206"/>
    </row>
    <row r="13" spans="1:53" x14ac:dyDescent="0.25">
      <c r="A13" s="165" t="s">
        <v>184</v>
      </c>
      <c r="B13" s="165" t="s">
        <v>301</v>
      </c>
      <c r="C13" s="165" t="s">
        <v>297</v>
      </c>
      <c r="D13" s="195" t="s">
        <v>303</v>
      </c>
      <c r="E13" s="180"/>
      <c r="F13" s="180"/>
      <c r="G13" s="180"/>
      <c r="H13" s="180"/>
      <c r="I13" s="190" t="s">
        <v>613</v>
      </c>
      <c r="J13" s="190"/>
      <c r="K13" s="190" t="s">
        <v>613</v>
      </c>
      <c r="L13" s="180"/>
      <c r="M13" s="180"/>
      <c r="N13" s="180"/>
      <c r="O13" s="180"/>
      <c r="P13" s="180"/>
      <c r="Q13" s="205" t="s">
        <v>613</v>
      </c>
      <c r="R13" s="205" t="s">
        <v>613</v>
      </c>
      <c r="S13" s="205" t="s">
        <v>613</v>
      </c>
      <c r="T13" s="205" t="s">
        <v>613</v>
      </c>
      <c r="U13" s="205" t="s">
        <v>613</v>
      </c>
      <c r="V13" s="205" t="s">
        <v>613</v>
      </c>
      <c r="W13" s="205" t="s">
        <v>613</v>
      </c>
      <c r="X13" s="205" t="s">
        <v>613</v>
      </c>
      <c r="Y13" s="206" t="s">
        <v>613</v>
      </c>
      <c r="Z13" s="206" t="s">
        <v>613</v>
      </c>
      <c r="AA13" s="206" t="s">
        <v>613</v>
      </c>
      <c r="AB13" s="206"/>
      <c r="AC13" s="206"/>
      <c r="AD13" s="206"/>
      <c r="AE13" s="206"/>
      <c r="AF13" s="206"/>
      <c r="AG13" s="206"/>
      <c r="AH13" s="206"/>
      <c r="AI13" s="206"/>
      <c r="AJ13" s="206"/>
      <c r="AK13" s="206"/>
      <c r="AL13" s="206"/>
      <c r="AM13" s="206"/>
      <c r="AN13" s="205" t="s">
        <v>613</v>
      </c>
      <c r="AO13" s="205" t="s">
        <v>613</v>
      </c>
      <c r="AP13" s="205" t="s">
        <v>516</v>
      </c>
      <c r="AQ13" s="205" t="s">
        <v>516</v>
      </c>
      <c r="AR13" s="205" t="s">
        <v>516</v>
      </c>
      <c r="AS13" s="205" t="s">
        <v>516</v>
      </c>
      <c r="AT13" s="205" t="s">
        <v>516</v>
      </c>
      <c r="AU13" s="205" t="s">
        <v>613</v>
      </c>
      <c r="AV13" s="205" t="s">
        <v>613</v>
      </c>
      <c r="AW13" s="206"/>
      <c r="AX13" s="206"/>
      <c r="AY13" s="205" t="s">
        <v>516</v>
      </c>
      <c r="AZ13" s="205" t="s">
        <v>613</v>
      </c>
      <c r="BA13" s="206"/>
    </row>
    <row r="14" spans="1:53" x14ac:dyDescent="0.25">
      <c r="A14" s="165" t="s">
        <v>184</v>
      </c>
      <c r="B14" s="165" t="s">
        <v>306</v>
      </c>
      <c r="C14" s="165" t="s">
        <v>297</v>
      </c>
      <c r="D14" s="195" t="s">
        <v>307</v>
      </c>
      <c r="E14" s="180"/>
      <c r="F14" s="180"/>
      <c r="G14" s="180"/>
      <c r="H14" s="180"/>
      <c r="I14" s="190" t="s">
        <v>613</v>
      </c>
      <c r="J14" s="190"/>
      <c r="K14" s="190" t="s">
        <v>613</v>
      </c>
      <c r="L14" s="180"/>
      <c r="M14" s="180"/>
      <c r="N14" s="180"/>
      <c r="O14" s="180"/>
      <c r="P14" s="180"/>
      <c r="Q14" s="205" t="s">
        <v>613</v>
      </c>
      <c r="R14" s="205" t="s">
        <v>613</v>
      </c>
      <c r="S14" s="205" t="s">
        <v>613</v>
      </c>
      <c r="T14" s="205" t="s">
        <v>613</v>
      </c>
      <c r="U14" s="205" t="s">
        <v>613</v>
      </c>
      <c r="V14" s="205" t="s">
        <v>613</v>
      </c>
      <c r="W14" s="205" t="s">
        <v>613</v>
      </c>
      <c r="X14" s="205" t="s">
        <v>613</v>
      </c>
      <c r="Y14" s="206" t="s">
        <v>613</v>
      </c>
      <c r="Z14" s="206" t="s">
        <v>613</v>
      </c>
      <c r="AA14" s="206" t="s">
        <v>613</v>
      </c>
      <c r="AB14" s="206"/>
      <c r="AC14" s="206"/>
      <c r="AD14" s="206"/>
      <c r="AE14" s="206"/>
      <c r="AF14" s="206"/>
      <c r="AG14" s="206"/>
      <c r="AH14" s="206"/>
      <c r="AI14" s="206"/>
      <c r="AJ14" s="206"/>
      <c r="AK14" s="206"/>
      <c r="AL14" s="206"/>
      <c r="AM14" s="206"/>
      <c r="AN14" s="205" t="s">
        <v>613</v>
      </c>
      <c r="AO14" s="205" t="s">
        <v>613</v>
      </c>
      <c r="AP14" s="205" t="s">
        <v>516</v>
      </c>
      <c r="AQ14" s="205" t="s">
        <v>516</v>
      </c>
      <c r="AR14" s="205" t="s">
        <v>516</v>
      </c>
      <c r="AS14" s="205" t="s">
        <v>516</v>
      </c>
      <c r="AT14" s="205" t="s">
        <v>516</v>
      </c>
      <c r="AU14" s="205" t="s">
        <v>613</v>
      </c>
      <c r="AV14" s="205" t="s">
        <v>613</v>
      </c>
      <c r="AW14" s="206"/>
      <c r="AX14" s="206"/>
      <c r="AY14" s="205" t="s">
        <v>516</v>
      </c>
      <c r="AZ14" s="205" t="s">
        <v>613</v>
      </c>
      <c r="BA14" s="206"/>
    </row>
    <row r="15" spans="1:53" x14ac:dyDescent="0.25">
      <c r="A15" s="165" t="s">
        <v>184</v>
      </c>
      <c r="B15" s="165" t="s">
        <v>308</v>
      </c>
      <c r="C15" s="165" t="s">
        <v>297</v>
      </c>
      <c r="D15" s="195" t="s">
        <v>310</v>
      </c>
      <c r="E15" s="180"/>
      <c r="F15" s="180"/>
      <c r="G15" s="180"/>
      <c r="H15" s="180"/>
      <c r="I15" s="190" t="s">
        <v>613</v>
      </c>
      <c r="J15" s="190"/>
      <c r="K15" s="190" t="s">
        <v>613</v>
      </c>
      <c r="L15" s="180"/>
      <c r="M15" s="180"/>
      <c r="N15" s="180"/>
      <c r="O15" s="180"/>
      <c r="P15" s="180"/>
      <c r="Q15" s="205" t="s">
        <v>613</v>
      </c>
      <c r="R15" s="205" t="s">
        <v>613</v>
      </c>
      <c r="S15" s="205" t="s">
        <v>613</v>
      </c>
      <c r="T15" s="205" t="s">
        <v>613</v>
      </c>
      <c r="U15" s="205" t="s">
        <v>613</v>
      </c>
      <c r="V15" s="205" t="s">
        <v>613</v>
      </c>
      <c r="W15" s="205" t="s">
        <v>613</v>
      </c>
      <c r="X15" s="205" t="s">
        <v>613</v>
      </c>
      <c r="Y15" s="206" t="s">
        <v>613</v>
      </c>
      <c r="Z15" s="206" t="s">
        <v>613</v>
      </c>
      <c r="AA15" s="206" t="s">
        <v>613</v>
      </c>
      <c r="AB15" s="206"/>
      <c r="AC15" s="206"/>
      <c r="AD15" s="206"/>
      <c r="AE15" s="206"/>
      <c r="AF15" s="206"/>
      <c r="AG15" s="206"/>
      <c r="AH15" s="206"/>
      <c r="AI15" s="206"/>
      <c r="AJ15" s="206"/>
      <c r="AK15" s="206"/>
      <c r="AL15" s="206"/>
      <c r="AM15" s="206"/>
      <c r="AN15" s="205" t="s">
        <v>613</v>
      </c>
      <c r="AO15" s="205" t="s">
        <v>613</v>
      </c>
      <c r="AP15" s="205" t="s">
        <v>516</v>
      </c>
      <c r="AQ15" s="205" t="s">
        <v>516</v>
      </c>
      <c r="AR15" s="205" t="s">
        <v>516</v>
      </c>
      <c r="AS15" s="205" t="s">
        <v>516</v>
      </c>
      <c r="AT15" s="205" t="s">
        <v>516</v>
      </c>
      <c r="AU15" s="205" t="s">
        <v>613</v>
      </c>
      <c r="AV15" s="205" t="s">
        <v>613</v>
      </c>
      <c r="AW15" s="206"/>
      <c r="AX15" s="206"/>
      <c r="AY15" s="205" t="s">
        <v>516</v>
      </c>
      <c r="AZ15" s="205" t="s">
        <v>613</v>
      </c>
      <c r="BA15" s="206"/>
    </row>
    <row r="16" spans="1:53" x14ac:dyDescent="0.25">
      <c r="A16" s="165" t="s">
        <v>184</v>
      </c>
      <c r="B16" s="165" t="s">
        <v>313</v>
      </c>
      <c r="C16" s="165" t="s">
        <v>297</v>
      </c>
      <c r="D16" s="195" t="s">
        <v>314</v>
      </c>
      <c r="E16" s="180"/>
      <c r="F16" s="180"/>
      <c r="G16" s="180"/>
      <c r="H16" s="180"/>
      <c r="I16" s="190" t="s">
        <v>613</v>
      </c>
      <c r="J16" s="190"/>
      <c r="K16" s="190" t="s">
        <v>613</v>
      </c>
      <c r="L16" s="180"/>
      <c r="M16" s="180"/>
      <c r="N16" s="180"/>
      <c r="O16" s="180"/>
      <c r="P16" s="180"/>
      <c r="Q16" s="205" t="s">
        <v>613</v>
      </c>
      <c r="R16" s="205" t="s">
        <v>613</v>
      </c>
      <c r="S16" s="205" t="s">
        <v>613</v>
      </c>
      <c r="T16" s="205" t="s">
        <v>613</v>
      </c>
      <c r="U16" s="205" t="s">
        <v>613</v>
      </c>
      <c r="V16" s="205" t="s">
        <v>613</v>
      </c>
      <c r="W16" s="205" t="s">
        <v>613</v>
      </c>
      <c r="X16" s="205" t="s">
        <v>613</v>
      </c>
      <c r="Y16" s="206" t="s">
        <v>613</v>
      </c>
      <c r="Z16" s="206" t="s">
        <v>613</v>
      </c>
      <c r="AA16" s="206" t="s">
        <v>613</v>
      </c>
      <c r="AB16" s="206"/>
      <c r="AC16" s="206"/>
      <c r="AD16" s="206"/>
      <c r="AE16" s="206"/>
      <c r="AF16" s="206"/>
      <c r="AG16" s="206"/>
      <c r="AH16" s="206"/>
      <c r="AI16" s="206"/>
      <c r="AJ16" s="206"/>
      <c r="AK16" s="206"/>
      <c r="AL16" s="206"/>
      <c r="AM16" s="206"/>
      <c r="AN16" s="205" t="s">
        <v>613</v>
      </c>
      <c r="AO16" s="205" t="s">
        <v>613</v>
      </c>
      <c r="AP16" s="205" t="s">
        <v>516</v>
      </c>
      <c r="AQ16" s="205" t="s">
        <v>516</v>
      </c>
      <c r="AR16" s="205" t="s">
        <v>516</v>
      </c>
      <c r="AS16" s="205" t="s">
        <v>516</v>
      </c>
      <c r="AT16" s="205" t="s">
        <v>516</v>
      </c>
      <c r="AU16" s="205" t="s">
        <v>613</v>
      </c>
      <c r="AV16" s="205" t="s">
        <v>613</v>
      </c>
      <c r="AW16" s="206"/>
      <c r="AX16" s="206"/>
      <c r="AY16" s="205" t="s">
        <v>516</v>
      </c>
      <c r="AZ16" s="205" t="s">
        <v>613</v>
      </c>
      <c r="BA16" s="206"/>
    </row>
    <row r="17" spans="1:53" x14ac:dyDescent="0.25">
      <c r="A17" s="165" t="s">
        <v>185</v>
      </c>
      <c r="B17" s="165" t="s">
        <v>315</v>
      </c>
      <c r="C17" s="165" t="s">
        <v>317</v>
      </c>
      <c r="D17" s="195" t="s">
        <v>318</v>
      </c>
      <c r="E17" s="180"/>
      <c r="F17" s="180"/>
      <c r="G17" s="180"/>
      <c r="H17" s="180"/>
      <c r="I17" s="190" t="s">
        <v>614</v>
      </c>
      <c r="J17" s="190"/>
      <c r="K17" s="190" t="s">
        <v>614</v>
      </c>
      <c r="L17" s="180"/>
      <c r="M17" s="180"/>
      <c r="N17" s="180"/>
      <c r="O17" s="180"/>
      <c r="P17" s="180"/>
      <c r="Q17" s="205" t="s">
        <v>614</v>
      </c>
      <c r="R17" s="205" t="s">
        <v>614</v>
      </c>
      <c r="S17" s="205" t="s">
        <v>614</v>
      </c>
      <c r="T17" s="205" t="s">
        <v>614</v>
      </c>
      <c r="U17" s="205" t="s">
        <v>614</v>
      </c>
      <c r="V17" s="205" t="s">
        <v>614</v>
      </c>
      <c r="W17" s="205" t="s">
        <v>614</v>
      </c>
      <c r="X17" s="205" t="s">
        <v>614</v>
      </c>
      <c r="Y17" s="206" t="s">
        <v>614</v>
      </c>
      <c r="Z17" s="206" t="s">
        <v>614</v>
      </c>
      <c r="AA17" s="206" t="s">
        <v>614</v>
      </c>
      <c r="AB17" s="206"/>
      <c r="AC17" s="206"/>
      <c r="AD17" s="206"/>
      <c r="AE17" s="206"/>
      <c r="AF17" s="206"/>
      <c r="AG17" s="206"/>
      <c r="AH17" s="206"/>
      <c r="AI17" s="206"/>
      <c r="AJ17" s="206"/>
      <c r="AK17" s="206"/>
      <c r="AL17" s="206"/>
      <c r="AM17" s="206"/>
      <c r="AN17" s="205" t="s">
        <v>614</v>
      </c>
      <c r="AO17" s="205" t="s">
        <v>614</v>
      </c>
      <c r="AP17" s="205" t="s">
        <v>516</v>
      </c>
      <c r="AQ17" s="205" t="s">
        <v>516</v>
      </c>
      <c r="AR17" s="205" t="s">
        <v>516</v>
      </c>
      <c r="AS17" s="205" t="s">
        <v>516</v>
      </c>
      <c r="AT17" s="205" t="s">
        <v>516</v>
      </c>
      <c r="AU17" s="205" t="s">
        <v>614</v>
      </c>
      <c r="AV17" s="205" t="s">
        <v>614</v>
      </c>
      <c r="AW17" s="206"/>
      <c r="AX17" s="206"/>
      <c r="AY17" s="205" t="s">
        <v>516</v>
      </c>
      <c r="AZ17" s="205" t="s">
        <v>614</v>
      </c>
      <c r="BA17" s="206"/>
    </row>
    <row r="18" spans="1:53" x14ac:dyDescent="0.25">
      <c r="A18" s="165" t="s">
        <v>185</v>
      </c>
      <c r="B18" s="165" t="s">
        <v>540</v>
      </c>
      <c r="C18" s="165" t="s">
        <v>317</v>
      </c>
      <c r="D18" s="195" t="s">
        <v>321</v>
      </c>
      <c r="E18" s="180"/>
      <c r="F18" s="180"/>
      <c r="G18" s="180"/>
      <c r="H18" s="180"/>
      <c r="I18" s="190" t="s">
        <v>614</v>
      </c>
      <c r="J18" s="190"/>
      <c r="K18" s="190" t="s">
        <v>614</v>
      </c>
      <c r="L18" s="180"/>
      <c r="M18" s="180"/>
      <c r="N18" s="180"/>
      <c r="O18" s="180"/>
      <c r="P18" s="180"/>
      <c r="Q18" s="205" t="s">
        <v>614</v>
      </c>
      <c r="R18" s="205" t="s">
        <v>614</v>
      </c>
      <c r="S18" s="205" t="s">
        <v>614</v>
      </c>
      <c r="T18" s="205" t="s">
        <v>614</v>
      </c>
      <c r="U18" s="205" t="s">
        <v>614</v>
      </c>
      <c r="V18" s="205" t="s">
        <v>614</v>
      </c>
      <c r="W18" s="205" t="s">
        <v>614</v>
      </c>
      <c r="X18" s="205" t="s">
        <v>614</v>
      </c>
      <c r="Y18" s="206" t="s">
        <v>614</v>
      </c>
      <c r="Z18" s="206" t="s">
        <v>614</v>
      </c>
      <c r="AA18" s="206" t="s">
        <v>614</v>
      </c>
      <c r="AB18" s="206"/>
      <c r="AC18" s="206"/>
      <c r="AD18" s="206"/>
      <c r="AE18" s="206"/>
      <c r="AF18" s="206"/>
      <c r="AG18" s="206"/>
      <c r="AH18" s="206"/>
      <c r="AI18" s="206"/>
      <c r="AJ18" s="206"/>
      <c r="AK18" s="206"/>
      <c r="AL18" s="206"/>
      <c r="AM18" s="206"/>
      <c r="AN18" s="205" t="s">
        <v>614</v>
      </c>
      <c r="AO18" s="205" t="s">
        <v>614</v>
      </c>
      <c r="AP18" s="205" t="s">
        <v>516</v>
      </c>
      <c r="AQ18" s="205" t="s">
        <v>516</v>
      </c>
      <c r="AR18" s="205" t="s">
        <v>516</v>
      </c>
      <c r="AS18" s="205" t="s">
        <v>516</v>
      </c>
      <c r="AT18" s="205" t="s">
        <v>516</v>
      </c>
      <c r="AU18" s="205" t="s">
        <v>614</v>
      </c>
      <c r="AV18" s="205" t="s">
        <v>614</v>
      </c>
      <c r="AW18" s="206"/>
      <c r="AX18" s="206"/>
      <c r="AY18" s="205" t="s">
        <v>516</v>
      </c>
      <c r="AZ18" s="205" t="s">
        <v>614</v>
      </c>
      <c r="BA18" s="206"/>
    </row>
    <row r="19" spans="1:53" x14ac:dyDescent="0.25">
      <c r="A19" s="165" t="s">
        <v>185</v>
      </c>
      <c r="B19" s="165" t="s">
        <v>542</v>
      </c>
      <c r="C19" s="165" t="s">
        <v>317</v>
      </c>
      <c r="D19" s="195" t="s">
        <v>324</v>
      </c>
      <c r="E19" s="180"/>
      <c r="F19" s="180"/>
      <c r="G19" s="180"/>
      <c r="H19" s="180"/>
      <c r="I19" s="190" t="s">
        <v>614</v>
      </c>
      <c r="J19" s="190"/>
      <c r="K19" s="190" t="s">
        <v>614</v>
      </c>
      <c r="L19" s="180"/>
      <c r="M19" s="180"/>
      <c r="N19" s="180"/>
      <c r="O19" s="180"/>
      <c r="P19" s="180"/>
      <c r="Q19" s="205" t="s">
        <v>614</v>
      </c>
      <c r="R19" s="205" t="s">
        <v>614</v>
      </c>
      <c r="S19" s="205" t="s">
        <v>614</v>
      </c>
      <c r="T19" s="205" t="s">
        <v>614</v>
      </c>
      <c r="U19" s="205" t="s">
        <v>614</v>
      </c>
      <c r="V19" s="205" t="s">
        <v>614</v>
      </c>
      <c r="W19" s="205" t="s">
        <v>614</v>
      </c>
      <c r="X19" s="205" t="s">
        <v>614</v>
      </c>
      <c r="Y19" s="206" t="s">
        <v>614</v>
      </c>
      <c r="Z19" s="206" t="s">
        <v>614</v>
      </c>
      <c r="AA19" s="206" t="s">
        <v>614</v>
      </c>
      <c r="AB19" s="206"/>
      <c r="AC19" s="206"/>
      <c r="AD19" s="206"/>
      <c r="AE19" s="206"/>
      <c r="AF19" s="206"/>
      <c r="AG19" s="206"/>
      <c r="AH19" s="206"/>
      <c r="AI19" s="206"/>
      <c r="AJ19" s="206"/>
      <c r="AK19" s="206"/>
      <c r="AL19" s="206"/>
      <c r="AM19" s="206"/>
      <c r="AN19" s="205" t="s">
        <v>614</v>
      </c>
      <c r="AO19" s="205" t="s">
        <v>614</v>
      </c>
      <c r="AP19" s="205" t="s">
        <v>516</v>
      </c>
      <c r="AQ19" s="205" t="s">
        <v>516</v>
      </c>
      <c r="AR19" s="205" t="s">
        <v>516</v>
      </c>
      <c r="AS19" s="205" t="s">
        <v>516</v>
      </c>
      <c r="AT19" s="205" t="s">
        <v>516</v>
      </c>
      <c r="AU19" s="205" t="s">
        <v>614</v>
      </c>
      <c r="AV19" s="205" t="s">
        <v>614</v>
      </c>
      <c r="AW19" s="206"/>
      <c r="AX19" s="206"/>
      <c r="AY19" s="205" t="s">
        <v>516</v>
      </c>
      <c r="AZ19" s="205" t="s">
        <v>614</v>
      </c>
      <c r="BA19" s="206"/>
    </row>
    <row r="20" spans="1:53" x14ac:dyDescent="0.25">
      <c r="A20" s="165" t="s">
        <v>185</v>
      </c>
      <c r="B20" s="165" t="s">
        <v>185</v>
      </c>
      <c r="C20" s="165" t="s">
        <v>317</v>
      </c>
      <c r="D20" s="195" t="s">
        <v>326</v>
      </c>
      <c r="E20" s="180"/>
      <c r="F20" s="180"/>
      <c r="G20" s="180"/>
      <c r="H20" s="180"/>
      <c r="I20" s="190" t="s">
        <v>614</v>
      </c>
      <c r="J20" s="190"/>
      <c r="K20" s="190" t="s">
        <v>614</v>
      </c>
      <c r="L20" s="180"/>
      <c r="M20" s="180"/>
      <c r="N20" s="180"/>
      <c r="O20" s="180"/>
      <c r="P20" s="180"/>
      <c r="Q20" s="205" t="s">
        <v>614</v>
      </c>
      <c r="R20" s="205" t="s">
        <v>614</v>
      </c>
      <c r="S20" s="205" t="s">
        <v>614</v>
      </c>
      <c r="T20" s="205" t="s">
        <v>614</v>
      </c>
      <c r="U20" s="205" t="s">
        <v>614</v>
      </c>
      <c r="V20" s="205" t="s">
        <v>614</v>
      </c>
      <c r="W20" s="205" t="s">
        <v>614</v>
      </c>
      <c r="X20" s="205" t="s">
        <v>614</v>
      </c>
      <c r="Y20" s="206" t="s">
        <v>614</v>
      </c>
      <c r="Z20" s="206" t="s">
        <v>614</v>
      </c>
      <c r="AA20" s="206" t="s">
        <v>614</v>
      </c>
      <c r="AB20" s="206"/>
      <c r="AC20" s="206"/>
      <c r="AD20" s="206"/>
      <c r="AE20" s="206"/>
      <c r="AF20" s="206"/>
      <c r="AG20" s="206"/>
      <c r="AH20" s="206"/>
      <c r="AI20" s="206"/>
      <c r="AJ20" s="206"/>
      <c r="AK20" s="206"/>
      <c r="AL20" s="206"/>
      <c r="AM20" s="206"/>
      <c r="AN20" s="205" t="s">
        <v>614</v>
      </c>
      <c r="AO20" s="205" t="s">
        <v>614</v>
      </c>
      <c r="AP20" s="205" t="s">
        <v>516</v>
      </c>
      <c r="AQ20" s="205" t="s">
        <v>516</v>
      </c>
      <c r="AR20" s="205" t="s">
        <v>516</v>
      </c>
      <c r="AS20" s="205" t="s">
        <v>516</v>
      </c>
      <c r="AT20" s="205" t="s">
        <v>516</v>
      </c>
      <c r="AU20" s="205" t="s">
        <v>614</v>
      </c>
      <c r="AV20" s="205" t="s">
        <v>614</v>
      </c>
      <c r="AW20" s="206"/>
      <c r="AX20" s="206"/>
      <c r="AY20" s="205" t="s">
        <v>516</v>
      </c>
      <c r="AZ20" s="205" t="s">
        <v>614</v>
      </c>
      <c r="BA20" s="206"/>
    </row>
    <row r="21" spans="1:53" x14ac:dyDescent="0.25">
      <c r="A21" s="165" t="s">
        <v>185</v>
      </c>
      <c r="B21" s="165" t="s">
        <v>327</v>
      </c>
      <c r="C21" s="165" t="s">
        <v>317</v>
      </c>
      <c r="D21" s="195" t="s">
        <v>329</v>
      </c>
      <c r="E21" s="180"/>
      <c r="F21" s="180"/>
      <c r="G21" s="180"/>
      <c r="H21" s="180"/>
      <c r="I21" s="190" t="s">
        <v>614</v>
      </c>
      <c r="J21" s="190"/>
      <c r="K21" s="190" t="s">
        <v>614</v>
      </c>
      <c r="L21" s="180"/>
      <c r="M21" s="180"/>
      <c r="N21" s="180"/>
      <c r="O21" s="180"/>
      <c r="P21" s="180"/>
      <c r="Q21" s="205" t="s">
        <v>614</v>
      </c>
      <c r="R21" s="205" t="s">
        <v>614</v>
      </c>
      <c r="S21" s="205" t="s">
        <v>614</v>
      </c>
      <c r="T21" s="205" t="s">
        <v>614</v>
      </c>
      <c r="U21" s="205" t="s">
        <v>614</v>
      </c>
      <c r="V21" s="205" t="s">
        <v>614</v>
      </c>
      <c r="W21" s="205" t="s">
        <v>614</v>
      </c>
      <c r="X21" s="205" t="s">
        <v>614</v>
      </c>
      <c r="Y21" s="206" t="s">
        <v>614</v>
      </c>
      <c r="Z21" s="206" t="s">
        <v>614</v>
      </c>
      <c r="AA21" s="206" t="s">
        <v>614</v>
      </c>
      <c r="AB21" s="206"/>
      <c r="AC21" s="206"/>
      <c r="AD21" s="206"/>
      <c r="AE21" s="206"/>
      <c r="AF21" s="206"/>
      <c r="AG21" s="206"/>
      <c r="AH21" s="206"/>
      <c r="AI21" s="206"/>
      <c r="AJ21" s="206"/>
      <c r="AK21" s="206"/>
      <c r="AL21" s="206"/>
      <c r="AM21" s="206"/>
      <c r="AN21" s="205" t="s">
        <v>614</v>
      </c>
      <c r="AO21" s="205" t="s">
        <v>614</v>
      </c>
      <c r="AP21" s="205" t="s">
        <v>516</v>
      </c>
      <c r="AQ21" s="205" t="s">
        <v>516</v>
      </c>
      <c r="AR21" s="205" t="s">
        <v>516</v>
      </c>
      <c r="AS21" s="205" t="s">
        <v>516</v>
      </c>
      <c r="AT21" s="205" t="s">
        <v>516</v>
      </c>
      <c r="AU21" s="205" t="s">
        <v>614</v>
      </c>
      <c r="AV21" s="205" t="s">
        <v>614</v>
      </c>
      <c r="AW21" s="206"/>
      <c r="AX21" s="206"/>
      <c r="AY21" s="205" t="s">
        <v>516</v>
      </c>
      <c r="AZ21" s="205" t="s">
        <v>614</v>
      </c>
      <c r="BA21" s="206"/>
    </row>
    <row r="22" spans="1:53" x14ac:dyDescent="0.25">
      <c r="A22" s="165" t="s">
        <v>185</v>
      </c>
      <c r="B22" s="165" t="s">
        <v>330</v>
      </c>
      <c r="C22" s="165" t="s">
        <v>317</v>
      </c>
      <c r="D22" s="195" t="s">
        <v>332</v>
      </c>
      <c r="E22" s="180"/>
      <c r="F22" s="180"/>
      <c r="G22" s="180"/>
      <c r="H22" s="180"/>
      <c r="I22" s="190" t="s">
        <v>614</v>
      </c>
      <c r="J22" s="190"/>
      <c r="K22" s="190" t="s">
        <v>614</v>
      </c>
      <c r="L22" s="180"/>
      <c r="M22" s="180"/>
      <c r="N22" s="180"/>
      <c r="O22" s="180"/>
      <c r="P22" s="180"/>
      <c r="Q22" s="205" t="s">
        <v>614</v>
      </c>
      <c r="R22" s="205" t="s">
        <v>614</v>
      </c>
      <c r="S22" s="205" t="s">
        <v>614</v>
      </c>
      <c r="T22" s="205" t="s">
        <v>614</v>
      </c>
      <c r="U22" s="205" t="s">
        <v>614</v>
      </c>
      <c r="V22" s="205" t="s">
        <v>614</v>
      </c>
      <c r="W22" s="205" t="s">
        <v>614</v>
      </c>
      <c r="X22" s="205" t="s">
        <v>614</v>
      </c>
      <c r="Y22" s="206" t="s">
        <v>614</v>
      </c>
      <c r="Z22" s="206" t="s">
        <v>614</v>
      </c>
      <c r="AA22" s="206" t="s">
        <v>614</v>
      </c>
      <c r="AB22" s="206"/>
      <c r="AC22" s="206"/>
      <c r="AD22" s="206"/>
      <c r="AE22" s="206"/>
      <c r="AF22" s="206"/>
      <c r="AG22" s="206"/>
      <c r="AH22" s="206"/>
      <c r="AI22" s="206"/>
      <c r="AJ22" s="206"/>
      <c r="AK22" s="206"/>
      <c r="AL22" s="206"/>
      <c r="AM22" s="206"/>
      <c r="AN22" s="205" t="s">
        <v>614</v>
      </c>
      <c r="AO22" s="205" t="s">
        <v>614</v>
      </c>
      <c r="AP22" s="205" t="s">
        <v>516</v>
      </c>
      <c r="AQ22" s="205" t="s">
        <v>516</v>
      </c>
      <c r="AR22" s="205" t="s">
        <v>516</v>
      </c>
      <c r="AS22" s="205" t="s">
        <v>516</v>
      </c>
      <c r="AT22" s="205" t="s">
        <v>516</v>
      </c>
      <c r="AU22" s="205" t="s">
        <v>614</v>
      </c>
      <c r="AV22" s="205" t="s">
        <v>614</v>
      </c>
      <c r="AW22" s="206"/>
      <c r="AX22" s="206"/>
      <c r="AY22" s="205" t="s">
        <v>516</v>
      </c>
      <c r="AZ22" s="205" t="s">
        <v>614</v>
      </c>
      <c r="BA22" s="206"/>
    </row>
    <row r="23" spans="1:53" x14ac:dyDescent="0.25">
      <c r="A23" s="165" t="s">
        <v>185</v>
      </c>
      <c r="B23" s="165" t="s">
        <v>333</v>
      </c>
      <c r="C23" s="165" t="s">
        <v>317</v>
      </c>
      <c r="D23" s="195" t="s">
        <v>335</v>
      </c>
      <c r="E23" s="179"/>
      <c r="F23" s="180"/>
      <c r="G23" s="180"/>
      <c r="H23" s="180"/>
      <c r="I23" s="190" t="s">
        <v>614</v>
      </c>
      <c r="J23" s="190"/>
      <c r="K23" s="190" t="s">
        <v>614</v>
      </c>
      <c r="L23" s="180"/>
      <c r="M23" s="180"/>
      <c r="N23" s="180"/>
      <c r="O23" s="180"/>
      <c r="P23" s="180"/>
      <c r="Q23" s="205" t="s">
        <v>614</v>
      </c>
      <c r="R23" s="205" t="s">
        <v>614</v>
      </c>
      <c r="S23" s="205" t="s">
        <v>614</v>
      </c>
      <c r="T23" s="205" t="s">
        <v>614</v>
      </c>
      <c r="U23" s="205" t="s">
        <v>614</v>
      </c>
      <c r="V23" s="205" t="s">
        <v>614</v>
      </c>
      <c r="W23" s="205" t="s">
        <v>614</v>
      </c>
      <c r="X23" s="205" t="s">
        <v>614</v>
      </c>
      <c r="Y23" s="206" t="s">
        <v>614</v>
      </c>
      <c r="Z23" s="206" t="s">
        <v>614</v>
      </c>
      <c r="AA23" s="206" t="s">
        <v>614</v>
      </c>
      <c r="AB23" s="206"/>
      <c r="AC23" s="206"/>
      <c r="AD23" s="206"/>
      <c r="AE23" s="206"/>
      <c r="AF23" s="206"/>
      <c r="AG23" s="206"/>
      <c r="AH23" s="206"/>
      <c r="AI23" s="206"/>
      <c r="AJ23" s="206"/>
      <c r="AK23" s="206"/>
      <c r="AL23" s="206"/>
      <c r="AM23" s="206"/>
      <c r="AN23" s="205" t="s">
        <v>614</v>
      </c>
      <c r="AO23" s="205" t="s">
        <v>614</v>
      </c>
      <c r="AP23" s="205" t="s">
        <v>516</v>
      </c>
      <c r="AQ23" s="205" t="s">
        <v>516</v>
      </c>
      <c r="AR23" s="205" t="s">
        <v>516</v>
      </c>
      <c r="AS23" s="205" t="s">
        <v>516</v>
      </c>
      <c r="AT23" s="205" t="s">
        <v>516</v>
      </c>
      <c r="AU23" s="205" t="s">
        <v>614</v>
      </c>
      <c r="AV23" s="205" t="s">
        <v>614</v>
      </c>
      <c r="AW23" s="206"/>
      <c r="AX23" s="206"/>
      <c r="AY23" s="205" t="s">
        <v>516</v>
      </c>
      <c r="AZ23" s="205" t="s">
        <v>614</v>
      </c>
      <c r="BA23" s="206"/>
    </row>
    <row r="24" spans="1:53" x14ac:dyDescent="0.25">
      <c r="A24" s="165" t="s">
        <v>185</v>
      </c>
      <c r="B24" s="165" t="s">
        <v>336</v>
      </c>
      <c r="C24" s="165" t="s">
        <v>317</v>
      </c>
      <c r="D24" s="195" t="s">
        <v>338</v>
      </c>
      <c r="E24" s="179"/>
      <c r="F24" s="180"/>
      <c r="G24" s="180"/>
      <c r="H24" s="180"/>
      <c r="I24" s="190" t="s">
        <v>614</v>
      </c>
      <c r="J24" s="190"/>
      <c r="K24" s="190" t="s">
        <v>614</v>
      </c>
      <c r="L24" s="180"/>
      <c r="M24" s="180"/>
      <c r="N24" s="180"/>
      <c r="O24" s="180"/>
      <c r="P24" s="180"/>
      <c r="Q24" s="205" t="s">
        <v>614</v>
      </c>
      <c r="R24" s="205" t="s">
        <v>614</v>
      </c>
      <c r="S24" s="205" t="s">
        <v>614</v>
      </c>
      <c r="T24" s="205" t="s">
        <v>614</v>
      </c>
      <c r="U24" s="205" t="s">
        <v>614</v>
      </c>
      <c r="V24" s="205" t="s">
        <v>614</v>
      </c>
      <c r="W24" s="205" t="s">
        <v>614</v>
      </c>
      <c r="X24" s="205" t="s">
        <v>614</v>
      </c>
      <c r="Y24" s="206" t="s">
        <v>614</v>
      </c>
      <c r="Z24" s="206" t="s">
        <v>614</v>
      </c>
      <c r="AA24" s="206" t="s">
        <v>614</v>
      </c>
      <c r="AB24" s="206"/>
      <c r="AC24" s="206"/>
      <c r="AD24" s="206"/>
      <c r="AE24" s="206"/>
      <c r="AF24" s="206"/>
      <c r="AG24" s="206"/>
      <c r="AH24" s="206"/>
      <c r="AI24" s="206"/>
      <c r="AJ24" s="206"/>
      <c r="AK24" s="206"/>
      <c r="AL24" s="206"/>
      <c r="AM24" s="206"/>
      <c r="AN24" s="205" t="s">
        <v>614</v>
      </c>
      <c r="AO24" s="205" t="s">
        <v>614</v>
      </c>
      <c r="AP24" s="205" t="s">
        <v>516</v>
      </c>
      <c r="AQ24" s="205" t="s">
        <v>516</v>
      </c>
      <c r="AR24" s="205" t="s">
        <v>516</v>
      </c>
      <c r="AS24" s="205" t="s">
        <v>516</v>
      </c>
      <c r="AT24" s="205" t="s">
        <v>516</v>
      </c>
      <c r="AU24" s="205" t="s">
        <v>614</v>
      </c>
      <c r="AV24" s="205" t="s">
        <v>614</v>
      </c>
      <c r="AW24" s="206"/>
      <c r="AX24" s="206"/>
      <c r="AY24" s="205" t="s">
        <v>516</v>
      </c>
      <c r="AZ24" s="205" t="s">
        <v>614</v>
      </c>
      <c r="BA24" s="206"/>
    </row>
    <row r="25" spans="1:53" x14ac:dyDescent="0.25">
      <c r="A25" s="165" t="s">
        <v>186</v>
      </c>
      <c r="B25" s="165" t="s">
        <v>341</v>
      </c>
      <c r="C25" s="165" t="s">
        <v>342</v>
      </c>
      <c r="D25" s="195" t="s">
        <v>343</v>
      </c>
      <c r="E25" s="179"/>
      <c r="F25" s="180"/>
      <c r="G25" s="180"/>
      <c r="H25" s="180"/>
      <c r="I25" s="190" t="s">
        <v>615</v>
      </c>
      <c r="J25" s="190"/>
      <c r="K25" s="190" t="s">
        <v>615</v>
      </c>
      <c r="L25" s="180"/>
      <c r="M25" s="180"/>
      <c r="N25" s="180"/>
      <c r="O25" s="180"/>
      <c r="P25" s="180"/>
      <c r="Q25" s="205" t="s">
        <v>615</v>
      </c>
      <c r="R25" s="205" t="s">
        <v>615</v>
      </c>
      <c r="S25" s="205" t="s">
        <v>615</v>
      </c>
      <c r="T25" s="205" t="s">
        <v>615</v>
      </c>
      <c r="U25" s="205" t="s">
        <v>615</v>
      </c>
      <c r="V25" s="205" t="s">
        <v>615</v>
      </c>
      <c r="W25" s="205" t="s">
        <v>615</v>
      </c>
      <c r="X25" s="205" t="s">
        <v>615</v>
      </c>
      <c r="Y25" s="206" t="s">
        <v>615</v>
      </c>
      <c r="Z25" s="206" t="s">
        <v>615</v>
      </c>
      <c r="AA25" s="206" t="s">
        <v>615</v>
      </c>
      <c r="AB25" s="206"/>
      <c r="AC25" s="206"/>
      <c r="AD25" s="206"/>
      <c r="AE25" s="206"/>
      <c r="AF25" s="206"/>
      <c r="AG25" s="206"/>
      <c r="AH25" s="206"/>
      <c r="AI25" s="206"/>
      <c r="AJ25" s="206"/>
      <c r="AK25" s="206"/>
      <c r="AL25" s="206"/>
      <c r="AM25" s="206"/>
      <c r="AN25" s="205" t="s">
        <v>615</v>
      </c>
      <c r="AO25" s="205" t="s">
        <v>615</v>
      </c>
      <c r="AP25" s="205" t="s">
        <v>516</v>
      </c>
      <c r="AQ25" s="205" t="s">
        <v>516</v>
      </c>
      <c r="AR25" s="205" t="s">
        <v>516</v>
      </c>
      <c r="AS25" s="205" t="s">
        <v>516</v>
      </c>
      <c r="AT25" s="205" t="s">
        <v>516</v>
      </c>
      <c r="AU25" s="205" t="s">
        <v>615</v>
      </c>
      <c r="AV25" s="205" t="s">
        <v>615</v>
      </c>
      <c r="AW25" s="206"/>
      <c r="AX25" s="206"/>
      <c r="AY25" s="205" t="s">
        <v>516</v>
      </c>
      <c r="AZ25" s="205" t="s">
        <v>615</v>
      </c>
      <c r="BA25" s="206"/>
    </row>
    <row r="26" spans="1:53" x14ac:dyDescent="0.25">
      <c r="A26" s="165" t="s">
        <v>186</v>
      </c>
      <c r="B26" s="165" t="s">
        <v>344</v>
      </c>
      <c r="C26" s="165" t="s">
        <v>342</v>
      </c>
      <c r="D26" s="195" t="s">
        <v>346</v>
      </c>
      <c r="E26" s="179"/>
      <c r="F26" s="180"/>
      <c r="G26" s="180"/>
      <c r="H26" s="180"/>
      <c r="I26" s="190" t="s">
        <v>615</v>
      </c>
      <c r="J26" s="190"/>
      <c r="K26" s="190" t="s">
        <v>615</v>
      </c>
      <c r="L26" s="180"/>
      <c r="M26" s="180"/>
      <c r="N26" s="180"/>
      <c r="O26" s="180"/>
      <c r="P26" s="180"/>
      <c r="Q26" s="205" t="s">
        <v>615</v>
      </c>
      <c r="R26" s="205" t="s">
        <v>615</v>
      </c>
      <c r="S26" s="205" t="s">
        <v>615</v>
      </c>
      <c r="T26" s="205" t="s">
        <v>615</v>
      </c>
      <c r="U26" s="205" t="s">
        <v>615</v>
      </c>
      <c r="V26" s="205" t="s">
        <v>615</v>
      </c>
      <c r="W26" s="205" t="s">
        <v>615</v>
      </c>
      <c r="X26" s="205" t="s">
        <v>615</v>
      </c>
      <c r="Y26" s="206" t="s">
        <v>615</v>
      </c>
      <c r="Z26" s="206" t="s">
        <v>615</v>
      </c>
      <c r="AA26" s="206" t="s">
        <v>615</v>
      </c>
      <c r="AB26" s="206"/>
      <c r="AC26" s="206"/>
      <c r="AD26" s="206"/>
      <c r="AE26" s="206"/>
      <c r="AF26" s="206"/>
      <c r="AG26" s="206"/>
      <c r="AH26" s="206"/>
      <c r="AI26" s="206"/>
      <c r="AJ26" s="206"/>
      <c r="AK26" s="206"/>
      <c r="AL26" s="206"/>
      <c r="AM26" s="206"/>
      <c r="AN26" s="205" t="s">
        <v>615</v>
      </c>
      <c r="AO26" s="205" t="s">
        <v>615</v>
      </c>
      <c r="AP26" s="205" t="s">
        <v>516</v>
      </c>
      <c r="AQ26" s="205" t="s">
        <v>516</v>
      </c>
      <c r="AR26" s="205" t="s">
        <v>516</v>
      </c>
      <c r="AS26" s="205" t="s">
        <v>516</v>
      </c>
      <c r="AT26" s="205" t="s">
        <v>516</v>
      </c>
      <c r="AU26" s="205" t="s">
        <v>615</v>
      </c>
      <c r="AV26" s="205" t="s">
        <v>615</v>
      </c>
      <c r="AW26" s="206"/>
      <c r="AX26" s="206"/>
      <c r="AY26" s="205" t="s">
        <v>516</v>
      </c>
      <c r="AZ26" s="205" t="s">
        <v>615</v>
      </c>
      <c r="BA26" s="206"/>
    </row>
    <row r="27" spans="1:53" x14ac:dyDescent="0.25">
      <c r="A27" s="165" t="s">
        <v>186</v>
      </c>
      <c r="B27" s="165" t="s">
        <v>347</v>
      </c>
      <c r="C27" s="165" t="s">
        <v>342</v>
      </c>
      <c r="D27" s="195" t="s">
        <v>349</v>
      </c>
      <c r="E27" s="179"/>
      <c r="F27" s="180"/>
      <c r="G27" s="180"/>
      <c r="H27" s="180"/>
      <c r="I27" s="190" t="s">
        <v>615</v>
      </c>
      <c r="J27" s="190"/>
      <c r="K27" s="190" t="s">
        <v>615</v>
      </c>
      <c r="L27" s="180"/>
      <c r="M27" s="180"/>
      <c r="N27" s="180"/>
      <c r="O27" s="180"/>
      <c r="P27" s="180"/>
      <c r="Q27" s="205" t="s">
        <v>615</v>
      </c>
      <c r="R27" s="205" t="s">
        <v>615</v>
      </c>
      <c r="S27" s="205" t="s">
        <v>615</v>
      </c>
      <c r="T27" s="205" t="s">
        <v>615</v>
      </c>
      <c r="U27" s="205" t="s">
        <v>615</v>
      </c>
      <c r="V27" s="205" t="s">
        <v>615</v>
      </c>
      <c r="W27" s="205" t="s">
        <v>615</v>
      </c>
      <c r="X27" s="205" t="s">
        <v>615</v>
      </c>
      <c r="Y27" s="206" t="s">
        <v>615</v>
      </c>
      <c r="Z27" s="206" t="s">
        <v>615</v>
      </c>
      <c r="AA27" s="206" t="s">
        <v>615</v>
      </c>
      <c r="AB27" s="206"/>
      <c r="AC27" s="206"/>
      <c r="AD27" s="206"/>
      <c r="AE27" s="206"/>
      <c r="AF27" s="206"/>
      <c r="AG27" s="206"/>
      <c r="AH27" s="206"/>
      <c r="AI27" s="206"/>
      <c r="AJ27" s="206"/>
      <c r="AK27" s="206"/>
      <c r="AL27" s="206"/>
      <c r="AM27" s="206"/>
      <c r="AN27" s="205" t="s">
        <v>615</v>
      </c>
      <c r="AO27" s="205" t="s">
        <v>615</v>
      </c>
      <c r="AP27" s="205" t="s">
        <v>516</v>
      </c>
      <c r="AQ27" s="205" t="s">
        <v>516</v>
      </c>
      <c r="AR27" s="205" t="s">
        <v>516</v>
      </c>
      <c r="AS27" s="205" t="s">
        <v>516</v>
      </c>
      <c r="AT27" s="205" t="s">
        <v>516</v>
      </c>
      <c r="AU27" s="205" t="s">
        <v>615</v>
      </c>
      <c r="AV27" s="205" t="s">
        <v>615</v>
      </c>
      <c r="AW27" s="206"/>
      <c r="AX27" s="206"/>
      <c r="AY27" s="205" t="s">
        <v>516</v>
      </c>
      <c r="AZ27" s="205" t="s">
        <v>615</v>
      </c>
      <c r="BA27" s="206"/>
    </row>
    <row r="28" spans="1:53" x14ac:dyDescent="0.25">
      <c r="A28" s="165" t="s">
        <v>186</v>
      </c>
      <c r="B28" s="165" t="s">
        <v>350</v>
      </c>
      <c r="C28" s="165" t="s">
        <v>342</v>
      </c>
      <c r="D28" s="195" t="s">
        <v>352</v>
      </c>
      <c r="E28" s="179"/>
      <c r="F28" s="180"/>
      <c r="G28" s="180"/>
      <c r="H28" s="180"/>
      <c r="I28" s="190" t="s">
        <v>615</v>
      </c>
      <c r="J28" s="190"/>
      <c r="K28" s="190" t="s">
        <v>615</v>
      </c>
      <c r="L28" s="180"/>
      <c r="M28" s="180"/>
      <c r="N28" s="180"/>
      <c r="O28" s="180"/>
      <c r="P28" s="180"/>
      <c r="Q28" s="205" t="s">
        <v>615</v>
      </c>
      <c r="R28" s="205" t="s">
        <v>615</v>
      </c>
      <c r="S28" s="205" t="s">
        <v>615</v>
      </c>
      <c r="T28" s="205" t="s">
        <v>615</v>
      </c>
      <c r="U28" s="205" t="s">
        <v>615</v>
      </c>
      <c r="V28" s="205" t="s">
        <v>615</v>
      </c>
      <c r="W28" s="205" t="s">
        <v>615</v>
      </c>
      <c r="X28" s="205" t="s">
        <v>615</v>
      </c>
      <c r="Y28" s="206" t="s">
        <v>615</v>
      </c>
      <c r="Z28" s="206" t="s">
        <v>615</v>
      </c>
      <c r="AA28" s="206" t="s">
        <v>615</v>
      </c>
      <c r="AB28" s="206"/>
      <c r="AC28" s="206"/>
      <c r="AD28" s="206"/>
      <c r="AE28" s="206"/>
      <c r="AF28" s="206"/>
      <c r="AG28" s="206"/>
      <c r="AH28" s="206"/>
      <c r="AI28" s="206"/>
      <c r="AJ28" s="206"/>
      <c r="AK28" s="206"/>
      <c r="AL28" s="206"/>
      <c r="AM28" s="206"/>
      <c r="AN28" s="205" t="s">
        <v>615</v>
      </c>
      <c r="AO28" s="205" t="s">
        <v>615</v>
      </c>
      <c r="AP28" s="205" t="s">
        <v>516</v>
      </c>
      <c r="AQ28" s="205" t="s">
        <v>516</v>
      </c>
      <c r="AR28" s="205" t="s">
        <v>516</v>
      </c>
      <c r="AS28" s="205" t="s">
        <v>516</v>
      </c>
      <c r="AT28" s="205" t="s">
        <v>516</v>
      </c>
      <c r="AU28" s="205" t="s">
        <v>615</v>
      </c>
      <c r="AV28" s="205" t="s">
        <v>615</v>
      </c>
      <c r="AW28" s="206"/>
      <c r="AX28" s="206"/>
      <c r="AY28" s="205" t="s">
        <v>516</v>
      </c>
      <c r="AZ28" s="205" t="s">
        <v>615</v>
      </c>
      <c r="BA28" s="206"/>
    </row>
    <row r="29" spans="1:53" x14ac:dyDescent="0.25">
      <c r="A29" s="165" t="s">
        <v>186</v>
      </c>
      <c r="B29" s="165" t="s">
        <v>553</v>
      </c>
      <c r="C29" s="165" t="s">
        <v>342</v>
      </c>
      <c r="D29" s="195" t="s">
        <v>355</v>
      </c>
      <c r="E29" s="179"/>
      <c r="F29" s="180"/>
      <c r="G29" s="180"/>
      <c r="H29" s="180"/>
      <c r="I29" s="190" t="s">
        <v>615</v>
      </c>
      <c r="J29" s="190"/>
      <c r="K29" s="190" t="s">
        <v>615</v>
      </c>
      <c r="L29" s="180"/>
      <c r="M29" s="180"/>
      <c r="N29" s="180"/>
      <c r="O29" s="180"/>
      <c r="P29" s="180"/>
      <c r="Q29" s="205" t="s">
        <v>615</v>
      </c>
      <c r="R29" s="205" t="s">
        <v>615</v>
      </c>
      <c r="S29" s="205" t="s">
        <v>615</v>
      </c>
      <c r="T29" s="205" t="s">
        <v>615</v>
      </c>
      <c r="U29" s="205" t="s">
        <v>615</v>
      </c>
      <c r="V29" s="205" t="s">
        <v>615</v>
      </c>
      <c r="W29" s="205" t="s">
        <v>615</v>
      </c>
      <c r="X29" s="205" t="s">
        <v>615</v>
      </c>
      <c r="Y29" s="206" t="s">
        <v>615</v>
      </c>
      <c r="Z29" s="206" t="s">
        <v>615</v>
      </c>
      <c r="AA29" s="206" t="s">
        <v>615</v>
      </c>
      <c r="AB29" s="206"/>
      <c r="AC29" s="206"/>
      <c r="AD29" s="206"/>
      <c r="AE29" s="206"/>
      <c r="AF29" s="206"/>
      <c r="AG29" s="206"/>
      <c r="AH29" s="206"/>
      <c r="AI29" s="206"/>
      <c r="AJ29" s="206"/>
      <c r="AK29" s="206"/>
      <c r="AL29" s="206"/>
      <c r="AM29" s="206"/>
      <c r="AN29" s="205" t="s">
        <v>615</v>
      </c>
      <c r="AO29" s="205" t="s">
        <v>615</v>
      </c>
      <c r="AP29" s="205" t="s">
        <v>516</v>
      </c>
      <c r="AQ29" s="205" t="s">
        <v>516</v>
      </c>
      <c r="AR29" s="205" t="s">
        <v>516</v>
      </c>
      <c r="AS29" s="205" t="s">
        <v>516</v>
      </c>
      <c r="AT29" s="205" t="s">
        <v>516</v>
      </c>
      <c r="AU29" s="205" t="s">
        <v>615</v>
      </c>
      <c r="AV29" s="205" t="s">
        <v>615</v>
      </c>
      <c r="AW29" s="206"/>
      <c r="AX29" s="206"/>
      <c r="AY29" s="205" t="s">
        <v>516</v>
      </c>
      <c r="AZ29" s="205" t="s">
        <v>615</v>
      </c>
      <c r="BA29" s="206"/>
    </row>
    <row r="30" spans="1:53" x14ac:dyDescent="0.25">
      <c r="A30" s="165" t="s">
        <v>186</v>
      </c>
      <c r="B30" s="165" t="s">
        <v>356</v>
      </c>
      <c r="C30" s="165" t="s">
        <v>342</v>
      </c>
      <c r="D30" s="195" t="s">
        <v>358</v>
      </c>
      <c r="E30" s="179"/>
      <c r="F30" s="180"/>
      <c r="G30" s="180"/>
      <c r="H30" s="180"/>
      <c r="I30" s="190" t="s">
        <v>615</v>
      </c>
      <c r="J30" s="190"/>
      <c r="K30" s="190" t="s">
        <v>615</v>
      </c>
      <c r="L30" s="180"/>
      <c r="M30" s="180"/>
      <c r="N30" s="180"/>
      <c r="O30" s="180"/>
      <c r="P30" s="180"/>
      <c r="Q30" s="205" t="s">
        <v>615</v>
      </c>
      <c r="R30" s="205" t="s">
        <v>615</v>
      </c>
      <c r="S30" s="205" t="s">
        <v>615</v>
      </c>
      <c r="T30" s="205" t="s">
        <v>615</v>
      </c>
      <c r="U30" s="205" t="s">
        <v>615</v>
      </c>
      <c r="V30" s="205" t="s">
        <v>615</v>
      </c>
      <c r="W30" s="205" t="s">
        <v>615</v>
      </c>
      <c r="X30" s="205" t="s">
        <v>615</v>
      </c>
      <c r="Y30" s="206" t="s">
        <v>615</v>
      </c>
      <c r="Z30" s="206" t="s">
        <v>615</v>
      </c>
      <c r="AA30" s="206" t="s">
        <v>615</v>
      </c>
      <c r="AB30" s="206"/>
      <c r="AC30" s="206"/>
      <c r="AD30" s="206"/>
      <c r="AE30" s="206"/>
      <c r="AF30" s="206"/>
      <c r="AG30" s="206"/>
      <c r="AH30" s="206"/>
      <c r="AI30" s="206"/>
      <c r="AJ30" s="206"/>
      <c r="AK30" s="206"/>
      <c r="AL30" s="206"/>
      <c r="AM30" s="206"/>
      <c r="AN30" s="205" t="s">
        <v>615</v>
      </c>
      <c r="AO30" s="205" t="s">
        <v>615</v>
      </c>
      <c r="AP30" s="205" t="s">
        <v>516</v>
      </c>
      <c r="AQ30" s="205" t="s">
        <v>516</v>
      </c>
      <c r="AR30" s="205" t="s">
        <v>516</v>
      </c>
      <c r="AS30" s="205" t="s">
        <v>516</v>
      </c>
      <c r="AT30" s="205" t="s">
        <v>516</v>
      </c>
      <c r="AU30" s="205" t="s">
        <v>615</v>
      </c>
      <c r="AV30" s="205" t="s">
        <v>615</v>
      </c>
      <c r="AW30" s="206"/>
      <c r="AX30" s="206"/>
      <c r="AY30" s="205" t="s">
        <v>516</v>
      </c>
      <c r="AZ30" s="205" t="s">
        <v>615</v>
      </c>
      <c r="BA30" s="206"/>
    </row>
    <row r="31" spans="1:53" x14ac:dyDescent="0.25">
      <c r="A31" s="165" t="s">
        <v>186</v>
      </c>
      <c r="B31" s="165" t="s">
        <v>556</v>
      </c>
      <c r="C31" s="165" t="s">
        <v>342</v>
      </c>
      <c r="D31" s="195" t="s">
        <v>361</v>
      </c>
      <c r="E31" s="179"/>
      <c r="F31" s="180"/>
      <c r="G31" s="180"/>
      <c r="H31" s="180"/>
      <c r="I31" s="190" t="s">
        <v>615</v>
      </c>
      <c r="J31" s="190"/>
      <c r="K31" s="190" t="s">
        <v>615</v>
      </c>
      <c r="L31" s="180"/>
      <c r="M31" s="180"/>
      <c r="N31" s="180"/>
      <c r="O31" s="180"/>
      <c r="P31" s="180"/>
      <c r="Q31" s="205" t="s">
        <v>615</v>
      </c>
      <c r="R31" s="205" t="s">
        <v>615</v>
      </c>
      <c r="S31" s="205" t="s">
        <v>615</v>
      </c>
      <c r="T31" s="205" t="s">
        <v>615</v>
      </c>
      <c r="U31" s="205" t="s">
        <v>615</v>
      </c>
      <c r="V31" s="205" t="s">
        <v>615</v>
      </c>
      <c r="W31" s="205" t="s">
        <v>615</v>
      </c>
      <c r="X31" s="205" t="s">
        <v>615</v>
      </c>
      <c r="Y31" s="206" t="s">
        <v>615</v>
      </c>
      <c r="Z31" s="206" t="s">
        <v>615</v>
      </c>
      <c r="AA31" s="206" t="s">
        <v>615</v>
      </c>
      <c r="AB31" s="206"/>
      <c r="AC31" s="206"/>
      <c r="AD31" s="206"/>
      <c r="AE31" s="206"/>
      <c r="AF31" s="206"/>
      <c r="AG31" s="206"/>
      <c r="AH31" s="206"/>
      <c r="AI31" s="206"/>
      <c r="AJ31" s="206"/>
      <c r="AK31" s="206"/>
      <c r="AL31" s="206"/>
      <c r="AM31" s="206"/>
      <c r="AN31" s="205" t="s">
        <v>615</v>
      </c>
      <c r="AO31" s="205" t="s">
        <v>615</v>
      </c>
      <c r="AP31" s="205" t="s">
        <v>516</v>
      </c>
      <c r="AQ31" s="205" t="s">
        <v>516</v>
      </c>
      <c r="AR31" s="205" t="s">
        <v>516</v>
      </c>
      <c r="AS31" s="205" t="s">
        <v>516</v>
      </c>
      <c r="AT31" s="205" t="s">
        <v>516</v>
      </c>
      <c r="AU31" s="205" t="s">
        <v>615</v>
      </c>
      <c r="AV31" s="205" t="s">
        <v>615</v>
      </c>
      <c r="AW31" s="206"/>
      <c r="AX31" s="206"/>
      <c r="AY31" s="205" t="s">
        <v>516</v>
      </c>
      <c r="AZ31" s="205" t="s">
        <v>615</v>
      </c>
      <c r="BA31" s="206"/>
    </row>
    <row r="32" spans="1:53" x14ac:dyDescent="0.25">
      <c r="A32" s="165" t="s">
        <v>186</v>
      </c>
      <c r="B32" s="165" t="s">
        <v>359</v>
      </c>
      <c r="C32" s="165" t="s">
        <v>342</v>
      </c>
      <c r="D32" s="195" t="s">
        <v>364</v>
      </c>
      <c r="E32" s="179"/>
      <c r="F32" s="180"/>
      <c r="G32" s="180"/>
      <c r="H32" s="180"/>
      <c r="I32" s="190" t="s">
        <v>615</v>
      </c>
      <c r="J32" s="190"/>
      <c r="K32" s="190" t="s">
        <v>615</v>
      </c>
      <c r="L32" s="180"/>
      <c r="M32" s="180"/>
      <c r="N32" s="180"/>
      <c r="O32" s="180"/>
      <c r="P32" s="180"/>
      <c r="Q32" s="205" t="s">
        <v>615</v>
      </c>
      <c r="R32" s="205" t="s">
        <v>615</v>
      </c>
      <c r="S32" s="205" t="s">
        <v>615</v>
      </c>
      <c r="T32" s="205" t="s">
        <v>615</v>
      </c>
      <c r="U32" s="205" t="s">
        <v>615</v>
      </c>
      <c r="V32" s="205" t="s">
        <v>615</v>
      </c>
      <c r="W32" s="205" t="s">
        <v>615</v>
      </c>
      <c r="X32" s="205" t="s">
        <v>615</v>
      </c>
      <c r="Y32" s="206" t="s">
        <v>615</v>
      </c>
      <c r="Z32" s="206" t="s">
        <v>615</v>
      </c>
      <c r="AA32" s="206" t="s">
        <v>615</v>
      </c>
      <c r="AB32" s="206"/>
      <c r="AC32" s="206"/>
      <c r="AD32" s="206"/>
      <c r="AE32" s="206"/>
      <c r="AF32" s="206"/>
      <c r="AG32" s="206"/>
      <c r="AH32" s="206"/>
      <c r="AI32" s="206"/>
      <c r="AJ32" s="206"/>
      <c r="AK32" s="206"/>
      <c r="AL32" s="206"/>
      <c r="AM32" s="206"/>
      <c r="AN32" s="205" t="s">
        <v>615</v>
      </c>
      <c r="AO32" s="205" t="s">
        <v>615</v>
      </c>
      <c r="AP32" s="205" t="s">
        <v>516</v>
      </c>
      <c r="AQ32" s="205" t="s">
        <v>516</v>
      </c>
      <c r="AR32" s="205" t="s">
        <v>516</v>
      </c>
      <c r="AS32" s="205" t="s">
        <v>516</v>
      </c>
      <c r="AT32" s="205" t="s">
        <v>516</v>
      </c>
      <c r="AU32" s="205" t="s">
        <v>615</v>
      </c>
      <c r="AV32" s="205" t="s">
        <v>615</v>
      </c>
      <c r="AW32" s="206"/>
      <c r="AX32" s="206"/>
      <c r="AY32" s="205" t="s">
        <v>516</v>
      </c>
      <c r="AZ32" s="205" t="s">
        <v>615</v>
      </c>
      <c r="BA32" s="206"/>
    </row>
    <row r="33" spans="1:53" x14ac:dyDescent="0.25">
      <c r="A33" s="165" t="s">
        <v>186</v>
      </c>
      <c r="B33" s="165" t="s">
        <v>362</v>
      </c>
      <c r="C33" s="165" t="s">
        <v>342</v>
      </c>
      <c r="D33" s="195" t="s">
        <v>518</v>
      </c>
      <c r="E33" s="179"/>
      <c r="F33" s="180"/>
      <c r="G33" s="180"/>
      <c r="H33" s="180"/>
      <c r="I33" s="190" t="s">
        <v>615</v>
      </c>
      <c r="J33" s="190"/>
      <c r="K33" s="190" t="s">
        <v>615</v>
      </c>
      <c r="L33" s="180"/>
      <c r="M33" s="180"/>
      <c r="N33" s="180"/>
      <c r="O33" s="180"/>
      <c r="P33" s="180"/>
      <c r="Q33" s="205" t="s">
        <v>615</v>
      </c>
      <c r="R33" s="205" t="s">
        <v>615</v>
      </c>
      <c r="S33" s="205" t="s">
        <v>615</v>
      </c>
      <c r="T33" s="205" t="s">
        <v>615</v>
      </c>
      <c r="U33" s="205" t="s">
        <v>615</v>
      </c>
      <c r="V33" s="205" t="s">
        <v>615</v>
      </c>
      <c r="W33" s="205" t="s">
        <v>615</v>
      </c>
      <c r="X33" s="205" t="s">
        <v>615</v>
      </c>
      <c r="Y33" s="206" t="s">
        <v>615</v>
      </c>
      <c r="Z33" s="206" t="s">
        <v>615</v>
      </c>
      <c r="AA33" s="206" t="s">
        <v>615</v>
      </c>
      <c r="AB33" s="206"/>
      <c r="AC33" s="206"/>
      <c r="AD33" s="206"/>
      <c r="AE33" s="206"/>
      <c r="AF33" s="206"/>
      <c r="AG33" s="206"/>
      <c r="AH33" s="206"/>
      <c r="AI33" s="206"/>
      <c r="AJ33" s="206"/>
      <c r="AK33" s="206"/>
      <c r="AL33" s="206"/>
      <c r="AM33" s="206"/>
      <c r="AN33" s="205" t="s">
        <v>615</v>
      </c>
      <c r="AO33" s="205" t="s">
        <v>615</v>
      </c>
      <c r="AP33" s="205" t="s">
        <v>516</v>
      </c>
      <c r="AQ33" s="205" t="s">
        <v>516</v>
      </c>
      <c r="AR33" s="205" t="s">
        <v>516</v>
      </c>
      <c r="AS33" s="205" t="s">
        <v>516</v>
      </c>
      <c r="AT33" s="205" t="s">
        <v>516</v>
      </c>
      <c r="AU33" s="205" t="s">
        <v>615</v>
      </c>
      <c r="AV33" s="205" t="s">
        <v>615</v>
      </c>
      <c r="AW33" s="206"/>
      <c r="AX33" s="206"/>
      <c r="AY33" s="205" t="s">
        <v>516</v>
      </c>
      <c r="AZ33" s="205" t="s">
        <v>615</v>
      </c>
      <c r="BA33" s="206"/>
    </row>
    <row r="34" spans="1:53" x14ac:dyDescent="0.25">
      <c r="A34" s="165" t="s">
        <v>187</v>
      </c>
      <c r="B34" s="165" t="s">
        <v>365</v>
      </c>
      <c r="C34" s="165" t="s">
        <v>367</v>
      </c>
      <c r="D34" s="195" t="s">
        <v>368</v>
      </c>
      <c r="E34" s="179"/>
      <c r="F34" s="180"/>
      <c r="G34" s="180"/>
      <c r="H34" s="180"/>
      <c r="I34" s="190" t="s">
        <v>616</v>
      </c>
      <c r="J34" s="190"/>
      <c r="K34" s="190" t="s">
        <v>616</v>
      </c>
      <c r="L34" s="180"/>
      <c r="M34" s="180"/>
      <c r="N34" s="180"/>
      <c r="O34" s="180"/>
      <c r="P34" s="180"/>
      <c r="Q34" s="205" t="s">
        <v>616</v>
      </c>
      <c r="R34" s="205" t="s">
        <v>616</v>
      </c>
      <c r="S34" s="205" t="s">
        <v>616</v>
      </c>
      <c r="T34" s="205" t="s">
        <v>616</v>
      </c>
      <c r="U34" s="205" t="s">
        <v>616</v>
      </c>
      <c r="V34" s="205" t="s">
        <v>616</v>
      </c>
      <c r="W34" s="205" t="s">
        <v>616</v>
      </c>
      <c r="X34" s="205" t="s">
        <v>616</v>
      </c>
      <c r="Y34" s="206" t="s">
        <v>616</v>
      </c>
      <c r="Z34" s="206" t="s">
        <v>616</v>
      </c>
      <c r="AA34" s="206" t="s">
        <v>616</v>
      </c>
      <c r="AB34" s="206"/>
      <c r="AC34" s="206"/>
      <c r="AD34" s="206"/>
      <c r="AE34" s="206"/>
      <c r="AF34" s="206"/>
      <c r="AG34" s="206"/>
      <c r="AH34" s="206"/>
      <c r="AI34" s="206"/>
      <c r="AJ34" s="206"/>
      <c r="AK34" s="206"/>
      <c r="AL34" s="206"/>
      <c r="AM34" s="206"/>
      <c r="AN34" s="205" t="s">
        <v>616</v>
      </c>
      <c r="AO34" s="205" t="s">
        <v>616</v>
      </c>
      <c r="AP34" s="205" t="s">
        <v>516</v>
      </c>
      <c r="AQ34" s="205" t="s">
        <v>516</v>
      </c>
      <c r="AR34" s="205" t="s">
        <v>516</v>
      </c>
      <c r="AS34" s="205" t="s">
        <v>516</v>
      </c>
      <c r="AT34" s="205" t="s">
        <v>516</v>
      </c>
      <c r="AU34" s="205" t="s">
        <v>616</v>
      </c>
      <c r="AV34" s="205" t="s">
        <v>616</v>
      </c>
      <c r="AW34" s="206"/>
      <c r="AX34" s="206"/>
      <c r="AY34" s="205" t="s">
        <v>516</v>
      </c>
      <c r="AZ34" s="205" t="s">
        <v>616</v>
      </c>
      <c r="BA34" s="206"/>
    </row>
    <row r="35" spans="1:53" x14ac:dyDescent="0.25">
      <c r="A35" s="165" t="s">
        <v>187</v>
      </c>
      <c r="B35" s="165" t="s">
        <v>369</v>
      </c>
      <c r="C35" s="165" t="s">
        <v>367</v>
      </c>
      <c r="D35" s="195" t="s">
        <v>371</v>
      </c>
      <c r="E35" s="179"/>
      <c r="F35" s="180"/>
      <c r="G35" s="180"/>
      <c r="H35" s="180"/>
      <c r="I35" s="190" t="s">
        <v>616</v>
      </c>
      <c r="J35" s="190"/>
      <c r="K35" s="190" t="s">
        <v>616</v>
      </c>
      <c r="L35" s="180"/>
      <c r="M35" s="180"/>
      <c r="N35" s="180"/>
      <c r="O35" s="180"/>
      <c r="P35" s="180"/>
      <c r="Q35" s="205" t="s">
        <v>616</v>
      </c>
      <c r="R35" s="205" t="s">
        <v>616</v>
      </c>
      <c r="S35" s="205" t="s">
        <v>616</v>
      </c>
      <c r="T35" s="205" t="s">
        <v>616</v>
      </c>
      <c r="U35" s="205" t="s">
        <v>616</v>
      </c>
      <c r="V35" s="205" t="s">
        <v>616</v>
      </c>
      <c r="W35" s="205" t="s">
        <v>616</v>
      </c>
      <c r="X35" s="205" t="s">
        <v>616</v>
      </c>
      <c r="Y35" s="206" t="s">
        <v>616</v>
      </c>
      <c r="Z35" s="206" t="s">
        <v>616</v>
      </c>
      <c r="AA35" s="206" t="s">
        <v>616</v>
      </c>
      <c r="AB35" s="206"/>
      <c r="AC35" s="206"/>
      <c r="AD35" s="206"/>
      <c r="AE35" s="206"/>
      <c r="AF35" s="206"/>
      <c r="AG35" s="206"/>
      <c r="AH35" s="206"/>
      <c r="AI35" s="206"/>
      <c r="AJ35" s="206"/>
      <c r="AK35" s="206"/>
      <c r="AL35" s="206"/>
      <c r="AM35" s="206"/>
      <c r="AN35" s="205" t="s">
        <v>616</v>
      </c>
      <c r="AO35" s="205" t="s">
        <v>616</v>
      </c>
      <c r="AP35" s="205" t="s">
        <v>516</v>
      </c>
      <c r="AQ35" s="205" t="s">
        <v>516</v>
      </c>
      <c r="AR35" s="205" t="s">
        <v>516</v>
      </c>
      <c r="AS35" s="205" t="s">
        <v>516</v>
      </c>
      <c r="AT35" s="205" t="s">
        <v>516</v>
      </c>
      <c r="AU35" s="205" t="s">
        <v>616</v>
      </c>
      <c r="AV35" s="205" t="s">
        <v>616</v>
      </c>
      <c r="AW35" s="206"/>
      <c r="AX35" s="206"/>
      <c r="AY35" s="205" t="s">
        <v>516</v>
      </c>
      <c r="AZ35" s="205" t="s">
        <v>616</v>
      </c>
      <c r="BA35" s="206"/>
    </row>
    <row r="36" spans="1:53" x14ac:dyDescent="0.25">
      <c r="A36" s="165" t="s">
        <v>187</v>
      </c>
      <c r="B36" s="165" t="s">
        <v>563</v>
      </c>
      <c r="C36" s="165" t="s">
        <v>367</v>
      </c>
      <c r="D36" s="195" t="s">
        <v>374</v>
      </c>
      <c r="E36" s="179"/>
      <c r="F36" s="180"/>
      <c r="G36" s="180"/>
      <c r="H36" s="180"/>
      <c r="I36" s="190" t="s">
        <v>616</v>
      </c>
      <c r="J36" s="190"/>
      <c r="K36" s="190" t="s">
        <v>616</v>
      </c>
      <c r="L36" s="180"/>
      <c r="M36" s="180"/>
      <c r="N36" s="180"/>
      <c r="O36" s="180"/>
      <c r="P36" s="180"/>
      <c r="Q36" s="205" t="s">
        <v>616</v>
      </c>
      <c r="R36" s="205" t="s">
        <v>616</v>
      </c>
      <c r="S36" s="205" t="s">
        <v>616</v>
      </c>
      <c r="T36" s="205" t="s">
        <v>616</v>
      </c>
      <c r="U36" s="205" t="s">
        <v>616</v>
      </c>
      <c r="V36" s="205" t="s">
        <v>616</v>
      </c>
      <c r="W36" s="205" t="s">
        <v>616</v>
      </c>
      <c r="X36" s="205" t="s">
        <v>616</v>
      </c>
      <c r="Y36" s="206" t="s">
        <v>616</v>
      </c>
      <c r="Z36" s="206" t="s">
        <v>616</v>
      </c>
      <c r="AA36" s="206" t="s">
        <v>616</v>
      </c>
      <c r="AB36" s="206"/>
      <c r="AC36" s="206"/>
      <c r="AD36" s="206"/>
      <c r="AE36" s="206"/>
      <c r="AF36" s="206"/>
      <c r="AG36" s="206"/>
      <c r="AH36" s="206"/>
      <c r="AI36" s="206"/>
      <c r="AJ36" s="206"/>
      <c r="AK36" s="206"/>
      <c r="AL36" s="206"/>
      <c r="AM36" s="206"/>
      <c r="AN36" s="205" t="s">
        <v>616</v>
      </c>
      <c r="AO36" s="205" t="s">
        <v>616</v>
      </c>
      <c r="AP36" s="205" t="s">
        <v>516</v>
      </c>
      <c r="AQ36" s="205" t="s">
        <v>516</v>
      </c>
      <c r="AR36" s="205" t="s">
        <v>516</v>
      </c>
      <c r="AS36" s="205" t="s">
        <v>516</v>
      </c>
      <c r="AT36" s="205" t="s">
        <v>516</v>
      </c>
      <c r="AU36" s="205" t="s">
        <v>616</v>
      </c>
      <c r="AV36" s="205" t="s">
        <v>616</v>
      </c>
      <c r="AW36" s="206"/>
      <c r="AX36" s="206"/>
      <c r="AY36" s="205" t="s">
        <v>516</v>
      </c>
      <c r="AZ36" s="205" t="s">
        <v>616</v>
      </c>
      <c r="BA36" s="206"/>
    </row>
    <row r="37" spans="1:53" x14ac:dyDescent="0.25">
      <c r="A37" s="165" t="s">
        <v>187</v>
      </c>
      <c r="B37" s="165" t="s">
        <v>375</v>
      </c>
      <c r="C37" s="165" t="s">
        <v>367</v>
      </c>
      <c r="D37" s="195" t="s">
        <v>377</v>
      </c>
      <c r="E37" s="179"/>
      <c r="F37" s="180"/>
      <c r="G37" s="180"/>
      <c r="H37" s="180"/>
      <c r="I37" s="190" t="s">
        <v>616</v>
      </c>
      <c r="J37" s="190"/>
      <c r="K37" s="190" t="s">
        <v>616</v>
      </c>
      <c r="L37" s="180"/>
      <c r="M37" s="180"/>
      <c r="N37" s="180"/>
      <c r="O37" s="180"/>
      <c r="P37" s="180"/>
      <c r="Q37" s="205" t="s">
        <v>616</v>
      </c>
      <c r="R37" s="205" t="s">
        <v>616</v>
      </c>
      <c r="S37" s="205" t="s">
        <v>616</v>
      </c>
      <c r="T37" s="205" t="s">
        <v>616</v>
      </c>
      <c r="U37" s="205" t="s">
        <v>616</v>
      </c>
      <c r="V37" s="205" t="s">
        <v>616</v>
      </c>
      <c r="W37" s="205" t="s">
        <v>616</v>
      </c>
      <c r="X37" s="205" t="s">
        <v>616</v>
      </c>
      <c r="Y37" s="206" t="s">
        <v>616</v>
      </c>
      <c r="Z37" s="206" t="s">
        <v>616</v>
      </c>
      <c r="AA37" s="206" t="s">
        <v>616</v>
      </c>
      <c r="AB37" s="206"/>
      <c r="AC37" s="206"/>
      <c r="AD37" s="206"/>
      <c r="AE37" s="206"/>
      <c r="AF37" s="206"/>
      <c r="AG37" s="206"/>
      <c r="AH37" s="206"/>
      <c r="AI37" s="206"/>
      <c r="AJ37" s="206"/>
      <c r="AK37" s="206"/>
      <c r="AL37" s="206"/>
      <c r="AM37" s="206"/>
      <c r="AN37" s="205" t="s">
        <v>616</v>
      </c>
      <c r="AO37" s="205" t="s">
        <v>616</v>
      </c>
      <c r="AP37" s="205" t="s">
        <v>516</v>
      </c>
      <c r="AQ37" s="205" t="s">
        <v>516</v>
      </c>
      <c r="AR37" s="205" t="s">
        <v>516</v>
      </c>
      <c r="AS37" s="205" t="s">
        <v>516</v>
      </c>
      <c r="AT37" s="205" t="s">
        <v>516</v>
      </c>
      <c r="AU37" s="205" t="s">
        <v>616</v>
      </c>
      <c r="AV37" s="205" t="s">
        <v>616</v>
      </c>
      <c r="AW37" s="206"/>
      <c r="AX37" s="206"/>
      <c r="AY37" s="205" t="s">
        <v>516</v>
      </c>
      <c r="AZ37" s="205" t="s">
        <v>616</v>
      </c>
      <c r="BA37" s="206"/>
    </row>
    <row r="38" spans="1:53" x14ac:dyDescent="0.25">
      <c r="A38" s="165" t="s">
        <v>187</v>
      </c>
      <c r="B38" s="165" t="s">
        <v>378</v>
      </c>
      <c r="C38" s="165" t="s">
        <v>367</v>
      </c>
      <c r="D38" s="195" t="s">
        <v>380</v>
      </c>
      <c r="E38" s="179"/>
      <c r="F38" s="180"/>
      <c r="G38" s="180"/>
      <c r="H38" s="180"/>
      <c r="I38" s="190" t="s">
        <v>616</v>
      </c>
      <c r="J38" s="190"/>
      <c r="K38" s="190" t="s">
        <v>616</v>
      </c>
      <c r="L38" s="180"/>
      <c r="M38" s="180"/>
      <c r="N38" s="180"/>
      <c r="O38" s="180"/>
      <c r="P38" s="180"/>
      <c r="Q38" s="205" t="s">
        <v>616</v>
      </c>
      <c r="R38" s="205" t="s">
        <v>616</v>
      </c>
      <c r="S38" s="205" t="s">
        <v>616</v>
      </c>
      <c r="T38" s="205" t="s">
        <v>616</v>
      </c>
      <c r="U38" s="205" t="s">
        <v>616</v>
      </c>
      <c r="V38" s="205" t="s">
        <v>616</v>
      </c>
      <c r="W38" s="205" t="s">
        <v>616</v>
      </c>
      <c r="X38" s="205" t="s">
        <v>616</v>
      </c>
      <c r="Y38" s="206" t="s">
        <v>616</v>
      </c>
      <c r="Z38" s="206" t="s">
        <v>616</v>
      </c>
      <c r="AA38" s="206" t="s">
        <v>616</v>
      </c>
      <c r="AB38" s="206"/>
      <c r="AC38" s="206"/>
      <c r="AD38" s="206"/>
      <c r="AE38" s="206"/>
      <c r="AF38" s="206"/>
      <c r="AG38" s="206"/>
      <c r="AH38" s="206"/>
      <c r="AI38" s="206"/>
      <c r="AJ38" s="206"/>
      <c r="AK38" s="206"/>
      <c r="AL38" s="206"/>
      <c r="AM38" s="206"/>
      <c r="AN38" s="205" t="s">
        <v>616</v>
      </c>
      <c r="AO38" s="205" t="s">
        <v>616</v>
      </c>
      <c r="AP38" s="205" t="s">
        <v>516</v>
      </c>
      <c r="AQ38" s="205" t="s">
        <v>516</v>
      </c>
      <c r="AR38" s="205" t="s">
        <v>516</v>
      </c>
      <c r="AS38" s="205" t="s">
        <v>516</v>
      </c>
      <c r="AT38" s="205" t="s">
        <v>516</v>
      </c>
      <c r="AU38" s="205" t="s">
        <v>616</v>
      </c>
      <c r="AV38" s="205" t="s">
        <v>616</v>
      </c>
      <c r="AW38" s="206"/>
      <c r="AX38" s="206"/>
      <c r="AY38" s="205" t="s">
        <v>516</v>
      </c>
      <c r="AZ38" s="205" t="s">
        <v>616</v>
      </c>
      <c r="BA38" s="206"/>
    </row>
    <row r="39" spans="1:53" x14ac:dyDescent="0.25">
      <c r="A39" s="165" t="s">
        <v>187</v>
      </c>
      <c r="B39" s="165" t="s">
        <v>381</v>
      </c>
      <c r="C39" s="165" t="s">
        <v>367</v>
      </c>
      <c r="D39" s="195" t="s">
        <v>383</v>
      </c>
      <c r="E39" s="179"/>
      <c r="F39" s="180"/>
      <c r="G39" s="180"/>
      <c r="H39" s="180"/>
      <c r="I39" s="190" t="s">
        <v>616</v>
      </c>
      <c r="J39" s="190"/>
      <c r="K39" s="190" t="s">
        <v>616</v>
      </c>
      <c r="L39" s="180"/>
      <c r="M39" s="180"/>
      <c r="N39" s="180"/>
      <c r="O39" s="180"/>
      <c r="P39" s="180"/>
      <c r="Q39" s="205" t="s">
        <v>616</v>
      </c>
      <c r="R39" s="205" t="s">
        <v>616</v>
      </c>
      <c r="S39" s="205" t="s">
        <v>616</v>
      </c>
      <c r="T39" s="205" t="s">
        <v>616</v>
      </c>
      <c r="U39" s="205" t="s">
        <v>616</v>
      </c>
      <c r="V39" s="205" t="s">
        <v>616</v>
      </c>
      <c r="W39" s="205" t="s">
        <v>616</v>
      </c>
      <c r="X39" s="205" t="s">
        <v>616</v>
      </c>
      <c r="Y39" s="206" t="s">
        <v>616</v>
      </c>
      <c r="Z39" s="206" t="s">
        <v>616</v>
      </c>
      <c r="AA39" s="206" t="s">
        <v>616</v>
      </c>
      <c r="AB39" s="206"/>
      <c r="AC39" s="206"/>
      <c r="AD39" s="206"/>
      <c r="AE39" s="206"/>
      <c r="AF39" s="206"/>
      <c r="AG39" s="206"/>
      <c r="AH39" s="206"/>
      <c r="AI39" s="206"/>
      <c r="AJ39" s="206"/>
      <c r="AK39" s="206"/>
      <c r="AL39" s="206"/>
      <c r="AM39" s="206"/>
      <c r="AN39" s="205" t="s">
        <v>616</v>
      </c>
      <c r="AO39" s="205" t="s">
        <v>616</v>
      </c>
      <c r="AP39" s="205" t="s">
        <v>516</v>
      </c>
      <c r="AQ39" s="205" t="s">
        <v>516</v>
      </c>
      <c r="AR39" s="205" t="s">
        <v>516</v>
      </c>
      <c r="AS39" s="205" t="s">
        <v>516</v>
      </c>
      <c r="AT39" s="205" t="s">
        <v>516</v>
      </c>
      <c r="AU39" s="205" t="s">
        <v>616</v>
      </c>
      <c r="AV39" s="205" t="s">
        <v>616</v>
      </c>
      <c r="AW39" s="206"/>
      <c r="AX39" s="206"/>
      <c r="AY39" s="205" t="s">
        <v>516</v>
      </c>
      <c r="AZ39" s="205" t="s">
        <v>616</v>
      </c>
      <c r="BA39" s="206"/>
    </row>
    <row r="40" spans="1:53" x14ac:dyDescent="0.25">
      <c r="A40" s="165" t="s">
        <v>187</v>
      </c>
      <c r="B40" s="165" t="s">
        <v>384</v>
      </c>
      <c r="C40" s="165" t="s">
        <v>367</v>
      </c>
      <c r="D40" s="195" t="s">
        <v>386</v>
      </c>
      <c r="E40" s="179"/>
      <c r="F40" s="180"/>
      <c r="G40" s="180"/>
      <c r="H40" s="180"/>
      <c r="I40" s="190" t="s">
        <v>616</v>
      </c>
      <c r="J40" s="190"/>
      <c r="K40" s="190" t="s">
        <v>616</v>
      </c>
      <c r="L40" s="180"/>
      <c r="M40" s="180"/>
      <c r="N40" s="180"/>
      <c r="O40" s="180"/>
      <c r="P40" s="180"/>
      <c r="Q40" s="205" t="s">
        <v>616</v>
      </c>
      <c r="R40" s="205" t="s">
        <v>616</v>
      </c>
      <c r="S40" s="205" t="s">
        <v>616</v>
      </c>
      <c r="T40" s="205" t="s">
        <v>616</v>
      </c>
      <c r="U40" s="205" t="s">
        <v>616</v>
      </c>
      <c r="V40" s="205" t="s">
        <v>616</v>
      </c>
      <c r="W40" s="205" t="s">
        <v>616</v>
      </c>
      <c r="X40" s="205" t="s">
        <v>616</v>
      </c>
      <c r="Y40" s="206" t="s">
        <v>616</v>
      </c>
      <c r="Z40" s="206" t="s">
        <v>616</v>
      </c>
      <c r="AA40" s="206" t="s">
        <v>616</v>
      </c>
      <c r="AB40" s="206"/>
      <c r="AC40" s="206"/>
      <c r="AD40" s="206"/>
      <c r="AE40" s="206"/>
      <c r="AF40" s="206"/>
      <c r="AG40" s="206"/>
      <c r="AH40" s="206"/>
      <c r="AI40" s="206"/>
      <c r="AJ40" s="206"/>
      <c r="AK40" s="206"/>
      <c r="AL40" s="206"/>
      <c r="AM40" s="206"/>
      <c r="AN40" s="205" t="s">
        <v>616</v>
      </c>
      <c r="AO40" s="205" t="s">
        <v>616</v>
      </c>
      <c r="AP40" s="205" t="s">
        <v>516</v>
      </c>
      <c r="AQ40" s="205" t="s">
        <v>516</v>
      </c>
      <c r="AR40" s="205" t="s">
        <v>516</v>
      </c>
      <c r="AS40" s="205" t="s">
        <v>516</v>
      </c>
      <c r="AT40" s="205" t="s">
        <v>516</v>
      </c>
      <c r="AU40" s="205" t="s">
        <v>616</v>
      </c>
      <c r="AV40" s="205" t="s">
        <v>616</v>
      </c>
      <c r="AW40" s="206"/>
      <c r="AX40" s="206"/>
      <c r="AY40" s="205" t="s">
        <v>516</v>
      </c>
      <c r="AZ40" s="205" t="s">
        <v>616</v>
      </c>
      <c r="BA40" s="206"/>
    </row>
    <row r="41" spans="1:53" x14ac:dyDescent="0.25">
      <c r="A41" s="165" t="s">
        <v>187</v>
      </c>
      <c r="B41" s="165" t="s">
        <v>387</v>
      </c>
      <c r="C41" s="165" t="s">
        <v>367</v>
      </c>
      <c r="D41" s="195" t="s">
        <v>389</v>
      </c>
      <c r="E41" s="179"/>
      <c r="F41" s="180"/>
      <c r="G41" s="180"/>
      <c r="H41" s="180"/>
      <c r="I41" s="190" t="s">
        <v>616</v>
      </c>
      <c r="J41" s="190"/>
      <c r="K41" s="190" t="s">
        <v>616</v>
      </c>
      <c r="L41" s="180"/>
      <c r="M41" s="180"/>
      <c r="N41" s="180"/>
      <c r="O41" s="180"/>
      <c r="P41" s="180"/>
      <c r="Q41" s="205" t="s">
        <v>616</v>
      </c>
      <c r="R41" s="205" t="s">
        <v>616</v>
      </c>
      <c r="S41" s="205" t="s">
        <v>616</v>
      </c>
      <c r="T41" s="205" t="s">
        <v>616</v>
      </c>
      <c r="U41" s="205" t="s">
        <v>616</v>
      </c>
      <c r="V41" s="205" t="s">
        <v>616</v>
      </c>
      <c r="W41" s="205" t="s">
        <v>616</v>
      </c>
      <c r="X41" s="205" t="s">
        <v>616</v>
      </c>
      <c r="Y41" s="206" t="s">
        <v>616</v>
      </c>
      <c r="Z41" s="206" t="s">
        <v>616</v>
      </c>
      <c r="AA41" s="206" t="s">
        <v>616</v>
      </c>
      <c r="AB41" s="206"/>
      <c r="AC41" s="206"/>
      <c r="AD41" s="206"/>
      <c r="AE41" s="206"/>
      <c r="AF41" s="206"/>
      <c r="AG41" s="206"/>
      <c r="AH41" s="206"/>
      <c r="AI41" s="206"/>
      <c r="AJ41" s="206"/>
      <c r="AK41" s="206"/>
      <c r="AL41" s="206"/>
      <c r="AM41" s="206"/>
      <c r="AN41" s="205" t="s">
        <v>616</v>
      </c>
      <c r="AO41" s="205" t="s">
        <v>616</v>
      </c>
      <c r="AP41" s="205" t="s">
        <v>516</v>
      </c>
      <c r="AQ41" s="205" t="s">
        <v>516</v>
      </c>
      <c r="AR41" s="205" t="s">
        <v>516</v>
      </c>
      <c r="AS41" s="205" t="s">
        <v>516</v>
      </c>
      <c r="AT41" s="205" t="s">
        <v>516</v>
      </c>
      <c r="AU41" s="205" t="s">
        <v>616</v>
      </c>
      <c r="AV41" s="205" t="s">
        <v>616</v>
      </c>
      <c r="AW41" s="206"/>
      <c r="AX41" s="206"/>
      <c r="AY41" s="205" t="s">
        <v>516</v>
      </c>
      <c r="AZ41" s="205" t="s">
        <v>616</v>
      </c>
      <c r="BA41" s="206"/>
    </row>
    <row r="42" spans="1:53" x14ac:dyDescent="0.25">
      <c r="A42" s="165" t="s">
        <v>187</v>
      </c>
      <c r="B42" s="165" t="s">
        <v>187</v>
      </c>
      <c r="C42" s="165" t="s">
        <v>367</v>
      </c>
      <c r="D42" s="195" t="s">
        <v>391</v>
      </c>
      <c r="E42" s="179"/>
      <c r="F42" s="180"/>
      <c r="G42" s="180"/>
      <c r="H42" s="180"/>
      <c r="I42" s="190" t="s">
        <v>616</v>
      </c>
      <c r="J42" s="190"/>
      <c r="K42" s="190" t="s">
        <v>616</v>
      </c>
      <c r="L42" s="180"/>
      <c r="M42" s="180"/>
      <c r="N42" s="180"/>
      <c r="O42" s="180"/>
      <c r="P42" s="180"/>
      <c r="Q42" s="205" t="s">
        <v>616</v>
      </c>
      <c r="R42" s="205" t="s">
        <v>616</v>
      </c>
      <c r="S42" s="205" t="s">
        <v>616</v>
      </c>
      <c r="T42" s="205" t="s">
        <v>616</v>
      </c>
      <c r="U42" s="205" t="s">
        <v>616</v>
      </c>
      <c r="V42" s="205" t="s">
        <v>616</v>
      </c>
      <c r="W42" s="205" t="s">
        <v>616</v>
      </c>
      <c r="X42" s="205" t="s">
        <v>616</v>
      </c>
      <c r="Y42" s="206" t="s">
        <v>616</v>
      </c>
      <c r="Z42" s="206" t="s">
        <v>616</v>
      </c>
      <c r="AA42" s="206" t="s">
        <v>616</v>
      </c>
      <c r="AB42" s="206"/>
      <c r="AC42" s="206"/>
      <c r="AD42" s="206"/>
      <c r="AE42" s="206"/>
      <c r="AF42" s="206"/>
      <c r="AG42" s="206"/>
      <c r="AH42" s="206"/>
      <c r="AI42" s="206"/>
      <c r="AJ42" s="206"/>
      <c r="AK42" s="206"/>
      <c r="AL42" s="206"/>
      <c r="AM42" s="206"/>
      <c r="AN42" s="205" t="s">
        <v>616</v>
      </c>
      <c r="AO42" s="205" t="s">
        <v>616</v>
      </c>
      <c r="AP42" s="205" t="s">
        <v>516</v>
      </c>
      <c r="AQ42" s="205" t="s">
        <v>516</v>
      </c>
      <c r="AR42" s="205" t="s">
        <v>516</v>
      </c>
      <c r="AS42" s="205" t="s">
        <v>516</v>
      </c>
      <c r="AT42" s="205" t="s">
        <v>516</v>
      </c>
      <c r="AU42" s="205" t="s">
        <v>616</v>
      </c>
      <c r="AV42" s="205" t="s">
        <v>616</v>
      </c>
      <c r="AW42" s="206"/>
      <c r="AX42" s="206"/>
      <c r="AY42" s="205" t="s">
        <v>516</v>
      </c>
      <c r="AZ42" s="205" t="s">
        <v>616</v>
      </c>
      <c r="BA42" s="206"/>
    </row>
    <row r="43" spans="1:53" x14ac:dyDescent="0.25">
      <c r="A43" s="165" t="s">
        <v>187</v>
      </c>
      <c r="B43" s="165" t="s">
        <v>392</v>
      </c>
      <c r="C43" s="165" t="s">
        <v>367</v>
      </c>
      <c r="D43" s="195" t="s">
        <v>394</v>
      </c>
      <c r="E43" s="179"/>
      <c r="F43" s="180"/>
      <c r="G43" s="180"/>
      <c r="H43" s="180"/>
      <c r="I43" s="190" t="s">
        <v>616</v>
      </c>
      <c r="J43" s="190"/>
      <c r="K43" s="190" t="s">
        <v>616</v>
      </c>
      <c r="L43" s="180"/>
      <c r="M43" s="180"/>
      <c r="N43" s="180"/>
      <c r="O43" s="180"/>
      <c r="P43" s="180"/>
      <c r="Q43" s="205" t="s">
        <v>616</v>
      </c>
      <c r="R43" s="205" t="s">
        <v>616</v>
      </c>
      <c r="S43" s="205" t="s">
        <v>616</v>
      </c>
      <c r="T43" s="205" t="s">
        <v>616</v>
      </c>
      <c r="U43" s="205" t="s">
        <v>616</v>
      </c>
      <c r="V43" s="205" t="s">
        <v>616</v>
      </c>
      <c r="W43" s="205" t="s">
        <v>616</v>
      </c>
      <c r="X43" s="205" t="s">
        <v>616</v>
      </c>
      <c r="Y43" s="206" t="s">
        <v>616</v>
      </c>
      <c r="Z43" s="206" t="s">
        <v>616</v>
      </c>
      <c r="AA43" s="206" t="s">
        <v>616</v>
      </c>
      <c r="AB43" s="206"/>
      <c r="AC43" s="206"/>
      <c r="AD43" s="206"/>
      <c r="AE43" s="206"/>
      <c r="AF43" s="206"/>
      <c r="AG43" s="206"/>
      <c r="AH43" s="206"/>
      <c r="AI43" s="206"/>
      <c r="AJ43" s="206"/>
      <c r="AK43" s="206"/>
      <c r="AL43" s="206"/>
      <c r="AM43" s="206"/>
      <c r="AN43" s="205" t="s">
        <v>616</v>
      </c>
      <c r="AO43" s="205" t="s">
        <v>616</v>
      </c>
      <c r="AP43" s="205" t="s">
        <v>516</v>
      </c>
      <c r="AQ43" s="205" t="s">
        <v>516</v>
      </c>
      <c r="AR43" s="205" t="s">
        <v>516</v>
      </c>
      <c r="AS43" s="205" t="s">
        <v>516</v>
      </c>
      <c r="AT43" s="205" t="s">
        <v>516</v>
      </c>
      <c r="AU43" s="205" t="s">
        <v>616</v>
      </c>
      <c r="AV43" s="205" t="s">
        <v>616</v>
      </c>
      <c r="AW43" s="206"/>
      <c r="AX43" s="206"/>
      <c r="AY43" s="205" t="s">
        <v>516</v>
      </c>
      <c r="AZ43" s="205" t="s">
        <v>616</v>
      </c>
      <c r="BA43" s="206"/>
    </row>
    <row r="44" spans="1:53" x14ac:dyDescent="0.25">
      <c r="A44" s="165" t="s">
        <v>187</v>
      </c>
      <c r="B44" s="165" t="s">
        <v>395</v>
      </c>
      <c r="C44" s="165" t="s">
        <v>367</v>
      </c>
      <c r="D44" s="195" t="s">
        <v>397</v>
      </c>
      <c r="E44" s="179"/>
      <c r="F44" s="180"/>
      <c r="G44" s="180"/>
      <c r="H44" s="180"/>
      <c r="I44" s="190" t="s">
        <v>616</v>
      </c>
      <c r="J44" s="190"/>
      <c r="K44" s="190" t="s">
        <v>616</v>
      </c>
      <c r="L44" s="180"/>
      <c r="M44" s="180"/>
      <c r="N44" s="180"/>
      <c r="O44" s="180"/>
      <c r="P44" s="180"/>
      <c r="Q44" s="205" t="s">
        <v>616</v>
      </c>
      <c r="R44" s="205" t="s">
        <v>616</v>
      </c>
      <c r="S44" s="205" t="s">
        <v>616</v>
      </c>
      <c r="T44" s="205" t="s">
        <v>616</v>
      </c>
      <c r="U44" s="205" t="s">
        <v>616</v>
      </c>
      <c r="V44" s="205" t="s">
        <v>616</v>
      </c>
      <c r="W44" s="205" t="s">
        <v>616</v>
      </c>
      <c r="X44" s="205" t="s">
        <v>616</v>
      </c>
      <c r="Y44" s="206" t="s">
        <v>616</v>
      </c>
      <c r="Z44" s="206" t="s">
        <v>616</v>
      </c>
      <c r="AA44" s="206" t="s">
        <v>616</v>
      </c>
      <c r="AB44" s="206"/>
      <c r="AC44" s="206"/>
      <c r="AD44" s="206"/>
      <c r="AE44" s="206"/>
      <c r="AF44" s="206"/>
      <c r="AG44" s="206"/>
      <c r="AH44" s="206"/>
      <c r="AI44" s="206"/>
      <c r="AJ44" s="206"/>
      <c r="AK44" s="206"/>
      <c r="AL44" s="206"/>
      <c r="AM44" s="206"/>
      <c r="AN44" s="205" t="s">
        <v>616</v>
      </c>
      <c r="AO44" s="205" t="s">
        <v>616</v>
      </c>
      <c r="AP44" s="205" t="s">
        <v>516</v>
      </c>
      <c r="AQ44" s="205" t="s">
        <v>516</v>
      </c>
      <c r="AR44" s="205" t="s">
        <v>516</v>
      </c>
      <c r="AS44" s="205" t="s">
        <v>516</v>
      </c>
      <c r="AT44" s="205" t="s">
        <v>516</v>
      </c>
      <c r="AU44" s="205" t="s">
        <v>616</v>
      </c>
      <c r="AV44" s="205" t="s">
        <v>616</v>
      </c>
      <c r="AW44" s="206"/>
      <c r="AX44" s="206"/>
      <c r="AY44" s="205" t="s">
        <v>516</v>
      </c>
      <c r="AZ44" s="205" t="s">
        <v>616</v>
      </c>
      <c r="BA44" s="206"/>
    </row>
    <row r="45" spans="1:53" x14ac:dyDescent="0.25">
      <c r="A45" s="165" t="s">
        <v>187</v>
      </c>
      <c r="B45" s="165" t="s">
        <v>398</v>
      </c>
      <c r="C45" s="165" t="s">
        <v>367</v>
      </c>
      <c r="D45" s="195" t="s">
        <v>400</v>
      </c>
      <c r="E45" s="179"/>
      <c r="F45" s="180"/>
      <c r="G45" s="180"/>
      <c r="H45" s="180"/>
      <c r="I45" s="190" t="s">
        <v>616</v>
      </c>
      <c r="J45" s="190"/>
      <c r="K45" s="190" t="s">
        <v>616</v>
      </c>
      <c r="L45" s="180"/>
      <c r="M45" s="180"/>
      <c r="N45" s="180"/>
      <c r="O45" s="180"/>
      <c r="P45" s="180"/>
      <c r="Q45" s="205" t="s">
        <v>616</v>
      </c>
      <c r="R45" s="205" t="s">
        <v>616</v>
      </c>
      <c r="S45" s="205" t="s">
        <v>616</v>
      </c>
      <c r="T45" s="205" t="s">
        <v>616</v>
      </c>
      <c r="U45" s="205" t="s">
        <v>616</v>
      </c>
      <c r="V45" s="205" t="s">
        <v>616</v>
      </c>
      <c r="W45" s="205" t="s">
        <v>616</v>
      </c>
      <c r="X45" s="205" t="s">
        <v>616</v>
      </c>
      <c r="Y45" s="206" t="s">
        <v>616</v>
      </c>
      <c r="Z45" s="206" t="s">
        <v>616</v>
      </c>
      <c r="AA45" s="206" t="s">
        <v>616</v>
      </c>
      <c r="AB45" s="206"/>
      <c r="AC45" s="206"/>
      <c r="AD45" s="206"/>
      <c r="AE45" s="206"/>
      <c r="AF45" s="206"/>
      <c r="AG45" s="206"/>
      <c r="AH45" s="206"/>
      <c r="AI45" s="206"/>
      <c r="AJ45" s="206"/>
      <c r="AK45" s="206"/>
      <c r="AL45" s="206"/>
      <c r="AM45" s="206"/>
      <c r="AN45" s="205" t="s">
        <v>616</v>
      </c>
      <c r="AO45" s="205" t="s">
        <v>616</v>
      </c>
      <c r="AP45" s="205" t="s">
        <v>516</v>
      </c>
      <c r="AQ45" s="205" t="s">
        <v>516</v>
      </c>
      <c r="AR45" s="205" t="s">
        <v>516</v>
      </c>
      <c r="AS45" s="205" t="s">
        <v>516</v>
      </c>
      <c r="AT45" s="205" t="s">
        <v>516</v>
      </c>
      <c r="AU45" s="205" t="s">
        <v>616</v>
      </c>
      <c r="AV45" s="205" t="s">
        <v>616</v>
      </c>
      <c r="AW45" s="206"/>
      <c r="AX45" s="206"/>
      <c r="AY45" s="205" t="s">
        <v>516</v>
      </c>
      <c r="AZ45" s="205" t="s">
        <v>616</v>
      </c>
      <c r="BA45" s="206"/>
    </row>
    <row r="46" spans="1:53" x14ac:dyDescent="0.25">
      <c r="A46" s="165" t="s">
        <v>187</v>
      </c>
      <c r="B46" s="165" t="s">
        <v>573</v>
      </c>
      <c r="C46" s="165" t="s">
        <v>367</v>
      </c>
      <c r="D46" s="195" t="s">
        <v>519</v>
      </c>
      <c r="E46" s="179"/>
      <c r="F46" s="180"/>
      <c r="G46" s="180"/>
      <c r="H46" s="180"/>
      <c r="I46" s="190" t="s">
        <v>616</v>
      </c>
      <c r="J46" s="190"/>
      <c r="K46" s="190" t="s">
        <v>616</v>
      </c>
      <c r="L46" s="180"/>
      <c r="M46" s="180"/>
      <c r="N46" s="180"/>
      <c r="O46" s="180"/>
      <c r="P46" s="180"/>
      <c r="Q46" s="205" t="s">
        <v>616</v>
      </c>
      <c r="R46" s="205" t="s">
        <v>616</v>
      </c>
      <c r="S46" s="205" t="s">
        <v>616</v>
      </c>
      <c r="T46" s="205" t="s">
        <v>616</v>
      </c>
      <c r="U46" s="205" t="s">
        <v>616</v>
      </c>
      <c r="V46" s="205" t="s">
        <v>616</v>
      </c>
      <c r="W46" s="205" t="s">
        <v>616</v>
      </c>
      <c r="X46" s="205" t="s">
        <v>616</v>
      </c>
      <c r="Y46" s="206" t="s">
        <v>616</v>
      </c>
      <c r="Z46" s="206" t="s">
        <v>616</v>
      </c>
      <c r="AA46" s="206" t="s">
        <v>616</v>
      </c>
      <c r="AB46" s="206"/>
      <c r="AC46" s="206"/>
      <c r="AD46" s="206"/>
      <c r="AE46" s="206"/>
      <c r="AF46" s="206"/>
      <c r="AG46" s="206"/>
      <c r="AH46" s="206"/>
      <c r="AI46" s="206"/>
      <c r="AJ46" s="206"/>
      <c r="AK46" s="206"/>
      <c r="AL46" s="206"/>
      <c r="AM46" s="206"/>
      <c r="AN46" s="205" t="s">
        <v>616</v>
      </c>
      <c r="AO46" s="205" t="s">
        <v>616</v>
      </c>
      <c r="AP46" s="205" t="s">
        <v>516</v>
      </c>
      <c r="AQ46" s="205" t="s">
        <v>516</v>
      </c>
      <c r="AR46" s="205" t="s">
        <v>516</v>
      </c>
      <c r="AS46" s="205" t="s">
        <v>516</v>
      </c>
      <c r="AT46" s="205" t="s">
        <v>516</v>
      </c>
      <c r="AU46" s="205" t="s">
        <v>616</v>
      </c>
      <c r="AV46" s="205" t="s">
        <v>616</v>
      </c>
      <c r="AW46" s="206"/>
      <c r="AX46" s="206"/>
      <c r="AY46" s="205" t="s">
        <v>516</v>
      </c>
      <c r="AZ46" s="205" t="s">
        <v>616</v>
      </c>
      <c r="BA46" s="206"/>
    </row>
    <row r="47" spans="1:53" x14ac:dyDescent="0.25">
      <c r="A47" s="165" t="s">
        <v>439</v>
      </c>
      <c r="B47" s="165" t="s">
        <v>401</v>
      </c>
      <c r="C47" s="165" t="s">
        <v>403</v>
      </c>
      <c r="D47" s="195" t="s">
        <v>404</v>
      </c>
      <c r="E47" s="179"/>
      <c r="F47" s="180"/>
      <c r="G47" s="180"/>
      <c r="H47" s="180"/>
      <c r="I47" s="190" t="s">
        <v>630</v>
      </c>
      <c r="J47" s="190"/>
      <c r="K47" s="190" t="s">
        <v>630</v>
      </c>
      <c r="L47" s="180"/>
      <c r="M47" s="180"/>
      <c r="N47" s="180"/>
      <c r="O47" s="180"/>
      <c r="P47" s="180"/>
      <c r="Q47" s="205" t="s">
        <v>630</v>
      </c>
      <c r="R47" s="205" t="s">
        <v>630</v>
      </c>
      <c r="S47" s="205" t="s">
        <v>630</v>
      </c>
      <c r="T47" s="205" t="s">
        <v>630</v>
      </c>
      <c r="U47" s="205" t="s">
        <v>630</v>
      </c>
      <c r="V47" s="205" t="s">
        <v>630</v>
      </c>
      <c r="W47" s="205" t="s">
        <v>630</v>
      </c>
      <c r="X47" s="205" t="s">
        <v>630</v>
      </c>
      <c r="Y47" s="206" t="s">
        <v>630</v>
      </c>
      <c r="Z47" s="206" t="s">
        <v>630</v>
      </c>
      <c r="AA47" s="206" t="s">
        <v>630</v>
      </c>
      <c r="AB47" s="206"/>
      <c r="AC47" s="206"/>
      <c r="AD47" s="206"/>
      <c r="AE47" s="206"/>
      <c r="AF47" s="206"/>
      <c r="AG47" s="206"/>
      <c r="AH47" s="206"/>
      <c r="AI47" s="206"/>
      <c r="AJ47" s="206"/>
      <c r="AK47" s="206"/>
      <c r="AL47" s="206"/>
      <c r="AM47" s="206"/>
      <c r="AN47" s="205" t="s">
        <v>630</v>
      </c>
      <c r="AO47" s="205" t="s">
        <v>630</v>
      </c>
      <c r="AP47" s="205" t="s">
        <v>516</v>
      </c>
      <c r="AQ47" s="205" t="s">
        <v>516</v>
      </c>
      <c r="AR47" s="205" t="s">
        <v>516</v>
      </c>
      <c r="AS47" s="205" t="s">
        <v>516</v>
      </c>
      <c r="AT47" s="205" t="s">
        <v>516</v>
      </c>
      <c r="AU47" s="205" t="s">
        <v>630</v>
      </c>
      <c r="AV47" s="205" t="s">
        <v>630</v>
      </c>
      <c r="AW47" s="206"/>
      <c r="AX47" s="206"/>
      <c r="AY47" s="205" t="s">
        <v>516</v>
      </c>
      <c r="AZ47" s="205" t="s">
        <v>630</v>
      </c>
      <c r="BA47" s="206"/>
    </row>
    <row r="48" spans="1:53" x14ac:dyDescent="0.25">
      <c r="A48" s="165" t="s">
        <v>439</v>
      </c>
      <c r="B48" s="165" t="s">
        <v>405</v>
      </c>
      <c r="C48" s="165" t="s">
        <v>403</v>
      </c>
      <c r="D48" s="195" t="s">
        <v>407</v>
      </c>
      <c r="E48" s="179"/>
      <c r="F48" s="180"/>
      <c r="G48" s="180"/>
      <c r="H48" s="180"/>
      <c r="I48" s="190" t="s">
        <v>630</v>
      </c>
      <c r="J48" s="190"/>
      <c r="K48" s="190" t="s">
        <v>630</v>
      </c>
      <c r="L48" s="180"/>
      <c r="M48" s="180"/>
      <c r="N48" s="180"/>
      <c r="O48" s="180"/>
      <c r="P48" s="180"/>
      <c r="Q48" s="205" t="s">
        <v>630</v>
      </c>
      <c r="R48" s="205" t="s">
        <v>630</v>
      </c>
      <c r="S48" s="205" t="s">
        <v>630</v>
      </c>
      <c r="T48" s="205" t="s">
        <v>630</v>
      </c>
      <c r="U48" s="205" t="s">
        <v>630</v>
      </c>
      <c r="V48" s="205" t="s">
        <v>630</v>
      </c>
      <c r="W48" s="205" t="s">
        <v>630</v>
      </c>
      <c r="X48" s="205" t="s">
        <v>630</v>
      </c>
      <c r="Y48" s="206" t="s">
        <v>630</v>
      </c>
      <c r="Z48" s="206" t="s">
        <v>630</v>
      </c>
      <c r="AA48" s="206" t="s">
        <v>630</v>
      </c>
      <c r="AB48" s="206"/>
      <c r="AC48" s="206"/>
      <c r="AD48" s="206"/>
      <c r="AE48" s="206"/>
      <c r="AF48" s="206"/>
      <c r="AG48" s="206"/>
      <c r="AH48" s="206"/>
      <c r="AI48" s="206"/>
      <c r="AJ48" s="206"/>
      <c r="AK48" s="206"/>
      <c r="AL48" s="206"/>
      <c r="AM48" s="206"/>
      <c r="AN48" s="205" t="s">
        <v>630</v>
      </c>
      <c r="AO48" s="205" t="s">
        <v>630</v>
      </c>
      <c r="AP48" s="205" t="s">
        <v>516</v>
      </c>
      <c r="AQ48" s="205" t="s">
        <v>516</v>
      </c>
      <c r="AR48" s="205" t="s">
        <v>516</v>
      </c>
      <c r="AS48" s="205" t="s">
        <v>516</v>
      </c>
      <c r="AT48" s="205" t="s">
        <v>516</v>
      </c>
      <c r="AU48" s="205" t="s">
        <v>630</v>
      </c>
      <c r="AV48" s="205" t="s">
        <v>630</v>
      </c>
      <c r="AW48" s="206"/>
      <c r="AX48" s="206"/>
      <c r="AY48" s="205" t="s">
        <v>516</v>
      </c>
      <c r="AZ48" s="205" t="s">
        <v>630</v>
      </c>
      <c r="BA48" s="206"/>
    </row>
    <row r="49" spans="1:53" x14ac:dyDescent="0.25">
      <c r="A49" s="165" t="s">
        <v>439</v>
      </c>
      <c r="B49" s="165" t="s">
        <v>578</v>
      </c>
      <c r="C49" s="165" t="s">
        <v>403</v>
      </c>
      <c r="D49" s="195" t="s">
        <v>410</v>
      </c>
      <c r="E49" s="179"/>
      <c r="F49" s="180"/>
      <c r="G49" s="180"/>
      <c r="H49" s="180"/>
      <c r="I49" s="190" t="s">
        <v>630</v>
      </c>
      <c r="J49" s="190"/>
      <c r="K49" s="190" t="s">
        <v>630</v>
      </c>
      <c r="L49" s="180"/>
      <c r="M49" s="180"/>
      <c r="N49" s="180"/>
      <c r="O49" s="180"/>
      <c r="P49" s="180"/>
      <c r="Q49" s="205" t="s">
        <v>630</v>
      </c>
      <c r="R49" s="205" t="s">
        <v>630</v>
      </c>
      <c r="S49" s="205" t="s">
        <v>630</v>
      </c>
      <c r="T49" s="205" t="s">
        <v>630</v>
      </c>
      <c r="U49" s="205" t="s">
        <v>630</v>
      </c>
      <c r="V49" s="205" t="s">
        <v>630</v>
      </c>
      <c r="W49" s="205" t="s">
        <v>630</v>
      </c>
      <c r="X49" s="205" t="s">
        <v>630</v>
      </c>
      <c r="Y49" s="206" t="s">
        <v>630</v>
      </c>
      <c r="Z49" s="206" t="s">
        <v>630</v>
      </c>
      <c r="AA49" s="206" t="s">
        <v>630</v>
      </c>
      <c r="AB49" s="206"/>
      <c r="AC49" s="206"/>
      <c r="AD49" s="206"/>
      <c r="AE49" s="206"/>
      <c r="AF49" s="206"/>
      <c r="AG49" s="206"/>
      <c r="AH49" s="206"/>
      <c r="AI49" s="206"/>
      <c r="AJ49" s="206"/>
      <c r="AK49" s="206"/>
      <c r="AL49" s="206"/>
      <c r="AM49" s="206"/>
      <c r="AN49" s="205" t="s">
        <v>630</v>
      </c>
      <c r="AO49" s="205" t="s">
        <v>630</v>
      </c>
      <c r="AP49" s="205" t="s">
        <v>516</v>
      </c>
      <c r="AQ49" s="205" t="s">
        <v>516</v>
      </c>
      <c r="AR49" s="205" t="s">
        <v>516</v>
      </c>
      <c r="AS49" s="205" t="s">
        <v>516</v>
      </c>
      <c r="AT49" s="205" t="s">
        <v>516</v>
      </c>
      <c r="AU49" s="205" t="s">
        <v>630</v>
      </c>
      <c r="AV49" s="205" t="s">
        <v>630</v>
      </c>
      <c r="AW49" s="206"/>
      <c r="AX49" s="206"/>
      <c r="AY49" s="205" t="s">
        <v>516</v>
      </c>
      <c r="AZ49" s="205" t="s">
        <v>630</v>
      </c>
      <c r="BA49" s="206"/>
    </row>
    <row r="50" spans="1:53" x14ac:dyDescent="0.25">
      <c r="A50" s="165" t="s">
        <v>439</v>
      </c>
      <c r="B50" s="165" t="s">
        <v>580</v>
      </c>
      <c r="C50" s="165" t="s">
        <v>403</v>
      </c>
      <c r="D50" s="195" t="s">
        <v>413</v>
      </c>
      <c r="E50" s="179"/>
      <c r="F50" s="180"/>
      <c r="G50" s="180"/>
      <c r="H50" s="180"/>
      <c r="I50" s="190" t="s">
        <v>630</v>
      </c>
      <c r="J50" s="190"/>
      <c r="K50" s="190" t="s">
        <v>630</v>
      </c>
      <c r="L50" s="180"/>
      <c r="M50" s="180"/>
      <c r="N50" s="180"/>
      <c r="O50" s="180"/>
      <c r="P50" s="180"/>
      <c r="Q50" s="205" t="s">
        <v>630</v>
      </c>
      <c r="R50" s="205" t="s">
        <v>630</v>
      </c>
      <c r="S50" s="205" t="s">
        <v>630</v>
      </c>
      <c r="T50" s="205" t="s">
        <v>630</v>
      </c>
      <c r="U50" s="205" t="s">
        <v>630</v>
      </c>
      <c r="V50" s="205" t="s">
        <v>630</v>
      </c>
      <c r="W50" s="205" t="s">
        <v>630</v>
      </c>
      <c r="X50" s="205" t="s">
        <v>630</v>
      </c>
      <c r="Y50" s="206" t="s">
        <v>630</v>
      </c>
      <c r="Z50" s="206" t="s">
        <v>630</v>
      </c>
      <c r="AA50" s="206" t="s">
        <v>630</v>
      </c>
      <c r="AB50" s="206"/>
      <c r="AC50" s="206"/>
      <c r="AD50" s="206"/>
      <c r="AE50" s="206"/>
      <c r="AF50" s="206"/>
      <c r="AG50" s="206"/>
      <c r="AH50" s="206"/>
      <c r="AI50" s="206"/>
      <c r="AJ50" s="206"/>
      <c r="AK50" s="206"/>
      <c r="AL50" s="206"/>
      <c r="AM50" s="206"/>
      <c r="AN50" s="205" t="s">
        <v>630</v>
      </c>
      <c r="AO50" s="205" t="s">
        <v>630</v>
      </c>
      <c r="AP50" s="205" t="s">
        <v>516</v>
      </c>
      <c r="AQ50" s="205" t="s">
        <v>516</v>
      </c>
      <c r="AR50" s="205" t="s">
        <v>516</v>
      </c>
      <c r="AS50" s="205" t="s">
        <v>516</v>
      </c>
      <c r="AT50" s="205" t="s">
        <v>516</v>
      </c>
      <c r="AU50" s="205" t="s">
        <v>630</v>
      </c>
      <c r="AV50" s="205" t="s">
        <v>630</v>
      </c>
      <c r="AW50" s="206"/>
      <c r="AX50" s="206"/>
      <c r="AY50" s="205" t="s">
        <v>516</v>
      </c>
      <c r="AZ50" s="205" t="s">
        <v>630</v>
      </c>
      <c r="BA50" s="206"/>
    </row>
    <row r="51" spans="1:53" x14ac:dyDescent="0.25">
      <c r="A51" s="165" t="s">
        <v>439</v>
      </c>
      <c r="B51" s="165" t="s">
        <v>582</v>
      </c>
      <c r="C51" s="165" t="s">
        <v>403</v>
      </c>
      <c r="D51" s="195" t="s">
        <v>417</v>
      </c>
      <c r="E51" s="179"/>
      <c r="F51" s="180"/>
      <c r="G51" s="180"/>
      <c r="H51" s="180"/>
      <c r="I51" s="190" t="s">
        <v>630</v>
      </c>
      <c r="J51" s="190"/>
      <c r="K51" s="190" t="s">
        <v>630</v>
      </c>
      <c r="L51" s="180"/>
      <c r="M51" s="180"/>
      <c r="N51" s="180"/>
      <c r="O51" s="180"/>
      <c r="P51" s="180"/>
      <c r="Q51" s="205" t="s">
        <v>630</v>
      </c>
      <c r="R51" s="205" t="s">
        <v>630</v>
      </c>
      <c r="S51" s="205" t="s">
        <v>630</v>
      </c>
      <c r="T51" s="205" t="s">
        <v>630</v>
      </c>
      <c r="U51" s="205" t="s">
        <v>630</v>
      </c>
      <c r="V51" s="205" t="s">
        <v>630</v>
      </c>
      <c r="W51" s="205" t="s">
        <v>630</v>
      </c>
      <c r="X51" s="205" t="s">
        <v>630</v>
      </c>
      <c r="Y51" s="206" t="s">
        <v>630</v>
      </c>
      <c r="Z51" s="206" t="s">
        <v>630</v>
      </c>
      <c r="AA51" s="206" t="s">
        <v>630</v>
      </c>
      <c r="AB51" s="206"/>
      <c r="AC51" s="206"/>
      <c r="AD51" s="206"/>
      <c r="AE51" s="206"/>
      <c r="AF51" s="206"/>
      <c r="AG51" s="206"/>
      <c r="AH51" s="206"/>
      <c r="AI51" s="206"/>
      <c r="AJ51" s="206"/>
      <c r="AK51" s="206"/>
      <c r="AL51" s="206"/>
      <c r="AM51" s="206"/>
      <c r="AN51" s="205" t="s">
        <v>630</v>
      </c>
      <c r="AO51" s="205" t="s">
        <v>630</v>
      </c>
      <c r="AP51" s="205" t="s">
        <v>516</v>
      </c>
      <c r="AQ51" s="205" t="s">
        <v>516</v>
      </c>
      <c r="AR51" s="205" t="s">
        <v>516</v>
      </c>
      <c r="AS51" s="205" t="s">
        <v>516</v>
      </c>
      <c r="AT51" s="205" t="s">
        <v>516</v>
      </c>
      <c r="AU51" s="205" t="s">
        <v>630</v>
      </c>
      <c r="AV51" s="205" t="s">
        <v>630</v>
      </c>
      <c r="AW51" s="206"/>
      <c r="AX51" s="206"/>
      <c r="AY51" s="205" t="s">
        <v>516</v>
      </c>
      <c r="AZ51" s="205" t="s">
        <v>630</v>
      </c>
      <c r="BA51" s="206"/>
    </row>
    <row r="52" spans="1:53" x14ac:dyDescent="0.25">
      <c r="A52" s="165" t="s">
        <v>439</v>
      </c>
      <c r="B52" s="165" t="s">
        <v>416</v>
      </c>
      <c r="C52" s="165" t="s">
        <v>403</v>
      </c>
      <c r="D52" s="195" t="s">
        <v>420</v>
      </c>
      <c r="E52" s="179"/>
      <c r="F52" s="180"/>
      <c r="G52" s="180"/>
      <c r="H52" s="180"/>
      <c r="I52" s="190" t="s">
        <v>630</v>
      </c>
      <c r="J52" s="190"/>
      <c r="K52" s="190" t="s">
        <v>630</v>
      </c>
      <c r="L52" s="180"/>
      <c r="M52" s="180"/>
      <c r="N52" s="180"/>
      <c r="O52" s="180"/>
      <c r="P52" s="180"/>
      <c r="Q52" s="205" t="s">
        <v>630</v>
      </c>
      <c r="R52" s="205" t="s">
        <v>630</v>
      </c>
      <c r="S52" s="205" t="s">
        <v>630</v>
      </c>
      <c r="T52" s="205" t="s">
        <v>630</v>
      </c>
      <c r="U52" s="205" t="s">
        <v>630</v>
      </c>
      <c r="V52" s="205" t="s">
        <v>630</v>
      </c>
      <c r="W52" s="205" t="s">
        <v>630</v>
      </c>
      <c r="X52" s="205" t="s">
        <v>630</v>
      </c>
      <c r="Y52" s="206" t="s">
        <v>630</v>
      </c>
      <c r="Z52" s="206" t="s">
        <v>630</v>
      </c>
      <c r="AA52" s="206" t="s">
        <v>630</v>
      </c>
      <c r="AB52" s="206"/>
      <c r="AC52" s="206"/>
      <c r="AD52" s="206"/>
      <c r="AE52" s="206"/>
      <c r="AF52" s="206"/>
      <c r="AG52" s="206"/>
      <c r="AH52" s="206"/>
      <c r="AI52" s="206"/>
      <c r="AJ52" s="206"/>
      <c r="AK52" s="206"/>
      <c r="AL52" s="206"/>
      <c r="AM52" s="206"/>
      <c r="AN52" s="205" t="s">
        <v>630</v>
      </c>
      <c r="AO52" s="205" t="s">
        <v>630</v>
      </c>
      <c r="AP52" s="205" t="s">
        <v>516</v>
      </c>
      <c r="AQ52" s="205" t="s">
        <v>516</v>
      </c>
      <c r="AR52" s="205" t="s">
        <v>516</v>
      </c>
      <c r="AS52" s="205" t="s">
        <v>516</v>
      </c>
      <c r="AT52" s="205" t="s">
        <v>516</v>
      </c>
      <c r="AU52" s="205" t="s">
        <v>630</v>
      </c>
      <c r="AV52" s="205" t="s">
        <v>630</v>
      </c>
      <c r="AW52" s="206"/>
      <c r="AX52" s="206"/>
      <c r="AY52" s="205" t="s">
        <v>516</v>
      </c>
      <c r="AZ52" s="205" t="s">
        <v>630</v>
      </c>
      <c r="BA52" s="206"/>
    </row>
    <row r="53" spans="1:53" x14ac:dyDescent="0.25">
      <c r="A53" s="165" t="s">
        <v>439</v>
      </c>
      <c r="B53" s="165" t="s">
        <v>418</v>
      </c>
      <c r="C53" s="165" t="s">
        <v>403</v>
      </c>
      <c r="D53" s="195" t="s">
        <v>423</v>
      </c>
      <c r="E53" s="179"/>
      <c r="F53" s="180"/>
      <c r="G53" s="180"/>
      <c r="H53" s="180"/>
      <c r="I53" s="190" t="s">
        <v>630</v>
      </c>
      <c r="J53" s="190"/>
      <c r="K53" s="190" t="s">
        <v>630</v>
      </c>
      <c r="L53" s="180"/>
      <c r="M53" s="180"/>
      <c r="N53" s="180"/>
      <c r="O53" s="180"/>
      <c r="P53" s="180"/>
      <c r="Q53" s="205" t="s">
        <v>630</v>
      </c>
      <c r="R53" s="205" t="s">
        <v>630</v>
      </c>
      <c r="S53" s="205" t="s">
        <v>630</v>
      </c>
      <c r="T53" s="205" t="s">
        <v>630</v>
      </c>
      <c r="U53" s="205" t="s">
        <v>630</v>
      </c>
      <c r="V53" s="205" t="s">
        <v>630</v>
      </c>
      <c r="W53" s="205" t="s">
        <v>630</v>
      </c>
      <c r="X53" s="205" t="s">
        <v>630</v>
      </c>
      <c r="Y53" s="206" t="s">
        <v>630</v>
      </c>
      <c r="Z53" s="206" t="s">
        <v>630</v>
      </c>
      <c r="AA53" s="206" t="s">
        <v>630</v>
      </c>
      <c r="AB53" s="206"/>
      <c r="AC53" s="206"/>
      <c r="AD53" s="206"/>
      <c r="AE53" s="206"/>
      <c r="AF53" s="206"/>
      <c r="AG53" s="206"/>
      <c r="AH53" s="206"/>
      <c r="AI53" s="206"/>
      <c r="AJ53" s="206"/>
      <c r="AK53" s="206"/>
      <c r="AL53" s="206"/>
      <c r="AM53" s="206"/>
      <c r="AN53" s="205" t="s">
        <v>630</v>
      </c>
      <c r="AO53" s="205" t="s">
        <v>630</v>
      </c>
      <c r="AP53" s="205" t="s">
        <v>516</v>
      </c>
      <c r="AQ53" s="205" t="s">
        <v>516</v>
      </c>
      <c r="AR53" s="205" t="s">
        <v>516</v>
      </c>
      <c r="AS53" s="205" t="s">
        <v>516</v>
      </c>
      <c r="AT53" s="205" t="s">
        <v>516</v>
      </c>
      <c r="AU53" s="205" t="s">
        <v>630</v>
      </c>
      <c r="AV53" s="205" t="s">
        <v>630</v>
      </c>
      <c r="AW53" s="206"/>
      <c r="AX53" s="206"/>
      <c r="AY53" s="205" t="s">
        <v>516</v>
      </c>
      <c r="AZ53" s="205" t="s">
        <v>630</v>
      </c>
      <c r="BA53" s="206"/>
    </row>
    <row r="54" spans="1:53" x14ac:dyDescent="0.25">
      <c r="A54" s="165" t="s">
        <v>439</v>
      </c>
      <c r="B54" s="165" t="s">
        <v>421</v>
      </c>
      <c r="C54" s="165" t="s">
        <v>403</v>
      </c>
      <c r="D54" s="195" t="s">
        <v>426</v>
      </c>
      <c r="E54" s="179"/>
      <c r="F54" s="180"/>
      <c r="G54" s="180"/>
      <c r="H54" s="180"/>
      <c r="I54" s="190" t="s">
        <v>630</v>
      </c>
      <c r="J54" s="190"/>
      <c r="K54" s="190" t="s">
        <v>630</v>
      </c>
      <c r="L54" s="180"/>
      <c r="M54" s="180"/>
      <c r="N54" s="180"/>
      <c r="O54" s="180"/>
      <c r="P54" s="180"/>
      <c r="Q54" s="205" t="s">
        <v>630</v>
      </c>
      <c r="R54" s="205" t="s">
        <v>630</v>
      </c>
      <c r="S54" s="205" t="s">
        <v>630</v>
      </c>
      <c r="T54" s="205" t="s">
        <v>630</v>
      </c>
      <c r="U54" s="205" t="s">
        <v>630</v>
      </c>
      <c r="V54" s="205" t="s">
        <v>630</v>
      </c>
      <c r="W54" s="205" t="s">
        <v>630</v>
      </c>
      <c r="X54" s="205" t="s">
        <v>630</v>
      </c>
      <c r="Y54" s="206" t="s">
        <v>630</v>
      </c>
      <c r="Z54" s="206" t="s">
        <v>630</v>
      </c>
      <c r="AA54" s="206" t="s">
        <v>630</v>
      </c>
      <c r="AB54" s="206"/>
      <c r="AC54" s="206"/>
      <c r="AD54" s="206"/>
      <c r="AE54" s="206"/>
      <c r="AF54" s="206"/>
      <c r="AG54" s="206"/>
      <c r="AH54" s="206"/>
      <c r="AI54" s="206"/>
      <c r="AJ54" s="206"/>
      <c r="AK54" s="206"/>
      <c r="AL54" s="206"/>
      <c r="AM54" s="206"/>
      <c r="AN54" s="205" t="s">
        <v>630</v>
      </c>
      <c r="AO54" s="205" t="s">
        <v>630</v>
      </c>
      <c r="AP54" s="205" t="s">
        <v>516</v>
      </c>
      <c r="AQ54" s="205" t="s">
        <v>516</v>
      </c>
      <c r="AR54" s="205" t="s">
        <v>516</v>
      </c>
      <c r="AS54" s="205" t="s">
        <v>516</v>
      </c>
      <c r="AT54" s="205" t="s">
        <v>516</v>
      </c>
      <c r="AU54" s="205" t="s">
        <v>630</v>
      </c>
      <c r="AV54" s="205" t="s">
        <v>630</v>
      </c>
      <c r="AW54" s="206"/>
      <c r="AX54" s="206"/>
      <c r="AY54" s="205" t="s">
        <v>516</v>
      </c>
      <c r="AZ54" s="205" t="s">
        <v>630</v>
      </c>
      <c r="BA54" s="206"/>
    </row>
    <row r="55" spans="1:53" x14ac:dyDescent="0.25">
      <c r="A55" s="165" t="s">
        <v>439</v>
      </c>
      <c r="B55" s="165" t="s">
        <v>424</v>
      </c>
      <c r="C55" s="165" t="s">
        <v>403</v>
      </c>
      <c r="D55" s="195" t="s">
        <v>429</v>
      </c>
      <c r="E55" s="179"/>
      <c r="F55" s="180"/>
      <c r="G55" s="180"/>
      <c r="H55" s="180"/>
      <c r="I55" s="190" t="s">
        <v>630</v>
      </c>
      <c r="J55" s="190"/>
      <c r="K55" s="190" t="s">
        <v>630</v>
      </c>
      <c r="L55" s="180"/>
      <c r="M55" s="180"/>
      <c r="N55" s="180"/>
      <c r="O55" s="180"/>
      <c r="P55" s="180"/>
      <c r="Q55" s="205" t="s">
        <v>630</v>
      </c>
      <c r="R55" s="205" t="s">
        <v>630</v>
      </c>
      <c r="S55" s="205" t="s">
        <v>630</v>
      </c>
      <c r="T55" s="205" t="s">
        <v>630</v>
      </c>
      <c r="U55" s="205" t="s">
        <v>630</v>
      </c>
      <c r="V55" s="205" t="s">
        <v>630</v>
      </c>
      <c r="W55" s="205" t="s">
        <v>630</v>
      </c>
      <c r="X55" s="205" t="s">
        <v>630</v>
      </c>
      <c r="Y55" s="206" t="s">
        <v>630</v>
      </c>
      <c r="Z55" s="206" t="s">
        <v>630</v>
      </c>
      <c r="AA55" s="206" t="s">
        <v>630</v>
      </c>
      <c r="AB55" s="206"/>
      <c r="AC55" s="206"/>
      <c r="AD55" s="206"/>
      <c r="AE55" s="206"/>
      <c r="AF55" s="206"/>
      <c r="AG55" s="206"/>
      <c r="AH55" s="206"/>
      <c r="AI55" s="206"/>
      <c r="AJ55" s="206"/>
      <c r="AK55" s="206"/>
      <c r="AL55" s="206"/>
      <c r="AM55" s="206"/>
      <c r="AN55" s="205" t="s">
        <v>630</v>
      </c>
      <c r="AO55" s="205" t="s">
        <v>630</v>
      </c>
      <c r="AP55" s="205" t="s">
        <v>516</v>
      </c>
      <c r="AQ55" s="205" t="s">
        <v>516</v>
      </c>
      <c r="AR55" s="205" t="s">
        <v>516</v>
      </c>
      <c r="AS55" s="205" t="s">
        <v>516</v>
      </c>
      <c r="AT55" s="205" t="s">
        <v>516</v>
      </c>
      <c r="AU55" s="205" t="s">
        <v>630</v>
      </c>
      <c r="AV55" s="205" t="s">
        <v>630</v>
      </c>
      <c r="AW55" s="206"/>
      <c r="AX55" s="206"/>
      <c r="AY55" s="205" t="s">
        <v>516</v>
      </c>
      <c r="AZ55" s="205" t="s">
        <v>630</v>
      </c>
      <c r="BA55" s="206"/>
    </row>
    <row r="56" spans="1:53" x14ac:dyDescent="0.25">
      <c r="A56" s="165" t="s">
        <v>439</v>
      </c>
      <c r="B56" s="165" t="s">
        <v>427</v>
      </c>
      <c r="C56" s="165" t="s">
        <v>403</v>
      </c>
      <c r="D56" s="195" t="s">
        <v>432</v>
      </c>
      <c r="E56" s="179"/>
      <c r="F56" s="180"/>
      <c r="G56" s="180"/>
      <c r="H56" s="180"/>
      <c r="I56" s="190" t="s">
        <v>630</v>
      </c>
      <c r="J56" s="190"/>
      <c r="K56" s="190" t="s">
        <v>630</v>
      </c>
      <c r="L56" s="180"/>
      <c r="M56" s="180"/>
      <c r="N56" s="180"/>
      <c r="O56" s="180"/>
      <c r="P56" s="180"/>
      <c r="Q56" s="205" t="s">
        <v>630</v>
      </c>
      <c r="R56" s="205" t="s">
        <v>630</v>
      </c>
      <c r="S56" s="205" t="s">
        <v>630</v>
      </c>
      <c r="T56" s="205" t="s">
        <v>630</v>
      </c>
      <c r="U56" s="205" t="s">
        <v>630</v>
      </c>
      <c r="V56" s="205" t="s">
        <v>630</v>
      </c>
      <c r="W56" s="205" t="s">
        <v>630</v>
      </c>
      <c r="X56" s="205" t="s">
        <v>630</v>
      </c>
      <c r="Y56" s="206" t="s">
        <v>630</v>
      </c>
      <c r="Z56" s="206" t="s">
        <v>630</v>
      </c>
      <c r="AA56" s="206" t="s">
        <v>630</v>
      </c>
      <c r="AB56" s="206"/>
      <c r="AC56" s="206"/>
      <c r="AD56" s="206"/>
      <c r="AE56" s="206"/>
      <c r="AF56" s="206"/>
      <c r="AG56" s="206"/>
      <c r="AH56" s="206"/>
      <c r="AI56" s="206"/>
      <c r="AJ56" s="206"/>
      <c r="AK56" s="206"/>
      <c r="AL56" s="206"/>
      <c r="AM56" s="206"/>
      <c r="AN56" s="205" t="s">
        <v>630</v>
      </c>
      <c r="AO56" s="205" t="s">
        <v>630</v>
      </c>
      <c r="AP56" s="205" t="s">
        <v>516</v>
      </c>
      <c r="AQ56" s="205" t="s">
        <v>516</v>
      </c>
      <c r="AR56" s="205" t="s">
        <v>516</v>
      </c>
      <c r="AS56" s="205" t="s">
        <v>516</v>
      </c>
      <c r="AT56" s="205" t="s">
        <v>516</v>
      </c>
      <c r="AU56" s="205" t="s">
        <v>630</v>
      </c>
      <c r="AV56" s="205" t="s">
        <v>630</v>
      </c>
      <c r="AW56" s="206"/>
      <c r="AX56" s="206"/>
      <c r="AY56" s="205" t="s">
        <v>516</v>
      </c>
      <c r="AZ56" s="205" t="s">
        <v>630</v>
      </c>
      <c r="BA56" s="206"/>
    </row>
    <row r="57" spans="1:53" x14ac:dyDescent="0.25">
      <c r="A57" s="165" t="s">
        <v>439</v>
      </c>
      <c r="B57" s="165" t="s">
        <v>435</v>
      </c>
      <c r="C57" s="165" t="s">
        <v>403</v>
      </c>
      <c r="D57" s="195" t="s">
        <v>436</v>
      </c>
      <c r="E57" s="179"/>
      <c r="F57" s="180"/>
      <c r="G57" s="180"/>
      <c r="H57" s="180"/>
      <c r="I57" s="190" t="s">
        <v>630</v>
      </c>
      <c r="J57" s="190"/>
      <c r="K57" s="190" t="s">
        <v>630</v>
      </c>
      <c r="L57" s="180"/>
      <c r="M57" s="180"/>
      <c r="N57" s="180"/>
      <c r="O57" s="180"/>
      <c r="P57" s="180"/>
      <c r="Q57" s="205" t="s">
        <v>630</v>
      </c>
      <c r="R57" s="205" t="s">
        <v>630</v>
      </c>
      <c r="S57" s="205" t="s">
        <v>630</v>
      </c>
      <c r="T57" s="205" t="s">
        <v>630</v>
      </c>
      <c r="U57" s="205" t="s">
        <v>630</v>
      </c>
      <c r="V57" s="205" t="s">
        <v>630</v>
      </c>
      <c r="W57" s="205" t="s">
        <v>630</v>
      </c>
      <c r="X57" s="205" t="s">
        <v>630</v>
      </c>
      <c r="Y57" s="206" t="s">
        <v>630</v>
      </c>
      <c r="Z57" s="206" t="s">
        <v>630</v>
      </c>
      <c r="AA57" s="206" t="s">
        <v>630</v>
      </c>
      <c r="AB57" s="206"/>
      <c r="AC57" s="206"/>
      <c r="AD57" s="206"/>
      <c r="AE57" s="206"/>
      <c r="AF57" s="206"/>
      <c r="AG57" s="206"/>
      <c r="AH57" s="206"/>
      <c r="AI57" s="206"/>
      <c r="AJ57" s="206"/>
      <c r="AK57" s="206"/>
      <c r="AL57" s="206"/>
      <c r="AM57" s="206"/>
      <c r="AN57" s="205" t="s">
        <v>630</v>
      </c>
      <c r="AO57" s="205" t="s">
        <v>630</v>
      </c>
      <c r="AP57" s="205" t="s">
        <v>516</v>
      </c>
      <c r="AQ57" s="205" t="s">
        <v>516</v>
      </c>
      <c r="AR57" s="205" t="s">
        <v>516</v>
      </c>
      <c r="AS57" s="205" t="s">
        <v>516</v>
      </c>
      <c r="AT57" s="205" t="s">
        <v>516</v>
      </c>
      <c r="AU57" s="205" t="s">
        <v>630</v>
      </c>
      <c r="AV57" s="205" t="s">
        <v>630</v>
      </c>
      <c r="AW57" s="206"/>
      <c r="AX57" s="206"/>
      <c r="AY57" s="205" t="s">
        <v>516</v>
      </c>
      <c r="AZ57" s="205" t="s">
        <v>630</v>
      </c>
      <c r="BA57" s="206"/>
    </row>
    <row r="58" spans="1:53" x14ac:dyDescent="0.25">
      <c r="A58" s="165" t="s">
        <v>439</v>
      </c>
      <c r="B58" s="165" t="s">
        <v>439</v>
      </c>
      <c r="C58" s="165" t="s">
        <v>403</v>
      </c>
      <c r="D58" s="195" t="s">
        <v>440</v>
      </c>
      <c r="E58" s="179"/>
      <c r="F58" s="180"/>
      <c r="G58" s="180"/>
      <c r="H58" s="180"/>
      <c r="I58" s="190" t="s">
        <v>630</v>
      </c>
      <c r="J58" s="190"/>
      <c r="K58" s="190" t="s">
        <v>630</v>
      </c>
      <c r="L58" s="180"/>
      <c r="M58" s="180"/>
      <c r="N58" s="180"/>
      <c r="O58" s="180"/>
      <c r="P58" s="180"/>
      <c r="Q58" s="205" t="s">
        <v>630</v>
      </c>
      <c r="R58" s="205" t="s">
        <v>630</v>
      </c>
      <c r="S58" s="205" t="s">
        <v>630</v>
      </c>
      <c r="T58" s="205" t="s">
        <v>630</v>
      </c>
      <c r="U58" s="205" t="s">
        <v>630</v>
      </c>
      <c r="V58" s="205" t="s">
        <v>630</v>
      </c>
      <c r="W58" s="205" t="s">
        <v>630</v>
      </c>
      <c r="X58" s="205" t="s">
        <v>630</v>
      </c>
      <c r="Y58" s="206" t="s">
        <v>630</v>
      </c>
      <c r="Z58" s="206" t="s">
        <v>630</v>
      </c>
      <c r="AA58" s="206" t="s">
        <v>630</v>
      </c>
      <c r="AB58" s="206"/>
      <c r="AC58" s="206"/>
      <c r="AD58" s="206"/>
      <c r="AE58" s="206"/>
      <c r="AF58" s="206"/>
      <c r="AG58" s="206"/>
      <c r="AH58" s="206"/>
      <c r="AI58" s="206"/>
      <c r="AJ58" s="206"/>
      <c r="AK58" s="206"/>
      <c r="AL58" s="206"/>
      <c r="AM58" s="206"/>
      <c r="AN58" s="205" t="s">
        <v>630</v>
      </c>
      <c r="AO58" s="205" t="s">
        <v>630</v>
      </c>
      <c r="AP58" s="205" t="s">
        <v>516</v>
      </c>
      <c r="AQ58" s="205" t="s">
        <v>516</v>
      </c>
      <c r="AR58" s="205" t="s">
        <v>516</v>
      </c>
      <c r="AS58" s="205" t="s">
        <v>516</v>
      </c>
      <c r="AT58" s="205" t="s">
        <v>516</v>
      </c>
      <c r="AU58" s="205" t="s">
        <v>630</v>
      </c>
      <c r="AV58" s="205" t="s">
        <v>630</v>
      </c>
      <c r="AW58" s="206"/>
      <c r="AX58" s="206"/>
      <c r="AY58" s="205" t="s">
        <v>516</v>
      </c>
      <c r="AZ58" s="205" t="s">
        <v>630</v>
      </c>
      <c r="BA58" s="206"/>
    </row>
    <row r="59" spans="1:53" x14ac:dyDescent="0.25">
      <c r="A59" s="165" t="s">
        <v>439</v>
      </c>
      <c r="B59" s="165" t="s">
        <v>441</v>
      </c>
      <c r="C59" s="165" t="s">
        <v>403</v>
      </c>
      <c r="D59" s="195" t="s">
        <v>443</v>
      </c>
      <c r="E59" s="179"/>
      <c r="F59" s="180"/>
      <c r="G59" s="180"/>
      <c r="H59" s="180"/>
      <c r="I59" s="190" t="s">
        <v>630</v>
      </c>
      <c r="J59" s="190"/>
      <c r="K59" s="190" t="s">
        <v>630</v>
      </c>
      <c r="L59" s="180"/>
      <c r="M59" s="180"/>
      <c r="N59" s="180"/>
      <c r="O59" s="180"/>
      <c r="P59" s="180"/>
      <c r="Q59" s="205" t="s">
        <v>630</v>
      </c>
      <c r="R59" s="205" t="s">
        <v>630</v>
      </c>
      <c r="S59" s="205" t="s">
        <v>630</v>
      </c>
      <c r="T59" s="205" t="s">
        <v>630</v>
      </c>
      <c r="U59" s="205" t="s">
        <v>630</v>
      </c>
      <c r="V59" s="205" t="s">
        <v>630</v>
      </c>
      <c r="W59" s="205" t="s">
        <v>630</v>
      </c>
      <c r="X59" s="205" t="s">
        <v>630</v>
      </c>
      <c r="Y59" s="206" t="s">
        <v>630</v>
      </c>
      <c r="Z59" s="206" t="s">
        <v>630</v>
      </c>
      <c r="AA59" s="206" t="s">
        <v>630</v>
      </c>
      <c r="AB59" s="206"/>
      <c r="AC59" s="206"/>
      <c r="AD59" s="206"/>
      <c r="AE59" s="206"/>
      <c r="AF59" s="206"/>
      <c r="AG59" s="206"/>
      <c r="AH59" s="206"/>
      <c r="AI59" s="206"/>
      <c r="AJ59" s="206"/>
      <c r="AK59" s="206"/>
      <c r="AL59" s="206"/>
      <c r="AM59" s="206"/>
      <c r="AN59" s="205" t="s">
        <v>630</v>
      </c>
      <c r="AO59" s="205" t="s">
        <v>630</v>
      </c>
      <c r="AP59" s="205" t="s">
        <v>516</v>
      </c>
      <c r="AQ59" s="205" t="s">
        <v>516</v>
      </c>
      <c r="AR59" s="205" t="s">
        <v>516</v>
      </c>
      <c r="AS59" s="205" t="s">
        <v>516</v>
      </c>
      <c r="AT59" s="205" t="s">
        <v>516</v>
      </c>
      <c r="AU59" s="205" t="s">
        <v>630</v>
      </c>
      <c r="AV59" s="205" t="s">
        <v>630</v>
      </c>
      <c r="AW59" s="206"/>
      <c r="AX59" s="206"/>
      <c r="AY59" s="205" t="s">
        <v>516</v>
      </c>
      <c r="AZ59" s="205" t="s">
        <v>630</v>
      </c>
      <c r="BA59" s="206"/>
    </row>
    <row r="60" spans="1:53" x14ac:dyDescent="0.25">
      <c r="A60" s="165" t="s">
        <v>188</v>
      </c>
      <c r="B60" s="165" t="s">
        <v>591</v>
      </c>
      <c r="C60" s="165" t="s">
        <v>446</v>
      </c>
      <c r="D60" s="195" t="s">
        <v>450</v>
      </c>
      <c r="E60" s="179"/>
      <c r="F60" s="180"/>
      <c r="G60" s="180"/>
      <c r="H60" s="180"/>
      <c r="I60" s="190" t="s">
        <v>617</v>
      </c>
      <c r="J60" s="190"/>
      <c r="K60" s="190" t="s">
        <v>617</v>
      </c>
      <c r="L60" s="180"/>
      <c r="M60" s="180"/>
      <c r="N60" s="180"/>
      <c r="O60" s="180"/>
      <c r="P60" s="180"/>
      <c r="Q60" s="205" t="s">
        <v>617</v>
      </c>
      <c r="R60" s="205" t="s">
        <v>617</v>
      </c>
      <c r="S60" s="205" t="s">
        <v>617</v>
      </c>
      <c r="T60" s="205" t="s">
        <v>617</v>
      </c>
      <c r="U60" s="205" t="s">
        <v>617</v>
      </c>
      <c r="V60" s="205" t="s">
        <v>617</v>
      </c>
      <c r="W60" s="205" t="s">
        <v>617</v>
      </c>
      <c r="X60" s="205" t="s">
        <v>617</v>
      </c>
      <c r="Y60" s="206" t="s">
        <v>617</v>
      </c>
      <c r="Z60" s="206" t="s">
        <v>617</v>
      </c>
      <c r="AA60" s="206" t="s">
        <v>617</v>
      </c>
      <c r="AB60" s="206"/>
      <c r="AC60" s="206"/>
      <c r="AD60" s="206"/>
      <c r="AE60" s="206"/>
      <c r="AF60" s="206"/>
      <c r="AG60" s="206"/>
      <c r="AH60" s="206"/>
      <c r="AI60" s="206"/>
      <c r="AJ60" s="206"/>
      <c r="AK60" s="206"/>
      <c r="AL60" s="206"/>
      <c r="AM60" s="206"/>
      <c r="AN60" s="205" t="s">
        <v>617</v>
      </c>
      <c r="AO60" s="205" t="s">
        <v>617</v>
      </c>
      <c r="AP60" s="205" t="s">
        <v>516</v>
      </c>
      <c r="AQ60" s="205" t="s">
        <v>516</v>
      </c>
      <c r="AR60" s="205" t="s">
        <v>516</v>
      </c>
      <c r="AS60" s="205" t="s">
        <v>516</v>
      </c>
      <c r="AT60" s="205" t="s">
        <v>516</v>
      </c>
      <c r="AU60" s="205" t="s">
        <v>617</v>
      </c>
      <c r="AV60" s="205" t="s">
        <v>617</v>
      </c>
      <c r="AW60" s="206"/>
      <c r="AX60" s="206"/>
      <c r="AY60" s="205" t="s">
        <v>516</v>
      </c>
      <c r="AZ60" s="205" t="s">
        <v>617</v>
      </c>
      <c r="BA60" s="206"/>
    </row>
    <row r="61" spans="1:53" x14ac:dyDescent="0.25">
      <c r="A61" s="165" t="s">
        <v>188</v>
      </c>
      <c r="B61" s="165" t="s">
        <v>448</v>
      </c>
      <c r="C61" s="165" t="s">
        <v>446</v>
      </c>
      <c r="D61" s="195" t="s">
        <v>453</v>
      </c>
      <c r="E61" s="179"/>
      <c r="F61" s="180"/>
      <c r="G61" s="180"/>
      <c r="H61" s="180"/>
      <c r="I61" s="190" t="s">
        <v>617</v>
      </c>
      <c r="J61" s="190"/>
      <c r="K61" s="190" t="s">
        <v>617</v>
      </c>
      <c r="L61" s="180"/>
      <c r="M61" s="180"/>
      <c r="N61" s="180"/>
      <c r="O61" s="180"/>
      <c r="P61" s="180"/>
      <c r="Q61" s="205" t="s">
        <v>617</v>
      </c>
      <c r="R61" s="205" t="s">
        <v>617</v>
      </c>
      <c r="S61" s="205" t="s">
        <v>617</v>
      </c>
      <c r="T61" s="205" t="s">
        <v>617</v>
      </c>
      <c r="U61" s="205" t="s">
        <v>617</v>
      </c>
      <c r="V61" s="205" t="s">
        <v>617</v>
      </c>
      <c r="W61" s="205" t="s">
        <v>617</v>
      </c>
      <c r="X61" s="205" t="s">
        <v>617</v>
      </c>
      <c r="Y61" s="206" t="s">
        <v>617</v>
      </c>
      <c r="Z61" s="206" t="s">
        <v>617</v>
      </c>
      <c r="AA61" s="206" t="s">
        <v>617</v>
      </c>
      <c r="AB61" s="206"/>
      <c r="AC61" s="206"/>
      <c r="AD61" s="206"/>
      <c r="AE61" s="206"/>
      <c r="AF61" s="206"/>
      <c r="AG61" s="206"/>
      <c r="AH61" s="206"/>
      <c r="AI61" s="206"/>
      <c r="AJ61" s="206"/>
      <c r="AK61" s="206"/>
      <c r="AL61" s="206"/>
      <c r="AM61" s="206"/>
      <c r="AN61" s="205" t="s">
        <v>617</v>
      </c>
      <c r="AO61" s="205" t="s">
        <v>617</v>
      </c>
      <c r="AP61" s="205" t="s">
        <v>516</v>
      </c>
      <c r="AQ61" s="205" t="s">
        <v>516</v>
      </c>
      <c r="AR61" s="205" t="s">
        <v>516</v>
      </c>
      <c r="AS61" s="205" t="s">
        <v>516</v>
      </c>
      <c r="AT61" s="205" t="s">
        <v>516</v>
      </c>
      <c r="AU61" s="205" t="s">
        <v>617</v>
      </c>
      <c r="AV61" s="205" t="s">
        <v>617</v>
      </c>
      <c r="AW61" s="206"/>
      <c r="AX61" s="206"/>
      <c r="AY61" s="205" t="s">
        <v>516</v>
      </c>
      <c r="AZ61" s="205" t="s">
        <v>617</v>
      </c>
      <c r="BA61" s="206"/>
    </row>
    <row r="62" spans="1:53" x14ac:dyDescent="0.25">
      <c r="A62" s="165" t="s">
        <v>188</v>
      </c>
      <c r="B62" s="165" t="s">
        <v>451</v>
      </c>
      <c r="C62" s="165" t="s">
        <v>446</v>
      </c>
      <c r="D62" s="195" t="s">
        <v>457</v>
      </c>
      <c r="E62" s="179"/>
      <c r="F62" s="180"/>
      <c r="G62" s="180"/>
      <c r="H62" s="180"/>
      <c r="I62" s="190" t="s">
        <v>617</v>
      </c>
      <c r="J62" s="190"/>
      <c r="K62" s="190" t="s">
        <v>617</v>
      </c>
      <c r="L62" s="180"/>
      <c r="M62" s="180"/>
      <c r="N62" s="180"/>
      <c r="O62" s="180"/>
      <c r="P62" s="180"/>
      <c r="Q62" s="205" t="s">
        <v>617</v>
      </c>
      <c r="R62" s="205" t="s">
        <v>617</v>
      </c>
      <c r="S62" s="205" t="s">
        <v>617</v>
      </c>
      <c r="T62" s="205" t="s">
        <v>617</v>
      </c>
      <c r="U62" s="205" t="s">
        <v>617</v>
      </c>
      <c r="V62" s="205" t="s">
        <v>617</v>
      </c>
      <c r="W62" s="205" t="s">
        <v>617</v>
      </c>
      <c r="X62" s="205" t="s">
        <v>617</v>
      </c>
      <c r="Y62" s="206" t="s">
        <v>617</v>
      </c>
      <c r="Z62" s="206" t="s">
        <v>617</v>
      </c>
      <c r="AA62" s="206" t="s">
        <v>617</v>
      </c>
      <c r="AB62" s="206"/>
      <c r="AC62" s="206"/>
      <c r="AD62" s="206"/>
      <c r="AE62" s="206"/>
      <c r="AF62" s="206"/>
      <c r="AG62" s="206"/>
      <c r="AH62" s="206"/>
      <c r="AI62" s="206"/>
      <c r="AJ62" s="206"/>
      <c r="AK62" s="206"/>
      <c r="AL62" s="206"/>
      <c r="AM62" s="206"/>
      <c r="AN62" s="205" t="s">
        <v>617</v>
      </c>
      <c r="AO62" s="205" t="s">
        <v>617</v>
      </c>
      <c r="AP62" s="205" t="s">
        <v>516</v>
      </c>
      <c r="AQ62" s="205" t="s">
        <v>516</v>
      </c>
      <c r="AR62" s="205" t="s">
        <v>516</v>
      </c>
      <c r="AS62" s="205" t="s">
        <v>516</v>
      </c>
      <c r="AT62" s="205" t="s">
        <v>516</v>
      </c>
      <c r="AU62" s="205" t="s">
        <v>617</v>
      </c>
      <c r="AV62" s="205" t="s">
        <v>617</v>
      </c>
      <c r="AW62" s="206"/>
      <c r="AX62" s="206"/>
      <c r="AY62" s="205" t="s">
        <v>516</v>
      </c>
      <c r="AZ62" s="205" t="s">
        <v>617</v>
      </c>
      <c r="BA62" s="206"/>
    </row>
    <row r="63" spans="1:53" x14ac:dyDescent="0.25">
      <c r="A63" s="165" t="s">
        <v>188</v>
      </c>
      <c r="B63" s="165" t="s">
        <v>456</v>
      </c>
      <c r="C63" s="165" t="s">
        <v>446</v>
      </c>
      <c r="D63" s="195" t="s">
        <v>460</v>
      </c>
      <c r="E63" s="179"/>
      <c r="F63" s="180"/>
      <c r="G63" s="180"/>
      <c r="H63" s="180"/>
      <c r="I63" s="190" t="s">
        <v>617</v>
      </c>
      <c r="J63" s="190"/>
      <c r="K63" s="190" t="s">
        <v>617</v>
      </c>
      <c r="L63" s="180"/>
      <c r="M63" s="180"/>
      <c r="N63" s="180"/>
      <c r="O63" s="180"/>
      <c r="P63" s="180"/>
      <c r="Q63" s="205" t="s">
        <v>617</v>
      </c>
      <c r="R63" s="205" t="s">
        <v>617</v>
      </c>
      <c r="S63" s="205" t="s">
        <v>617</v>
      </c>
      <c r="T63" s="205" t="s">
        <v>617</v>
      </c>
      <c r="U63" s="205" t="s">
        <v>617</v>
      </c>
      <c r="V63" s="205" t="s">
        <v>617</v>
      </c>
      <c r="W63" s="205" t="s">
        <v>617</v>
      </c>
      <c r="X63" s="205" t="s">
        <v>617</v>
      </c>
      <c r="Y63" s="206" t="s">
        <v>617</v>
      </c>
      <c r="Z63" s="206" t="s">
        <v>617</v>
      </c>
      <c r="AA63" s="206" t="s">
        <v>617</v>
      </c>
      <c r="AB63" s="206"/>
      <c r="AC63" s="206"/>
      <c r="AD63" s="206"/>
      <c r="AE63" s="206"/>
      <c r="AF63" s="206"/>
      <c r="AG63" s="206"/>
      <c r="AH63" s="206"/>
      <c r="AI63" s="206"/>
      <c r="AJ63" s="206"/>
      <c r="AK63" s="206"/>
      <c r="AL63" s="206"/>
      <c r="AM63" s="206"/>
      <c r="AN63" s="205" t="s">
        <v>617</v>
      </c>
      <c r="AO63" s="205" t="s">
        <v>617</v>
      </c>
      <c r="AP63" s="205" t="s">
        <v>516</v>
      </c>
      <c r="AQ63" s="205" t="s">
        <v>516</v>
      </c>
      <c r="AR63" s="205" t="s">
        <v>516</v>
      </c>
      <c r="AS63" s="205" t="s">
        <v>516</v>
      </c>
      <c r="AT63" s="205" t="s">
        <v>516</v>
      </c>
      <c r="AU63" s="205" t="s">
        <v>617</v>
      </c>
      <c r="AV63" s="205" t="s">
        <v>617</v>
      </c>
      <c r="AW63" s="206"/>
      <c r="AX63" s="206"/>
      <c r="AY63" s="205" t="s">
        <v>516</v>
      </c>
      <c r="AZ63" s="205" t="s">
        <v>617</v>
      </c>
      <c r="BA63" s="206"/>
    </row>
    <row r="64" spans="1:53" x14ac:dyDescent="0.25">
      <c r="A64" s="165" t="s">
        <v>188</v>
      </c>
      <c r="B64" s="165" t="s">
        <v>597</v>
      </c>
      <c r="C64" s="165" t="s">
        <v>446</v>
      </c>
      <c r="D64" s="195" t="s">
        <v>463</v>
      </c>
      <c r="E64" s="179"/>
      <c r="F64" s="180"/>
      <c r="G64" s="180"/>
      <c r="H64" s="180"/>
      <c r="I64" s="190" t="s">
        <v>617</v>
      </c>
      <c r="J64" s="190"/>
      <c r="K64" s="190" t="s">
        <v>617</v>
      </c>
      <c r="L64" s="180"/>
      <c r="M64" s="180"/>
      <c r="N64" s="180"/>
      <c r="O64" s="180"/>
      <c r="P64" s="180"/>
      <c r="Q64" s="205" t="s">
        <v>617</v>
      </c>
      <c r="R64" s="205" t="s">
        <v>617</v>
      </c>
      <c r="S64" s="205" t="s">
        <v>617</v>
      </c>
      <c r="T64" s="205" t="s">
        <v>617</v>
      </c>
      <c r="U64" s="205" t="s">
        <v>617</v>
      </c>
      <c r="V64" s="205" t="s">
        <v>617</v>
      </c>
      <c r="W64" s="205" t="s">
        <v>617</v>
      </c>
      <c r="X64" s="205" t="s">
        <v>617</v>
      </c>
      <c r="Y64" s="206" t="s">
        <v>617</v>
      </c>
      <c r="Z64" s="206" t="s">
        <v>617</v>
      </c>
      <c r="AA64" s="206" t="s">
        <v>617</v>
      </c>
      <c r="AB64" s="206"/>
      <c r="AC64" s="206"/>
      <c r="AD64" s="206"/>
      <c r="AE64" s="206"/>
      <c r="AF64" s="206"/>
      <c r="AG64" s="206"/>
      <c r="AH64" s="206"/>
      <c r="AI64" s="206"/>
      <c r="AJ64" s="206"/>
      <c r="AK64" s="206"/>
      <c r="AL64" s="206"/>
      <c r="AM64" s="206"/>
      <c r="AN64" s="205" t="s">
        <v>617</v>
      </c>
      <c r="AO64" s="205" t="s">
        <v>617</v>
      </c>
      <c r="AP64" s="205" t="s">
        <v>516</v>
      </c>
      <c r="AQ64" s="205" t="s">
        <v>516</v>
      </c>
      <c r="AR64" s="205" t="s">
        <v>516</v>
      </c>
      <c r="AS64" s="205" t="s">
        <v>516</v>
      </c>
      <c r="AT64" s="205" t="s">
        <v>516</v>
      </c>
      <c r="AU64" s="205" t="s">
        <v>617</v>
      </c>
      <c r="AV64" s="205" t="s">
        <v>617</v>
      </c>
      <c r="AW64" s="206"/>
      <c r="AX64" s="206"/>
      <c r="AY64" s="205" t="s">
        <v>516</v>
      </c>
      <c r="AZ64" s="205" t="s">
        <v>617</v>
      </c>
      <c r="BA64" s="206"/>
    </row>
    <row r="65" spans="1:53" x14ac:dyDescent="0.25">
      <c r="A65" s="165" t="s">
        <v>188</v>
      </c>
      <c r="B65" s="165" t="s">
        <v>458</v>
      </c>
      <c r="C65" s="165" t="s">
        <v>446</v>
      </c>
      <c r="D65" s="195" t="s">
        <v>466</v>
      </c>
      <c r="E65" s="179"/>
      <c r="F65" s="180"/>
      <c r="G65" s="180"/>
      <c r="H65" s="180"/>
      <c r="I65" s="190" t="s">
        <v>617</v>
      </c>
      <c r="J65" s="190"/>
      <c r="K65" s="190" t="s">
        <v>617</v>
      </c>
      <c r="L65" s="180"/>
      <c r="M65" s="180"/>
      <c r="N65" s="180"/>
      <c r="O65" s="180"/>
      <c r="P65" s="180"/>
      <c r="Q65" s="205" t="s">
        <v>617</v>
      </c>
      <c r="R65" s="205" t="s">
        <v>617</v>
      </c>
      <c r="S65" s="205" t="s">
        <v>617</v>
      </c>
      <c r="T65" s="205" t="s">
        <v>617</v>
      </c>
      <c r="U65" s="205" t="s">
        <v>617</v>
      </c>
      <c r="V65" s="205" t="s">
        <v>617</v>
      </c>
      <c r="W65" s="205" t="s">
        <v>617</v>
      </c>
      <c r="X65" s="205" t="s">
        <v>617</v>
      </c>
      <c r="Y65" s="206" t="s">
        <v>617</v>
      </c>
      <c r="Z65" s="206" t="s">
        <v>617</v>
      </c>
      <c r="AA65" s="206" t="s">
        <v>617</v>
      </c>
      <c r="AB65" s="206"/>
      <c r="AC65" s="206"/>
      <c r="AD65" s="206"/>
      <c r="AE65" s="206"/>
      <c r="AF65" s="206"/>
      <c r="AG65" s="206"/>
      <c r="AH65" s="206"/>
      <c r="AI65" s="206"/>
      <c r="AJ65" s="206"/>
      <c r="AK65" s="206"/>
      <c r="AL65" s="206"/>
      <c r="AM65" s="206"/>
      <c r="AN65" s="205" t="s">
        <v>617</v>
      </c>
      <c r="AO65" s="205" t="s">
        <v>617</v>
      </c>
      <c r="AP65" s="205" t="s">
        <v>516</v>
      </c>
      <c r="AQ65" s="205" t="s">
        <v>516</v>
      </c>
      <c r="AR65" s="205" t="s">
        <v>516</v>
      </c>
      <c r="AS65" s="205" t="s">
        <v>516</v>
      </c>
      <c r="AT65" s="205" t="s">
        <v>516</v>
      </c>
      <c r="AU65" s="205" t="s">
        <v>617</v>
      </c>
      <c r="AV65" s="205" t="s">
        <v>617</v>
      </c>
      <c r="AW65" s="206"/>
      <c r="AX65" s="206"/>
      <c r="AY65" s="205" t="s">
        <v>516</v>
      </c>
      <c r="AZ65" s="205" t="s">
        <v>617</v>
      </c>
      <c r="BA65" s="206"/>
    </row>
    <row r="66" spans="1:53" x14ac:dyDescent="0.25">
      <c r="A66" s="165" t="s">
        <v>188</v>
      </c>
      <c r="B66" s="165" t="s">
        <v>464</v>
      </c>
      <c r="C66" s="165" t="s">
        <v>446</v>
      </c>
      <c r="D66" s="195" t="s">
        <v>469</v>
      </c>
      <c r="E66" s="179"/>
      <c r="F66" s="180"/>
      <c r="G66" s="180"/>
      <c r="H66" s="180"/>
      <c r="I66" s="190" t="s">
        <v>617</v>
      </c>
      <c r="J66" s="190"/>
      <c r="K66" s="190" t="s">
        <v>617</v>
      </c>
      <c r="L66" s="180"/>
      <c r="M66" s="180"/>
      <c r="N66" s="180"/>
      <c r="O66" s="180"/>
      <c r="P66" s="180"/>
      <c r="Q66" s="205" t="s">
        <v>617</v>
      </c>
      <c r="R66" s="205" t="s">
        <v>617</v>
      </c>
      <c r="S66" s="205" t="s">
        <v>617</v>
      </c>
      <c r="T66" s="205" t="s">
        <v>617</v>
      </c>
      <c r="U66" s="205" t="s">
        <v>617</v>
      </c>
      <c r="V66" s="205" t="s">
        <v>617</v>
      </c>
      <c r="W66" s="205" t="s">
        <v>617</v>
      </c>
      <c r="X66" s="205" t="s">
        <v>617</v>
      </c>
      <c r="Y66" s="206" t="s">
        <v>617</v>
      </c>
      <c r="Z66" s="206" t="s">
        <v>617</v>
      </c>
      <c r="AA66" s="206" t="s">
        <v>617</v>
      </c>
      <c r="AB66" s="206"/>
      <c r="AC66" s="206"/>
      <c r="AD66" s="206"/>
      <c r="AE66" s="206"/>
      <c r="AF66" s="206"/>
      <c r="AG66" s="206"/>
      <c r="AH66" s="206"/>
      <c r="AI66" s="206"/>
      <c r="AJ66" s="206"/>
      <c r="AK66" s="206"/>
      <c r="AL66" s="206"/>
      <c r="AM66" s="206"/>
      <c r="AN66" s="205" t="s">
        <v>617</v>
      </c>
      <c r="AO66" s="205" t="s">
        <v>617</v>
      </c>
      <c r="AP66" s="205" t="s">
        <v>516</v>
      </c>
      <c r="AQ66" s="205" t="s">
        <v>516</v>
      </c>
      <c r="AR66" s="205" t="s">
        <v>516</v>
      </c>
      <c r="AS66" s="205" t="s">
        <v>516</v>
      </c>
      <c r="AT66" s="205" t="s">
        <v>516</v>
      </c>
      <c r="AU66" s="205" t="s">
        <v>617</v>
      </c>
      <c r="AV66" s="205" t="s">
        <v>617</v>
      </c>
      <c r="AW66" s="206"/>
      <c r="AX66" s="206"/>
      <c r="AY66" s="205" t="s">
        <v>516</v>
      </c>
      <c r="AZ66" s="205" t="s">
        <v>617</v>
      </c>
      <c r="BA66" s="206"/>
    </row>
    <row r="67" spans="1:53" x14ac:dyDescent="0.25">
      <c r="A67" s="165" t="s">
        <v>188</v>
      </c>
      <c r="B67" s="165" t="s">
        <v>601</v>
      </c>
      <c r="C67" s="165" t="s">
        <v>446</v>
      </c>
      <c r="D67" s="195" t="s">
        <v>472</v>
      </c>
      <c r="E67" s="179"/>
      <c r="F67" s="180"/>
      <c r="G67" s="180"/>
      <c r="H67" s="180"/>
      <c r="I67" s="190" t="s">
        <v>617</v>
      </c>
      <c r="J67" s="190"/>
      <c r="K67" s="190" t="s">
        <v>617</v>
      </c>
      <c r="L67" s="180"/>
      <c r="M67" s="180"/>
      <c r="N67" s="180"/>
      <c r="O67" s="180"/>
      <c r="P67" s="180"/>
      <c r="Q67" s="205" t="s">
        <v>617</v>
      </c>
      <c r="R67" s="205" t="s">
        <v>617</v>
      </c>
      <c r="S67" s="205" t="s">
        <v>617</v>
      </c>
      <c r="T67" s="205" t="s">
        <v>617</v>
      </c>
      <c r="U67" s="205" t="s">
        <v>617</v>
      </c>
      <c r="V67" s="205" t="s">
        <v>617</v>
      </c>
      <c r="W67" s="205" t="s">
        <v>617</v>
      </c>
      <c r="X67" s="205" t="s">
        <v>617</v>
      </c>
      <c r="Y67" s="206" t="s">
        <v>617</v>
      </c>
      <c r="Z67" s="206" t="s">
        <v>617</v>
      </c>
      <c r="AA67" s="206" t="s">
        <v>617</v>
      </c>
      <c r="AB67" s="206"/>
      <c r="AC67" s="206"/>
      <c r="AD67" s="206"/>
      <c r="AE67" s="206"/>
      <c r="AF67" s="206"/>
      <c r="AG67" s="206"/>
      <c r="AH67" s="206"/>
      <c r="AI67" s="206"/>
      <c r="AJ67" s="206"/>
      <c r="AK67" s="206"/>
      <c r="AL67" s="206"/>
      <c r="AM67" s="206"/>
      <c r="AN67" s="205" t="s">
        <v>617</v>
      </c>
      <c r="AO67" s="205" t="s">
        <v>617</v>
      </c>
      <c r="AP67" s="205" t="s">
        <v>516</v>
      </c>
      <c r="AQ67" s="205" t="s">
        <v>516</v>
      </c>
      <c r="AR67" s="205" t="s">
        <v>516</v>
      </c>
      <c r="AS67" s="205" t="s">
        <v>516</v>
      </c>
      <c r="AT67" s="205" t="s">
        <v>516</v>
      </c>
      <c r="AU67" s="205" t="s">
        <v>617</v>
      </c>
      <c r="AV67" s="205" t="s">
        <v>617</v>
      </c>
      <c r="AW67" s="206"/>
      <c r="AX67" s="206"/>
      <c r="AY67" s="205" t="s">
        <v>516</v>
      </c>
      <c r="AZ67" s="205" t="s">
        <v>617</v>
      </c>
      <c r="BA67" s="206"/>
    </row>
    <row r="68" spans="1:53" x14ac:dyDescent="0.25">
      <c r="A68" s="165" t="s">
        <v>188</v>
      </c>
      <c r="B68" s="165" t="s">
        <v>470</v>
      </c>
      <c r="C68" s="165" t="s">
        <v>446</v>
      </c>
      <c r="D68" s="195" t="s">
        <v>447</v>
      </c>
      <c r="E68" s="179"/>
      <c r="F68" s="180"/>
      <c r="G68" s="180"/>
      <c r="H68" s="180"/>
      <c r="I68" s="190" t="s">
        <v>617</v>
      </c>
      <c r="J68" s="190"/>
      <c r="K68" s="190" t="s">
        <v>617</v>
      </c>
      <c r="L68" s="180"/>
      <c r="M68" s="180"/>
      <c r="N68" s="180"/>
      <c r="O68" s="180"/>
      <c r="P68" s="180"/>
      <c r="Q68" s="205" t="s">
        <v>617</v>
      </c>
      <c r="R68" s="205" t="s">
        <v>617</v>
      </c>
      <c r="S68" s="205" t="s">
        <v>617</v>
      </c>
      <c r="T68" s="205" t="s">
        <v>617</v>
      </c>
      <c r="U68" s="205" t="s">
        <v>617</v>
      </c>
      <c r="V68" s="205" t="s">
        <v>617</v>
      </c>
      <c r="W68" s="205" t="s">
        <v>617</v>
      </c>
      <c r="X68" s="205" t="s">
        <v>617</v>
      </c>
      <c r="Y68" s="206" t="s">
        <v>617</v>
      </c>
      <c r="Z68" s="206" t="s">
        <v>617</v>
      </c>
      <c r="AA68" s="206" t="s">
        <v>617</v>
      </c>
      <c r="AB68" s="206"/>
      <c r="AC68" s="206"/>
      <c r="AD68" s="206"/>
      <c r="AE68" s="206"/>
      <c r="AF68" s="206"/>
      <c r="AG68" s="206"/>
      <c r="AH68" s="206"/>
      <c r="AI68" s="206"/>
      <c r="AJ68" s="206"/>
      <c r="AK68" s="206"/>
      <c r="AL68" s="206"/>
      <c r="AM68" s="206"/>
      <c r="AN68" s="205" t="s">
        <v>617</v>
      </c>
      <c r="AO68" s="205" t="s">
        <v>617</v>
      </c>
      <c r="AP68" s="205" t="s">
        <v>516</v>
      </c>
      <c r="AQ68" s="205" t="s">
        <v>516</v>
      </c>
      <c r="AR68" s="205" t="s">
        <v>516</v>
      </c>
      <c r="AS68" s="205" t="s">
        <v>516</v>
      </c>
      <c r="AT68" s="205" t="s">
        <v>516</v>
      </c>
      <c r="AU68" s="205" t="s">
        <v>617</v>
      </c>
      <c r="AV68" s="205" t="s">
        <v>617</v>
      </c>
      <c r="AW68" s="206"/>
      <c r="AX68" s="206"/>
      <c r="AY68" s="205" t="s">
        <v>516</v>
      </c>
      <c r="AZ68" s="205" t="s">
        <v>617</v>
      </c>
      <c r="BA68" s="206"/>
    </row>
    <row r="69" spans="1:53" x14ac:dyDescent="0.25">
      <c r="A69" s="165" t="s">
        <v>188</v>
      </c>
      <c r="B69" s="165" t="s">
        <v>604</v>
      </c>
      <c r="C69" s="165" t="s">
        <v>446</v>
      </c>
      <c r="D69" s="195" t="s">
        <v>475</v>
      </c>
      <c r="I69" s="190" t="s">
        <v>617</v>
      </c>
      <c r="J69" s="190"/>
      <c r="K69" s="190" t="s">
        <v>617</v>
      </c>
      <c r="Q69" s="205" t="s">
        <v>617</v>
      </c>
      <c r="R69" s="205" t="s">
        <v>617</v>
      </c>
      <c r="S69" s="205" t="s">
        <v>617</v>
      </c>
      <c r="T69" s="205" t="s">
        <v>617</v>
      </c>
      <c r="U69" s="205" t="s">
        <v>617</v>
      </c>
      <c r="V69" s="205" t="s">
        <v>617</v>
      </c>
      <c r="W69" s="205" t="s">
        <v>617</v>
      </c>
      <c r="X69" s="205" t="s">
        <v>617</v>
      </c>
      <c r="Y69" s="206" t="s">
        <v>617</v>
      </c>
      <c r="Z69" s="206" t="s">
        <v>617</v>
      </c>
      <c r="AA69" s="206" t="s">
        <v>617</v>
      </c>
      <c r="AB69" s="204"/>
      <c r="AC69" s="204"/>
      <c r="AD69" s="204"/>
      <c r="AE69" s="204"/>
      <c r="AF69" s="204"/>
      <c r="AG69" s="204"/>
      <c r="AH69" s="204"/>
      <c r="AI69" s="204"/>
      <c r="AJ69" s="204"/>
      <c r="AK69" s="204"/>
      <c r="AL69" s="204"/>
      <c r="AM69" s="204"/>
      <c r="AN69" s="205" t="s">
        <v>617</v>
      </c>
      <c r="AO69" s="205" t="s">
        <v>617</v>
      </c>
      <c r="AP69" s="205" t="s">
        <v>516</v>
      </c>
      <c r="AQ69" s="205" t="s">
        <v>516</v>
      </c>
      <c r="AR69" s="205" t="s">
        <v>516</v>
      </c>
      <c r="AS69" s="205" t="s">
        <v>516</v>
      </c>
      <c r="AT69" s="205" t="s">
        <v>516</v>
      </c>
      <c r="AU69" s="205" t="s">
        <v>617</v>
      </c>
      <c r="AV69" s="205" t="s">
        <v>617</v>
      </c>
      <c r="AW69" s="204"/>
      <c r="AX69" s="204"/>
      <c r="AY69" s="205" t="s">
        <v>516</v>
      </c>
      <c r="AZ69" s="205" t="s">
        <v>617</v>
      </c>
      <c r="BA69" s="204"/>
    </row>
    <row r="70" spans="1:53" x14ac:dyDescent="0.25">
      <c r="A70" s="165" t="s">
        <v>188</v>
      </c>
      <c r="B70" s="165" t="s">
        <v>606</v>
      </c>
      <c r="C70" s="165" t="s">
        <v>446</v>
      </c>
      <c r="D70" s="195" t="s">
        <v>520</v>
      </c>
      <c r="I70" s="190" t="s">
        <v>617</v>
      </c>
      <c r="J70" s="190"/>
      <c r="K70" s="190" t="s">
        <v>617</v>
      </c>
      <c r="Q70" s="205" t="s">
        <v>617</v>
      </c>
      <c r="R70" s="205" t="s">
        <v>617</v>
      </c>
      <c r="S70" s="205" t="s">
        <v>617</v>
      </c>
      <c r="T70" s="205" t="s">
        <v>617</v>
      </c>
      <c r="U70" s="205" t="s">
        <v>617</v>
      </c>
      <c r="V70" s="205" t="s">
        <v>617</v>
      </c>
      <c r="W70" s="205" t="s">
        <v>617</v>
      </c>
      <c r="X70" s="205" t="s">
        <v>617</v>
      </c>
      <c r="Y70" s="206" t="s">
        <v>617</v>
      </c>
      <c r="Z70" s="206" t="s">
        <v>617</v>
      </c>
      <c r="AA70" s="206" t="s">
        <v>617</v>
      </c>
      <c r="AB70" s="204"/>
      <c r="AC70" s="204"/>
      <c r="AD70" s="204"/>
      <c r="AE70" s="204"/>
      <c r="AF70" s="204"/>
      <c r="AG70" s="204"/>
      <c r="AH70" s="204"/>
      <c r="AI70" s="204"/>
      <c r="AJ70" s="204"/>
      <c r="AK70" s="204"/>
      <c r="AL70" s="204"/>
      <c r="AM70" s="204"/>
      <c r="AN70" s="205" t="s">
        <v>617</v>
      </c>
      <c r="AO70" s="205" t="s">
        <v>617</v>
      </c>
      <c r="AP70" s="205" t="s">
        <v>516</v>
      </c>
      <c r="AQ70" s="205" t="s">
        <v>516</v>
      </c>
      <c r="AR70" s="205" t="s">
        <v>516</v>
      </c>
      <c r="AS70" s="205" t="s">
        <v>516</v>
      </c>
      <c r="AT70" s="205" t="s">
        <v>516</v>
      </c>
      <c r="AU70" s="205" t="s">
        <v>617</v>
      </c>
      <c r="AV70" s="205" t="s">
        <v>617</v>
      </c>
      <c r="AW70" s="204"/>
      <c r="AX70" s="204"/>
      <c r="AY70" s="205" t="s">
        <v>516</v>
      </c>
      <c r="AZ70" s="205" t="s">
        <v>617</v>
      </c>
      <c r="BA70" s="204"/>
    </row>
    <row r="71" spans="1:53" x14ac:dyDescent="0.25">
      <c r="A71" s="165" t="s">
        <v>189</v>
      </c>
      <c r="B71" s="165" t="s">
        <v>608</v>
      </c>
      <c r="C71" s="165" t="s">
        <v>477</v>
      </c>
      <c r="D71" s="195" t="s">
        <v>478</v>
      </c>
      <c r="I71" s="190" t="s">
        <v>618</v>
      </c>
      <c r="J71" s="190"/>
      <c r="K71" s="190" t="s">
        <v>618</v>
      </c>
      <c r="Q71" s="205" t="s">
        <v>618</v>
      </c>
      <c r="R71" s="205" t="s">
        <v>618</v>
      </c>
      <c r="S71" s="205" t="s">
        <v>618</v>
      </c>
      <c r="T71" s="205" t="s">
        <v>618</v>
      </c>
      <c r="U71" s="205" t="s">
        <v>618</v>
      </c>
      <c r="V71" s="205" t="s">
        <v>618</v>
      </c>
      <c r="W71" s="205" t="s">
        <v>618</v>
      </c>
      <c r="X71" s="205" t="s">
        <v>618</v>
      </c>
      <c r="Y71" s="206" t="s">
        <v>618</v>
      </c>
      <c r="Z71" s="206" t="s">
        <v>618</v>
      </c>
      <c r="AA71" s="206" t="s">
        <v>618</v>
      </c>
      <c r="AB71" s="204"/>
      <c r="AC71" s="204"/>
      <c r="AD71" s="204"/>
      <c r="AE71" s="204"/>
      <c r="AF71" s="204"/>
      <c r="AG71" s="204"/>
      <c r="AH71" s="204"/>
      <c r="AI71" s="204"/>
      <c r="AJ71" s="204"/>
      <c r="AK71" s="204"/>
      <c r="AL71" s="204"/>
      <c r="AM71" s="204"/>
      <c r="AN71" s="205" t="s">
        <v>618</v>
      </c>
      <c r="AO71" s="205" t="s">
        <v>618</v>
      </c>
      <c r="AP71" s="205" t="s">
        <v>516</v>
      </c>
      <c r="AQ71" s="205" t="s">
        <v>516</v>
      </c>
      <c r="AR71" s="205" t="s">
        <v>516</v>
      </c>
      <c r="AS71" s="205" t="s">
        <v>516</v>
      </c>
      <c r="AT71" s="205" t="s">
        <v>516</v>
      </c>
      <c r="AU71" s="205" t="s">
        <v>618</v>
      </c>
      <c r="AV71" s="205" t="s">
        <v>618</v>
      </c>
      <c r="AW71" s="204"/>
      <c r="AX71" s="204"/>
      <c r="AY71" s="205" t="s">
        <v>516</v>
      </c>
      <c r="AZ71" s="205" t="s">
        <v>618</v>
      </c>
      <c r="BA71" s="204"/>
    </row>
    <row r="72" spans="1:53" x14ac:dyDescent="0.25">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row>
    <row r="73" spans="1:53" x14ac:dyDescent="0.25">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row>
    <row r="74" spans="1:53" x14ac:dyDescent="0.25">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row>
    <row r="75" spans="1:53" x14ac:dyDescent="0.25">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row>
    <row r="76" spans="1:53" x14ac:dyDescent="0.25">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row>
    <row r="77" spans="1:53" x14ac:dyDescent="0.25">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row>
    <row r="78" spans="1:53" x14ac:dyDescent="0.25">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row>
    <row r="79" spans="1:53" x14ac:dyDescent="0.25">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row>
    <row r="80" spans="1:53" x14ac:dyDescent="0.25">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row>
    <row r="81" spans="17:51" x14ac:dyDescent="0.25">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row>
    <row r="82" spans="17:51" x14ac:dyDescent="0.25">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row>
    <row r="83" spans="17:51" x14ac:dyDescent="0.25">
      <c r="Q83" s="204"/>
      <c r="R83" s="204"/>
      <c r="S83" s="204"/>
      <c r="T83" s="204"/>
      <c r="U83" s="204"/>
      <c r="V83" s="204"/>
      <c r="W83" s="204"/>
      <c r="X83" s="204"/>
      <c r="Y83" s="204"/>
      <c r="Z83" s="204"/>
      <c r="AA83" s="204"/>
      <c r="AB83" s="204"/>
      <c r="AC83" s="204"/>
      <c r="AD83" s="204"/>
      <c r="AE83" s="204"/>
      <c r="AF83" s="204"/>
      <c r="AG83" s="204"/>
      <c r="AH83" s="204"/>
      <c r="AI83" s="204"/>
      <c r="AJ83" s="204"/>
      <c r="AK83" s="204"/>
      <c r="AL83" s="204"/>
      <c r="AM83" s="204"/>
      <c r="AN83" s="204"/>
      <c r="AO83" s="204"/>
      <c r="AP83" s="204"/>
      <c r="AQ83" s="204"/>
      <c r="AR83" s="204"/>
      <c r="AS83" s="204"/>
      <c r="AT83" s="204"/>
      <c r="AU83" s="204"/>
      <c r="AV83" s="204"/>
      <c r="AW83" s="204"/>
      <c r="AX83" s="204"/>
      <c r="AY83" s="20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Home</vt:lpstr>
      <vt:lpstr>Table of Contents</vt:lpstr>
      <vt:lpstr>INFORM Niger 2018</vt:lpstr>
      <vt:lpstr>Hazard &amp; Exposure</vt:lpstr>
      <vt:lpstr>Vulnerability</vt:lpstr>
      <vt:lpstr>Lack of Coping Capacity</vt:lpstr>
      <vt:lpstr>Indicator Data</vt:lpstr>
      <vt:lpstr>Indicator Data Regions</vt:lpstr>
      <vt:lpstr>Indicator Data Imputation</vt:lpstr>
      <vt:lpstr>Indicator Date</vt:lpstr>
      <vt:lpstr>INFORM Lack Reliability index</vt:lpstr>
      <vt:lpstr>Indicator Metadata</vt:lpstr>
      <vt:lpstr>DEPARTMENTS</vt:lpstr>
      <vt:lpstr>Indicator Date hidden</vt:lpstr>
      <vt:lpstr>Indicator Date hidden2</vt:lpstr>
      <vt:lpstr>Imputed and missing data hidden</vt:lpstr>
      <vt:lpstr>Imputed data hidden</vt:lpstr>
      <vt:lpstr>'Indicator Metadata'!_2012.06.11___GFM_Indicator_List</vt:lpstr>
      <vt:lpstr>DEPT</vt:lpstr>
      <vt:lpstr>DEPARTMENTS!Print_Area</vt:lpstr>
      <vt:lpstr>'INFORM Niger 2018'!Print_Area</vt:lpstr>
      <vt:lpstr>'Indicator Metadata'!Print_Titles</vt:lpstr>
      <vt:lpstr>'INFORM Niger 2018'!Print_Titles</vt:lpstr>
      <vt:lpstr>REGIONS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2018-06-20T14:46:39Z</cp:lastPrinted>
  <dcterms:created xsi:type="dcterms:W3CDTF">2013-01-24T09:37:59Z</dcterms:created>
  <dcterms:modified xsi:type="dcterms:W3CDTF">2018-07-16T07:24:52Z</dcterms:modified>
</cp:coreProperties>
</file>