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h台灣好行\@@@常用數據\心瑜\3-楠傑交辦\運研所所需資料\"/>
    </mc:Choice>
  </mc:AlternateContent>
  <bookViews>
    <workbookView xWindow="0" yWindow="0" windowWidth="28800" windowHeight="12255"/>
  </bookViews>
  <sheets>
    <sheet name="111年基本資料" sheetId="11" r:id="rId1"/>
    <sheet name="111年搭乘人次" sheetId="29" r:id="rId2"/>
  </sheets>
  <definedNames>
    <definedName name="_xlnm._FilterDatabase" localSheetId="0" hidden="1">'111年基本資料'!$H$1:$H$112</definedName>
    <definedName name="_xlnm.Print_Area" localSheetId="0">'111年基本資料'!$A$1:$Q$118</definedName>
    <definedName name="_xlnm.Print_Area" localSheetId="1">'111年搭乘人次'!$A$1:$Q$76</definedName>
    <definedName name="_xlnm.Print_Titles" localSheetId="0">'111年基本資料'!$5:$6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2" i="29" l="1"/>
  <c r="O72" i="29"/>
  <c r="N72" i="29"/>
  <c r="M72" i="29"/>
  <c r="L72" i="29"/>
  <c r="K72" i="29"/>
  <c r="J72" i="29"/>
  <c r="I72" i="29"/>
  <c r="H72" i="29"/>
  <c r="G72" i="29"/>
  <c r="F72" i="29"/>
  <c r="E72" i="29"/>
  <c r="Q71" i="29"/>
  <c r="Q70" i="29"/>
  <c r="Q69" i="29"/>
  <c r="Q68" i="29"/>
  <c r="Q67" i="29"/>
  <c r="Q66" i="29"/>
  <c r="Q65" i="29"/>
  <c r="Q64" i="29"/>
  <c r="Q63" i="29"/>
  <c r="Q62" i="29"/>
  <c r="Q61" i="29"/>
  <c r="Q60" i="29"/>
  <c r="Q59" i="29"/>
  <c r="Q58" i="29"/>
  <c r="Q57" i="29"/>
  <c r="Q56" i="29"/>
  <c r="Q55" i="29"/>
  <c r="Q54" i="29"/>
  <c r="Q53" i="29"/>
  <c r="Q52" i="29"/>
  <c r="Q51" i="29"/>
  <c r="Q50" i="29"/>
  <c r="Q49" i="29"/>
  <c r="Q48" i="29"/>
  <c r="Q47" i="29"/>
  <c r="Q46" i="29"/>
  <c r="Q45" i="29"/>
  <c r="Q44" i="29"/>
  <c r="Q43" i="29"/>
  <c r="Q42" i="29"/>
  <c r="Q41" i="29"/>
  <c r="Q40" i="29"/>
  <c r="Q39" i="29"/>
  <c r="Q38" i="29"/>
  <c r="Q37" i="29"/>
  <c r="Q36" i="29"/>
  <c r="Q35" i="29"/>
  <c r="Q34" i="29"/>
  <c r="Q33" i="29"/>
  <c r="Q32" i="29"/>
  <c r="Q31" i="29"/>
  <c r="Q30" i="29"/>
  <c r="Q29" i="29"/>
  <c r="Q28" i="29"/>
  <c r="Q27" i="29"/>
  <c r="Q26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9" i="29"/>
  <c r="Q8" i="29"/>
  <c r="Q7" i="29"/>
  <c r="Q6" i="29"/>
  <c r="Q5" i="29"/>
  <c r="Q72" i="29" l="1"/>
  <c r="L58" i="11"/>
  <c r="L92" i="11" l="1"/>
  <c r="L88" i="11"/>
  <c r="M86" i="11" s="1"/>
  <c r="K110" i="11" l="1"/>
  <c r="J109" i="11"/>
  <c r="L76" i="11" l="1"/>
  <c r="L29" i="11"/>
  <c r="L14" i="11" l="1"/>
  <c r="L12" i="11"/>
  <c r="L10" i="11"/>
  <c r="L33" i="11" l="1"/>
  <c r="L107" i="11" l="1"/>
  <c r="L106" i="11"/>
  <c r="L105" i="11"/>
  <c r="L103" i="11"/>
  <c r="L102" i="11"/>
  <c r="L101" i="11"/>
  <c r="M93" i="11"/>
  <c r="M92" i="11"/>
  <c r="L84" i="11"/>
  <c r="M84" i="11" s="1"/>
  <c r="L83" i="11"/>
  <c r="L82" i="11"/>
  <c r="L81" i="11"/>
  <c r="M81" i="11" s="1"/>
  <c r="L78" i="11"/>
  <c r="M77" i="11" s="1"/>
  <c r="L75" i="11"/>
  <c r="L73" i="11"/>
  <c r="L70" i="11"/>
  <c r="L69" i="11"/>
  <c r="M66" i="11"/>
  <c r="M65" i="11"/>
  <c r="L68" i="11"/>
  <c r="M68" i="11" s="1"/>
  <c r="L57" i="11"/>
  <c r="L47" i="11"/>
  <c r="L56" i="11"/>
  <c r="L41" i="11"/>
  <c r="L39" i="11"/>
  <c r="L36" i="11"/>
  <c r="M33" i="11" s="1"/>
  <c r="L31" i="11"/>
  <c r="M31" i="11" s="1"/>
  <c r="L27" i="11"/>
  <c r="M27" i="11" s="1"/>
  <c r="L26" i="11"/>
  <c r="L24" i="11"/>
  <c r="L23" i="11"/>
  <c r="L22" i="11"/>
  <c r="L18" i="11"/>
  <c r="M18" i="11" s="1"/>
  <c r="M21" i="11"/>
  <c r="L16" i="11"/>
  <c r="M16" i="11" s="1"/>
  <c r="M19" i="11"/>
  <c r="L7" i="11"/>
  <c r="M69" i="11" l="1"/>
  <c r="M7" i="11"/>
  <c r="L109" i="11"/>
  <c r="L112" i="11" s="1"/>
  <c r="M101" i="11"/>
  <c r="M60" i="11"/>
  <c r="M10" i="11"/>
  <c r="M29" i="11"/>
  <c r="M75" i="11"/>
  <c r="M39" i="11"/>
  <c r="M82" i="11"/>
  <c r="M22" i="11"/>
  <c r="M47" i="11"/>
  <c r="M57" i="11"/>
  <c r="M103" i="11"/>
  <c r="M110" i="11" l="1"/>
</calcChain>
</file>

<file path=xl/comments1.xml><?xml version="1.0" encoding="utf-8"?>
<comments xmlns="http://schemas.openxmlformats.org/spreadsheetml/2006/main">
  <authors>
    <author>許心瑜</author>
    <author>柯芳霓</author>
  </authors>
  <commentList>
    <comment ref="L58" authorId="0" shapeId="0">
      <text>
        <r>
          <rPr>
            <sz val="36"/>
            <color indexed="81"/>
            <rFont val="Tahoma"/>
            <family val="2"/>
          </rPr>
          <t>10/19</t>
        </r>
        <r>
          <rPr>
            <sz val="36"/>
            <color indexed="81"/>
            <rFont val="細明體"/>
            <family val="3"/>
            <charset val="136"/>
          </rPr>
          <t>核定:車機獎勵原4台改為3台。</t>
        </r>
      </text>
    </comment>
    <comment ref="L60" authorId="0" shapeId="0">
      <text>
        <r>
          <rPr>
            <b/>
            <sz val="36"/>
            <color indexed="81"/>
            <rFont val="細明體"/>
            <family val="3"/>
            <charset val="136"/>
          </rPr>
          <t>許心瑜</t>
        </r>
        <r>
          <rPr>
            <b/>
            <sz val="36"/>
            <color indexed="81"/>
            <rFont val="Tahoma"/>
            <family val="2"/>
          </rPr>
          <t>:</t>
        </r>
        <r>
          <rPr>
            <sz val="36"/>
            <color indexed="81"/>
            <rFont val="Tahoma"/>
            <family val="2"/>
          </rPr>
          <t xml:space="preserve">
355,000</t>
        </r>
        <r>
          <rPr>
            <sz val="36"/>
            <color indexed="81"/>
            <rFont val="細明體"/>
            <family val="3"/>
            <charset val="136"/>
          </rPr>
          <t>車機補助取消</t>
        </r>
      </text>
    </comment>
    <comment ref="L64" authorId="0" shapeId="0">
      <text>
        <r>
          <rPr>
            <b/>
            <sz val="36"/>
            <color indexed="81"/>
            <rFont val="細明體"/>
            <family val="3"/>
            <charset val="136"/>
          </rPr>
          <t>80,000車機補助取消</t>
        </r>
      </text>
    </comment>
    <comment ref="L65" authorId="0" shapeId="0">
      <text>
        <r>
          <rPr>
            <b/>
            <sz val="36"/>
            <color indexed="81"/>
            <rFont val="細明體"/>
            <family val="3"/>
            <charset val="136"/>
          </rPr>
          <t>許心瑜</t>
        </r>
        <r>
          <rPr>
            <b/>
            <sz val="36"/>
            <color indexed="81"/>
            <rFont val="Tahoma"/>
            <family val="2"/>
          </rPr>
          <t>:</t>
        </r>
        <r>
          <rPr>
            <sz val="36"/>
            <color indexed="81"/>
            <rFont val="Tahoma"/>
            <family val="2"/>
          </rPr>
          <t xml:space="preserve">
140,000</t>
        </r>
        <r>
          <rPr>
            <sz val="36"/>
            <color indexed="81"/>
            <rFont val="細明體"/>
            <family val="3"/>
            <charset val="136"/>
          </rPr>
          <t>車機補助取消</t>
        </r>
      </text>
    </comment>
    <comment ref="Q92" authorId="1" shapeId="0">
      <text>
        <r>
          <rPr>
            <b/>
            <sz val="48"/>
            <color indexed="81"/>
            <rFont val="標楷體"/>
            <family val="4"/>
            <charset val="136"/>
          </rPr>
          <t>崑慈堂更鹿野神社</t>
        </r>
      </text>
    </comment>
  </commentList>
</comments>
</file>

<file path=xl/sharedStrings.xml><?xml version="1.0" encoding="utf-8"?>
<sst xmlns="http://schemas.openxmlformats.org/spreadsheetml/2006/main" count="950" uniqueCount="511">
  <si>
    <t>北海岸管理處</t>
  </si>
  <si>
    <t>新北市政府</t>
  </si>
  <si>
    <t>桃園市政府</t>
  </si>
  <si>
    <t>新竹縣政府</t>
  </si>
  <si>
    <t>苗栗縣政府</t>
  </si>
  <si>
    <t>花蓮縣政府</t>
  </si>
  <si>
    <t>日月潭管理處</t>
    <phoneticPr fontId="1" type="noConversion"/>
  </si>
  <si>
    <t>雲嘉南管理處</t>
    <phoneticPr fontId="1" type="noConversion"/>
  </si>
  <si>
    <t>阿里山管理處</t>
    <phoneticPr fontId="1" type="noConversion"/>
  </si>
  <si>
    <t>西拉雅管理處</t>
    <phoneticPr fontId="1" type="noConversion"/>
  </si>
  <si>
    <t>東北角管理處</t>
    <phoneticPr fontId="1" type="noConversion"/>
  </si>
  <si>
    <t>花東縱谷管理處</t>
    <phoneticPr fontId="1" type="noConversion"/>
  </si>
  <si>
    <t>臺東縣政府</t>
    <phoneticPr fontId="1" type="noConversion"/>
  </si>
  <si>
    <t>澎湖縣政府</t>
    <phoneticPr fontId="1" type="noConversion"/>
  </si>
  <si>
    <t>連江縣政府</t>
    <phoneticPr fontId="1" type="noConversion"/>
  </si>
  <si>
    <t>路線別</t>
    <phoneticPr fontId="1" type="noConversion"/>
  </si>
  <si>
    <t>單趟里程(公里)</t>
    <phoneticPr fontId="1" type="noConversion"/>
  </si>
  <si>
    <t>主要站點</t>
    <phoneticPr fontId="1" type="noConversion"/>
  </si>
  <si>
    <t>單程行駛時間(分)</t>
    <phoneticPr fontId="1" type="noConversion"/>
  </si>
  <si>
    <t>宜蘭縣政府</t>
    <phoneticPr fontId="1" type="noConversion"/>
  </si>
  <si>
    <t>金門縣政府</t>
    <phoneticPr fontId="1" type="noConversion"/>
  </si>
  <si>
    <t>區域</t>
    <phoneticPr fontId="1" type="noConversion"/>
  </si>
  <si>
    <t>30-35</t>
  </si>
  <si>
    <t>營運類型</t>
    <phoneticPr fontId="1" type="noConversion"/>
  </si>
  <si>
    <t>一般類型</t>
  </si>
  <si>
    <t>一般類型</t>
    <phoneticPr fontId="1" type="noConversion"/>
  </si>
  <si>
    <t>需求反應式</t>
  </si>
  <si>
    <t>需求反應式</t>
    <phoneticPr fontId="1" type="noConversion"/>
  </si>
  <si>
    <t>臺北市政府</t>
    <phoneticPr fontId="1" type="noConversion"/>
  </si>
  <si>
    <t>行銷補助上限(元)</t>
    <phoneticPr fontId="1" type="noConversion"/>
  </si>
  <si>
    <t>合計(元)</t>
    <phoneticPr fontId="1" type="noConversion"/>
  </si>
  <si>
    <t>大鵬灣管理處</t>
    <phoneticPr fontId="1" type="noConversion"/>
  </si>
  <si>
    <t>班次(來回)（1往返=1車次=2班次）</t>
    <phoneticPr fontId="1" type="noConversion"/>
  </si>
  <si>
    <t>客運業者</t>
    <phoneticPr fontId="1" type="noConversion"/>
  </si>
  <si>
    <t>基隆客運</t>
    <phoneticPr fontId="1" type="noConversion"/>
  </si>
  <si>
    <t>基隆客運</t>
  </si>
  <si>
    <t>國光客運</t>
  </si>
  <si>
    <t>淡水客運</t>
  </si>
  <si>
    <t>大南客運</t>
  </si>
  <si>
    <t>臺北客運</t>
  </si>
  <si>
    <t>桃園客運
中壢客運</t>
  </si>
  <si>
    <t>桃園客運</t>
  </si>
  <si>
    <t>桃園客運
新竹客運</t>
  </si>
  <si>
    <t>金牌客運</t>
  </si>
  <si>
    <t>苗栗客運</t>
  </si>
  <si>
    <t>彰化客運</t>
  </si>
  <si>
    <t>員林客運</t>
  </si>
  <si>
    <t>員林客運
彰化客運
南投客運</t>
  </si>
  <si>
    <t>南投客運</t>
  </si>
  <si>
    <t>台西客運</t>
  </si>
  <si>
    <t>新營客運</t>
  </si>
  <si>
    <t>嘉義縣公車處</t>
  </si>
  <si>
    <t>府城客運</t>
  </si>
  <si>
    <t>興南客運</t>
  </si>
  <si>
    <t>屏東客運</t>
  </si>
  <si>
    <t>首都客運</t>
  </si>
  <si>
    <t>葛瑪蘭客運</t>
  </si>
  <si>
    <t>華聯客運</t>
  </si>
  <si>
    <t>太魯閣客運</t>
  </si>
  <si>
    <t>金門縣公共車船管理處</t>
  </si>
  <si>
    <t>澎湖縣政府公共車船管理處</t>
  </si>
  <si>
    <t>一般路線：85.7
延駛至向山：89
台中航空站出發：109.7</t>
  </si>
  <si>
    <t>一般路線：88.3
延駛至九族：95.5</t>
  </si>
  <si>
    <t>上午線：41.2
下午線：38.6</t>
  </si>
  <si>
    <t>集集-水里-水里國中-蛇窯-頂崁-郡坑-安村-檢查站-信義-信義鄉農會-豐丘-筆石-土場-同富國中-龍城-泰山-發著所-馬希哈蘭-達谷蘭-東埔</t>
  </si>
  <si>
    <t>南投客運</t>
    <phoneticPr fontId="1" type="noConversion"/>
  </si>
  <si>
    <t>埔里總站—埔里轉運站-中心碑-榮民醫院-臺一農場-觀音山莊-觀音瀑布-獅子頭-錦吉蝴蝶館-鳥踏坑-南豐-楓樹林-新內山加油站-南山溪-天主堂-眉溪-霧社-以馬內利-五里坡-茲心園-清境龍莊-壽亭-見晴山莊-清境國小-國民賓館-清境農場旅服中心-觀山牧區-青青草原-娜嚕灣-蘋果園-富嘉果園-仁莊-挪威森林-松崗-梅峰-翠峰</t>
    <phoneticPr fontId="1" type="noConversion"/>
  </si>
  <si>
    <t>台西客運</t>
    <phoneticPr fontId="1" type="noConversion"/>
  </si>
  <si>
    <t>高鐵左營站→東琉線碼頭站→屏客東港站→濱灣碼頭站→大鵬灣遊客中心</t>
    <phoneticPr fontId="1" type="noConversion"/>
  </si>
  <si>
    <t>市區公車</t>
    <phoneticPr fontId="1" type="noConversion"/>
  </si>
  <si>
    <t>公路客運</t>
    <phoneticPr fontId="1" type="noConversion"/>
  </si>
  <si>
    <t>是</t>
  </si>
  <si>
    <t>否</t>
  </si>
  <si>
    <t>特定時段營運</t>
    <phoneticPr fontId="1" type="noConversion"/>
  </si>
  <si>
    <t>統聯客運</t>
    <phoneticPr fontId="1" type="noConversion"/>
  </si>
  <si>
    <t>國光客運</t>
    <phoneticPr fontId="1" type="noConversion"/>
  </si>
  <si>
    <t>是</t>
    <phoneticPr fontId="1" type="noConversion"/>
  </si>
  <si>
    <t>50-60</t>
    <phoneticPr fontId="1" type="noConversion"/>
  </si>
  <si>
    <t>40-60</t>
    <phoneticPr fontId="1" type="noConversion"/>
  </si>
  <si>
    <t>日月潭-馥麗飯店-水社-水社壩-向山行政中心-月牙灣-頭社國小-頭社派出所-頭社-日月潭特色遊學中心-銃櫃-大平林-柑子林-頂崁-迴窯-蛇窯-社子-水里國中-水里鄉公所-電力公司-水里-大灣-振昌木廠-車埕</t>
    <phoneticPr fontId="1" type="noConversion"/>
  </si>
  <si>
    <t>斗六火車站(起站)→雲中街→社口遊客中心→雲林科技大學→綠色隧道→古坑嘉興宮→福祿壽酒廠→永光故事屋→劍湖山世界→華山咖啡大街(迄站)</t>
    <phoneticPr fontId="1" type="noConversion"/>
  </si>
  <si>
    <t>斗六火車站(起站)→高鐵雲林站→雲林布袋戲館→北港武德宮→北港朝天宮→口湖遊客中心→三條崙海清宮→五條港安西府→麥寮拱範宮→高鐵雲林站→斗六火車站(迄站)。</t>
    <phoneticPr fontId="1" type="noConversion"/>
  </si>
  <si>
    <t>嘉義火車站-文化中心（檜意森活村）-臺灣菸酒嘉義觀光酒廠-民雄工業服務區(卡普秀醫美觀光工廠)-旺萊山鳳梨文化園區-民雄金桔觀光工廠-中正大學-民雄火車站-菁埔貓世界-新港奉天宮-頂菜園-板陶窯-蒜頭蔗埕文化園區-故宮南院-高鐵嘉義站</t>
    <phoneticPr fontId="1" type="noConversion"/>
  </si>
  <si>
    <t>臺南火車站(南站)→孔廟(臺灣文學館、臺南市美術館1館)→林百貨/鄭成功祖廟→赤崁樓→西門友愛街口→小西門(大億麗緻)→永華站 →中正海安路口→神農街→立人國小→公園北路→臺南轉運站→成功路→臺南火車站(南站)</t>
    <phoneticPr fontId="1" type="noConversion"/>
  </si>
  <si>
    <t>週二-週日行駛，採預約制，5人成行，每日1~2班次</t>
    <phoneticPr fontId="1" type="noConversion"/>
  </si>
  <si>
    <t>山外車站→山后民俗村→獅山砲陣地→馬山觀測所→文化園區→山外車站</t>
    <phoneticPr fontId="1" type="noConversion"/>
  </si>
  <si>
    <t>金城車站→官路邊古官道(車上導覽不下車)→北門(下車導覽)→古地城隍廟(下車導覽)→西門甕城(下車導覽)→舊城牆(車上解說導覽不下車)→睢陽著節廟(下車導覽)→南門、金酒舊廠(下車導覽)→步行→葉華成故居(金門高粱酒史館) →文臺寶塔、虛江嘯臥碣群(下車導覽）→漢影雲根碣(下車導覽)→環古崗湖(車上導覽不下車)→東門(下車導覽10分鐘)→魯王疑塚(下車導覽)→金城車站</t>
    <phoneticPr fontId="1" type="noConversion"/>
  </si>
  <si>
    <t>西衛東站-石滬廣場-公車總站-自由塔-第三漁港(雅霖)-元泰、百世多麗-東衛站-通梁古榕-漁翁島燈塔-大菓葉玄武岩柱-二崁聚落-小門鯨魚洞-跨海大橋(西嶼端)-東衛站-元泰、百世多麗-第三漁港(雅霖)-自由塔-公車總站-石滬廣場-西衛東站</t>
    <phoneticPr fontId="1" type="noConversion"/>
  </si>
  <si>
    <t>上午08:30~12:00及下午14:00~17:30
酒廠展示中心(起站)-遊客中心-東引燈塔-烈女義坑-一線天-安東坑道-國之北疆-酒廠展示中心(迄站)</t>
    <phoneticPr fontId="1" type="noConversion"/>
  </si>
  <si>
    <t xml:space="preserve"> </t>
    <phoneticPr fontId="1" type="noConversion"/>
  </si>
  <si>
    <t>特定時段營運(4-9月)</t>
    <phoneticPr fontId="1" type="noConversion"/>
  </si>
  <si>
    <t>一般類型(品牌加盟)</t>
    <phoneticPr fontId="1" type="noConversion"/>
  </si>
  <si>
    <t>郵輪式公車</t>
  </si>
  <si>
    <t>郵輪式公車</t>
    <phoneticPr fontId="1" type="noConversion"/>
  </si>
  <si>
    <t>彰化縣政府</t>
    <phoneticPr fontId="1" type="noConversion"/>
  </si>
  <si>
    <t>郵輪式公車(品牌加盟)</t>
    <phoneticPr fontId="1" type="noConversion"/>
  </si>
  <si>
    <t>需求反應式(品牌加盟)</t>
    <phoneticPr fontId="1" type="noConversion"/>
  </si>
  <si>
    <t>否</t>
    <phoneticPr fontId="1" type="noConversion"/>
  </si>
  <si>
    <t>澎湖縣政府公共車船管理處</t>
    <phoneticPr fontId="1" type="noConversion"/>
  </si>
  <si>
    <t>斗六火車站(起站)→鎮西國小→水岸藝術公園→成大醫院→受天宮→勞工育樂中心→環球科技大學側門→東和→荷苞厝→荷苞山桐花公園→早寮→地母廟→二坪仔→東內寮→小旗仔→檳榔宅→外湖→內湖→新草嶺國小→草嶺公園→草嶺→東壁山莊。(迄站)。</t>
    <phoneticPr fontId="1" type="noConversion"/>
  </si>
  <si>
    <t>經中台禪寺：例假日4班次</t>
    <phoneticPr fontId="1" type="noConversion"/>
  </si>
  <si>
    <t>經埔里：平、假日30班次
(視實際情況酌開加班車)</t>
    <phoneticPr fontId="1" type="noConversion"/>
  </si>
  <si>
    <t>上午08:30~12:00及下午14:00~17:30
塘岐站(起站)-橋仔聚落-芹壁聚落-北竿遊客中心-壁山觀景台-塘岐村-戰爭和平公園-塘后沙灘-塘岐站 (迄站)</t>
    <phoneticPr fontId="1" type="noConversion"/>
  </si>
  <si>
    <t>是</t>
    <phoneticPr fontId="1" type="noConversion"/>
  </si>
  <si>
    <t>直達：平日19班次、假日23班次
(視實際情況酌開加班車)</t>
    <phoneticPr fontId="1" type="noConversion"/>
  </si>
  <si>
    <t>平、假日1班次</t>
    <phoneticPr fontId="1" type="noConversion"/>
  </si>
  <si>
    <t>週六行駛(需求反應式)
上午、下午各1班次</t>
    <phoneticPr fontId="1" type="noConversion"/>
  </si>
  <si>
    <t>週日行駛(需求反應式)2班次</t>
    <phoneticPr fontId="1" type="noConversion"/>
  </si>
  <si>
    <t>平、假日2班次</t>
    <phoneticPr fontId="1" type="noConversion"/>
  </si>
  <si>
    <t>旺季(4-10月)：平日16班次、假日30班次
淡季(11-3月)：平、假日16班次</t>
    <phoneticPr fontId="1" type="noConversion"/>
  </si>
  <si>
    <t>旺季(4-10月)：平日16班次、假日32班次
淡季(11-3月)：平、假日16班次</t>
    <phoneticPr fontId="1" type="noConversion"/>
  </si>
  <si>
    <t>平、假日16班次</t>
    <phoneticPr fontId="1" type="noConversion"/>
  </si>
  <si>
    <t>平、假日34班次</t>
    <phoneticPr fontId="1" type="noConversion"/>
  </si>
  <si>
    <t>夏季(4-10月):平、假日16班次
冬季(11-3月):平日8班次、假日14班次</t>
    <phoneticPr fontId="1" type="noConversion"/>
  </si>
  <si>
    <t>夏季(5-10月)：平、假日16班次
冬季(11-4月)：假日16班次</t>
    <phoneticPr fontId="1" type="noConversion"/>
  </si>
  <si>
    <t>平、假日56班次</t>
    <phoneticPr fontId="1" type="noConversion"/>
  </si>
  <si>
    <t>平日18班次、假日26班次</t>
    <phoneticPr fontId="1" type="noConversion"/>
  </si>
  <si>
    <t>假日18班次</t>
    <phoneticPr fontId="1" type="noConversion"/>
  </si>
  <si>
    <t>假日16班次</t>
    <phoneticPr fontId="1" type="noConversion"/>
  </si>
  <si>
    <t>平日6班次、假日10班次</t>
    <phoneticPr fontId="1" type="noConversion"/>
  </si>
  <si>
    <t>平、假日14班次</t>
    <phoneticPr fontId="1" type="noConversion"/>
  </si>
  <si>
    <t>平、假日4班次</t>
    <phoneticPr fontId="1" type="noConversion"/>
  </si>
  <si>
    <t>平日28班次、假日48班次</t>
    <phoneticPr fontId="1" type="noConversion"/>
  </si>
  <si>
    <t>假日8班次(含2班次DRTS)</t>
    <phoneticPr fontId="1" type="noConversion"/>
  </si>
  <si>
    <t>假日7班次</t>
    <phoneticPr fontId="1" type="noConversion"/>
  </si>
  <si>
    <t>水里-東埔線平、假日12班次
(週五加開2班次)
集集-東埔線平、假日4班次</t>
    <phoneticPr fontId="1" type="noConversion"/>
  </si>
  <si>
    <t>平、假日12班次</t>
    <phoneticPr fontId="1" type="noConversion"/>
  </si>
  <si>
    <t>平日14班次、假日20班次</t>
    <phoneticPr fontId="1" type="noConversion"/>
  </si>
  <si>
    <t>假日6班次</t>
    <phoneticPr fontId="1" type="noConversion"/>
  </si>
  <si>
    <t>平日8班次、假日16班次</t>
    <phoneticPr fontId="1" type="noConversion"/>
  </si>
  <si>
    <t>平日36班次、假日46班次</t>
    <phoneticPr fontId="1" type="noConversion"/>
  </si>
  <si>
    <t>平、假日31班次</t>
    <phoneticPr fontId="1" type="noConversion"/>
  </si>
  <si>
    <t>平、假日42班次</t>
    <phoneticPr fontId="1" type="noConversion"/>
  </si>
  <si>
    <t>平日24班次、假日30班次</t>
    <phoneticPr fontId="1" type="noConversion"/>
  </si>
  <si>
    <t>平、假日4班次(採預約制，四人成行)</t>
    <phoneticPr fontId="1" type="noConversion"/>
  </si>
  <si>
    <t>平、假日3班次
(三仙台每日往返1班次、
阿美族民俗中心每日往返2班次)
11-4月B、C路線
5-10月B、D路線</t>
    <phoneticPr fontId="1" type="noConversion"/>
  </si>
  <si>
    <t>是</t>
    <phoneticPr fontId="1" type="noConversion"/>
  </si>
  <si>
    <t>新營客運</t>
    <phoneticPr fontId="1" type="noConversion"/>
  </si>
  <si>
    <t>屏東客運
高雄客運
國光客運</t>
    <phoneticPr fontId="1" type="noConversion"/>
  </si>
  <si>
    <t>可攜折疊式自行車</t>
    <phoneticPr fontId="1" type="noConversion"/>
  </si>
  <si>
    <t>◎</t>
  </si>
  <si>
    <t>◎</t>
    <phoneticPr fontId="1" type="noConversion"/>
  </si>
  <si>
    <t>◎</t>
    <phoneticPr fontId="1" type="noConversion"/>
  </si>
  <si>
    <t>市區公車</t>
  </si>
  <si>
    <t>1.假日6班次
2.需求反應式服務，供遊客於平日達15人以上可線上預約專屬行程出遊。</t>
    <phoneticPr fontId="1" type="noConversion"/>
  </si>
  <si>
    <t>臺中市政府</t>
    <phoneticPr fontId="1" type="noConversion"/>
  </si>
  <si>
    <t>臺中客運
全航客運
豐原客運</t>
    <phoneticPr fontId="1" type="noConversion"/>
  </si>
  <si>
    <t>市區公車</t>
    <phoneticPr fontId="1" type="noConversion"/>
  </si>
  <si>
    <t>嘉義縣公車處</t>
    <phoneticPr fontId="1" type="noConversion"/>
  </si>
  <si>
    <t>是</t>
    <phoneticPr fontId="1" type="noConversion"/>
  </si>
  <si>
    <t>◎</t>
    <phoneticPr fontId="1" type="noConversion"/>
  </si>
  <si>
    <t>港坪運動公園-嘉樂福觀光夜市-番子溝公園-大潤發(博愛路)-嘉義市轉運中心-自由友忠路口-北香湖公園-秀泰影城-嘉義火車站-新光三越遠東站-文化路口-嘉邑城隍廟-市政府(吳鳳北路)-檜意森活村(北門)-獄政博物館-嘉義高商(嘉義公園)-嘉義高中(啟明路)-嘉義高中—下山仔頂(大雅商圈)-蘭潭國小-蘭潭DC-蘭潭</t>
    <phoneticPr fontId="1" type="noConversion"/>
  </si>
  <si>
    <t>一般路線(臺南轉運站到觀夕平台)單程16.13公里
延駛路線(觀夕平台到七股鹽山)單程31.83公里
賞鳥季路線(七股鹽山到黑面琵鷺賞鳥亭)單程19公里</t>
    <phoneticPr fontId="1" type="noConversion"/>
  </si>
  <si>
    <t>10.大溪快線
501</t>
    <phoneticPr fontId="1" type="noConversion"/>
  </si>
  <si>
    <t>11.小烏來線
502</t>
    <phoneticPr fontId="1" type="noConversion"/>
  </si>
  <si>
    <t>12.石門水庫線
503</t>
    <phoneticPr fontId="1" type="noConversion"/>
  </si>
  <si>
    <t>13.東眼山線
506</t>
    <phoneticPr fontId="1" type="noConversion"/>
  </si>
  <si>
    <t>14.獅山線
5700</t>
    <phoneticPr fontId="1" type="noConversion"/>
  </si>
  <si>
    <t>16.南庄線
5805A</t>
    <phoneticPr fontId="1" type="noConversion"/>
  </si>
  <si>
    <t>員林客運</t>
    <phoneticPr fontId="1" type="noConversion"/>
  </si>
  <si>
    <t>瑞芳火車站(區民廣場)→九份派出所站→九份站→黃金博物館站→黃金瀑布站→茹川橋站→水湳洞→南雅南新宮站→鼻頭站→龍洞灣海洋公園(龍洞北口)站→龍洞港站→龍洞四季灣(龍洞南口)站→金沙灣站→澳底站→鹽寮站→龍門站→福隆遊客中心站(福隆)→香蘭站→大香蘭站→卯澳站→佛祖廟站→馬崗 三貂角燈塔</t>
    <phoneticPr fontId="1" type="noConversion"/>
  </si>
  <si>
    <t>水里-東埔線70
集集-東埔線85</t>
    <phoneticPr fontId="1" type="noConversion"/>
  </si>
  <si>
    <t>一般路線50
延駛路線48
賞鳥季路線40</t>
    <phoneticPr fontId="1" type="noConversion"/>
  </si>
  <si>
    <t>宜蘭轉運站→宜蘭火車站→壯圍鄉公所→壯圍旅遊服務園區→復興村→後埤→保安宮→過嶺→永鎮濱海遊憩區→新社→大福海濱遊憩區→大福水門→竹安→竹安廟→竹安國小→打馬煙→頭城濱海森林公園→大坑觀景台→烏石港轉運站→頭城火車站</t>
    <phoneticPr fontId="1" type="noConversion"/>
  </si>
  <si>
    <t>礁溪轉運站→白石腳→頭城→烏石港(蘭陽博物館)→東北角風景區外澳站→外澳→大園→更新→更新漁港→北關→橋板湖→忠孝新村→大溪→大溪社區→新港→大里→天公廟(大里遊客中心)→大樹→石城→隧道口→石城服務區→大掘澳→鶯歌石→萊萊→啟源→馬崗</t>
    <phoneticPr fontId="1" type="noConversion"/>
  </si>
  <si>
    <t>羅東運動公園→北城公園(觀天下)→羅東運動公園自行車道(羅東高中)→羅東夜市(公正國小)→羅東林業園區→羅東轉運站(羅東後站)→慈濟精舍→五結市中心→冬山河親水公園→利澤老街→新水休閒養殖漁業示範區→國立傳統藝術中心</t>
    <phoneticPr fontId="1" type="noConversion"/>
  </si>
  <si>
    <t xml:space="preserve">外木山站→臺鐵基隆站(基隆市旅遊服務中心)→廟口夜市站→中正公園站→二沙灣砲台(海門天險)站→原住民文化會館(正濱漁港)站→和平島站→和平島公園站→八斗子漁港(碧砂泊區)站→海洋科技博物館(潮境公園)站→臺鐵八斗子站→建基煤礦站→瑞芳漁會(深澳漁港)站 </t>
    <phoneticPr fontId="1" type="noConversion"/>
  </si>
  <si>
    <t>捷運淡水站→中山濱海路口(輕軌淡水行政中心)→大崛(淺水灣)→三芝遊客中心(名人文物館)→北觀風景區管理處(白沙灣)→富基漁港(石門婚紗廣場)→富貴角燈塔→老梅(綠石槽)→石門洞→中角灣→基督教平安園→筠園(金寶山園區)→朱銘美術館→金山舊機場遺址(聖德宮/李芑豐古宅)→金山區公所(老街)→金山遊客中心(獅頭山公園)→加投里(溫泉區)→野柳地質公園(野柳海洋世界)</t>
    <phoneticPr fontId="1" type="noConversion"/>
  </si>
  <si>
    <t>捷運北投站→北投溫泉博物館、梅庭、地熱谷(北投公園)→硫磺谷地熱景觀區(彌陀寺站)→陽明公園、花鐘(陽明公園服務中心站)→草山行館(陽明山立體停車場)→公車轉運站(陽明山)→陽明山國家公園遊客中心(陽明山國家公園管理處站)→陽明書屋→竹子湖</t>
    <phoneticPr fontId="1" type="noConversion"/>
  </si>
  <si>
    <t>平日42班次、假日40班次</t>
    <phoneticPr fontId="1" type="noConversion"/>
  </si>
  <si>
    <t>捷運木柵站→深坑(老街)→雙溪口→文山煤礦→姑娘廟→菁桐坑→平溪(老街)→田子(嶺腳車站)→慶和站(望古車站)→十分寮(老街)→十分遊客中心</t>
    <phoneticPr fontId="1" type="noConversion"/>
  </si>
  <si>
    <t>25.4~42.8</t>
    <phoneticPr fontId="1" type="noConversion"/>
  </si>
  <si>
    <t>24.9~27.9</t>
    <phoneticPr fontId="1" type="noConversion"/>
  </si>
  <si>
    <t>中壢總站→老街溪河川教育中心→葡萄王健康活力能量館→柑仔園→劉屋(晴耕雨讀小書院)→中正北龍路口(龍潭站)→名人堂花園大飯店→桃園市客家文化館→十一份(文化路活魚街)→石管局(石門大草坪)→十一份(文化路活魚街)→三坑老街→石門山登山口→石門車站(壩頂)→石門水庫坪林收費站</t>
    <phoneticPr fontId="1" type="noConversion"/>
  </si>
  <si>
    <t>大溪總站→大溪陵寢→草嶺腳(富田農場)→慈湖→舊百吉隧道→五路財神廟→大溪老茶場→角板山行館→東眼山國家森林遊樂區</t>
    <phoneticPr fontId="1" type="noConversion"/>
  </si>
  <si>
    <t>桃園總站→大湳→梅花社區→金蘭醬油博物館→崎頂(原住民文化會館)→新街尾(和平老街)→大溪站→三層(打鐵寮古道)→經國紀念館→草嶺腳(富田農場)→慈湖→舊百吉隧道→五路財神廟→阿姆坪碼頭→大溪老茶廠→中正路→角板山行館→小烏來天空步道</t>
    <phoneticPr fontId="1" type="noConversion"/>
  </si>
  <si>
    <t>竹南車站→苗北藝文中心→尚順廣場→苗栗客運→頭份後花園→三灣站→獅頭山古道口→龍門口站→桂竹林→南庄國中→南庄站→南庄遊客中心</t>
    <phoneticPr fontId="1" type="noConversion"/>
  </si>
  <si>
    <t>苗栗高鐵站→苗栗車站→貓裏山公園(南苗)→聯合大學(二坪)→聯合大學(八甲)→南勢車站→銅鑼車站→銅鑼科學園區→臺灣客家文化館→三義車站→木雕博物館→西湖渡假村</t>
    <phoneticPr fontId="1" type="noConversion"/>
  </si>
  <si>
    <t>平、假日10班次</t>
    <phoneticPr fontId="1" type="noConversion"/>
  </si>
  <si>
    <t>平日10班次、假日18班次</t>
    <phoneticPr fontId="1" type="noConversion"/>
  </si>
  <si>
    <t>綠11A：15.4公里
綠11B：11.8公里</t>
    <phoneticPr fontId="1" type="noConversion"/>
  </si>
  <si>
    <t>綠11A：35
綠11B：30</t>
    <phoneticPr fontId="1" type="noConversion"/>
  </si>
  <si>
    <r>
      <t>臺鐵竹北站→竹北口→新竹縣政府→喜來登飯店→新竹高鐵站→綠獅社區→文林閣→</t>
    </r>
    <r>
      <rPr>
        <sz val="60"/>
        <rFont val="標楷體"/>
        <family val="4"/>
        <charset val="136"/>
      </rPr>
      <t>飛鳳山(假日停靠)</t>
    </r>
    <r>
      <rPr>
        <sz val="60"/>
        <color theme="1"/>
        <rFont val="標楷體"/>
        <family val="4"/>
        <charset val="136"/>
      </rPr>
      <t>→竹東火車站→綠世界生態廣場→膨風茶文物館→北埔老街→峨眉站→獅山遊客中心</t>
    </r>
    <phoneticPr fontId="1" type="noConversion"/>
  </si>
  <si>
    <t>臺中車站-民權繼光街口-臺中州廳-臺中醫院-民權中華路口-臺中教育大學-五權民生路口-五權自立街口-大墩文化中心-五權五廊街口-美術園道-美村五權五街口-美術館-向上國中-美村向上路口-美村向上北路口-美村公益路口-草悟道-科學博物館-忠明高中-植物園-西屯英才路口-英才民權路口-篤行國小-五權國中-中山堂-五權學士路口-莒光新城-臺灣體大體育場-臺中一中-臺灣體大游泳池-臺中公園-立體停車場-自由富台東街口-自由進德路口-秀泰廣場-秀泰影城-國軍英雄館</t>
    <phoneticPr fontId="1" type="noConversion"/>
  </si>
  <si>
    <t>1.假日及國定假日固定行駛，6班次/天。
2.週一至週五採DRTS預約班次營運。</t>
    <phoneticPr fontId="1" type="noConversion"/>
  </si>
  <si>
    <t>嘉義高鐵站→南靖火車站→後壁火車站→白河轉運站→仙草埔-寶泉橋→關子嶺</t>
    <phoneticPr fontId="1" type="noConversion"/>
  </si>
  <si>
    <t>新營客運總站→台糖尖山埤江南渡假村→烏山頭水庫→官田遊客中心→川文山→新化老街→新市火車站→南科史前博物館</t>
    <phoneticPr fontId="1" type="noConversion"/>
  </si>
  <si>
    <t>高鐵左營站→枋寮站→車城農會→海生館轉乘站→恆春 轉運站→南灣→墾丁牌樓→墾丁派出所→小灣</t>
    <phoneticPr fontId="1" type="noConversion"/>
  </si>
  <si>
    <t>屏東轉運站→谷川大橋休憩區→神山部落→霧臺部落→禮納里部落→返回屏東轉運站</t>
    <phoneticPr fontId="1" type="noConversion"/>
  </si>
  <si>
    <t>平日8班次、假日20班次</t>
    <phoneticPr fontId="1" type="noConversion"/>
  </si>
  <si>
    <t>新營(客運總站)-新營綜合轉運站-鹽水-布袋遊客中心-布袋商港-高跟鞋教堂-南鯤鯓(代天府)-北門區公所(水晶教堂)-泰安宮(井仔腳鹽田)-將軍漁港-馬沙溝彩繪村-七股鹽山-台灣鹽博物館</t>
    <phoneticPr fontId="1" type="noConversion"/>
  </si>
  <si>
    <t>臺東轉運站→寶町藝文中心→公教會館→四維傳廣→臺東糖廠文創園區→娜路彎酒店→臺東火車站→卑南遺址公園→明峰→原生應用植物園→初鹿牧場→四維→布農部落→鹿野神社→鹿野火車站→永安社區→鹿野遊客中心→鹿野高台</t>
    <phoneticPr fontId="1" type="noConversion"/>
  </si>
  <si>
    <t>金城車站→莒光樓→水頭聚落→明遺古街→文臺寶塔→翟山坑道→金城車站</t>
    <phoneticPr fontId="1" type="noConversion"/>
  </si>
  <si>
    <t>金城車站→金城民防坑道→和平紀念園區→北山洋樓→古寧頭戰史館→雙鯉溼地自然中心→慈湖三角堡→金城車站</t>
    <phoneticPr fontId="1" type="noConversion"/>
  </si>
  <si>
    <t>山外車站→榕園、八二三戰史館、俞大維紀念館→特約茶室展示館→瓊林聚落(閩南古厝群)→金門國家公園(自行車故事館)→陳景蘭洋樓→山外車站</t>
    <phoneticPr fontId="1" type="noConversion"/>
  </si>
  <si>
    <t>石滬廣場站-公車總站-第三漁港(雅霖)站-元泰、百世多麗站-澎湖機場站-林投貝殼教堂站-龍門閉鎖陣地-南寮社區-菓葉灰窯站-澎湖機場站-澎湖海洋地質公園中心站-元泰、百世多麗站-第三漁港(雅霖)站-公車總站-石滬廣場站</t>
    <phoneticPr fontId="1" type="noConversion"/>
  </si>
  <si>
    <t>嘉義火車站-檜意森活村(北門)-竹崎火車站(親水公園)-東水道(文峰遊客中心)-金獅廣福宮-金獅奉茶亭-出水坑-石鼓坪-雲潭瀑布-圓潭生態園區-源興宮-瑞里(瑞太古道)-瑞太資訊站</t>
    <phoneticPr fontId="1" type="noConversion"/>
  </si>
  <si>
    <t>高鐵彰化站-臺鐵田中站-社頭清水岩溫泉露營區-清水岩寺-樂活襪之鄉博物館/台灣手套博物館-福井鐵道文物館-臺鐵社頭站-襪子王觀光工廠-高鐵彰化站</t>
    <phoneticPr fontId="1" type="noConversion"/>
  </si>
  <si>
    <t>埔里-清境農場：10班次
埔里-清境農場-松崗：6班次
埔里-清境農場-翠峰：6班次</t>
    <phoneticPr fontId="1" type="noConversion"/>
  </si>
  <si>
    <t>12班次</t>
    <phoneticPr fontId="1" type="noConversion"/>
  </si>
  <si>
    <t>-</t>
    <phoneticPr fontId="1" type="noConversion"/>
  </si>
  <si>
    <t>-</t>
    <phoneticPr fontId="1" type="noConversion"/>
  </si>
  <si>
    <t>嘉義客運</t>
    <phoneticPr fontId="1" type="noConversion"/>
  </si>
  <si>
    <t>一般路線：假日10班次
延駛路線：假日10班次
賞鳥季路線：8班次</t>
    <phoneticPr fontId="1" type="noConversion"/>
  </si>
  <si>
    <t>1.假日12班次
2.需求反應式服務，供遊客於平日達15人以上可線上預約專屬行程出遊。</t>
    <phoneticPr fontId="1" type="noConversion"/>
  </si>
  <si>
    <t>高鐵桃園站→大江國際購物中心→仁和國中→崎頂(原住民文化會館)→新街尾(和平老街)→大溪站→三層(打鐵寮古道) →大溪陵寢→草嶺腳(富田農場)→慈湖</t>
    <phoneticPr fontId="1" type="noConversion"/>
  </si>
  <si>
    <t>路權類型</t>
    <phoneticPr fontId="1" type="noConversion"/>
  </si>
  <si>
    <t>84.9公里</t>
    <phoneticPr fontId="1" type="noConversion"/>
  </si>
  <si>
    <t>水里-東埔線35.6
集集-東埔線44.7</t>
    <phoneticPr fontId="1" type="noConversion"/>
  </si>
  <si>
    <t>66.7公里</t>
    <phoneticPr fontId="1" type="noConversion"/>
  </si>
  <si>
    <t>經高鐵站：
84.4公里(延駛至杉林溪102公里)
高鐵站出發：
73.6公里(延駛至杉林溪91.2公里)</t>
    <phoneticPr fontId="1" type="noConversion"/>
  </si>
  <si>
    <t>埔里-清境農場約38.9公里
埔里-松崗約39.1公里
埔里-翠峰約45.1公里</t>
    <phoneticPr fontId="1" type="noConversion"/>
  </si>
  <si>
    <t>無障礙服務路線</t>
    <phoneticPr fontId="1" type="noConversion"/>
  </si>
  <si>
    <t>111年台灣好行路線基本資料</t>
    <phoneticPr fontId="1" type="noConversion"/>
  </si>
  <si>
    <t xml:space="preserve">
8101A路線：300
8101B路線：145
8101C路線：100
8101D路線：100
</t>
    <phoneticPr fontId="1" type="noConversion"/>
  </si>
  <si>
    <t xml:space="preserve">路線1：131.3
路線2：99.6
路線3：99.9
路線4：99.8
</t>
    <phoneticPr fontId="1" type="noConversion"/>
  </si>
  <si>
    <t>▲8101A路線(1日行程)：台東轉運站(起站)→台東火車站→小野柳→金樽休憩區→阿美族民俗中心→成功漁港→成功→三仙台遊憩區(返程)→東河橋→都蘭糖廠→台東火車站→台東轉運站(終點)
▲8101B路線(半日行程)：台東轉運站(起站)→台東火車站→加路蘭→金樽休憩區→阿美族民俗中心(返程)→台東火車站→台東轉運站(終點)
▲8101C路線(半日行程)：台東轉運站(起站)→台東火車站→加路蘭→阿美族民俗中心(返程)→東河橋→水往上流→台東火車站→台東轉運站(終點)，開行時間每年11月1日起至隔年04月30日
▲8101D路線(半日行程)：台東轉運站(起站)→台東火車站→加路蘭→阿美族民俗中心(返程)→東河橋→都蘭糖廠→小野柳→台東火車站→台東轉運站(終點)，開行時間每年5月1日起至10月31日</t>
    <phoneticPr fontId="1" type="noConversion"/>
  </si>
  <si>
    <t>東部海岸管理處</t>
  </si>
  <si>
    <t>一般路線：
臺南轉運站→臺南火車站(南站)→延平郡王祠(府前路)→建興國中(府前路)→林百貨、鄭成功祖廟→赤崁樓→中正商圈(台灣好行)→億載金城→原住民文化會館→延平街→安平蚵灰窯文化館→安平古堡(安北路)→德記洋行、安平樹屋→大員皇冠假日酒店(安北路)→觀夕平台→(延駛站點) 台江國家公園管理處→四草生態文化園區(大眾廟)→四草野生動物保護區→鹿耳門橋→聖母廟(城安路)→龍山里→台灣鹽博物館→七股鹽山
▲賞鳥季路線：
七股鹽山→台灣鹽博物館→海寮碼頭→海寮紅樹林驛站→六孔管理站→黑面琵鷺生態展示館→黑面琵鷺賞鳥亭</t>
    <phoneticPr fontId="1" type="noConversion"/>
  </si>
  <si>
    <t>▲綠11A：臺鐵礁溪站(起)→礁溪轉運站→礁溪溫泉公園(溫泉遊客中心)→湯圍溝公園→跑馬古道→老爺得天公園→五峰旗風景特定區→老爺得天公園→跑馬古道→李寶興圳→林美社區遊客中心→林美石磐步道→佛光大學→曼陀羅滴水坊→佛光大學雲起樓
▲綠11B：臺鐵礁溪站(起)→礁溪轉運站→礁溪溫泉公園(溫泉遊客中心)→湯圍溝公園→跑馬古道公園→李寶興圳→林美社區遊客中心→林美石磐步道→淡江大學蘭陽院區</t>
    <phoneticPr fontId="1" type="noConversion"/>
  </si>
  <si>
    <t>綠11A：平日10班次，假日24班次
綠11B：平、假日8班次</t>
    <phoneticPr fontId="1" type="noConversion"/>
  </si>
  <si>
    <t>▲鹿港祈福線:高鐵台中站→彰化縣原民生活館(彰師大、台)→彰化火車站(彰化客運彰化站)→文化局(八卦山大佛)→彰化縣政府→福興鄉農會→鹿港乘車處(鹿港老街)→勞教學苑(統一渡假村)→彰濱秀傳健康園區→卷木森活館→白蘭氏健康博物館→緞帶王觀光工廠→台明將台灣玻璃博物館
▲鹿港祈福快線:高鐵台中站→福興鄉農會→鹿港乘車處(鹿港老街)→勞教學苑(統一渡假村)→彰濱秀傳健康園區→卷木森活館→白蘭氏健康博物館→緞帶王觀光工廠→台明將台灣玻璃博物館</t>
    <phoneticPr fontId="1" type="noConversion"/>
  </si>
  <si>
    <t>鹿港祈福線:82
鹿港祈福快線:52</t>
    <phoneticPr fontId="1" type="noConversion"/>
  </si>
  <si>
    <t>鹿港祈福線:平日11班次、假日15班次
鹿港祈福快線:6班次</t>
    <phoneticPr fontId="1" type="noConversion"/>
  </si>
  <si>
    <t>鹿港祈福線:35.45
鹿港祈福快線:35.8</t>
    <phoneticPr fontId="1" type="noConversion"/>
  </si>
  <si>
    <t>▲去程：高鐵彰化站→臺鐵田中站→華新MASK創意生活館→田中貓村→北斗老街→織夢樂園→愛玩色創意館→冰粽發明館→彰化百寶村→台灣穀堡→溪州公園→萬景藝苑。
▲返程：高鐵彰化站→臺鐵田中站→華新MASK創意生活館→田中貓村→北斗老街→萬景藝苑→溪州公園→台灣穀堡→彰化百寶村→冰粽發明館→愛玩色創意館→織夢樂園→高鐵彰化站。</t>
    <phoneticPr fontId="1" type="noConversion"/>
  </si>
  <si>
    <t>▲6670B：干城站-臺中車站(民族路口)-民興公園(執行分署)(往程)/五權車站(返程)-捷運大慶站(建國北路)-高鐵臺中站-埔里遊客中心-牛耳石雕公園-暨南大學(校內)-桃米坑-大雁-新城國小-三育神學院-魚池-日月老茶廠-日月潭。
▲6670E：台中航空站-高鐵臺中站-埔里遊客中心-牛耳石雕公園-暨南大學(校內)-桃米坑-大雁-新城國小-三育神學院-魚池-日月老茶廠-日月潭。
▲6670F：干城站-臺中車站(民族路口)-民興公園(執行分署)(往程)/五權車站(返程)-捷運大慶站(建國北路)-高鐵臺中站-埔里遊客中心-牛耳石雕公園-暨南大學(校內)-桃米坑-大雁-新城國小-三育神學院-魚池-日月老茶廠-日月潭-水社-向山行政中心。</t>
    <phoneticPr fontId="1" type="noConversion"/>
  </si>
  <si>
    <t>▲6670A：干城站-臺中車站(民族路口)-民興公園(執行分署)(往程)/五權車站(返程)-捷運大慶站(建國北路)-高鐵臺中站-埔里遊客中心-牛耳石雕公園-崎下-大成國小-榮民醫院-埔里酒廠-仁愛公園-中華電信-埔里站-中華電信-仁愛公園-埔里酒廠-榮民醫院-大成國小-崎下-暨南大學-桃米坑-大雁-新城國小-三育神學院-經典驛棧-晶園渡假村-九族文化村-晶園渡假村-經典驛棧-魚池-日月老茶廠-日月潭。
▲6670D：干城站-臺中車站(民族路口)-民興公園(執行分署)(往程)/五權車站(返程)-捷運大慶站(建國北路)-高鐵臺中站-埔里遊客中心-牛耳石雕公園-崎下-大成國小-榮民醫院-埔里酒廠-仁愛公園-中華電信-埔里站-中華電信-仁愛公園-埔里酒廠-榮民醫院-大成國小-崎下-暨南大學-桃米坑-大雁-新城國小-三育神學院-魚池-日月老茶廠-日月潭。</t>
    <phoneticPr fontId="1" type="noConversion"/>
  </si>
  <si>
    <t>▲6670C：干城站-臺中車站(民族路口)-民興公園(執行分署)(往程)/五權車站(返程)-捷運大慶站(建國北路)-高鐵臺中站-中台禪寺-中台世界博物館-埔里花卉中心-埔里站-中華電信-仁愛公園-埔里酒廠-榮民醫院-大成國小-崎下-暨南大學-桃米坑-大雁-新城國小-三育神學院-魚池-日月老茶廠-日月潭。</t>
    <phoneticPr fontId="1" type="noConversion"/>
  </si>
  <si>
    <t>▲A線：高鐵嘉義站-故宮南院(僅回程停靠)-頂六國小-吳鳳廟-觸口遊客中心-愛情大草原-觸口-龍美-隙頂-巃頭坪-石棹-十字村-青年活動中心-阿里山轉運站
▲A1線：高鐵嘉義站-故宮南院(僅回程停靠)-頂六國小-吳鳳廟-觸口遊客中心-愛情大草原-觸口-龍美-隙頂-巃頭坪-石棹-奮起湖-十字村-青年活動中心-阿里山轉運站</t>
    <phoneticPr fontId="1" type="noConversion"/>
  </si>
  <si>
    <t>A線：約150
A1線：約180</t>
    <phoneticPr fontId="1" type="noConversion"/>
  </si>
  <si>
    <t>A線：平、假日6班次
A1線：平、假日2班次</t>
    <phoneticPr fontId="1" type="noConversion"/>
  </si>
  <si>
    <t xml:space="preserve">A線：單程約 96.7
A1線：單程約 106.7  </t>
    <phoneticPr fontId="1" type="noConversion"/>
  </si>
  <si>
    <t>▲B線：嘉義火車站-頂六國小-吳鳳廟-觸口遊客中心-愛情大草原-觸口-龍美-隙頂-巃頭坪-石棹-十字村-青年活動中心-阿里山轉運站
▲B1線：嘉義火車站-頂六國小-吳鳳廟-觸口遊客中心-愛情大草原-觸口-龍美-隙頂-巃頭坪-石棹-奮起湖-十字村-青年活動中心-阿里山轉運站</t>
    <phoneticPr fontId="1" type="noConversion"/>
  </si>
  <si>
    <t>B線：約150
B1線：約170</t>
    <phoneticPr fontId="1" type="noConversion"/>
  </si>
  <si>
    <t>B線：平、假日8班次
B1線：平、假日2班次</t>
    <phoneticPr fontId="1" type="noConversion"/>
  </si>
  <si>
    <t>B線：單程約73.9 公里
B1線：單程約 83.9 公里</t>
    <phoneticPr fontId="1" type="noConversion"/>
  </si>
  <si>
    <t>303路線：111
303區路線：54</t>
    <phoneticPr fontId="1" type="noConversion"/>
  </si>
  <si>
    <t>303路線：平、假日4班次
303 區路線：平、假日6班次</t>
    <phoneticPr fontId="1" type="noConversion"/>
  </si>
  <si>
    <t>303路線：72.6
303區路線：34.7</t>
    <phoneticPr fontId="1" type="noConversion"/>
  </si>
  <si>
    <t>▲往程:玉里火車站(起迄站)→安通溫泉→寧埔休憩區(10分)→長濱鄉公所→北回歸線(20分)→石梯坪(60分)(折返站)
▲返程:石梯坪(折返站)→奚卜蘭遊客中心(30分)→金剛大道(30分)→長濱農拓中心(15分)→寧埔休憩區(10分)→安通溫泉→玉里火車站</t>
    <phoneticPr fontId="1" type="noConversion"/>
  </si>
  <si>
    <t>▲上午東線：08:30-12:00
介壽站(起站)-八八坑道(馬祖酒廠)-240大炮連-北海坑道-鐵堡-津沙聚落-馬港
▲下午西線：14:00-17:30
馬港站(起站)天后宮(媽祖巨神像)-藍眼淚生態館-雲台山-民俗文物館-勝利山莊-福澳碼頭-介壽站(迄站)</t>
    <phoneticPr fontId="1" type="noConversion"/>
  </si>
  <si>
    <t>▲單月行駛：青帆港-菜浦澳-有容路-坤坵與蛇島-陳元帥廟-青帆港
▲雙月行駛：猛澳港-大埔石刻-大埔聚落-東莒燈塔-東莒遊客中心-呂何崖-猛澳港</t>
    <phoneticPr fontId="1" type="noConversion"/>
  </si>
  <si>
    <t>▲上午線：山外車站→瓊林、中蘭、何厝、斗門、下塘頭、浦邊、劉澳、呂厝、后宅、洋山、田墩、西園、塘頭、官澳→山外車站
▲下午線：山外車站→陽翟、西吳、東珩、碧山、山后、沙美、后埔頭、后水頭、東蕭、蔡厝、東沙尾、東山、東溪、大地、田埔、南雄→山外車站</t>
    <phoneticPr fontId="1" type="noConversion"/>
  </si>
  <si>
    <t>營運虧損補貼上限(元)</t>
    <phoneticPr fontId="1" type="noConversion"/>
  </si>
  <si>
    <t>推動單位</t>
    <phoneticPr fontId="1" type="noConversion"/>
  </si>
  <si>
    <t>基本額度</t>
    <phoneticPr fontId="1" type="noConversion"/>
  </si>
  <si>
    <t>行動支付
車機升級獎勵</t>
    <phoneticPr fontId="1" type="noConversion"/>
  </si>
  <si>
    <t>宜蘭縣</t>
    <phoneticPr fontId="1" type="noConversion"/>
  </si>
  <si>
    <t>新北市</t>
    <phoneticPr fontId="1" type="noConversion"/>
  </si>
  <si>
    <t>基隆市</t>
    <phoneticPr fontId="1" type="noConversion"/>
  </si>
  <si>
    <t>臺北市</t>
    <phoneticPr fontId="1" type="noConversion"/>
  </si>
  <si>
    <t>桃園市</t>
    <phoneticPr fontId="1" type="noConversion"/>
  </si>
  <si>
    <t>新竹縣</t>
    <phoneticPr fontId="1" type="noConversion"/>
  </si>
  <si>
    <t>1.冬山河線
G21</t>
    <phoneticPr fontId="1" type="noConversion"/>
  </si>
  <si>
    <t>2.礁溪線
綠11A
綠11B</t>
    <phoneticPr fontId="1" type="noConversion"/>
  </si>
  <si>
    <t>3.壯圍沙丘線
G18</t>
    <phoneticPr fontId="1" type="noConversion"/>
  </si>
  <si>
    <t>4.宜蘭東北角海岸線
G19</t>
    <phoneticPr fontId="1" type="noConversion"/>
  </si>
  <si>
    <t>5.黃金福隆線
856</t>
    <phoneticPr fontId="1" type="noConversion"/>
  </si>
  <si>
    <t>6.皇冠北海岸線
716</t>
    <phoneticPr fontId="1" type="noConversion"/>
  </si>
  <si>
    <t>7.木柵平溪線
795</t>
    <phoneticPr fontId="1" type="noConversion"/>
  </si>
  <si>
    <t>9.北投竹子湖線
小9</t>
    <phoneticPr fontId="1" type="noConversion"/>
  </si>
  <si>
    <t>苗栗縣</t>
    <phoneticPr fontId="1" type="noConversion"/>
  </si>
  <si>
    <t>臺中市</t>
    <phoneticPr fontId="1" type="noConversion"/>
  </si>
  <si>
    <t>彰化縣</t>
    <phoneticPr fontId="1" type="noConversion"/>
  </si>
  <si>
    <t>南投縣政府</t>
    <phoneticPr fontId="1" type="noConversion"/>
  </si>
  <si>
    <t>南投縣</t>
    <phoneticPr fontId="1" type="noConversion"/>
  </si>
  <si>
    <t>南投縣</t>
    <phoneticPr fontId="1" type="noConversion"/>
  </si>
  <si>
    <t>雲林縣政府</t>
    <phoneticPr fontId="1" type="noConversion"/>
  </si>
  <si>
    <t>雲林縣</t>
    <phoneticPr fontId="1" type="noConversion"/>
  </si>
  <si>
    <t>嘉義縣政府</t>
    <phoneticPr fontId="1" type="noConversion"/>
  </si>
  <si>
    <t>嘉義縣</t>
    <phoneticPr fontId="1" type="noConversion"/>
  </si>
  <si>
    <t>嘉義市政府</t>
    <phoneticPr fontId="1" type="noConversion"/>
  </si>
  <si>
    <t>嘉義市</t>
    <phoneticPr fontId="1" type="noConversion"/>
  </si>
  <si>
    <t>臺南市</t>
    <phoneticPr fontId="1" type="noConversion"/>
  </si>
  <si>
    <t>臺南市政府</t>
    <phoneticPr fontId="1" type="noConversion"/>
  </si>
  <si>
    <t>屏東縣政府</t>
    <phoneticPr fontId="1" type="noConversion"/>
  </si>
  <si>
    <t>屏東縣</t>
    <phoneticPr fontId="1" type="noConversion"/>
  </si>
  <si>
    <t>花蓮縣</t>
    <phoneticPr fontId="1" type="noConversion"/>
  </si>
  <si>
    <t>臺東縣</t>
    <phoneticPr fontId="1" type="noConversion"/>
  </si>
  <si>
    <t>花蓮縣</t>
    <phoneticPr fontId="1" type="noConversion"/>
  </si>
  <si>
    <t>金門縣</t>
    <phoneticPr fontId="1" type="noConversion"/>
  </si>
  <si>
    <t>澎湖縣</t>
    <phoneticPr fontId="1" type="noConversion"/>
  </si>
  <si>
    <t>連江縣</t>
    <phoneticPr fontId="1" type="noConversion"/>
  </si>
  <si>
    <t>平、假日3班次</t>
    <phoneticPr fontId="1" type="noConversion"/>
  </si>
  <si>
    <t>一般路線:假日14班次            延駛路線:假日8班次</t>
    <phoneticPr fontId="1" type="noConversion"/>
  </si>
  <si>
    <t>一般路線:左鎮化石園區→臺南水道博物館→山上區公所→大內區公所站→南瀛天文園區                       延駛路線:左鎮化石園區→臺南水道博物館→山上區公所→善化啤酒廠→南科贊美酒店→善化轉運站</t>
    <phoneticPr fontId="1" type="noConversion"/>
  </si>
  <si>
    <t>連江縣公共汽車管理處</t>
    <phoneticPr fontId="1" type="noConversion"/>
  </si>
  <si>
    <r>
      <rPr>
        <strike/>
        <sz val="68"/>
        <color theme="1"/>
        <rFont val="標楷體"/>
        <family val="4"/>
        <charset val="136"/>
      </rPr>
      <t xml:space="preserve">銅鑼三義線 </t>
    </r>
    <r>
      <rPr>
        <sz val="68"/>
        <color theme="1"/>
        <rFont val="標楷體"/>
        <family val="4"/>
        <charset val="136"/>
      </rPr>
      <t>(已撤銷)</t>
    </r>
    <phoneticPr fontId="1" type="noConversion"/>
  </si>
  <si>
    <t>17.臺中時尚城中城線
11</t>
    <phoneticPr fontId="1" type="noConversion"/>
  </si>
  <si>
    <t>18.鹿港祈福線、快線
6936、6936A</t>
    <phoneticPr fontId="1" type="noConversion"/>
  </si>
  <si>
    <t>21.溪頭線(台中出發)
6883</t>
    <phoneticPr fontId="1" type="noConversion"/>
  </si>
  <si>
    <t>22.清境線
6664、6659、6658</t>
    <phoneticPr fontId="1" type="noConversion"/>
  </si>
  <si>
    <t>23.東埔線
6732、6734</t>
    <phoneticPr fontId="1" type="noConversion"/>
  </si>
  <si>
    <t>27.日月潭線直達
6670</t>
    <phoneticPr fontId="1" type="noConversion"/>
  </si>
  <si>
    <t>28.日月潭線經埔里
6670</t>
    <phoneticPr fontId="1" type="noConversion"/>
  </si>
  <si>
    <t>29.日月潭線經中台禪寺
6670</t>
    <phoneticPr fontId="1" type="noConversion"/>
  </si>
  <si>
    <t>30.車埕線
6671</t>
    <phoneticPr fontId="1" type="noConversion"/>
  </si>
  <si>
    <t>31.北港虎尾線
Y02</t>
    <phoneticPr fontId="1" type="noConversion"/>
  </si>
  <si>
    <t>32.斗六古坑線
Y01</t>
    <phoneticPr fontId="1" type="noConversion"/>
  </si>
  <si>
    <t>33.雲林草嶺線
701</t>
    <phoneticPr fontId="1" type="noConversion"/>
  </si>
  <si>
    <t>34.阿里山線-高鐵嘉義站
7329、7329A</t>
    <phoneticPr fontId="1" type="noConversion"/>
  </si>
  <si>
    <t>35.阿里山線-台鐵嘉義站
7322C、7322D</t>
    <phoneticPr fontId="1" type="noConversion"/>
  </si>
  <si>
    <t>36.瑞里線</t>
    <phoneticPr fontId="1" type="noConversion"/>
  </si>
  <si>
    <t>37.故宮南院線
106</t>
    <phoneticPr fontId="1" type="noConversion"/>
  </si>
  <si>
    <t>38.光林我嘉線
0715</t>
    <phoneticPr fontId="1" type="noConversion"/>
  </si>
  <si>
    <t>39.西濱快線
61</t>
    <phoneticPr fontId="1" type="noConversion"/>
  </si>
  <si>
    <t>40.88府城巡迴線
88</t>
    <phoneticPr fontId="1" type="noConversion"/>
  </si>
  <si>
    <t>41.99安平台江線
99</t>
    <phoneticPr fontId="1" type="noConversion"/>
  </si>
  <si>
    <t>42.山博行線</t>
    <phoneticPr fontId="1" type="noConversion"/>
  </si>
  <si>
    <t>43.關子嶺線
33</t>
    <phoneticPr fontId="1" type="noConversion"/>
  </si>
  <si>
    <t>44.菱波官田線</t>
    <phoneticPr fontId="1" type="noConversion"/>
  </si>
  <si>
    <t>45.墾丁快線
9189</t>
    <phoneticPr fontId="1" type="noConversion"/>
  </si>
  <si>
    <t>46.神山線
508</t>
    <phoneticPr fontId="1" type="noConversion"/>
  </si>
  <si>
    <t>市區 公車</t>
    <phoneticPr fontId="1" type="noConversion"/>
  </si>
  <si>
    <t>24.溪頭線-彰化出發     15路公車</t>
    <phoneticPr fontId="1" type="noConversion"/>
  </si>
  <si>
    <t>員客二林站-合興-北斗-高鐵彰化站-車籠埔斷層保存園區—初鄉—鹿彰—廣興—內湖—溪頭</t>
    <phoneticPr fontId="1" type="noConversion"/>
  </si>
  <si>
    <t>週一-週五行駛去回程各1班，後續視搭乘情形滾動式調整</t>
    <phoneticPr fontId="1" type="noConversion"/>
  </si>
  <si>
    <t>臺中干城站-臺中車站(民族路口)-民興公園(執行分署)-捷運大慶站(建國北路)-高鐵臺中站-埔里遊客中心-牛耳石雕公園-崎下-大成國小-榮民醫院-埔里酒廠-仁愛公園-中華電信-埔里站</t>
    <phoneticPr fontId="1" type="noConversion"/>
  </si>
  <si>
    <t>集集-高鐵站：55.8公里</t>
    <phoneticPr fontId="1" type="noConversion"/>
  </si>
  <si>
    <t>屏東客運</t>
    <phoneticPr fontId="1" type="noConversion"/>
  </si>
  <si>
    <t>高雄客運</t>
    <phoneticPr fontId="1" type="noConversion"/>
  </si>
  <si>
    <t>49.大鵬灣琉球線
9127D</t>
    <phoneticPr fontId="1" type="noConversion"/>
  </si>
  <si>
    <t>50.太魯閣線
310</t>
    <phoneticPr fontId="1" type="noConversion"/>
  </si>
  <si>
    <t>51.洄瀾東海岸線
304</t>
    <phoneticPr fontId="1" type="noConversion"/>
  </si>
  <si>
    <t>25.埔里線</t>
    <phoneticPr fontId="1" type="noConversion"/>
  </si>
  <si>
    <t>恆春轉運站→海口港(看海美術館)→車城福安宮→龜山步道→大灣沙灘(八寶公主廟)→鵝鑾鼻公園→港口吊橋→恆春轉運站</t>
    <phoneticPr fontId="1" type="noConversion"/>
  </si>
  <si>
    <t>52.縱谷花蓮線
303</t>
    <phoneticPr fontId="1" type="noConversion"/>
  </si>
  <si>
    <t>金牌客運</t>
    <phoneticPr fontId="1" type="noConversion"/>
  </si>
  <si>
    <t>47.斯卡羅線  103B</t>
    <phoneticPr fontId="1" type="noConversion"/>
  </si>
  <si>
    <t>48.185沿山可愛咖線   603C</t>
    <phoneticPr fontId="1" type="noConversion"/>
  </si>
  <si>
    <t>否</t>
    <phoneticPr fontId="1" type="noConversion"/>
  </si>
  <si>
    <t>◎</t>
    <phoneticPr fontId="1" type="noConversion"/>
  </si>
  <si>
    <t>高鐵新竹站→竹東遊客中心(竹東火車站)→軟橋彩繪村→五峰清泉→雲山民宿→雪霸休閒農場→觀霧遊客中心→觀霧山莊</t>
    <phoneticPr fontId="1" type="noConversion"/>
  </si>
  <si>
    <t>興東客運</t>
    <phoneticPr fontId="1" type="noConversion"/>
  </si>
  <si>
    <t>花蓮轉運站-東華大學美崙校區-花蓮曼波園區-七星潭-北埔-康樂村(慈濟精舍)-玩味蕃樂園-新城火車站-亞洲水泥廠-太魯閣-太魯閣遊客中心-砂卡礑(往程)-長春祠(返程)-溪畔-布洛灣(往程)-燕子口-九曲洞-慈母橋-合流露營區-綠水-天祥</t>
    <phoneticPr fontId="1" type="noConversion"/>
  </si>
  <si>
    <t>花蓮轉運站-蕃薯寮遊憩區-大石鼻山步道-石梯坪-石梯漁港-石門班哨角-新社梯田-親不知子海上古道-芭崎瞭望台-花蓮轉運站</t>
    <phoneticPr fontId="1" type="noConversion"/>
  </si>
  <si>
    <t>東台灣客運</t>
    <phoneticPr fontId="1" type="noConversion"/>
  </si>
  <si>
    <t>15.觀霧線</t>
    <phoneticPr fontId="1" type="noConversion"/>
  </si>
  <si>
    <t>班次：平日34班次、假日44班次(含跳蛙式9班次)
暑假：平日52班次、假日55班次(含跳蛙式9班次)</t>
    <phoneticPr fontId="1" type="noConversion"/>
  </si>
  <si>
    <t xml:space="preserve">正常班次:臺中干城站—臺中車站(民族路口)—往程：民興公園(執行分署)/返程：五權車站—捷運大慶站(建國北路)—高鐵台中站—車籠埔斷層保存園區—竹山交流道—竹山工業區—初鄉—中興茶園—鹿彰—鹿谷鄉農會(茶業中心)—廣興—內湖—內湖國小—彎坑—崩崁頭—米堤大飯店—下溪頭—溪頭                                              跳蛙式班次:臺中干城站—高鐵台中站—車籠埔斷層保存園區—竹山交流道—竹山工業區—初鄉—中興茶園—鹿彰—鹿谷鄉農會(茶業中心)—廣興—內湖—內湖國小—彎坑—崩崁頭—米堤大飯店—下溪頭—溪頭—(部分班次延駛)杉林溪  </t>
    <phoneticPr fontId="1" type="noConversion"/>
  </si>
  <si>
    <t>53.玉長豐濱線
309</t>
    <phoneticPr fontId="1" type="noConversion"/>
  </si>
  <si>
    <t>54.東部海岸線
8101</t>
    <phoneticPr fontId="1" type="noConversion"/>
  </si>
  <si>
    <t>55.縱谷鹿野線
8168A</t>
    <phoneticPr fontId="1" type="noConversion"/>
  </si>
  <si>
    <t>56.A-水頭翟山線
81</t>
    <phoneticPr fontId="1" type="noConversion"/>
  </si>
  <si>
    <t>57.B-古寧頭戰場線
82</t>
    <phoneticPr fontId="1" type="noConversion"/>
  </si>
  <si>
    <t>58.C-獅山民俗村線
83</t>
    <phoneticPr fontId="1" type="noConversion"/>
  </si>
  <si>
    <t>59.D-榕園太湖線
84</t>
    <phoneticPr fontId="1" type="noConversion"/>
  </si>
  <si>
    <t>60.E-風獅爺主題線
85、86</t>
    <phoneticPr fontId="1" type="noConversion"/>
  </si>
  <si>
    <t>61.F-尋城趣文化小旅行線
88</t>
    <phoneticPr fontId="1" type="noConversion"/>
  </si>
  <si>
    <t>62.媽宮北環線</t>
    <phoneticPr fontId="1" type="noConversion"/>
  </si>
  <si>
    <t>63.媽宮湖西線</t>
    <phoneticPr fontId="1" type="noConversion"/>
  </si>
  <si>
    <t>64.南竿-媽祖巨神像線
121、122</t>
    <phoneticPr fontId="1" type="noConversion"/>
  </si>
  <si>
    <t>65.北竿-戰爭和平公園線
221、222</t>
    <phoneticPr fontId="1" type="noConversion"/>
  </si>
  <si>
    <t>66.東引-國之北疆線
421、422</t>
    <phoneticPr fontId="1" type="noConversion"/>
  </si>
  <si>
    <t>67.莒光-東犬燈塔線
321、322</t>
    <phoneticPr fontId="1" type="noConversion"/>
  </si>
  <si>
    <t>採預約制(5人成行)，假日及國定假日行駛，每日1班次</t>
    <phoneticPr fontId="1" type="noConversion"/>
  </si>
  <si>
    <t>淡季(9月至隔年6月):平、假日8班次                              旺季(7月至8月):平、假日12班次</t>
    <phoneticPr fontId="1" type="noConversion"/>
  </si>
  <si>
    <t>總達客運</t>
    <phoneticPr fontId="1" type="noConversion"/>
  </si>
  <si>
    <t>干城站-臺中車站(復興路)-台中高鐵站-名間國中-濁水-帽仔坑-隘寮里(頂樂園)-龍泉-楓子林-林尾-公館-集集-分局前-民生集賢街口-街尾-水里</t>
    <phoneticPr fontId="1" type="noConversion"/>
  </si>
  <si>
    <t>26.集集線6333D</t>
    <phoneticPr fontId="1" type="noConversion"/>
  </si>
  <si>
    <t>40000        (已放棄申領)</t>
    <phoneticPr fontId="1" type="noConversion"/>
  </si>
  <si>
    <t>▲303路線：花蓮轉運站－好客藝術村－吉安鄉公所(慶修院)－鯉魚潭潭北遊客中心－鯉魚潭潭南遊憩區－立川漁場－豐華再現館(雲山水)－新光兆豐休閒農場－鳳林火車站－林田山林業文化園區－光復火車站－花蓮觀光糖廠－(4-8月延駛)大農大富平地森林園區
▲303區路線：花蓮轉運站－好客藝術村－吉安鄉公所(慶修院)－鯉魚潭潭北遊客中心－鯉魚潭潭南遊憩區－立川漁場－豐華再現館(雲山水)</t>
    <phoneticPr fontId="1" type="noConversion"/>
  </si>
  <si>
    <t>屏東轉運站→水門轉運站→山川琉璃吊橋→禮納里-嵐雲
綠海→隘寮社區發展協會→屏東可可園區→屏東咖啡園區→銘泉農場→水門轉運站→屏東轉運站</t>
    <phoneticPr fontId="1" type="noConversion"/>
  </si>
  <si>
    <t>-</t>
    <phoneticPr fontId="1" type="noConversion"/>
  </si>
  <si>
    <t>一般路線(化石園區到天文園區)單程:16公里                 延駛路線(化石園區到善化轉運站)單程:14.5公里</t>
    <phoneticPr fontId="1" type="noConversion"/>
  </si>
  <si>
    <t>6班次</t>
    <phoneticPr fontId="1" type="noConversion"/>
  </si>
  <si>
    <t>是</t>
    <phoneticPr fontId="1" type="noConversion"/>
  </si>
  <si>
    <r>
      <rPr>
        <sz val="68"/>
        <color rgb="FFFF0000"/>
        <rFont val="標楷體"/>
        <family val="4"/>
        <charset val="136"/>
      </rPr>
      <t>111年核定67條路線，目前共有64條路線營運中，相關資料如下：</t>
    </r>
    <r>
      <rPr>
        <sz val="68"/>
        <color theme="1"/>
        <rFont val="標楷體"/>
        <family val="4"/>
        <charset val="136"/>
      </rPr>
      <t xml:space="preserve">
1.市區公車46條、公路客運18條
2.無障礙路線計52條、經會勘不宜開行無障礙車輛13條
3.核定67條路線，營運類型可分為：一般類型37條、特定時段營運10條、郵輪式公車13條、需求反應式7條。品牌加盟(一般類型8條、郵輪式公車5條、需求反應式2條)          </t>
    </r>
    <phoneticPr fontId="1" type="noConversion"/>
  </si>
  <si>
    <t>基隆市政府</t>
    <phoneticPr fontId="1" type="noConversion"/>
  </si>
  <si>
    <r>
      <t xml:space="preserve">19.清水岩線
0781          </t>
    </r>
    <r>
      <rPr>
        <sz val="52"/>
        <color theme="1"/>
        <rFont val="標楷體"/>
        <family val="4"/>
        <charset val="136"/>
      </rPr>
      <t>(111/12/31停駛)</t>
    </r>
    <phoneticPr fontId="1" type="noConversion"/>
  </si>
  <si>
    <r>
      <t xml:space="preserve">20.彰南快線
0782          </t>
    </r>
    <r>
      <rPr>
        <sz val="52"/>
        <color theme="1"/>
        <rFont val="標楷體"/>
        <family val="4"/>
        <charset val="136"/>
      </rPr>
      <t>(111/12/31停駛)</t>
    </r>
    <phoneticPr fontId="1" type="noConversion"/>
  </si>
  <si>
    <t>4.可攜自行車路線計51條</t>
    <phoneticPr fontId="1" type="noConversion"/>
  </si>
  <si>
    <t>單位數</t>
    <phoneticPr fontId="1" type="noConversion"/>
  </si>
  <si>
    <t xml:space="preserve">8.濱海奇基線
T99            </t>
    <phoneticPr fontId="1" type="noConversion"/>
  </si>
  <si>
    <t>112/04/17更新</t>
    <phoneticPr fontId="1" type="noConversion"/>
  </si>
  <si>
    <t>台灣好行-111年度各路線搭乘人數統計一覽表</t>
    <phoneticPr fontId="1" type="noConversion"/>
  </si>
  <si>
    <t>項目</t>
    <phoneticPr fontId="1" type="noConversion"/>
  </si>
  <si>
    <t>搭乘人數</t>
    <phoneticPr fontId="1" type="noConversion"/>
  </si>
  <si>
    <t>合計</t>
  </si>
  <si>
    <t>路線數</t>
    <phoneticPr fontId="1" type="noConversion"/>
  </si>
  <si>
    <t>路線</t>
    <phoneticPr fontId="1" type="noConversion"/>
  </si>
  <si>
    <t>推動單位</t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</si>
  <si>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</si>
  <si>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</si>
  <si>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</si>
  <si>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</si>
  <si>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</si>
  <si>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</si>
  <si>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</si>
  <si>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</si>
  <si>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</si>
  <si>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</si>
  <si>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</si>
  <si>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</si>
  <si>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北投竹子湖線</t>
    <phoneticPr fontId="1" type="noConversion"/>
  </si>
  <si>
    <t>黃金福隆線</t>
  </si>
  <si>
    <t>東北角暨宜蘭海岸國家風景區管理處</t>
  </si>
  <si>
    <t>皇冠北海岸線</t>
  </si>
  <si>
    <t>北海岸及觀音山國家風景區管理處</t>
  </si>
  <si>
    <t>木柵平溪線</t>
  </si>
  <si>
    <t>新北市政府</t>
    <phoneticPr fontId="1" type="noConversion"/>
  </si>
  <si>
    <t>臺北客運</t>
    <phoneticPr fontId="1" type="noConversion"/>
  </si>
  <si>
    <t>濱海奇基線</t>
  </si>
  <si>
    <t>基隆市政府</t>
  </si>
  <si>
    <t>小烏來線</t>
  </si>
  <si>
    <t>桃園市政府</t>
    <phoneticPr fontId="1" type="noConversion"/>
  </si>
  <si>
    <t>大溪快線</t>
  </si>
  <si>
    <t>桃園客運 中壢客運</t>
    <phoneticPr fontId="1" type="noConversion"/>
  </si>
  <si>
    <t>石門水庫線</t>
  </si>
  <si>
    <t>桃園客運 新竹客運</t>
    <phoneticPr fontId="1" type="noConversion"/>
  </si>
  <si>
    <t>東眼山線</t>
  </si>
  <si>
    <t>獅山線</t>
    <phoneticPr fontId="1" type="noConversion"/>
  </si>
  <si>
    <t>觀霧線</t>
    <phoneticPr fontId="1" type="noConversion"/>
  </si>
  <si>
    <t>未開行</t>
    <phoneticPr fontId="1" type="noConversion"/>
  </si>
  <si>
    <t>8/30開行</t>
    <phoneticPr fontId="1" type="noConversion"/>
  </si>
  <si>
    <t>南庄線</t>
  </si>
  <si>
    <t>溪頭線台中出發</t>
    <phoneticPr fontId="1" type="noConversion"/>
  </si>
  <si>
    <t>南投縣政府</t>
  </si>
  <si>
    <t>員林客運 彰化客運 南投客運</t>
    <phoneticPr fontId="1" type="noConversion"/>
  </si>
  <si>
    <t>日月潭線直達</t>
    <phoneticPr fontId="1" type="noConversion"/>
  </si>
  <si>
    <t>日月潭國家風景區管理處</t>
  </si>
  <si>
    <t>臺中時尚城中城線</t>
    <phoneticPr fontId="1" type="noConversion"/>
  </si>
  <si>
    <t>日月潭線經埔里</t>
    <phoneticPr fontId="1" type="noConversion"/>
  </si>
  <si>
    <t>日月潭線經中台禪寺</t>
    <phoneticPr fontId="1" type="noConversion"/>
  </si>
  <si>
    <t>埔里線</t>
    <phoneticPr fontId="1" type="noConversion"/>
  </si>
  <si>
    <t>7/15開行</t>
    <phoneticPr fontId="1" type="noConversion"/>
  </si>
  <si>
    <t>清水岩線</t>
  </si>
  <si>
    <t>彰化縣政府</t>
  </si>
  <si>
    <t>彰南快線</t>
  </si>
  <si>
    <t>鹿港祈福線(含鹿港祈福A線)</t>
  </si>
  <si>
    <t>溪頭線彰化出發</t>
    <phoneticPr fontId="1" type="noConversion"/>
  </si>
  <si>
    <t>6/15開行</t>
    <phoneticPr fontId="1" type="noConversion"/>
  </si>
  <si>
    <t>北港虎尾線</t>
    <phoneticPr fontId="1" type="noConversion"/>
  </si>
  <si>
    <t>雲林縣政府</t>
  </si>
  <si>
    <t>斗六古坑線</t>
  </si>
  <si>
    <t>嘉義客運 台西客運</t>
    <phoneticPr fontId="1" type="noConversion"/>
  </si>
  <si>
    <t>雲林草嶺線</t>
  </si>
  <si>
    <t>車埕線</t>
  </si>
  <si>
    <t>東埔線</t>
    <phoneticPr fontId="1" type="noConversion"/>
  </si>
  <si>
    <t>清境線</t>
  </si>
  <si>
    <t>集集線</t>
    <phoneticPr fontId="1" type="noConversion"/>
  </si>
  <si>
    <t>9/15開行</t>
    <phoneticPr fontId="1" type="noConversion"/>
  </si>
  <si>
    <t>88府城巡迴線</t>
    <phoneticPr fontId="1" type="noConversion"/>
  </si>
  <si>
    <t>99安平台江線</t>
  </si>
  <si>
    <t>臺南市政府</t>
  </si>
  <si>
    <t>山博行線</t>
    <phoneticPr fontId="1" type="noConversion"/>
  </si>
  <si>
    <t>關子嶺線</t>
    <phoneticPr fontId="1" type="noConversion"/>
  </si>
  <si>
    <t>西拉雅國家風景區管理處</t>
  </si>
  <si>
    <t>西濱快線</t>
    <phoneticPr fontId="1" type="noConversion"/>
  </si>
  <si>
    <t>雲嘉南濱海國家風景區管理處</t>
  </si>
  <si>
    <t>菱波官田線</t>
    <phoneticPr fontId="1" type="noConversion"/>
  </si>
  <si>
    <t>阿里山線A</t>
  </si>
  <si>
    <t>阿里山國家風景區管理處</t>
  </si>
  <si>
    <t>故宮南院線</t>
  </si>
  <si>
    <t>嘉義縣政府</t>
  </si>
  <si>
    <t>阿里山線B</t>
  </si>
  <si>
    <t>瑞里線</t>
    <phoneticPr fontId="1" type="noConversion"/>
  </si>
  <si>
    <t>光林我嘉線</t>
  </si>
  <si>
    <t>嘉義市政府</t>
  </si>
  <si>
    <t>墾丁快線</t>
  </si>
  <si>
    <t>屏東縣政府</t>
  </si>
  <si>
    <t>屏東客運 高雄客運 國光客運</t>
    <phoneticPr fontId="1" type="noConversion"/>
  </si>
  <si>
    <t>大鵬灣琉球線</t>
  </si>
  <si>
    <t>大鵬灣國家風景區管理處</t>
  </si>
  <si>
    <t>神山線</t>
  </si>
  <si>
    <t>斯卡羅線</t>
    <phoneticPr fontId="1" type="noConversion"/>
  </si>
  <si>
    <t>185沿山可愛咖線</t>
    <phoneticPr fontId="1" type="noConversion"/>
  </si>
  <si>
    <t>冬山河線</t>
  </si>
  <si>
    <t>宜蘭縣政府</t>
  </si>
  <si>
    <t>礁溪線</t>
    <phoneticPr fontId="1" type="noConversion"/>
  </si>
  <si>
    <t>壯圍沙丘線</t>
  </si>
  <si>
    <t>宜蘭東北角海岸線</t>
  </si>
  <si>
    <t>太魯閣線</t>
  </si>
  <si>
    <t>縱谷花蓮線</t>
  </si>
  <si>
    <t>花東縱谷國家風景區管理處</t>
  </si>
  <si>
    <t>洄瀾東海岸線</t>
    <phoneticPr fontId="1" type="noConversion"/>
  </si>
  <si>
    <t>玉長豐濱線</t>
  </si>
  <si>
    <t>東部海岸國家風景區管理處</t>
  </si>
  <si>
    <t>9/19-10/7地震停駛</t>
    <phoneticPr fontId="1" type="noConversion"/>
  </si>
  <si>
    <t>東部海岸線</t>
  </si>
  <si>
    <t>縱谷鹿野線</t>
  </si>
  <si>
    <t>臺東縣政府</t>
  </si>
  <si>
    <t>鼎東客運</t>
    <phoneticPr fontId="1" type="noConversion"/>
  </si>
  <si>
    <t>A線-水頭翟山線</t>
  </si>
  <si>
    <t>金門縣政府</t>
  </si>
  <si>
    <t>B線-古寧頭戰場線</t>
    <phoneticPr fontId="1" type="noConversion"/>
  </si>
  <si>
    <t>C線-獅山民俗村</t>
    <phoneticPr fontId="1" type="noConversion"/>
  </si>
  <si>
    <t>D線-榕園太湖線線</t>
  </si>
  <si>
    <t>E線-風獅爺主題公車線</t>
  </si>
  <si>
    <t>F線-尋城趣文化小旅行線</t>
    <phoneticPr fontId="1" type="noConversion"/>
  </si>
  <si>
    <t>澎湖台灣好行媽宮‧北環線</t>
  </si>
  <si>
    <t>澎湖縣政府</t>
  </si>
  <si>
    <t>澎湖台灣好行-媽宮湖西線</t>
  </si>
  <si>
    <t>南竿-媽祖巨神像線</t>
    <phoneticPr fontId="1" type="noConversion"/>
  </si>
  <si>
    <t>連江縣公共汽車管理處</t>
  </si>
  <si>
    <t>馬祖交通股份有限公司</t>
    <phoneticPr fontId="1" type="noConversion"/>
  </si>
  <si>
    <t>北竿-戰爭和平公園線</t>
  </si>
  <si>
    <t>龍福遊覽車有限公司</t>
    <phoneticPr fontId="1" type="noConversion"/>
  </si>
  <si>
    <t>莒光-東犬燈塔線</t>
  </si>
  <si>
    <t>卡溜遊覽車股份有限公司</t>
    <phoneticPr fontId="1" type="noConversion"/>
  </si>
  <si>
    <t>4~9月營運</t>
    <phoneticPr fontId="1" type="noConversion"/>
  </si>
  <si>
    <t>東引-國之北疆線</t>
  </si>
  <si>
    <t>台中客運 豐原客運 全航客運</t>
    <phoneticPr fontId="1" type="noConversion"/>
  </si>
  <si>
    <t>註：1.阿里山線搭乘人數統計為165,496。
    2.日月潭線搭乘人數統計為610,711。</t>
    <phoneticPr fontId="1" type="noConversion"/>
  </si>
  <si>
    <t>郵輪1</t>
    <phoneticPr fontId="1" type="noConversion"/>
  </si>
  <si>
    <t>郵輪2</t>
    <phoneticPr fontId="1" type="noConversion"/>
  </si>
  <si>
    <t>郵輪3</t>
    <phoneticPr fontId="1" type="noConversion"/>
  </si>
  <si>
    <t>郵輪4</t>
    <phoneticPr fontId="1" type="noConversion"/>
  </si>
  <si>
    <t>郵輪5</t>
    <phoneticPr fontId="1" type="noConversion"/>
  </si>
  <si>
    <t>更新日期：112/04/17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</si>
</sst>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3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60"/>
      <color theme="1"/>
      <name val="標楷體"/>
      <family val="4"/>
      <charset val="136"/>
    </font>
    <font>
      <sz val="36"/>
      <color theme="1"/>
      <name val="標楷體"/>
      <family val="4"/>
      <charset val="136"/>
    </font>
    <font>
      <b/>
      <sz val="48"/>
      <color indexed="81"/>
      <name val="標楷體"/>
      <family val="4"/>
      <charset val="136"/>
    </font>
    <font>
      <sz val="58"/>
      <color theme="1"/>
      <name val="標楷體"/>
      <family val="4"/>
      <charset val="136"/>
    </font>
    <font>
      <sz val="90"/>
      <color theme="1"/>
      <name val="標楷體"/>
      <family val="4"/>
      <charset val="136"/>
    </font>
    <font>
      <sz val="72"/>
      <color theme="1"/>
      <name val="標楷體"/>
      <family val="4"/>
      <charset val="136"/>
    </font>
    <font>
      <sz val="68"/>
      <color theme="1"/>
      <name val="標楷體"/>
      <family val="4"/>
      <charset val="136"/>
    </font>
    <font>
      <sz val="62"/>
      <color theme="1"/>
      <name val="標楷體"/>
      <family val="4"/>
      <charset val="136"/>
    </font>
    <font>
      <sz val="60"/>
      <name val="標楷體"/>
      <family val="4"/>
      <charset val="136"/>
    </font>
    <font>
      <sz val="62"/>
      <name val="標楷體"/>
      <family val="4"/>
      <charset val="136"/>
    </font>
    <font>
      <strike/>
      <sz val="62"/>
      <color theme="1"/>
      <name val="標楷體"/>
      <family val="4"/>
      <charset val="136"/>
    </font>
    <font>
      <strike/>
      <sz val="60"/>
      <color theme="1"/>
      <name val="標楷體"/>
      <family val="4"/>
      <charset val="136"/>
    </font>
    <font>
      <strike/>
      <sz val="68"/>
      <color theme="1"/>
      <name val="標楷體"/>
      <family val="4"/>
      <charset val="136"/>
    </font>
    <font>
      <b/>
      <sz val="62"/>
      <color theme="1"/>
      <name val="標楷體"/>
      <family val="4"/>
      <charset val="136"/>
    </font>
    <font>
      <sz val="68"/>
      <color rgb="FFFF0000"/>
      <name val="標楷體"/>
      <family val="4"/>
      <charset val="136"/>
    </font>
    <font>
      <sz val="53"/>
      <color theme="1"/>
      <name val="標楷體"/>
      <family val="4"/>
      <charset val="136"/>
    </font>
    <font>
      <sz val="36"/>
      <color indexed="81"/>
      <name val="Tahoma"/>
      <family val="2"/>
    </font>
    <font>
      <sz val="36"/>
      <color indexed="81"/>
      <name val="細明體"/>
      <family val="3"/>
      <charset val="136"/>
    </font>
    <font>
      <b/>
      <sz val="36"/>
      <color indexed="81"/>
      <name val="細明體"/>
      <family val="3"/>
      <charset val="136"/>
    </font>
    <font>
      <b/>
      <sz val="36"/>
      <color indexed="81"/>
      <name val="Tahoma"/>
      <family val="2"/>
    </font>
    <font>
      <sz val="52"/>
      <color theme="1"/>
      <name val="標楷體"/>
      <family val="4"/>
      <charset val="136"/>
    </font>
    <font>
      <sz val="18"/>
      <name val="標楷體"/>
      <family val="4"/>
      <charset val="136"/>
    </font>
    <font>
      <sz val="12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00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3" borderId="0" applyBorder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176" fontId="4" fillId="0" borderId="0" xfId="3" applyNumberFormat="1" applyFont="1" applyFill="1" applyAlignment="1">
      <alignment horizontal="left" vertical="center" wrapText="1"/>
    </xf>
    <xf numFmtId="176" fontId="4" fillId="0" borderId="0" xfId="3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6" fontId="4" fillId="0" borderId="0" xfId="3" applyNumberFormat="1" applyFont="1" applyAlignment="1">
      <alignment horizontal="left" vertical="center" wrapText="1"/>
    </xf>
    <xf numFmtId="176" fontId="4" fillId="0" borderId="0" xfId="3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76" fontId="10" fillId="5" borderId="1" xfId="3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left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176" fontId="11" fillId="0" borderId="1" xfId="3" applyNumberFormat="1" applyFont="1" applyFill="1" applyBorder="1" applyAlignment="1">
      <alignment horizontal="center" vertical="center" wrapText="1"/>
    </xf>
    <xf numFmtId="176" fontId="11" fillId="0" borderId="1" xfId="3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176" fontId="11" fillId="0" borderId="2" xfId="3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176" fontId="11" fillId="0" borderId="1" xfId="3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176" fontId="11" fillId="0" borderId="1" xfId="3" applyNumberFormat="1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176" fontId="11" fillId="0" borderId="1" xfId="3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horizontal="right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176" fontId="17" fillId="0" borderId="1" xfId="3" applyNumberFormat="1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176" fontId="11" fillId="0" borderId="1" xfId="3" applyNumberFormat="1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6" fontId="11" fillId="0" borderId="1" xfId="3" applyNumberFormat="1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 wrapText="1"/>
    </xf>
    <xf numFmtId="176" fontId="11" fillId="6" borderId="1" xfId="3" applyNumberFormat="1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 wrapText="1"/>
    </xf>
    <xf numFmtId="176" fontId="10" fillId="5" borderId="4" xfId="3" applyNumberFormat="1" applyFont="1" applyFill="1" applyBorder="1" applyAlignment="1">
      <alignment horizontal="center" vertical="center" wrapText="1"/>
    </xf>
    <xf numFmtId="176" fontId="10" fillId="5" borderId="2" xfId="3" applyNumberFormat="1" applyFont="1" applyFill="1" applyBorder="1" applyAlignment="1">
      <alignment horizontal="center" vertical="center" wrapText="1"/>
    </xf>
    <xf numFmtId="176" fontId="10" fillId="5" borderId="5" xfId="3" applyNumberFormat="1" applyFont="1" applyFill="1" applyBorder="1" applyAlignment="1">
      <alignment horizontal="center" vertical="center" wrapText="1"/>
    </xf>
    <xf numFmtId="176" fontId="10" fillId="5" borderId="6" xfId="3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176" fontId="11" fillId="0" borderId="4" xfId="3" applyNumberFormat="1" applyFont="1" applyFill="1" applyBorder="1" applyAlignment="1">
      <alignment horizontal="left" vertical="center" wrapText="1"/>
    </xf>
    <xf numFmtId="176" fontId="11" fillId="0" borderId="3" xfId="3" applyNumberFormat="1" applyFont="1" applyFill="1" applyBorder="1" applyAlignment="1">
      <alignment horizontal="left" vertical="center" wrapText="1"/>
    </xf>
    <xf numFmtId="176" fontId="11" fillId="0" borderId="2" xfId="3" applyNumberFormat="1" applyFont="1" applyFill="1" applyBorder="1" applyAlignment="1">
      <alignment horizontal="left" vertical="center" wrapText="1"/>
    </xf>
    <xf numFmtId="176" fontId="11" fillId="0" borderId="4" xfId="3" applyNumberFormat="1" applyFont="1" applyFill="1" applyBorder="1" applyAlignment="1">
      <alignment horizontal="center" vertical="center" wrapText="1"/>
    </xf>
    <xf numFmtId="176" fontId="11" fillId="0" borderId="2" xfId="3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176" fontId="11" fillId="0" borderId="1" xfId="3" applyNumberFormat="1" applyFont="1" applyFill="1" applyBorder="1" applyAlignment="1">
      <alignment horizontal="center" vertical="center" wrapText="1"/>
    </xf>
    <xf numFmtId="176" fontId="11" fillId="0" borderId="1" xfId="3" applyNumberFormat="1" applyFont="1" applyFill="1" applyBorder="1" applyAlignment="1">
      <alignment horizontal="left" vertical="center" wrapText="1"/>
    </xf>
    <xf numFmtId="176" fontId="11" fillId="0" borderId="4" xfId="3" applyNumberFormat="1" applyFont="1" applyFill="1" applyBorder="1" applyAlignment="1">
      <alignment horizontal="right" vertical="center" wrapText="1"/>
    </xf>
    <xf numFmtId="176" fontId="11" fillId="0" borderId="2" xfId="3" applyNumberFormat="1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176" fontId="11" fillId="6" borderId="4" xfId="3" applyNumberFormat="1" applyFont="1" applyFill="1" applyBorder="1" applyAlignment="1">
      <alignment horizontal="center" vertical="center" wrapText="1"/>
    </xf>
    <xf numFmtId="176" fontId="11" fillId="6" borderId="3" xfId="3" applyNumberFormat="1" applyFont="1" applyFill="1" applyBorder="1" applyAlignment="1">
      <alignment horizontal="center" vertical="center" wrapText="1"/>
    </xf>
    <xf numFmtId="176" fontId="11" fillId="6" borderId="2" xfId="3" applyNumberFormat="1" applyFont="1" applyFill="1" applyBorder="1" applyAlignment="1">
      <alignment horizontal="center" vertical="center" wrapText="1"/>
    </xf>
    <xf numFmtId="176" fontId="11" fillId="0" borderId="3" xfId="3" applyNumberFormat="1" applyFont="1" applyFill="1" applyBorder="1" applyAlignment="1">
      <alignment horizontal="right" vertical="center" wrapText="1"/>
    </xf>
    <xf numFmtId="176" fontId="11" fillId="0" borderId="1" xfId="3" applyNumberFormat="1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76" fontId="11" fillId="0" borderId="3" xfId="3" applyNumberFormat="1" applyFont="1" applyFill="1" applyBorder="1" applyAlignment="1">
      <alignment horizontal="center" vertical="center" wrapText="1"/>
    </xf>
    <xf numFmtId="176" fontId="11" fillId="6" borderId="5" xfId="3" applyNumberFormat="1" applyFont="1" applyFill="1" applyBorder="1" applyAlignment="1">
      <alignment horizontal="left" vertical="center" wrapText="1"/>
    </xf>
    <xf numFmtId="176" fontId="11" fillId="6" borderId="1" xfId="3" applyNumberFormat="1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176" fontId="11" fillId="0" borderId="5" xfId="3" applyNumberFormat="1" applyFont="1" applyFill="1" applyBorder="1" applyAlignment="1">
      <alignment horizontal="left" vertical="center" wrapText="1"/>
    </xf>
    <xf numFmtId="0" fontId="11" fillId="6" borderId="4" xfId="0" applyFont="1" applyFill="1" applyBorder="1" applyAlignment="1">
      <alignment horizontal="left" vertical="center" wrapText="1"/>
    </xf>
    <xf numFmtId="0" fontId="11" fillId="6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176" fontId="11" fillId="6" borderId="4" xfId="3" applyNumberFormat="1" applyFont="1" applyFill="1" applyBorder="1" applyAlignment="1">
      <alignment horizontal="left" vertical="center" wrapText="1"/>
    </xf>
    <xf numFmtId="176" fontId="11" fillId="6" borderId="3" xfId="3" applyNumberFormat="1" applyFont="1" applyFill="1" applyBorder="1" applyAlignment="1">
      <alignment horizontal="left" vertical="center" wrapText="1"/>
    </xf>
    <xf numFmtId="176" fontId="11" fillId="6" borderId="2" xfId="3" applyNumberFormat="1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4" xfId="0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left" vertical="center" wrapText="1"/>
    </xf>
    <xf numFmtId="176" fontId="11" fillId="0" borderId="5" xfId="3" applyNumberFormat="1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3" fontId="10" fillId="0" borderId="4" xfId="0" applyNumberFormat="1" applyFont="1" applyFill="1" applyBorder="1" applyAlignment="1">
      <alignment horizontal="center" vertical="center" wrapText="1"/>
    </xf>
    <xf numFmtId="3" fontId="10" fillId="0" borderId="2" xfId="0" applyNumberFormat="1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7" xfId="0" applyFont="1" applyBorder="1" applyAlignment="1">
      <alignment horizontal="right" vertical="center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6" borderId="1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1" xfId="0" applyNumberFormat="1" applyFont="1" applyFill="1" applyBorder="1" applyAlignment="1">
      <alignment horizontal="center" vertical="center"/>
    </xf>
    <xf numFmtId="0" fontId="26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</cellXfs>
  <cellStyles count="5">
    <cellStyle name="一般" xfId="0" builtinId="0"/>
    <cellStyle name="一般 2" xfId="1"/>
    <cellStyle name="千分位" xfId="3" builtinId="3"/>
    <cellStyle name="千分位 2" xfId="4"/>
    <cellStyle name="說明文字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12"/>
  <sheetViews>
    <sheetView tabSelected="1" view="pageBreakPreview" zoomScale="10" zoomScaleNormal="25" zoomScaleSheetLayoutView="10" zoomScalePageLayoutView="10" workbookViewId="0">
      <selection activeCell="R81" sqref="R81"/>
    </sheetView>
  </sheetViews>
  <sheetFormatPr defaultColWidth="255" defaultRowHeight="83.25" x14ac:dyDescent="0.25"/>
  <cols>
    <col min="1" max="2" width="20.5" style="2" customWidth="1"/>
    <col min="3" max="3" width="62.25" style="2" customWidth="1"/>
    <col min="4" max="4" width="79" style="11" customWidth="1"/>
    <col min="5" max="5" width="38.25" style="3" customWidth="1"/>
    <col min="6" max="6" width="65.125" style="3" customWidth="1"/>
    <col min="7" max="7" width="56.25" style="3" customWidth="1"/>
    <col min="8" max="8" width="32.375" style="3" customWidth="1"/>
    <col min="9" max="9" width="33.375" style="3" customWidth="1"/>
    <col min="10" max="10" width="76.875" style="12" customWidth="1"/>
    <col min="11" max="11" width="88.875" style="13" customWidth="1"/>
    <col min="12" max="12" width="81.375" style="13" customWidth="1"/>
    <col min="13" max="13" width="100" style="12" customWidth="1"/>
    <col min="14" max="14" width="103.375" style="3" customWidth="1"/>
    <col min="15" max="15" width="166.125" style="11" customWidth="1"/>
    <col min="16" max="16" width="63.625" style="3" customWidth="1"/>
    <col min="17" max="17" width="255.625" style="14" customWidth="1"/>
    <col min="18" max="16384" width="255" style="4"/>
  </cols>
  <sheetData>
    <row r="1" spans="1:17" ht="125.25" customHeight="1" x14ac:dyDescent="0.25">
      <c r="A1" s="162" t="s">
        <v>213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7" ht="391.5" customHeight="1" x14ac:dyDescent="0.25">
      <c r="A2" s="103" t="s">
        <v>368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</row>
    <row r="3" spans="1:17" ht="100.5" customHeight="1" x14ac:dyDescent="0.25">
      <c r="A3" s="103" t="s">
        <v>372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7" ht="100.5" x14ac:dyDescent="0.25">
      <c r="A4" s="46"/>
      <c r="B4" s="64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8" t="s">
        <v>375</v>
      </c>
    </row>
    <row r="5" spans="1:17" s="2" customFormat="1" ht="231" customHeight="1" x14ac:dyDescent="0.25">
      <c r="A5" s="101" t="s">
        <v>21</v>
      </c>
      <c r="B5" s="101" t="s">
        <v>373</v>
      </c>
      <c r="C5" s="101" t="s">
        <v>245</v>
      </c>
      <c r="D5" s="101" t="s">
        <v>15</v>
      </c>
      <c r="E5" s="101" t="s">
        <v>206</v>
      </c>
      <c r="F5" s="101" t="s">
        <v>23</v>
      </c>
      <c r="G5" s="101" t="s">
        <v>33</v>
      </c>
      <c r="H5" s="101" t="s">
        <v>212</v>
      </c>
      <c r="I5" s="101" t="s">
        <v>139</v>
      </c>
      <c r="J5" s="111" t="s">
        <v>29</v>
      </c>
      <c r="K5" s="113" t="s">
        <v>244</v>
      </c>
      <c r="L5" s="114"/>
      <c r="M5" s="111" t="s">
        <v>30</v>
      </c>
      <c r="N5" s="101" t="s">
        <v>16</v>
      </c>
      <c r="O5" s="101" t="s">
        <v>32</v>
      </c>
      <c r="P5" s="101" t="s">
        <v>18</v>
      </c>
      <c r="Q5" s="101" t="s">
        <v>17</v>
      </c>
    </row>
    <row r="6" spans="1:17" s="2" customFormat="1" ht="316.5" customHeight="1" x14ac:dyDescent="0.25">
      <c r="A6" s="102"/>
      <c r="B6" s="102"/>
      <c r="C6" s="102"/>
      <c r="D6" s="102"/>
      <c r="E6" s="102"/>
      <c r="F6" s="102"/>
      <c r="G6" s="102"/>
      <c r="H6" s="102"/>
      <c r="I6" s="102"/>
      <c r="J6" s="112"/>
      <c r="K6" s="17" t="s">
        <v>246</v>
      </c>
      <c r="L6" s="17" t="s">
        <v>247</v>
      </c>
      <c r="M6" s="112"/>
      <c r="N6" s="102"/>
      <c r="O6" s="102"/>
      <c r="P6" s="102"/>
      <c r="Q6" s="102"/>
    </row>
    <row r="7" spans="1:17" ht="409.5" x14ac:dyDescent="0.25">
      <c r="A7" s="108" t="s">
        <v>248</v>
      </c>
      <c r="B7" s="96">
        <v>1</v>
      </c>
      <c r="C7" s="108" t="s">
        <v>19</v>
      </c>
      <c r="D7" s="18" t="s">
        <v>254</v>
      </c>
      <c r="E7" s="19" t="s">
        <v>69</v>
      </c>
      <c r="F7" s="19" t="s">
        <v>24</v>
      </c>
      <c r="G7" s="19" t="s">
        <v>55</v>
      </c>
      <c r="H7" s="19" t="s">
        <v>71</v>
      </c>
      <c r="I7" s="19" t="s">
        <v>140</v>
      </c>
      <c r="J7" s="117">
        <v>1520000</v>
      </c>
      <c r="K7" s="36">
        <v>3800000</v>
      </c>
      <c r="L7" s="36">
        <f>20000*2</f>
        <v>40000</v>
      </c>
      <c r="M7" s="125">
        <f>SUM(J7:L9)</f>
        <v>8820000</v>
      </c>
      <c r="N7" s="43">
        <v>28</v>
      </c>
      <c r="O7" s="29" t="s">
        <v>112</v>
      </c>
      <c r="P7" s="28">
        <v>50</v>
      </c>
      <c r="Q7" s="15" t="s">
        <v>165</v>
      </c>
    </row>
    <row r="8" spans="1:17" ht="409.6" customHeight="1" x14ac:dyDescent="0.25">
      <c r="A8" s="108"/>
      <c r="B8" s="97"/>
      <c r="C8" s="108"/>
      <c r="D8" s="109" t="s">
        <v>255</v>
      </c>
      <c r="E8" s="108" t="s">
        <v>69</v>
      </c>
      <c r="F8" s="108" t="s">
        <v>24</v>
      </c>
      <c r="G8" s="108" t="s">
        <v>56</v>
      </c>
      <c r="H8" s="108" t="s">
        <v>71</v>
      </c>
      <c r="I8" s="108" t="s">
        <v>140</v>
      </c>
      <c r="J8" s="118"/>
      <c r="K8" s="120">
        <v>3420000</v>
      </c>
      <c r="L8" s="120">
        <v>40000</v>
      </c>
      <c r="M8" s="155"/>
      <c r="N8" s="104" t="s">
        <v>180</v>
      </c>
      <c r="O8" s="133" t="s">
        <v>220</v>
      </c>
      <c r="P8" s="104" t="s">
        <v>181</v>
      </c>
      <c r="Q8" s="136" t="s">
        <v>219</v>
      </c>
    </row>
    <row r="9" spans="1:17" ht="357" customHeight="1" x14ac:dyDescent="0.25">
      <c r="A9" s="108"/>
      <c r="B9" s="98"/>
      <c r="C9" s="108"/>
      <c r="D9" s="109"/>
      <c r="E9" s="108"/>
      <c r="F9" s="108"/>
      <c r="G9" s="108"/>
      <c r="H9" s="108"/>
      <c r="I9" s="108"/>
      <c r="J9" s="119"/>
      <c r="K9" s="121"/>
      <c r="L9" s="121"/>
      <c r="M9" s="155"/>
      <c r="N9" s="105"/>
      <c r="O9" s="130"/>
      <c r="P9" s="105"/>
      <c r="Q9" s="137"/>
    </row>
    <row r="10" spans="1:17" ht="409.5" customHeight="1" x14ac:dyDescent="0.25">
      <c r="A10" s="108"/>
      <c r="B10" s="96">
        <v>2</v>
      </c>
      <c r="C10" s="108" t="s">
        <v>10</v>
      </c>
      <c r="D10" s="122" t="s">
        <v>256</v>
      </c>
      <c r="E10" s="96" t="s">
        <v>69</v>
      </c>
      <c r="F10" s="96" t="s">
        <v>25</v>
      </c>
      <c r="G10" s="96" t="s">
        <v>75</v>
      </c>
      <c r="H10" s="96" t="s">
        <v>71</v>
      </c>
      <c r="I10" s="96" t="s">
        <v>141</v>
      </c>
      <c r="J10" s="117">
        <v>1520000</v>
      </c>
      <c r="K10" s="120">
        <v>3813433</v>
      </c>
      <c r="L10" s="120">
        <f>5000*14</f>
        <v>70000</v>
      </c>
      <c r="M10" s="125">
        <f>SUM(J10:L15)</f>
        <v>12618053</v>
      </c>
      <c r="N10" s="104">
        <v>31</v>
      </c>
      <c r="O10" s="133" t="s">
        <v>110</v>
      </c>
      <c r="P10" s="104">
        <v>70</v>
      </c>
      <c r="Q10" s="134" t="s">
        <v>163</v>
      </c>
    </row>
    <row r="11" spans="1:17" ht="94.5" customHeight="1" x14ac:dyDescent="0.25">
      <c r="A11" s="108"/>
      <c r="B11" s="97"/>
      <c r="C11" s="108"/>
      <c r="D11" s="123"/>
      <c r="E11" s="98"/>
      <c r="F11" s="98"/>
      <c r="G11" s="98"/>
      <c r="H11" s="98"/>
      <c r="I11" s="98"/>
      <c r="J11" s="118"/>
      <c r="K11" s="121"/>
      <c r="L11" s="121"/>
      <c r="M11" s="125"/>
      <c r="N11" s="105"/>
      <c r="O11" s="130"/>
      <c r="P11" s="105"/>
      <c r="Q11" s="135"/>
    </row>
    <row r="12" spans="1:17" ht="109.5" customHeight="1" x14ac:dyDescent="0.25">
      <c r="A12" s="108"/>
      <c r="B12" s="97"/>
      <c r="C12" s="108"/>
      <c r="D12" s="122" t="s">
        <v>257</v>
      </c>
      <c r="E12" s="96" t="s">
        <v>69</v>
      </c>
      <c r="F12" s="96" t="s">
        <v>25</v>
      </c>
      <c r="G12" s="96" t="s">
        <v>36</v>
      </c>
      <c r="H12" s="96" t="s">
        <v>71</v>
      </c>
      <c r="I12" s="96" t="s">
        <v>140</v>
      </c>
      <c r="J12" s="118"/>
      <c r="K12" s="120">
        <v>3325000</v>
      </c>
      <c r="L12" s="120">
        <f>5000*6</f>
        <v>30000</v>
      </c>
      <c r="M12" s="125"/>
      <c r="N12" s="104">
        <v>35</v>
      </c>
      <c r="O12" s="133" t="s">
        <v>111</v>
      </c>
      <c r="P12" s="104">
        <v>60</v>
      </c>
      <c r="Q12" s="134" t="s">
        <v>164</v>
      </c>
    </row>
    <row r="13" spans="1:17" ht="409.6" customHeight="1" x14ac:dyDescent="0.25">
      <c r="A13" s="108"/>
      <c r="B13" s="97"/>
      <c r="C13" s="108"/>
      <c r="D13" s="123"/>
      <c r="E13" s="98"/>
      <c r="F13" s="98"/>
      <c r="G13" s="98"/>
      <c r="H13" s="98"/>
      <c r="I13" s="98"/>
      <c r="J13" s="118"/>
      <c r="K13" s="121"/>
      <c r="L13" s="121"/>
      <c r="M13" s="125"/>
      <c r="N13" s="105"/>
      <c r="O13" s="130"/>
      <c r="P13" s="105"/>
      <c r="Q13" s="135"/>
    </row>
    <row r="14" spans="1:17" ht="214.5" customHeight="1" x14ac:dyDescent="0.25">
      <c r="A14" s="108" t="s">
        <v>249</v>
      </c>
      <c r="B14" s="97"/>
      <c r="C14" s="108"/>
      <c r="D14" s="115" t="s">
        <v>258</v>
      </c>
      <c r="E14" s="96" t="s">
        <v>69</v>
      </c>
      <c r="F14" s="96" t="s">
        <v>25</v>
      </c>
      <c r="G14" s="96" t="s">
        <v>34</v>
      </c>
      <c r="H14" s="96" t="s">
        <v>76</v>
      </c>
      <c r="I14" s="96" t="s">
        <v>141</v>
      </c>
      <c r="J14" s="118"/>
      <c r="K14" s="120">
        <v>3619620</v>
      </c>
      <c r="L14" s="120">
        <f>20000*12</f>
        <v>240000</v>
      </c>
      <c r="M14" s="125"/>
      <c r="N14" s="104">
        <v>41</v>
      </c>
      <c r="O14" s="133" t="s">
        <v>109</v>
      </c>
      <c r="P14" s="104">
        <v>85</v>
      </c>
      <c r="Q14" s="134" t="s">
        <v>160</v>
      </c>
    </row>
    <row r="15" spans="1:17" ht="348.75" customHeight="1" x14ac:dyDescent="0.25">
      <c r="A15" s="108"/>
      <c r="B15" s="98"/>
      <c r="C15" s="108"/>
      <c r="D15" s="116"/>
      <c r="E15" s="98"/>
      <c r="F15" s="98"/>
      <c r="G15" s="98"/>
      <c r="H15" s="98"/>
      <c r="I15" s="98"/>
      <c r="J15" s="119"/>
      <c r="K15" s="121"/>
      <c r="L15" s="121"/>
      <c r="M15" s="125"/>
      <c r="N15" s="105"/>
      <c r="O15" s="130"/>
      <c r="P15" s="105"/>
      <c r="Q15" s="135"/>
    </row>
    <row r="16" spans="1:17" ht="360.75" customHeight="1" x14ac:dyDescent="0.25">
      <c r="A16" s="108"/>
      <c r="B16" s="96">
        <v>3</v>
      </c>
      <c r="C16" s="108" t="s">
        <v>0</v>
      </c>
      <c r="D16" s="109" t="s">
        <v>259</v>
      </c>
      <c r="E16" s="108" t="s">
        <v>69</v>
      </c>
      <c r="F16" s="108" t="s">
        <v>25</v>
      </c>
      <c r="G16" s="108" t="s">
        <v>37</v>
      </c>
      <c r="H16" s="108" t="s">
        <v>71</v>
      </c>
      <c r="I16" s="96" t="s">
        <v>140</v>
      </c>
      <c r="J16" s="120">
        <v>1600000</v>
      </c>
      <c r="K16" s="120">
        <v>3388100</v>
      </c>
      <c r="L16" s="120">
        <f>5000*7</f>
        <v>35000</v>
      </c>
      <c r="M16" s="124">
        <f t="shared" ref="M16" si="0">SUM(J16:L17)</f>
        <v>5023100</v>
      </c>
      <c r="N16" s="129">
        <v>58.3</v>
      </c>
      <c r="O16" s="128" t="s">
        <v>114</v>
      </c>
      <c r="P16" s="129">
        <v>104</v>
      </c>
      <c r="Q16" s="146" t="s">
        <v>167</v>
      </c>
    </row>
    <row r="17" spans="1:20" ht="309.75" customHeight="1" x14ac:dyDescent="0.25">
      <c r="A17" s="108"/>
      <c r="B17" s="98"/>
      <c r="C17" s="108"/>
      <c r="D17" s="109"/>
      <c r="E17" s="108"/>
      <c r="F17" s="108"/>
      <c r="G17" s="108"/>
      <c r="H17" s="108"/>
      <c r="I17" s="98"/>
      <c r="J17" s="121"/>
      <c r="K17" s="121"/>
      <c r="L17" s="121"/>
      <c r="M17" s="124"/>
      <c r="N17" s="129"/>
      <c r="O17" s="128"/>
      <c r="P17" s="129"/>
      <c r="Q17" s="146"/>
    </row>
    <row r="18" spans="1:20" ht="340.5" customHeight="1" x14ac:dyDescent="0.25">
      <c r="A18" s="108"/>
      <c r="B18" s="89">
        <v>4</v>
      </c>
      <c r="C18" s="40" t="s">
        <v>1</v>
      </c>
      <c r="D18" s="44" t="s">
        <v>260</v>
      </c>
      <c r="E18" s="40" t="s">
        <v>69</v>
      </c>
      <c r="F18" s="40" t="s">
        <v>25</v>
      </c>
      <c r="G18" s="19" t="s">
        <v>39</v>
      </c>
      <c r="H18" s="19" t="s">
        <v>71</v>
      </c>
      <c r="I18" s="19" t="s">
        <v>140</v>
      </c>
      <c r="J18" s="30">
        <v>1520000</v>
      </c>
      <c r="K18" s="36">
        <v>4000000</v>
      </c>
      <c r="L18" s="36">
        <f>20000*8</f>
        <v>160000</v>
      </c>
      <c r="M18" s="25">
        <f>SUM(J18:L18)</f>
        <v>5680000</v>
      </c>
      <c r="N18" s="41">
        <v>34</v>
      </c>
      <c r="O18" s="27" t="s">
        <v>169</v>
      </c>
      <c r="P18" s="26">
        <v>90</v>
      </c>
      <c r="Q18" s="16" t="s">
        <v>170</v>
      </c>
    </row>
    <row r="19" spans="1:20" ht="409.5" customHeight="1" x14ac:dyDescent="0.25">
      <c r="A19" s="110" t="s">
        <v>250</v>
      </c>
      <c r="B19" s="99">
        <v>5</v>
      </c>
      <c r="C19" s="99" t="s">
        <v>369</v>
      </c>
      <c r="D19" s="165" t="s">
        <v>374</v>
      </c>
      <c r="E19" s="99" t="s">
        <v>69</v>
      </c>
      <c r="F19" s="99" t="s">
        <v>25</v>
      </c>
      <c r="G19" s="99" t="s">
        <v>35</v>
      </c>
      <c r="H19" s="99" t="s">
        <v>72</v>
      </c>
      <c r="I19" s="99" t="s">
        <v>140</v>
      </c>
      <c r="J19" s="140">
        <v>1520000</v>
      </c>
      <c r="K19" s="140">
        <v>3325000</v>
      </c>
      <c r="L19" s="140">
        <v>40000</v>
      </c>
      <c r="M19" s="140">
        <f>SUM(J19:L20)</f>
        <v>4885000</v>
      </c>
      <c r="N19" s="138">
        <v>32.9</v>
      </c>
      <c r="O19" s="156" t="s">
        <v>113</v>
      </c>
      <c r="P19" s="138">
        <v>58</v>
      </c>
      <c r="Q19" s="131" t="s">
        <v>166</v>
      </c>
    </row>
    <row r="20" spans="1:20" ht="78.75" customHeight="1" x14ac:dyDescent="0.25">
      <c r="A20" s="110"/>
      <c r="B20" s="100"/>
      <c r="C20" s="100"/>
      <c r="D20" s="166"/>
      <c r="E20" s="100"/>
      <c r="F20" s="100"/>
      <c r="G20" s="100"/>
      <c r="H20" s="100"/>
      <c r="I20" s="100"/>
      <c r="J20" s="142"/>
      <c r="K20" s="142"/>
      <c r="L20" s="142"/>
      <c r="M20" s="142"/>
      <c r="N20" s="139"/>
      <c r="O20" s="157"/>
      <c r="P20" s="139"/>
      <c r="Q20" s="132"/>
    </row>
    <row r="21" spans="1:20" ht="401.25" x14ac:dyDescent="0.25">
      <c r="A21" s="49" t="s">
        <v>251</v>
      </c>
      <c r="B21" s="49">
        <v>6</v>
      </c>
      <c r="C21" s="40" t="s">
        <v>28</v>
      </c>
      <c r="D21" s="20" t="s">
        <v>261</v>
      </c>
      <c r="E21" s="40" t="s">
        <v>69</v>
      </c>
      <c r="F21" s="45" t="s">
        <v>91</v>
      </c>
      <c r="G21" s="19" t="s">
        <v>38</v>
      </c>
      <c r="H21" s="19" t="s">
        <v>72</v>
      </c>
      <c r="I21" s="19" t="s">
        <v>140</v>
      </c>
      <c r="J21" s="47">
        <v>1520000</v>
      </c>
      <c r="K21" s="39" t="s">
        <v>201</v>
      </c>
      <c r="L21" s="39" t="s">
        <v>201</v>
      </c>
      <c r="M21" s="25">
        <f>SUM(J21:L21)</f>
        <v>1520000</v>
      </c>
      <c r="N21" s="41">
        <v>17</v>
      </c>
      <c r="O21" s="27" t="s">
        <v>115</v>
      </c>
      <c r="P21" s="26" t="s">
        <v>77</v>
      </c>
      <c r="Q21" s="62" t="s">
        <v>168</v>
      </c>
    </row>
    <row r="22" spans="1:20" ht="372" customHeight="1" x14ac:dyDescent="0.25">
      <c r="A22" s="108" t="s">
        <v>252</v>
      </c>
      <c r="B22" s="96">
        <v>7</v>
      </c>
      <c r="C22" s="108" t="s">
        <v>2</v>
      </c>
      <c r="D22" s="18" t="s">
        <v>153</v>
      </c>
      <c r="E22" s="19" t="s">
        <v>69</v>
      </c>
      <c r="F22" s="19" t="s">
        <v>24</v>
      </c>
      <c r="G22" s="19" t="s">
        <v>40</v>
      </c>
      <c r="H22" s="19" t="s">
        <v>71</v>
      </c>
      <c r="I22" s="19" t="s">
        <v>140</v>
      </c>
      <c r="J22" s="117">
        <v>1520000</v>
      </c>
      <c r="K22" s="36">
        <v>3800000</v>
      </c>
      <c r="L22" s="36">
        <f>(20000*6)+(5000*8)</f>
        <v>160000</v>
      </c>
      <c r="M22" s="125">
        <f>SUM(J22:L26)</f>
        <v>9750000</v>
      </c>
      <c r="N22" s="41">
        <v>34</v>
      </c>
      <c r="O22" s="27" t="s">
        <v>116</v>
      </c>
      <c r="P22" s="26">
        <v>50</v>
      </c>
      <c r="Q22" s="16" t="s">
        <v>205</v>
      </c>
      <c r="T22" s="5"/>
    </row>
    <row r="23" spans="1:20" ht="409.5" x14ac:dyDescent="0.25">
      <c r="A23" s="108"/>
      <c r="B23" s="97"/>
      <c r="C23" s="108"/>
      <c r="D23" s="18" t="s">
        <v>154</v>
      </c>
      <c r="E23" s="19" t="s">
        <v>69</v>
      </c>
      <c r="F23" s="19" t="s">
        <v>73</v>
      </c>
      <c r="G23" s="19" t="s">
        <v>41</v>
      </c>
      <c r="H23" s="19" t="s">
        <v>72</v>
      </c>
      <c r="I23" s="19"/>
      <c r="J23" s="118"/>
      <c r="K23" s="36">
        <v>900000</v>
      </c>
      <c r="L23" s="36">
        <f>5000*5</f>
        <v>25000</v>
      </c>
      <c r="M23" s="125"/>
      <c r="N23" s="41" t="s">
        <v>171</v>
      </c>
      <c r="O23" s="27" t="s">
        <v>117</v>
      </c>
      <c r="P23" s="26">
        <v>92</v>
      </c>
      <c r="Q23" s="16" t="s">
        <v>175</v>
      </c>
    </row>
    <row r="24" spans="1:20" ht="306" customHeight="1" x14ac:dyDescent="0.25">
      <c r="A24" s="108"/>
      <c r="B24" s="97"/>
      <c r="C24" s="108"/>
      <c r="D24" s="109" t="s">
        <v>155</v>
      </c>
      <c r="E24" s="108" t="s">
        <v>69</v>
      </c>
      <c r="F24" s="108" t="s">
        <v>73</v>
      </c>
      <c r="G24" s="108" t="s">
        <v>42</v>
      </c>
      <c r="H24" s="108" t="s">
        <v>71</v>
      </c>
      <c r="I24" s="108" t="s">
        <v>140</v>
      </c>
      <c r="J24" s="118"/>
      <c r="K24" s="120">
        <v>900000</v>
      </c>
      <c r="L24" s="120">
        <f>(20000*2)+(5000*4)</f>
        <v>60000</v>
      </c>
      <c r="M24" s="125"/>
      <c r="N24" s="129" t="s">
        <v>172</v>
      </c>
      <c r="O24" s="128" t="s">
        <v>118</v>
      </c>
      <c r="P24" s="129">
        <v>70</v>
      </c>
      <c r="Q24" s="146" t="s">
        <v>173</v>
      </c>
    </row>
    <row r="25" spans="1:20" ht="261" customHeight="1" x14ac:dyDescent="0.25">
      <c r="A25" s="108"/>
      <c r="B25" s="97"/>
      <c r="C25" s="108"/>
      <c r="D25" s="109"/>
      <c r="E25" s="108"/>
      <c r="F25" s="108"/>
      <c r="G25" s="108"/>
      <c r="H25" s="108"/>
      <c r="I25" s="108"/>
      <c r="J25" s="118"/>
      <c r="K25" s="121"/>
      <c r="L25" s="121"/>
      <c r="M25" s="125"/>
      <c r="N25" s="129"/>
      <c r="O25" s="128"/>
      <c r="P25" s="129"/>
      <c r="Q25" s="146"/>
    </row>
    <row r="26" spans="1:20" ht="342" customHeight="1" x14ac:dyDescent="0.25">
      <c r="A26" s="108"/>
      <c r="B26" s="98"/>
      <c r="C26" s="108"/>
      <c r="D26" s="18" t="s">
        <v>156</v>
      </c>
      <c r="E26" s="19" t="s">
        <v>69</v>
      </c>
      <c r="F26" s="19" t="s">
        <v>25</v>
      </c>
      <c r="G26" s="19" t="s">
        <v>41</v>
      </c>
      <c r="H26" s="19" t="s">
        <v>72</v>
      </c>
      <c r="I26" s="19"/>
      <c r="J26" s="119"/>
      <c r="K26" s="36">
        <v>2375000</v>
      </c>
      <c r="L26" s="36">
        <f>5000*2</f>
        <v>10000</v>
      </c>
      <c r="M26" s="125"/>
      <c r="N26" s="41">
        <v>33</v>
      </c>
      <c r="O26" s="27" t="s">
        <v>119</v>
      </c>
      <c r="P26" s="26">
        <v>60</v>
      </c>
      <c r="Q26" s="16" t="s">
        <v>174</v>
      </c>
    </row>
    <row r="27" spans="1:20" ht="348.75" customHeight="1" x14ac:dyDescent="0.25">
      <c r="A27" s="108" t="s">
        <v>253</v>
      </c>
      <c r="B27" s="96">
        <v>8</v>
      </c>
      <c r="C27" s="108" t="s">
        <v>3</v>
      </c>
      <c r="D27" s="18" t="s">
        <v>157</v>
      </c>
      <c r="E27" s="19" t="s">
        <v>70</v>
      </c>
      <c r="F27" s="19" t="s">
        <v>24</v>
      </c>
      <c r="G27" s="19" t="s">
        <v>43</v>
      </c>
      <c r="H27" s="19" t="s">
        <v>71</v>
      </c>
      <c r="I27" s="19" t="s">
        <v>140</v>
      </c>
      <c r="J27" s="117">
        <v>1440000</v>
      </c>
      <c r="K27" s="36">
        <v>3325000</v>
      </c>
      <c r="L27" s="36">
        <f>5000*5</f>
        <v>25000</v>
      </c>
      <c r="M27" s="125">
        <f>SUM(J27:L28)</f>
        <v>7940000</v>
      </c>
      <c r="N27" s="41">
        <v>36.6</v>
      </c>
      <c r="O27" s="27" t="s">
        <v>120</v>
      </c>
      <c r="P27" s="26">
        <v>90</v>
      </c>
      <c r="Q27" s="16" t="s">
        <v>182</v>
      </c>
    </row>
    <row r="28" spans="1:20" ht="234" customHeight="1" x14ac:dyDescent="0.25">
      <c r="A28" s="108"/>
      <c r="B28" s="98"/>
      <c r="C28" s="108"/>
      <c r="D28" s="79" t="s">
        <v>338</v>
      </c>
      <c r="E28" s="78" t="s">
        <v>69</v>
      </c>
      <c r="F28" s="78" t="s">
        <v>25</v>
      </c>
      <c r="G28" s="78" t="s">
        <v>328</v>
      </c>
      <c r="H28" s="78" t="s">
        <v>331</v>
      </c>
      <c r="I28" s="78"/>
      <c r="J28" s="119"/>
      <c r="K28" s="36">
        <v>3150000</v>
      </c>
      <c r="L28" s="39" t="s">
        <v>201</v>
      </c>
      <c r="M28" s="125"/>
      <c r="N28" s="81">
        <v>78.8</v>
      </c>
      <c r="O28" s="82" t="s">
        <v>121</v>
      </c>
      <c r="P28" s="81">
        <v>150</v>
      </c>
      <c r="Q28" s="80" t="s">
        <v>333</v>
      </c>
    </row>
    <row r="29" spans="1:20" ht="369.75" customHeight="1" x14ac:dyDescent="0.25">
      <c r="A29" s="108" t="s">
        <v>262</v>
      </c>
      <c r="B29" s="96">
        <v>9</v>
      </c>
      <c r="C29" s="108" t="s">
        <v>4</v>
      </c>
      <c r="D29" s="18" t="s">
        <v>158</v>
      </c>
      <c r="E29" s="19" t="s">
        <v>70</v>
      </c>
      <c r="F29" s="19" t="s">
        <v>24</v>
      </c>
      <c r="G29" s="19" t="s">
        <v>44</v>
      </c>
      <c r="H29" s="19" t="s">
        <v>72</v>
      </c>
      <c r="I29" s="19" t="s">
        <v>141</v>
      </c>
      <c r="J29" s="117">
        <v>1440000</v>
      </c>
      <c r="K29" s="36">
        <v>3325000</v>
      </c>
      <c r="L29" s="36">
        <f>5000*4</f>
        <v>20000</v>
      </c>
      <c r="M29" s="125">
        <f>SUM(J29:L30)</f>
        <v>4785000</v>
      </c>
      <c r="N29" s="41">
        <v>29.5</v>
      </c>
      <c r="O29" s="27" t="s">
        <v>179</v>
      </c>
      <c r="P29" s="26">
        <v>45</v>
      </c>
      <c r="Q29" s="16" t="s">
        <v>176</v>
      </c>
    </row>
    <row r="30" spans="1:20" ht="392.25" customHeight="1" x14ac:dyDescent="0.25">
      <c r="A30" s="108"/>
      <c r="B30" s="98"/>
      <c r="C30" s="108"/>
      <c r="D30" s="22" t="s">
        <v>288</v>
      </c>
      <c r="E30" s="23"/>
      <c r="F30" s="55" t="s">
        <v>24</v>
      </c>
      <c r="G30" s="23"/>
      <c r="H30" s="23"/>
      <c r="I30" s="23"/>
      <c r="J30" s="119"/>
      <c r="K30" s="36"/>
      <c r="L30" s="36"/>
      <c r="M30" s="125"/>
      <c r="N30" s="52">
        <v>38</v>
      </c>
      <c r="O30" s="53" t="s">
        <v>178</v>
      </c>
      <c r="P30" s="52">
        <v>85</v>
      </c>
      <c r="Q30" s="54" t="s">
        <v>177</v>
      </c>
    </row>
    <row r="31" spans="1:20" ht="409.5" customHeight="1" x14ac:dyDescent="0.25">
      <c r="A31" s="108" t="s">
        <v>263</v>
      </c>
      <c r="B31" s="96">
        <v>10</v>
      </c>
      <c r="C31" s="96" t="s">
        <v>145</v>
      </c>
      <c r="D31" s="122" t="s">
        <v>289</v>
      </c>
      <c r="E31" s="96" t="s">
        <v>143</v>
      </c>
      <c r="F31" s="96" t="s">
        <v>24</v>
      </c>
      <c r="G31" s="96" t="s">
        <v>146</v>
      </c>
      <c r="H31" s="96" t="s">
        <v>103</v>
      </c>
      <c r="I31" s="96" t="s">
        <v>142</v>
      </c>
      <c r="J31" s="120">
        <v>1520000</v>
      </c>
      <c r="K31" s="120">
        <v>3800000</v>
      </c>
      <c r="L31" s="120">
        <f>20000*18</f>
        <v>360000</v>
      </c>
      <c r="M31" s="120">
        <f>SUM(J31:L32)</f>
        <v>5680000</v>
      </c>
      <c r="N31" s="104">
        <v>13.5</v>
      </c>
      <c r="O31" s="133" t="s">
        <v>122</v>
      </c>
      <c r="P31" s="104" t="s">
        <v>78</v>
      </c>
      <c r="Q31" s="134" t="s">
        <v>183</v>
      </c>
    </row>
    <row r="32" spans="1:20" ht="409.6" customHeight="1" x14ac:dyDescent="0.25">
      <c r="A32" s="108"/>
      <c r="B32" s="98"/>
      <c r="C32" s="98"/>
      <c r="D32" s="123"/>
      <c r="E32" s="98"/>
      <c r="F32" s="98"/>
      <c r="G32" s="98"/>
      <c r="H32" s="98"/>
      <c r="I32" s="98"/>
      <c r="J32" s="121"/>
      <c r="K32" s="121"/>
      <c r="L32" s="121"/>
      <c r="M32" s="121"/>
      <c r="N32" s="105"/>
      <c r="O32" s="130"/>
      <c r="P32" s="105"/>
      <c r="Q32" s="135"/>
    </row>
    <row r="33" spans="1:17" ht="329.25" customHeight="1" x14ac:dyDescent="0.25">
      <c r="A33" s="108" t="s">
        <v>264</v>
      </c>
      <c r="B33" s="96">
        <v>11</v>
      </c>
      <c r="C33" s="108" t="s">
        <v>94</v>
      </c>
      <c r="D33" s="164" t="s">
        <v>290</v>
      </c>
      <c r="E33" s="110" t="s">
        <v>70</v>
      </c>
      <c r="F33" s="110" t="s">
        <v>24</v>
      </c>
      <c r="G33" s="110" t="s">
        <v>45</v>
      </c>
      <c r="H33" s="110" t="s">
        <v>71</v>
      </c>
      <c r="I33" s="110" t="s">
        <v>141</v>
      </c>
      <c r="J33" s="159">
        <v>1520000</v>
      </c>
      <c r="K33" s="140">
        <v>3500000</v>
      </c>
      <c r="L33" s="140">
        <f>5000*8</f>
        <v>40000</v>
      </c>
      <c r="M33" s="148">
        <f>SUM(J33:L38)</f>
        <v>6850000</v>
      </c>
      <c r="N33" s="138" t="s">
        <v>224</v>
      </c>
      <c r="O33" s="156" t="s">
        <v>223</v>
      </c>
      <c r="P33" s="138" t="s">
        <v>222</v>
      </c>
      <c r="Q33" s="150" t="s">
        <v>221</v>
      </c>
    </row>
    <row r="34" spans="1:17" ht="303" customHeight="1" x14ac:dyDescent="0.25">
      <c r="A34" s="108"/>
      <c r="B34" s="97"/>
      <c r="C34" s="108"/>
      <c r="D34" s="164"/>
      <c r="E34" s="110"/>
      <c r="F34" s="110"/>
      <c r="G34" s="110"/>
      <c r="H34" s="110"/>
      <c r="I34" s="110"/>
      <c r="J34" s="160"/>
      <c r="K34" s="141"/>
      <c r="L34" s="141"/>
      <c r="M34" s="148"/>
      <c r="N34" s="153"/>
      <c r="O34" s="163"/>
      <c r="P34" s="153"/>
      <c r="Q34" s="151"/>
    </row>
    <row r="35" spans="1:17" ht="316.5" customHeight="1" x14ac:dyDescent="0.25">
      <c r="A35" s="108"/>
      <c r="B35" s="97"/>
      <c r="C35" s="108"/>
      <c r="D35" s="164"/>
      <c r="E35" s="110"/>
      <c r="F35" s="110"/>
      <c r="G35" s="110"/>
      <c r="H35" s="110"/>
      <c r="I35" s="110"/>
      <c r="J35" s="160"/>
      <c r="K35" s="142"/>
      <c r="L35" s="142"/>
      <c r="M35" s="148"/>
      <c r="N35" s="139"/>
      <c r="O35" s="157"/>
      <c r="P35" s="139"/>
      <c r="Q35" s="152"/>
    </row>
    <row r="36" spans="1:17" ht="377.25" customHeight="1" x14ac:dyDescent="0.25">
      <c r="A36" s="108"/>
      <c r="B36" s="97"/>
      <c r="C36" s="108"/>
      <c r="D36" s="90" t="s">
        <v>370</v>
      </c>
      <c r="E36" s="91" t="s">
        <v>69</v>
      </c>
      <c r="F36" s="91" t="s">
        <v>73</v>
      </c>
      <c r="G36" s="91" t="s">
        <v>159</v>
      </c>
      <c r="H36" s="91" t="s">
        <v>71</v>
      </c>
      <c r="I36" s="91" t="s">
        <v>140</v>
      </c>
      <c r="J36" s="160"/>
      <c r="K36" s="92">
        <v>760000</v>
      </c>
      <c r="L36" s="140">
        <f>20000*4</f>
        <v>80000</v>
      </c>
      <c r="M36" s="149"/>
      <c r="N36" s="93">
        <v>22.1</v>
      </c>
      <c r="O36" s="94" t="s">
        <v>123</v>
      </c>
      <c r="P36" s="93">
        <v>50</v>
      </c>
      <c r="Q36" s="95" t="s">
        <v>197</v>
      </c>
    </row>
    <row r="37" spans="1:17" ht="357" customHeight="1" x14ac:dyDescent="0.25">
      <c r="A37" s="108"/>
      <c r="B37" s="97"/>
      <c r="C37" s="108"/>
      <c r="D37" s="165" t="s">
        <v>371</v>
      </c>
      <c r="E37" s="99" t="s">
        <v>69</v>
      </c>
      <c r="F37" s="99" t="s">
        <v>73</v>
      </c>
      <c r="G37" s="99" t="s">
        <v>46</v>
      </c>
      <c r="H37" s="99" t="s">
        <v>71</v>
      </c>
      <c r="I37" s="99" t="s">
        <v>140</v>
      </c>
      <c r="J37" s="160"/>
      <c r="K37" s="140">
        <v>950000</v>
      </c>
      <c r="L37" s="141"/>
      <c r="M37" s="149"/>
      <c r="N37" s="138">
        <v>47</v>
      </c>
      <c r="O37" s="156" t="s">
        <v>124</v>
      </c>
      <c r="P37" s="138">
        <v>110</v>
      </c>
      <c r="Q37" s="131" t="s">
        <v>225</v>
      </c>
    </row>
    <row r="38" spans="1:17" ht="379.5" customHeight="1" x14ac:dyDescent="0.25">
      <c r="A38" s="108"/>
      <c r="B38" s="98"/>
      <c r="C38" s="108"/>
      <c r="D38" s="166"/>
      <c r="E38" s="100"/>
      <c r="F38" s="100"/>
      <c r="G38" s="100"/>
      <c r="H38" s="100"/>
      <c r="I38" s="100"/>
      <c r="J38" s="161"/>
      <c r="K38" s="142"/>
      <c r="L38" s="142"/>
      <c r="M38" s="149"/>
      <c r="N38" s="139"/>
      <c r="O38" s="157"/>
      <c r="P38" s="139"/>
      <c r="Q38" s="132"/>
    </row>
    <row r="39" spans="1:17" ht="372" customHeight="1" x14ac:dyDescent="0.25">
      <c r="A39" s="108" t="s">
        <v>266</v>
      </c>
      <c r="B39" s="96">
        <v>12</v>
      </c>
      <c r="C39" s="108" t="s">
        <v>265</v>
      </c>
      <c r="D39" s="109" t="s">
        <v>291</v>
      </c>
      <c r="E39" s="108" t="s">
        <v>70</v>
      </c>
      <c r="F39" s="108" t="s">
        <v>25</v>
      </c>
      <c r="G39" s="108" t="s">
        <v>47</v>
      </c>
      <c r="H39" s="108" t="s">
        <v>71</v>
      </c>
      <c r="I39" s="108" t="s">
        <v>141</v>
      </c>
      <c r="J39" s="120">
        <v>1440000</v>
      </c>
      <c r="K39" s="120">
        <v>4180000</v>
      </c>
      <c r="L39" s="120">
        <f>(20000*18)+(5000*9)</f>
        <v>405000</v>
      </c>
      <c r="M39" s="124">
        <f>SUM(J39:L46)</f>
        <v>10059000</v>
      </c>
      <c r="N39" s="129" t="s">
        <v>210</v>
      </c>
      <c r="O39" s="128" t="s">
        <v>339</v>
      </c>
      <c r="P39" s="129">
        <v>90</v>
      </c>
      <c r="Q39" s="154" t="s">
        <v>340</v>
      </c>
    </row>
    <row r="40" spans="1:17" ht="319.5" customHeight="1" x14ac:dyDescent="0.25">
      <c r="A40" s="108"/>
      <c r="B40" s="97"/>
      <c r="C40" s="108"/>
      <c r="D40" s="109"/>
      <c r="E40" s="108"/>
      <c r="F40" s="108"/>
      <c r="G40" s="108"/>
      <c r="H40" s="108"/>
      <c r="I40" s="108"/>
      <c r="J40" s="147"/>
      <c r="K40" s="121"/>
      <c r="L40" s="121"/>
      <c r="M40" s="124"/>
      <c r="N40" s="129"/>
      <c r="O40" s="128"/>
      <c r="P40" s="129"/>
      <c r="Q40" s="154"/>
    </row>
    <row r="41" spans="1:17" ht="348.75" customHeight="1" x14ac:dyDescent="0.25">
      <c r="A41" s="108"/>
      <c r="B41" s="97"/>
      <c r="C41" s="108"/>
      <c r="D41" s="109" t="s">
        <v>292</v>
      </c>
      <c r="E41" s="108" t="s">
        <v>70</v>
      </c>
      <c r="F41" s="108" t="s">
        <v>25</v>
      </c>
      <c r="G41" s="108" t="s">
        <v>48</v>
      </c>
      <c r="H41" s="108" t="s">
        <v>71</v>
      </c>
      <c r="I41" s="108" t="s">
        <v>141</v>
      </c>
      <c r="J41" s="147"/>
      <c r="K41" s="120">
        <v>3914000</v>
      </c>
      <c r="L41" s="120">
        <f>20000*6</f>
        <v>120000</v>
      </c>
      <c r="M41" s="124"/>
      <c r="N41" s="129" t="s">
        <v>211</v>
      </c>
      <c r="O41" s="128" t="s">
        <v>198</v>
      </c>
      <c r="P41" s="129">
        <v>80</v>
      </c>
      <c r="Q41" s="146" t="s">
        <v>66</v>
      </c>
    </row>
    <row r="42" spans="1:17" ht="251.25" customHeight="1" x14ac:dyDescent="0.25">
      <c r="A42" s="108"/>
      <c r="B42" s="97"/>
      <c r="C42" s="108"/>
      <c r="D42" s="109"/>
      <c r="E42" s="108"/>
      <c r="F42" s="108"/>
      <c r="G42" s="108"/>
      <c r="H42" s="108"/>
      <c r="I42" s="108"/>
      <c r="J42" s="147"/>
      <c r="K42" s="121"/>
      <c r="L42" s="121"/>
      <c r="M42" s="124"/>
      <c r="N42" s="129"/>
      <c r="O42" s="128"/>
      <c r="P42" s="129"/>
      <c r="Q42" s="146"/>
    </row>
    <row r="43" spans="1:17" ht="351" x14ac:dyDescent="0.25">
      <c r="A43" s="108"/>
      <c r="B43" s="97"/>
      <c r="C43" s="108"/>
      <c r="D43" s="18" t="s">
        <v>293</v>
      </c>
      <c r="E43" s="19" t="s">
        <v>70</v>
      </c>
      <c r="F43" s="21" t="s">
        <v>91</v>
      </c>
      <c r="G43" s="19" t="s">
        <v>46</v>
      </c>
      <c r="H43" s="19" t="s">
        <v>71</v>
      </c>
      <c r="I43" s="19" t="s">
        <v>141</v>
      </c>
      <c r="J43" s="147"/>
      <c r="K43" s="39" t="s">
        <v>201</v>
      </c>
      <c r="L43" s="39" t="s">
        <v>201</v>
      </c>
      <c r="M43" s="124"/>
      <c r="N43" s="41" t="s">
        <v>208</v>
      </c>
      <c r="O43" s="42" t="s">
        <v>125</v>
      </c>
      <c r="P43" s="41" t="s">
        <v>161</v>
      </c>
      <c r="Q43" s="31" t="s">
        <v>64</v>
      </c>
    </row>
    <row r="44" spans="1:17" ht="376.5" customHeight="1" x14ac:dyDescent="0.25">
      <c r="A44" s="108"/>
      <c r="B44" s="97"/>
      <c r="C44" s="108"/>
      <c r="D44" s="57" t="s">
        <v>315</v>
      </c>
      <c r="E44" s="56" t="s">
        <v>314</v>
      </c>
      <c r="F44" s="61" t="s">
        <v>91</v>
      </c>
      <c r="G44" s="56" t="s">
        <v>159</v>
      </c>
      <c r="H44" s="56" t="s">
        <v>71</v>
      </c>
      <c r="I44" s="56" t="s">
        <v>141</v>
      </c>
      <c r="J44" s="147"/>
      <c r="K44" s="63" t="s">
        <v>200</v>
      </c>
      <c r="L44" s="63" t="s">
        <v>200</v>
      </c>
      <c r="M44" s="124"/>
      <c r="N44" s="59" t="s">
        <v>207</v>
      </c>
      <c r="O44" s="58" t="s">
        <v>317</v>
      </c>
      <c r="P44" s="59">
        <v>90</v>
      </c>
      <c r="Q44" s="60" t="s">
        <v>316</v>
      </c>
    </row>
    <row r="45" spans="1:17" ht="409.6" customHeight="1" x14ac:dyDescent="0.25">
      <c r="A45" s="108"/>
      <c r="B45" s="97"/>
      <c r="C45" s="108"/>
      <c r="D45" s="66" t="s">
        <v>325</v>
      </c>
      <c r="E45" s="65" t="s">
        <v>70</v>
      </c>
      <c r="F45" s="67" t="s">
        <v>91</v>
      </c>
      <c r="G45" s="65" t="s">
        <v>65</v>
      </c>
      <c r="H45" s="65" t="s">
        <v>76</v>
      </c>
      <c r="I45" s="65" t="s">
        <v>141</v>
      </c>
      <c r="J45" s="147"/>
      <c r="K45" s="63"/>
      <c r="L45" s="63"/>
      <c r="M45" s="124"/>
      <c r="N45" s="69" t="s">
        <v>209</v>
      </c>
      <c r="O45" s="70" t="s">
        <v>199</v>
      </c>
      <c r="P45" s="69">
        <v>50</v>
      </c>
      <c r="Q45" s="68" t="s">
        <v>318</v>
      </c>
    </row>
    <row r="46" spans="1:17" ht="306.75" customHeight="1" x14ac:dyDescent="0.25">
      <c r="A46" s="108"/>
      <c r="B46" s="98"/>
      <c r="C46" s="108"/>
      <c r="D46" s="84" t="s">
        <v>360</v>
      </c>
      <c r="E46" s="83" t="s">
        <v>70</v>
      </c>
      <c r="F46" s="85" t="s">
        <v>91</v>
      </c>
      <c r="G46" s="83" t="s">
        <v>358</v>
      </c>
      <c r="H46" s="83" t="s">
        <v>76</v>
      </c>
      <c r="I46" s="83" t="s">
        <v>141</v>
      </c>
      <c r="J46" s="147"/>
      <c r="K46" s="39" t="s">
        <v>200</v>
      </c>
      <c r="L46" s="39" t="s">
        <v>200</v>
      </c>
      <c r="M46" s="124"/>
      <c r="N46" s="86" t="s">
        <v>319</v>
      </c>
      <c r="O46" s="88" t="s">
        <v>366</v>
      </c>
      <c r="P46" s="86"/>
      <c r="Q46" s="86" t="s">
        <v>359</v>
      </c>
    </row>
    <row r="47" spans="1:17" ht="409.6" customHeight="1" x14ac:dyDescent="0.25">
      <c r="A47" s="108" t="s">
        <v>267</v>
      </c>
      <c r="B47" s="96">
        <v>13</v>
      </c>
      <c r="C47" s="96" t="s">
        <v>6</v>
      </c>
      <c r="D47" s="109" t="s">
        <v>294</v>
      </c>
      <c r="E47" s="108" t="s">
        <v>70</v>
      </c>
      <c r="F47" s="108" t="s">
        <v>24</v>
      </c>
      <c r="G47" s="108" t="s">
        <v>48</v>
      </c>
      <c r="H47" s="108" t="s">
        <v>71</v>
      </c>
      <c r="I47" s="108" t="s">
        <v>141</v>
      </c>
      <c r="J47" s="117">
        <v>1600000</v>
      </c>
      <c r="K47" s="120">
        <v>4400000</v>
      </c>
      <c r="L47" s="120">
        <f>20000*24</f>
        <v>480000</v>
      </c>
      <c r="M47" s="125">
        <f>SUM(J47:L56)</f>
        <v>11000000</v>
      </c>
      <c r="N47" s="129" t="s">
        <v>61</v>
      </c>
      <c r="O47" s="128" t="s">
        <v>104</v>
      </c>
      <c r="P47" s="129">
        <v>90</v>
      </c>
      <c r="Q47" s="146" t="s">
        <v>226</v>
      </c>
    </row>
    <row r="48" spans="1:17" ht="409.5" customHeight="1" x14ac:dyDescent="0.25">
      <c r="A48" s="108"/>
      <c r="B48" s="97"/>
      <c r="C48" s="97"/>
      <c r="D48" s="109"/>
      <c r="E48" s="108"/>
      <c r="F48" s="108"/>
      <c r="G48" s="108"/>
      <c r="H48" s="108"/>
      <c r="I48" s="108"/>
      <c r="J48" s="118"/>
      <c r="K48" s="147"/>
      <c r="L48" s="147"/>
      <c r="M48" s="125"/>
      <c r="N48" s="129"/>
      <c r="O48" s="128"/>
      <c r="P48" s="129"/>
      <c r="Q48" s="146"/>
    </row>
    <row r="49" spans="1:17" ht="409.5" customHeight="1" x14ac:dyDescent="0.25">
      <c r="A49" s="108"/>
      <c r="B49" s="97"/>
      <c r="C49" s="97"/>
      <c r="D49" s="109"/>
      <c r="E49" s="108"/>
      <c r="F49" s="108"/>
      <c r="G49" s="108"/>
      <c r="H49" s="108"/>
      <c r="I49" s="108"/>
      <c r="J49" s="118"/>
      <c r="K49" s="121"/>
      <c r="L49" s="121"/>
      <c r="M49" s="125"/>
      <c r="N49" s="129"/>
      <c r="O49" s="128"/>
      <c r="P49" s="129"/>
      <c r="Q49" s="146"/>
    </row>
    <row r="50" spans="1:17" ht="408.75" customHeight="1" x14ac:dyDescent="0.25">
      <c r="A50" s="108"/>
      <c r="B50" s="97"/>
      <c r="C50" s="97"/>
      <c r="D50" s="109" t="s">
        <v>295</v>
      </c>
      <c r="E50" s="108" t="s">
        <v>70</v>
      </c>
      <c r="F50" s="168" t="s">
        <v>91</v>
      </c>
      <c r="G50" s="108" t="s">
        <v>48</v>
      </c>
      <c r="H50" s="108" t="s">
        <v>76</v>
      </c>
      <c r="I50" s="108" t="s">
        <v>142</v>
      </c>
      <c r="J50" s="118"/>
      <c r="K50" s="126" t="s">
        <v>201</v>
      </c>
      <c r="L50" s="126" t="s">
        <v>201</v>
      </c>
      <c r="M50" s="125"/>
      <c r="N50" s="129" t="s">
        <v>62</v>
      </c>
      <c r="O50" s="128" t="s">
        <v>101</v>
      </c>
      <c r="P50" s="129">
        <v>100</v>
      </c>
      <c r="Q50" s="146" t="s">
        <v>227</v>
      </c>
    </row>
    <row r="51" spans="1:17" ht="408.75" customHeight="1" x14ac:dyDescent="0.25">
      <c r="A51" s="108"/>
      <c r="B51" s="97"/>
      <c r="C51" s="97"/>
      <c r="D51" s="109"/>
      <c r="E51" s="108"/>
      <c r="F51" s="168"/>
      <c r="G51" s="108"/>
      <c r="H51" s="108"/>
      <c r="I51" s="108"/>
      <c r="J51" s="118"/>
      <c r="K51" s="143"/>
      <c r="L51" s="143"/>
      <c r="M51" s="125"/>
      <c r="N51" s="129"/>
      <c r="O51" s="128"/>
      <c r="P51" s="129"/>
      <c r="Q51" s="146"/>
    </row>
    <row r="52" spans="1:17" ht="408.75" customHeight="1" x14ac:dyDescent="0.25">
      <c r="A52" s="108"/>
      <c r="B52" s="97"/>
      <c r="C52" s="97"/>
      <c r="D52" s="109"/>
      <c r="E52" s="108"/>
      <c r="F52" s="168"/>
      <c r="G52" s="108"/>
      <c r="H52" s="108"/>
      <c r="I52" s="108"/>
      <c r="J52" s="118"/>
      <c r="K52" s="143"/>
      <c r="L52" s="143"/>
      <c r="M52" s="125"/>
      <c r="N52" s="129"/>
      <c r="O52" s="128"/>
      <c r="P52" s="129"/>
      <c r="Q52" s="146"/>
    </row>
    <row r="53" spans="1:17" ht="132.75" customHeight="1" x14ac:dyDescent="0.25">
      <c r="A53" s="108"/>
      <c r="B53" s="97"/>
      <c r="C53" s="97"/>
      <c r="D53" s="109"/>
      <c r="E53" s="108"/>
      <c r="F53" s="168"/>
      <c r="G53" s="108"/>
      <c r="H53" s="108"/>
      <c r="I53" s="108"/>
      <c r="J53" s="118"/>
      <c r="K53" s="127"/>
      <c r="L53" s="127"/>
      <c r="M53" s="125"/>
      <c r="N53" s="129"/>
      <c r="O53" s="128"/>
      <c r="P53" s="129"/>
      <c r="Q53" s="146"/>
    </row>
    <row r="54" spans="1:17" ht="409.6" customHeight="1" x14ac:dyDescent="0.25">
      <c r="A54" s="108"/>
      <c r="B54" s="97"/>
      <c r="C54" s="97"/>
      <c r="D54" s="109" t="s">
        <v>296</v>
      </c>
      <c r="E54" s="108" t="s">
        <v>70</v>
      </c>
      <c r="F54" s="108" t="s">
        <v>73</v>
      </c>
      <c r="G54" s="108" t="s">
        <v>48</v>
      </c>
      <c r="H54" s="108" t="s">
        <v>76</v>
      </c>
      <c r="I54" s="108" t="s">
        <v>142</v>
      </c>
      <c r="J54" s="118"/>
      <c r="K54" s="120">
        <v>1000000</v>
      </c>
      <c r="L54" s="126" t="s">
        <v>201</v>
      </c>
      <c r="M54" s="125"/>
      <c r="N54" s="129">
        <v>92</v>
      </c>
      <c r="O54" s="128" t="s">
        <v>100</v>
      </c>
      <c r="P54" s="129">
        <v>130</v>
      </c>
      <c r="Q54" s="146" t="s">
        <v>228</v>
      </c>
    </row>
    <row r="55" spans="1:17" ht="229.5" customHeight="1" x14ac:dyDescent="0.25">
      <c r="A55" s="108"/>
      <c r="B55" s="97"/>
      <c r="C55" s="97"/>
      <c r="D55" s="109"/>
      <c r="E55" s="108"/>
      <c r="F55" s="108"/>
      <c r="G55" s="108"/>
      <c r="H55" s="108"/>
      <c r="I55" s="108"/>
      <c r="J55" s="118"/>
      <c r="K55" s="121"/>
      <c r="L55" s="127"/>
      <c r="M55" s="125"/>
      <c r="N55" s="129"/>
      <c r="O55" s="128"/>
      <c r="P55" s="129"/>
      <c r="Q55" s="146"/>
    </row>
    <row r="56" spans="1:17" ht="409.6" customHeight="1" x14ac:dyDescent="0.25">
      <c r="A56" s="108"/>
      <c r="B56" s="98"/>
      <c r="C56" s="98"/>
      <c r="D56" s="18" t="s">
        <v>297</v>
      </c>
      <c r="E56" s="19" t="s">
        <v>70</v>
      </c>
      <c r="F56" s="19" t="s">
        <v>24</v>
      </c>
      <c r="G56" s="19" t="s">
        <v>65</v>
      </c>
      <c r="H56" s="19" t="s">
        <v>71</v>
      </c>
      <c r="I56" s="19"/>
      <c r="J56" s="119"/>
      <c r="K56" s="36">
        <v>3500000</v>
      </c>
      <c r="L56" s="36">
        <f>20000*1</f>
        <v>20000</v>
      </c>
      <c r="M56" s="125"/>
      <c r="N56" s="41">
        <v>20.9</v>
      </c>
      <c r="O56" s="27" t="s">
        <v>126</v>
      </c>
      <c r="P56" s="26">
        <v>30</v>
      </c>
      <c r="Q56" s="16" t="s">
        <v>79</v>
      </c>
    </row>
    <row r="57" spans="1:17" ht="372" customHeight="1" x14ac:dyDescent="0.25">
      <c r="A57" s="108" t="s">
        <v>269</v>
      </c>
      <c r="B57" s="96">
        <v>14</v>
      </c>
      <c r="C57" s="108" t="s">
        <v>268</v>
      </c>
      <c r="D57" s="18" t="s">
        <v>298</v>
      </c>
      <c r="E57" s="19" t="s">
        <v>69</v>
      </c>
      <c r="F57" s="19" t="s">
        <v>93</v>
      </c>
      <c r="G57" s="19" t="s">
        <v>49</v>
      </c>
      <c r="H57" s="19" t="s">
        <v>71</v>
      </c>
      <c r="I57" s="19" t="s">
        <v>140</v>
      </c>
      <c r="J57" s="125">
        <v>1520000</v>
      </c>
      <c r="K57" s="24">
        <v>1900000</v>
      </c>
      <c r="L57" s="36">
        <f>20000*1</f>
        <v>20000</v>
      </c>
      <c r="M57" s="125">
        <f>SUM(J57:L59)</f>
        <v>6825000</v>
      </c>
      <c r="N57" s="41">
        <v>144.69999999999999</v>
      </c>
      <c r="O57" s="32" t="s">
        <v>105</v>
      </c>
      <c r="P57" s="26">
        <v>255</v>
      </c>
      <c r="Q57" s="16" t="s">
        <v>81</v>
      </c>
    </row>
    <row r="58" spans="1:17" ht="364.5" customHeight="1" x14ac:dyDescent="0.25">
      <c r="A58" s="108"/>
      <c r="B58" s="97"/>
      <c r="C58" s="108"/>
      <c r="D58" s="18" t="s">
        <v>299</v>
      </c>
      <c r="E58" s="19" t="s">
        <v>69</v>
      </c>
      <c r="F58" s="19" t="s">
        <v>25</v>
      </c>
      <c r="G58" s="19" t="s">
        <v>202</v>
      </c>
      <c r="H58" s="19" t="s">
        <v>71</v>
      </c>
      <c r="I58" s="19" t="s">
        <v>140</v>
      </c>
      <c r="J58" s="125"/>
      <c r="K58" s="24">
        <v>3325000</v>
      </c>
      <c r="L58" s="36">
        <f>20000*3</f>
        <v>60000</v>
      </c>
      <c r="M58" s="125"/>
      <c r="N58" s="41">
        <v>21</v>
      </c>
      <c r="O58" s="27" t="s">
        <v>127</v>
      </c>
      <c r="P58" s="26">
        <v>60</v>
      </c>
      <c r="Q58" s="16" t="s">
        <v>80</v>
      </c>
    </row>
    <row r="59" spans="1:17" ht="409.6" customHeight="1" x14ac:dyDescent="0.25">
      <c r="A59" s="108"/>
      <c r="B59" s="98"/>
      <c r="C59" s="108"/>
      <c r="D59" s="18" t="s">
        <v>300</v>
      </c>
      <c r="E59" s="19" t="s">
        <v>69</v>
      </c>
      <c r="F59" s="21" t="s">
        <v>91</v>
      </c>
      <c r="G59" s="19" t="s">
        <v>67</v>
      </c>
      <c r="H59" s="19" t="s">
        <v>367</v>
      </c>
      <c r="I59" s="19" t="s">
        <v>140</v>
      </c>
      <c r="J59" s="125"/>
      <c r="K59" s="24" t="s">
        <v>201</v>
      </c>
      <c r="L59" s="36" t="s">
        <v>201</v>
      </c>
      <c r="M59" s="125"/>
      <c r="N59" s="41">
        <v>50</v>
      </c>
      <c r="O59" s="27" t="s">
        <v>121</v>
      </c>
      <c r="P59" s="26">
        <v>100</v>
      </c>
      <c r="Q59" s="16" t="s">
        <v>99</v>
      </c>
    </row>
    <row r="60" spans="1:17" ht="346.5" customHeight="1" x14ac:dyDescent="0.25">
      <c r="A60" s="108" t="s">
        <v>271</v>
      </c>
      <c r="B60" s="96">
        <v>15</v>
      </c>
      <c r="C60" s="108" t="s">
        <v>8</v>
      </c>
      <c r="D60" s="109" t="s">
        <v>301</v>
      </c>
      <c r="E60" s="108" t="s">
        <v>70</v>
      </c>
      <c r="F60" s="108" t="s">
        <v>25</v>
      </c>
      <c r="G60" s="108" t="s">
        <v>51</v>
      </c>
      <c r="H60" s="108" t="s">
        <v>71</v>
      </c>
      <c r="I60" s="108" t="s">
        <v>141</v>
      </c>
      <c r="J60" s="124">
        <v>1440000</v>
      </c>
      <c r="K60" s="124">
        <v>3325000</v>
      </c>
      <c r="L60" s="144" t="s">
        <v>364</v>
      </c>
      <c r="M60" s="167">
        <f>SUM(J60:L64)</f>
        <v>5665000</v>
      </c>
      <c r="N60" s="104" t="s">
        <v>232</v>
      </c>
      <c r="O60" s="133" t="s">
        <v>231</v>
      </c>
      <c r="P60" s="104" t="s">
        <v>230</v>
      </c>
      <c r="Q60" s="134" t="s">
        <v>229</v>
      </c>
    </row>
    <row r="61" spans="1:17" ht="219" customHeight="1" x14ac:dyDescent="0.25">
      <c r="A61" s="108"/>
      <c r="B61" s="97"/>
      <c r="C61" s="108"/>
      <c r="D61" s="109"/>
      <c r="E61" s="108"/>
      <c r="F61" s="108"/>
      <c r="G61" s="108"/>
      <c r="H61" s="108"/>
      <c r="I61" s="108"/>
      <c r="J61" s="124"/>
      <c r="K61" s="124"/>
      <c r="L61" s="144"/>
      <c r="M61" s="167"/>
      <c r="N61" s="105"/>
      <c r="O61" s="130"/>
      <c r="P61" s="105"/>
      <c r="Q61" s="135"/>
    </row>
    <row r="62" spans="1:17" ht="320.25" customHeight="1" x14ac:dyDescent="0.25">
      <c r="A62" s="108"/>
      <c r="B62" s="97"/>
      <c r="C62" s="108"/>
      <c r="D62" s="122" t="s">
        <v>302</v>
      </c>
      <c r="E62" s="96" t="s">
        <v>70</v>
      </c>
      <c r="F62" s="169" t="s">
        <v>91</v>
      </c>
      <c r="G62" s="96" t="s">
        <v>148</v>
      </c>
      <c r="H62" s="96" t="s">
        <v>71</v>
      </c>
      <c r="I62" s="96" t="s">
        <v>150</v>
      </c>
      <c r="J62" s="124"/>
      <c r="K62" s="126" t="s">
        <v>201</v>
      </c>
      <c r="L62" s="126" t="s">
        <v>201</v>
      </c>
      <c r="M62" s="124"/>
      <c r="N62" s="104" t="s">
        <v>236</v>
      </c>
      <c r="O62" s="133" t="s">
        <v>235</v>
      </c>
      <c r="P62" s="104" t="s">
        <v>234</v>
      </c>
      <c r="Q62" s="134" t="s">
        <v>233</v>
      </c>
    </row>
    <row r="63" spans="1:17" ht="282.75" customHeight="1" x14ac:dyDescent="0.25">
      <c r="A63" s="108"/>
      <c r="B63" s="97"/>
      <c r="C63" s="108"/>
      <c r="D63" s="123"/>
      <c r="E63" s="98"/>
      <c r="F63" s="170"/>
      <c r="G63" s="98"/>
      <c r="H63" s="98"/>
      <c r="I63" s="98"/>
      <c r="J63" s="124"/>
      <c r="K63" s="127"/>
      <c r="L63" s="127"/>
      <c r="M63" s="124"/>
      <c r="N63" s="105"/>
      <c r="O63" s="130"/>
      <c r="P63" s="105"/>
      <c r="Q63" s="135"/>
    </row>
    <row r="64" spans="1:17" ht="384.75" customHeight="1" x14ac:dyDescent="0.25">
      <c r="A64" s="108"/>
      <c r="B64" s="98"/>
      <c r="C64" s="108"/>
      <c r="D64" s="18" t="s">
        <v>303</v>
      </c>
      <c r="E64" s="19" t="s">
        <v>147</v>
      </c>
      <c r="F64" s="19" t="s">
        <v>73</v>
      </c>
      <c r="G64" s="19" t="s">
        <v>148</v>
      </c>
      <c r="H64" s="19" t="s">
        <v>149</v>
      </c>
      <c r="I64" s="19" t="s">
        <v>150</v>
      </c>
      <c r="J64" s="124"/>
      <c r="K64" s="24">
        <v>900000</v>
      </c>
      <c r="L64" s="87" t="s">
        <v>364</v>
      </c>
      <c r="M64" s="124"/>
      <c r="N64" s="41">
        <v>48.3</v>
      </c>
      <c r="O64" s="27" t="s">
        <v>128</v>
      </c>
      <c r="P64" s="26">
        <v>125</v>
      </c>
      <c r="Q64" s="16" t="s">
        <v>196</v>
      </c>
    </row>
    <row r="65" spans="1:17" ht="408.75" customHeight="1" x14ac:dyDescent="0.25">
      <c r="A65" s="108"/>
      <c r="B65" s="89">
        <v>16</v>
      </c>
      <c r="C65" s="19" t="s">
        <v>270</v>
      </c>
      <c r="D65" s="18" t="s">
        <v>304</v>
      </c>
      <c r="E65" s="19" t="s">
        <v>69</v>
      </c>
      <c r="F65" s="19" t="s">
        <v>25</v>
      </c>
      <c r="G65" s="19" t="s">
        <v>51</v>
      </c>
      <c r="H65" s="19" t="s">
        <v>149</v>
      </c>
      <c r="I65" s="19" t="s">
        <v>150</v>
      </c>
      <c r="J65" s="25">
        <v>1520000</v>
      </c>
      <c r="K65" s="24">
        <v>3800000</v>
      </c>
      <c r="L65" s="87" t="s">
        <v>364</v>
      </c>
      <c r="M65" s="25">
        <f>SUM(J65:L65)</f>
        <v>5320000</v>
      </c>
      <c r="N65" s="41">
        <v>51.4</v>
      </c>
      <c r="O65" s="27" t="s">
        <v>129</v>
      </c>
      <c r="P65" s="26">
        <v>110</v>
      </c>
      <c r="Q65" s="16" t="s">
        <v>82</v>
      </c>
    </row>
    <row r="66" spans="1:17" s="6" customFormat="1" ht="300" customHeight="1" x14ac:dyDescent="0.25">
      <c r="A66" s="108" t="s">
        <v>273</v>
      </c>
      <c r="B66" s="96">
        <v>17</v>
      </c>
      <c r="C66" s="108" t="s">
        <v>272</v>
      </c>
      <c r="D66" s="109" t="s">
        <v>305</v>
      </c>
      <c r="E66" s="108" t="s">
        <v>69</v>
      </c>
      <c r="F66" s="108" t="s">
        <v>25</v>
      </c>
      <c r="G66" s="108" t="s">
        <v>75</v>
      </c>
      <c r="H66" s="108" t="s">
        <v>71</v>
      </c>
      <c r="I66" s="108" t="s">
        <v>141</v>
      </c>
      <c r="J66" s="124">
        <v>1520000</v>
      </c>
      <c r="K66" s="144" t="s">
        <v>201</v>
      </c>
      <c r="L66" s="144" t="s">
        <v>201</v>
      </c>
      <c r="M66" s="124">
        <f>SUM(J66:L67)</f>
        <v>1520000</v>
      </c>
      <c r="N66" s="129">
        <v>14.5</v>
      </c>
      <c r="O66" s="128" t="s">
        <v>130</v>
      </c>
      <c r="P66" s="129">
        <v>60</v>
      </c>
      <c r="Q66" s="146" t="s">
        <v>151</v>
      </c>
    </row>
    <row r="67" spans="1:17" s="6" customFormat="1" ht="247.5" customHeight="1" x14ac:dyDescent="0.25">
      <c r="A67" s="108"/>
      <c r="B67" s="98"/>
      <c r="C67" s="108"/>
      <c r="D67" s="109"/>
      <c r="E67" s="108"/>
      <c r="F67" s="108"/>
      <c r="G67" s="108"/>
      <c r="H67" s="108"/>
      <c r="I67" s="108"/>
      <c r="J67" s="124"/>
      <c r="K67" s="144"/>
      <c r="L67" s="144"/>
      <c r="M67" s="124"/>
      <c r="N67" s="129"/>
      <c r="O67" s="128"/>
      <c r="P67" s="129"/>
      <c r="Q67" s="146"/>
    </row>
    <row r="68" spans="1:17" ht="409.5" customHeight="1" x14ac:dyDescent="0.25">
      <c r="A68" s="108" t="s">
        <v>274</v>
      </c>
      <c r="B68" s="89">
        <v>18</v>
      </c>
      <c r="C68" s="19" t="s">
        <v>7</v>
      </c>
      <c r="D68" s="18" t="s">
        <v>306</v>
      </c>
      <c r="E68" s="19" t="s">
        <v>69</v>
      </c>
      <c r="F68" s="19" t="s">
        <v>27</v>
      </c>
      <c r="G68" s="19" t="s">
        <v>50</v>
      </c>
      <c r="H68" s="19" t="s">
        <v>71</v>
      </c>
      <c r="I68" s="19" t="s">
        <v>140</v>
      </c>
      <c r="J68" s="25">
        <v>1600000</v>
      </c>
      <c r="K68" s="24">
        <v>2000000</v>
      </c>
      <c r="L68" s="36">
        <f>20000*4</f>
        <v>80000</v>
      </c>
      <c r="M68" s="25">
        <f>SUM(J68:L68)</f>
        <v>3680000</v>
      </c>
      <c r="N68" s="43">
        <v>73.599999999999994</v>
      </c>
      <c r="O68" s="29" t="s">
        <v>184</v>
      </c>
      <c r="P68" s="28">
        <v>107</v>
      </c>
      <c r="Q68" s="15" t="s">
        <v>190</v>
      </c>
    </row>
    <row r="69" spans="1:17" s="6" customFormat="1" ht="409.6" customHeight="1" x14ac:dyDescent="0.25">
      <c r="A69" s="108"/>
      <c r="B69" s="96">
        <v>19</v>
      </c>
      <c r="C69" s="96" t="s">
        <v>275</v>
      </c>
      <c r="D69" s="18" t="s">
        <v>307</v>
      </c>
      <c r="E69" s="19" t="s">
        <v>69</v>
      </c>
      <c r="F69" s="19" t="s">
        <v>25</v>
      </c>
      <c r="G69" s="19" t="s">
        <v>52</v>
      </c>
      <c r="H69" s="19" t="s">
        <v>71</v>
      </c>
      <c r="I69" s="19" t="s">
        <v>141</v>
      </c>
      <c r="J69" s="120">
        <v>1520000</v>
      </c>
      <c r="K69" s="24">
        <v>4000000</v>
      </c>
      <c r="L69" s="36">
        <f>20000*6</f>
        <v>120000</v>
      </c>
      <c r="M69" s="120">
        <f>SUM(J69:L73)</f>
        <v>8160000</v>
      </c>
      <c r="N69" s="41">
        <v>8.5</v>
      </c>
      <c r="O69" s="27" t="s">
        <v>131</v>
      </c>
      <c r="P69" s="26" t="s">
        <v>22</v>
      </c>
      <c r="Q69" s="16" t="s">
        <v>83</v>
      </c>
    </row>
    <row r="70" spans="1:17" s="6" customFormat="1" ht="409.6" customHeight="1" x14ac:dyDescent="0.25">
      <c r="A70" s="108"/>
      <c r="B70" s="97"/>
      <c r="C70" s="97"/>
      <c r="D70" s="109" t="s">
        <v>308</v>
      </c>
      <c r="E70" s="108" t="s">
        <v>69</v>
      </c>
      <c r="F70" s="108" t="s">
        <v>73</v>
      </c>
      <c r="G70" s="108" t="s">
        <v>52</v>
      </c>
      <c r="H70" s="108" t="s">
        <v>71</v>
      </c>
      <c r="I70" s="108" t="s">
        <v>141</v>
      </c>
      <c r="J70" s="147"/>
      <c r="K70" s="124">
        <v>1050000</v>
      </c>
      <c r="L70" s="124">
        <f>20000*22</f>
        <v>440000</v>
      </c>
      <c r="M70" s="147"/>
      <c r="N70" s="129" t="s">
        <v>152</v>
      </c>
      <c r="O70" s="128" t="s">
        <v>203</v>
      </c>
      <c r="P70" s="129" t="s">
        <v>162</v>
      </c>
      <c r="Q70" s="146" t="s">
        <v>218</v>
      </c>
    </row>
    <row r="71" spans="1:17" s="6" customFormat="1" ht="409.6" customHeight="1" x14ac:dyDescent="0.25">
      <c r="A71" s="108"/>
      <c r="B71" s="97"/>
      <c r="C71" s="97"/>
      <c r="D71" s="109"/>
      <c r="E71" s="108"/>
      <c r="F71" s="108"/>
      <c r="G71" s="108"/>
      <c r="H71" s="108"/>
      <c r="I71" s="108"/>
      <c r="J71" s="147"/>
      <c r="K71" s="124"/>
      <c r="L71" s="124"/>
      <c r="M71" s="147"/>
      <c r="N71" s="129"/>
      <c r="O71" s="128"/>
      <c r="P71" s="129"/>
      <c r="Q71" s="146"/>
    </row>
    <row r="72" spans="1:17" s="6" customFormat="1" ht="259.5" customHeight="1" x14ac:dyDescent="0.25">
      <c r="A72" s="108"/>
      <c r="B72" s="97"/>
      <c r="C72" s="97"/>
      <c r="D72" s="109"/>
      <c r="E72" s="108"/>
      <c r="F72" s="108"/>
      <c r="G72" s="108"/>
      <c r="H72" s="108"/>
      <c r="I72" s="108"/>
      <c r="J72" s="147"/>
      <c r="K72" s="124"/>
      <c r="L72" s="124"/>
      <c r="M72" s="147"/>
      <c r="N72" s="129"/>
      <c r="O72" s="128"/>
      <c r="P72" s="129"/>
      <c r="Q72" s="146"/>
    </row>
    <row r="73" spans="1:17" s="6" customFormat="1" ht="409.5" customHeight="1" x14ac:dyDescent="0.25">
      <c r="A73" s="108"/>
      <c r="B73" s="97"/>
      <c r="C73" s="97"/>
      <c r="D73" s="96" t="s">
        <v>309</v>
      </c>
      <c r="E73" s="96" t="s">
        <v>69</v>
      </c>
      <c r="F73" s="96" t="s">
        <v>73</v>
      </c>
      <c r="G73" s="96" t="s">
        <v>53</v>
      </c>
      <c r="H73" s="96" t="s">
        <v>71</v>
      </c>
      <c r="I73" s="96" t="s">
        <v>141</v>
      </c>
      <c r="J73" s="147"/>
      <c r="K73" s="120">
        <v>950000</v>
      </c>
      <c r="L73" s="120">
        <f>20000*4</f>
        <v>80000</v>
      </c>
      <c r="M73" s="147"/>
      <c r="N73" s="104" t="s">
        <v>365</v>
      </c>
      <c r="O73" s="104" t="s">
        <v>285</v>
      </c>
      <c r="P73" s="104">
        <v>30</v>
      </c>
      <c r="Q73" s="106" t="s">
        <v>286</v>
      </c>
    </row>
    <row r="74" spans="1:17" s="6" customFormat="1" ht="117" customHeight="1" x14ac:dyDescent="0.25">
      <c r="A74" s="51"/>
      <c r="B74" s="98"/>
      <c r="C74" s="98"/>
      <c r="D74" s="98"/>
      <c r="E74" s="98"/>
      <c r="F74" s="98"/>
      <c r="G74" s="98"/>
      <c r="H74" s="98"/>
      <c r="I74" s="98"/>
      <c r="J74" s="121"/>
      <c r="K74" s="121"/>
      <c r="L74" s="121"/>
      <c r="M74" s="121"/>
      <c r="N74" s="105"/>
      <c r="O74" s="105"/>
      <c r="P74" s="105"/>
      <c r="Q74" s="107"/>
    </row>
    <row r="75" spans="1:17" s="7" customFormat="1" ht="351" x14ac:dyDescent="0.25">
      <c r="A75" s="108" t="s">
        <v>274</v>
      </c>
      <c r="B75" s="96">
        <v>20</v>
      </c>
      <c r="C75" s="108" t="s">
        <v>9</v>
      </c>
      <c r="D75" s="18" t="s">
        <v>310</v>
      </c>
      <c r="E75" s="19" t="s">
        <v>69</v>
      </c>
      <c r="F75" s="19" t="s">
        <v>27</v>
      </c>
      <c r="G75" s="19" t="s">
        <v>137</v>
      </c>
      <c r="H75" s="19" t="s">
        <v>71</v>
      </c>
      <c r="I75" s="19" t="s">
        <v>141</v>
      </c>
      <c r="J75" s="124">
        <v>1600000</v>
      </c>
      <c r="K75" s="24">
        <v>1870000</v>
      </c>
      <c r="L75" s="36">
        <f>20000*5</f>
        <v>100000</v>
      </c>
      <c r="M75" s="124">
        <f>SUM(J75:L76)</f>
        <v>5405000</v>
      </c>
      <c r="N75" s="41">
        <v>38.799999999999997</v>
      </c>
      <c r="O75" s="27" t="s">
        <v>204</v>
      </c>
      <c r="P75" s="26">
        <v>50</v>
      </c>
      <c r="Q75" s="16" t="s">
        <v>185</v>
      </c>
    </row>
    <row r="76" spans="1:17" s="7" customFormat="1" ht="351" x14ac:dyDescent="0.25">
      <c r="A76" s="108"/>
      <c r="B76" s="98"/>
      <c r="C76" s="108"/>
      <c r="D76" s="18" t="s">
        <v>311</v>
      </c>
      <c r="E76" s="19" t="s">
        <v>69</v>
      </c>
      <c r="F76" s="19" t="s">
        <v>27</v>
      </c>
      <c r="G76" s="19" t="s">
        <v>137</v>
      </c>
      <c r="H76" s="19" t="s">
        <v>136</v>
      </c>
      <c r="I76" s="19" t="s">
        <v>142</v>
      </c>
      <c r="J76" s="124"/>
      <c r="K76" s="24">
        <v>1770000</v>
      </c>
      <c r="L76" s="36">
        <f>20000*3+5000*1</f>
        <v>65000</v>
      </c>
      <c r="M76" s="124"/>
      <c r="N76" s="41">
        <v>70</v>
      </c>
      <c r="O76" s="27" t="s">
        <v>144</v>
      </c>
      <c r="P76" s="26">
        <v>100</v>
      </c>
      <c r="Q76" s="16" t="s">
        <v>186</v>
      </c>
    </row>
    <row r="77" spans="1:17" s="6" customFormat="1" ht="312.75" customHeight="1" x14ac:dyDescent="0.25">
      <c r="A77" s="108" t="s">
        <v>277</v>
      </c>
      <c r="B77" s="96">
        <v>21</v>
      </c>
      <c r="C77" s="108" t="s">
        <v>276</v>
      </c>
      <c r="D77" s="18" t="s">
        <v>312</v>
      </c>
      <c r="E77" s="19" t="s">
        <v>70</v>
      </c>
      <c r="F77" s="19" t="s">
        <v>24</v>
      </c>
      <c r="G77" s="19" t="s">
        <v>138</v>
      </c>
      <c r="H77" s="19" t="s">
        <v>71</v>
      </c>
      <c r="I77" s="19" t="s">
        <v>141</v>
      </c>
      <c r="J77" s="125">
        <v>1600000</v>
      </c>
      <c r="K77" s="24">
        <v>4400000</v>
      </c>
      <c r="L77" s="39" t="s">
        <v>201</v>
      </c>
      <c r="M77" s="125">
        <f>SUM(J77:L80)</f>
        <v>7540000</v>
      </c>
      <c r="N77" s="41">
        <v>118.1</v>
      </c>
      <c r="O77" s="27" t="s">
        <v>132</v>
      </c>
      <c r="P77" s="26">
        <v>140</v>
      </c>
      <c r="Q77" s="16" t="s">
        <v>187</v>
      </c>
    </row>
    <row r="78" spans="1:17" ht="278.25" customHeight="1" x14ac:dyDescent="0.25">
      <c r="A78" s="108"/>
      <c r="B78" s="97"/>
      <c r="C78" s="108"/>
      <c r="D78" s="38" t="s">
        <v>313</v>
      </c>
      <c r="E78" s="37" t="s">
        <v>69</v>
      </c>
      <c r="F78" s="37" t="s">
        <v>93</v>
      </c>
      <c r="G78" s="37" t="s">
        <v>54</v>
      </c>
      <c r="H78" s="37" t="s">
        <v>97</v>
      </c>
      <c r="I78" s="37"/>
      <c r="J78" s="125"/>
      <c r="K78" s="36">
        <v>1200000</v>
      </c>
      <c r="L78" s="36">
        <f>20000*2</f>
        <v>40000</v>
      </c>
      <c r="M78" s="125"/>
      <c r="N78" s="41">
        <v>87</v>
      </c>
      <c r="O78" s="34" t="s">
        <v>84</v>
      </c>
      <c r="P78" s="35">
        <v>150</v>
      </c>
      <c r="Q78" s="33" t="s">
        <v>188</v>
      </c>
    </row>
    <row r="79" spans="1:17" ht="318.75" customHeight="1" x14ac:dyDescent="0.25">
      <c r="A79" s="108"/>
      <c r="B79" s="97"/>
      <c r="C79" s="108"/>
      <c r="D79" s="72" t="s">
        <v>329</v>
      </c>
      <c r="E79" s="71" t="s">
        <v>69</v>
      </c>
      <c r="F79" s="71" t="s">
        <v>95</v>
      </c>
      <c r="G79" s="71" t="s">
        <v>320</v>
      </c>
      <c r="H79" s="71" t="s">
        <v>76</v>
      </c>
      <c r="I79" s="71"/>
      <c r="J79" s="125"/>
      <c r="K79" s="77" t="s">
        <v>200</v>
      </c>
      <c r="L79" s="39" t="s">
        <v>201</v>
      </c>
      <c r="M79" s="125"/>
      <c r="N79" s="74">
        <v>67.400000000000006</v>
      </c>
      <c r="O79" s="75" t="s">
        <v>356</v>
      </c>
      <c r="P79" s="74">
        <v>95</v>
      </c>
      <c r="Q79" s="73" t="s">
        <v>326</v>
      </c>
    </row>
    <row r="80" spans="1:17" ht="409.6" customHeight="1" x14ac:dyDescent="0.25">
      <c r="A80" s="108"/>
      <c r="B80" s="98"/>
      <c r="C80" s="108"/>
      <c r="D80" s="72" t="s">
        <v>330</v>
      </c>
      <c r="E80" s="71" t="s">
        <v>69</v>
      </c>
      <c r="F80" s="71" t="s">
        <v>93</v>
      </c>
      <c r="G80" s="71" t="s">
        <v>321</v>
      </c>
      <c r="H80" s="71" t="s">
        <v>76</v>
      </c>
      <c r="I80" s="71"/>
      <c r="J80" s="125"/>
      <c r="K80" s="24">
        <v>300000</v>
      </c>
      <c r="L80" s="39" t="s">
        <v>201</v>
      </c>
      <c r="M80" s="125"/>
      <c r="N80" s="74">
        <v>78.8</v>
      </c>
      <c r="O80" s="75" t="s">
        <v>356</v>
      </c>
      <c r="P80" s="74">
        <v>135</v>
      </c>
      <c r="Q80" s="73" t="s">
        <v>363</v>
      </c>
    </row>
    <row r="81" spans="1:17" ht="318.75" customHeight="1" x14ac:dyDescent="0.25">
      <c r="A81" s="108"/>
      <c r="B81" s="89">
        <v>22</v>
      </c>
      <c r="C81" s="19" t="s">
        <v>31</v>
      </c>
      <c r="D81" s="18" t="s">
        <v>322</v>
      </c>
      <c r="E81" s="19" t="s">
        <v>70</v>
      </c>
      <c r="F81" s="19" t="s">
        <v>24</v>
      </c>
      <c r="G81" s="19" t="s">
        <v>138</v>
      </c>
      <c r="H81" s="19" t="s">
        <v>76</v>
      </c>
      <c r="I81" s="19" t="s">
        <v>140</v>
      </c>
      <c r="J81" s="25">
        <v>1520000</v>
      </c>
      <c r="K81" s="24">
        <v>3960000</v>
      </c>
      <c r="L81" s="36">
        <f>20000*6</f>
        <v>120000</v>
      </c>
      <c r="M81" s="25">
        <f>SUM(J81:L81)</f>
        <v>5600000</v>
      </c>
      <c r="N81" s="41">
        <v>54.4</v>
      </c>
      <c r="O81" s="27" t="s">
        <v>133</v>
      </c>
      <c r="P81" s="26">
        <v>70</v>
      </c>
      <c r="Q81" s="16" t="s">
        <v>68</v>
      </c>
    </row>
    <row r="82" spans="1:17" ht="409.5" x14ac:dyDescent="0.25">
      <c r="A82" s="108" t="s">
        <v>278</v>
      </c>
      <c r="B82" s="96">
        <v>23</v>
      </c>
      <c r="C82" s="108" t="s">
        <v>5</v>
      </c>
      <c r="D82" s="18" t="s">
        <v>323</v>
      </c>
      <c r="E82" s="19" t="s">
        <v>69</v>
      </c>
      <c r="F82" s="19" t="s">
        <v>24</v>
      </c>
      <c r="G82" s="19" t="s">
        <v>74</v>
      </c>
      <c r="H82" s="19" t="s">
        <v>71</v>
      </c>
      <c r="I82" s="19" t="s">
        <v>140</v>
      </c>
      <c r="J82" s="125">
        <v>1520000</v>
      </c>
      <c r="K82" s="24">
        <v>4000000</v>
      </c>
      <c r="L82" s="36">
        <f>5000*5</f>
        <v>25000</v>
      </c>
      <c r="M82" s="125">
        <f>SUM(J82:L83)</f>
        <v>7455000</v>
      </c>
      <c r="N82" s="41">
        <v>46.2</v>
      </c>
      <c r="O82" s="27" t="s">
        <v>189</v>
      </c>
      <c r="P82" s="26">
        <v>90</v>
      </c>
      <c r="Q82" s="16" t="s">
        <v>335</v>
      </c>
    </row>
    <row r="83" spans="1:17" ht="409.6" customHeight="1" x14ac:dyDescent="0.25">
      <c r="A83" s="108"/>
      <c r="B83" s="98"/>
      <c r="C83" s="108"/>
      <c r="D83" s="18" t="s">
        <v>324</v>
      </c>
      <c r="E83" s="19" t="s">
        <v>69</v>
      </c>
      <c r="F83" s="19" t="s">
        <v>93</v>
      </c>
      <c r="G83" s="19" t="s">
        <v>57</v>
      </c>
      <c r="H83" s="19" t="s">
        <v>71</v>
      </c>
      <c r="I83" s="19"/>
      <c r="J83" s="125"/>
      <c r="K83" s="24">
        <v>1900000</v>
      </c>
      <c r="L83" s="36">
        <f>5000*2</f>
        <v>10000</v>
      </c>
      <c r="M83" s="125"/>
      <c r="N83" s="41">
        <v>69</v>
      </c>
      <c r="O83" s="27" t="s">
        <v>134</v>
      </c>
      <c r="P83" s="26">
        <v>260</v>
      </c>
      <c r="Q83" s="16" t="s">
        <v>336</v>
      </c>
    </row>
    <row r="84" spans="1:17" ht="409.5" customHeight="1" x14ac:dyDescent="0.25">
      <c r="A84" s="108"/>
      <c r="B84" s="96">
        <v>24</v>
      </c>
      <c r="C84" s="108" t="s">
        <v>11</v>
      </c>
      <c r="D84" s="109" t="s">
        <v>327</v>
      </c>
      <c r="E84" s="108" t="s">
        <v>69</v>
      </c>
      <c r="F84" s="108" t="s">
        <v>24</v>
      </c>
      <c r="G84" s="108" t="s">
        <v>58</v>
      </c>
      <c r="H84" s="108" t="s">
        <v>71</v>
      </c>
      <c r="I84" s="108" t="s">
        <v>141</v>
      </c>
      <c r="J84" s="124">
        <v>1600000</v>
      </c>
      <c r="K84" s="124">
        <v>3700000</v>
      </c>
      <c r="L84" s="124">
        <f>5000*14</f>
        <v>70000</v>
      </c>
      <c r="M84" s="124">
        <f>SUM(J84:L85)</f>
        <v>5370000</v>
      </c>
      <c r="N84" s="104" t="s">
        <v>239</v>
      </c>
      <c r="O84" s="133" t="s">
        <v>238</v>
      </c>
      <c r="P84" s="104" t="s">
        <v>237</v>
      </c>
      <c r="Q84" s="134" t="s">
        <v>362</v>
      </c>
    </row>
    <row r="85" spans="1:17" ht="334.5" customHeight="1" x14ac:dyDescent="0.25">
      <c r="A85" s="108"/>
      <c r="B85" s="98"/>
      <c r="C85" s="108"/>
      <c r="D85" s="109"/>
      <c r="E85" s="108"/>
      <c r="F85" s="108"/>
      <c r="G85" s="108"/>
      <c r="H85" s="108"/>
      <c r="I85" s="108"/>
      <c r="J85" s="124"/>
      <c r="K85" s="124"/>
      <c r="L85" s="124"/>
      <c r="M85" s="124"/>
      <c r="N85" s="105"/>
      <c r="O85" s="130"/>
      <c r="P85" s="105"/>
      <c r="Q85" s="135"/>
    </row>
    <row r="86" spans="1:17" ht="322.5" customHeight="1" x14ac:dyDescent="0.25">
      <c r="A86" s="108" t="s">
        <v>280</v>
      </c>
      <c r="B86" s="96">
        <v>25</v>
      </c>
      <c r="C86" s="96" t="s">
        <v>217</v>
      </c>
      <c r="D86" s="109" t="s">
        <v>341</v>
      </c>
      <c r="E86" s="108" t="s">
        <v>69</v>
      </c>
      <c r="F86" s="108" t="s">
        <v>93</v>
      </c>
      <c r="G86" s="108" t="s">
        <v>334</v>
      </c>
      <c r="H86" s="108" t="s">
        <v>71</v>
      </c>
      <c r="I86" s="108" t="s">
        <v>141</v>
      </c>
      <c r="J86" s="120">
        <v>1520000</v>
      </c>
      <c r="K86" s="124">
        <v>1800000</v>
      </c>
      <c r="L86" s="124" t="s">
        <v>361</v>
      </c>
      <c r="M86" s="120">
        <f>SUM(J86+K86+K88+L88)</f>
        <v>5180000</v>
      </c>
      <c r="N86" s="129">
        <v>57</v>
      </c>
      <c r="O86" s="128" t="s">
        <v>105</v>
      </c>
      <c r="P86" s="129">
        <v>80</v>
      </c>
      <c r="Q86" s="146" t="s">
        <v>240</v>
      </c>
    </row>
    <row r="87" spans="1:17" ht="322.5" customHeight="1" x14ac:dyDescent="0.25">
      <c r="A87" s="108"/>
      <c r="B87" s="97"/>
      <c r="C87" s="97"/>
      <c r="D87" s="109"/>
      <c r="E87" s="108"/>
      <c r="F87" s="108"/>
      <c r="G87" s="108"/>
      <c r="H87" s="108"/>
      <c r="I87" s="108"/>
      <c r="J87" s="147"/>
      <c r="K87" s="124"/>
      <c r="L87" s="124"/>
      <c r="M87" s="147"/>
      <c r="N87" s="129"/>
      <c r="O87" s="128"/>
      <c r="P87" s="129"/>
      <c r="Q87" s="146"/>
    </row>
    <row r="88" spans="1:17" ht="342" customHeight="1" x14ac:dyDescent="0.25">
      <c r="A88" s="108" t="s">
        <v>279</v>
      </c>
      <c r="B88" s="97"/>
      <c r="C88" s="97"/>
      <c r="D88" s="109" t="s">
        <v>342</v>
      </c>
      <c r="E88" s="108" t="s">
        <v>70</v>
      </c>
      <c r="F88" s="108" t="s">
        <v>93</v>
      </c>
      <c r="G88" s="108" t="s">
        <v>334</v>
      </c>
      <c r="H88" s="108" t="s">
        <v>71</v>
      </c>
      <c r="I88" s="108" t="s">
        <v>141</v>
      </c>
      <c r="J88" s="147"/>
      <c r="K88" s="124">
        <v>1800000</v>
      </c>
      <c r="L88" s="124">
        <f>20000*3</f>
        <v>60000</v>
      </c>
      <c r="M88" s="147"/>
      <c r="N88" s="129" t="s">
        <v>215</v>
      </c>
      <c r="O88" s="130" t="s">
        <v>135</v>
      </c>
      <c r="P88" s="105" t="s">
        <v>214</v>
      </c>
      <c r="Q88" s="135" t="s">
        <v>216</v>
      </c>
    </row>
    <row r="89" spans="1:17" ht="342" customHeight="1" x14ac:dyDescent="0.25">
      <c r="A89" s="108"/>
      <c r="B89" s="97"/>
      <c r="C89" s="97"/>
      <c r="D89" s="109"/>
      <c r="E89" s="108"/>
      <c r="F89" s="108"/>
      <c r="G89" s="108"/>
      <c r="H89" s="108"/>
      <c r="I89" s="108"/>
      <c r="J89" s="147"/>
      <c r="K89" s="124"/>
      <c r="L89" s="124"/>
      <c r="M89" s="147"/>
      <c r="N89" s="129"/>
      <c r="O89" s="128"/>
      <c r="P89" s="129"/>
      <c r="Q89" s="146"/>
    </row>
    <row r="90" spans="1:17" ht="342" customHeight="1" x14ac:dyDescent="0.25">
      <c r="A90" s="108"/>
      <c r="B90" s="97"/>
      <c r="C90" s="97"/>
      <c r="D90" s="109"/>
      <c r="E90" s="108"/>
      <c r="F90" s="108"/>
      <c r="G90" s="108"/>
      <c r="H90" s="108"/>
      <c r="I90" s="108"/>
      <c r="J90" s="147"/>
      <c r="K90" s="124"/>
      <c r="L90" s="124"/>
      <c r="M90" s="147"/>
      <c r="N90" s="129"/>
      <c r="O90" s="128"/>
      <c r="P90" s="129"/>
      <c r="Q90" s="146"/>
    </row>
    <row r="91" spans="1:17" ht="289.5" customHeight="1" x14ac:dyDescent="0.25">
      <c r="A91" s="108"/>
      <c r="B91" s="98"/>
      <c r="C91" s="98"/>
      <c r="D91" s="109"/>
      <c r="E91" s="108"/>
      <c r="F91" s="108"/>
      <c r="G91" s="108"/>
      <c r="H91" s="108"/>
      <c r="I91" s="108"/>
      <c r="J91" s="121"/>
      <c r="K91" s="124"/>
      <c r="L91" s="124"/>
      <c r="M91" s="121"/>
      <c r="N91" s="129"/>
      <c r="O91" s="128"/>
      <c r="P91" s="129"/>
      <c r="Q91" s="146"/>
    </row>
    <row r="92" spans="1:17" ht="409.6" customHeight="1" x14ac:dyDescent="0.25">
      <c r="A92" s="108"/>
      <c r="B92" s="89">
        <v>26</v>
      </c>
      <c r="C92" s="19" t="s">
        <v>12</v>
      </c>
      <c r="D92" s="18" t="s">
        <v>343</v>
      </c>
      <c r="E92" s="19" t="s">
        <v>70</v>
      </c>
      <c r="F92" s="19" t="s">
        <v>25</v>
      </c>
      <c r="G92" s="19" t="s">
        <v>337</v>
      </c>
      <c r="H92" s="19" t="s">
        <v>71</v>
      </c>
      <c r="I92" s="19" t="s">
        <v>141</v>
      </c>
      <c r="J92" s="25">
        <v>1360000</v>
      </c>
      <c r="K92" s="24">
        <v>3150000</v>
      </c>
      <c r="L92" s="36">
        <f>20000*1</f>
        <v>20000</v>
      </c>
      <c r="M92" s="25">
        <f>SUM(J92:L92)</f>
        <v>4530000</v>
      </c>
      <c r="N92" s="41">
        <v>46</v>
      </c>
      <c r="O92" s="27" t="s">
        <v>357</v>
      </c>
      <c r="P92" s="26">
        <v>90</v>
      </c>
      <c r="Q92" s="16" t="s">
        <v>191</v>
      </c>
    </row>
    <row r="93" spans="1:17" ht="283.5" x14ac:dyDescent="0.25">
      <c r="A93" s="108" t="s">
        <v>281</v>
      </c>
      <c r="B93" s="96">
        <v>27</v>
      </c>
      <c r="C93" s="108" t="s">
        <v>20</v>
      </c>
      <c r="D93" s="18" t="s">
        <v>344</v>
      </c>
      <c r="E93" s="19" t="s">
        <v>69</v>
      </c>
      <c r="F93" s="19" t="s">
        <v>95</v>
      </c>
      <c r="G93" s="19" t="s">
        <v>59</v>
      </c>
      <c r="H93" s="19" t="s">
        <v>71</v>
      </c>
      <c r="I93" s="19" t="s">
        <v>141</v>
      </c>
      <c r="J93" s="125">
        <v>1600000</v>
      </c>
      <c r="K93" s="39" t="s">
        <v>201</v>
      </c>
      <c r="L93" s="39" t="s">
        <v>201</v>
      </c>
      <c r="M93" s="125">
        <f>SUM(J93:L100)</f>
        <v>1600000</v>
      </c>
      <c r="N93" s="41">
        <v>17.8</v>
      </c>
      <c r="O93" s="27" t="s">
        <v>105</v>
      </c>
      <c r="P93" s="26">
        <v>240</v>
      </c>
      <c r="Q93" s="16" t="s">
        <v>192</v>
      </c>
    </row>
    <row r="94" spans="1:17" ht="283.5" x14ac:dyDescent="0.25">
      <c r="A94" s="108"/>
      <c r="B94" s="97"/>
      <c r="C94" s="108"/>
      <c r="D94" s="18" t="s">
        <v>345</v>
      </c>
      <c r="E94" s="19" t="s">
        <v>69</v>
      </c>
      <c r="F94" s="19" t="s">
        <v>95</v>
      </c>
      <c r="G94" s="19" t="s">
        <v>59</v>
      </c>
      <c r="H94" s="19" t="s">
        <v>71</v>
      </c>
      <c r="I94" s="19" t="s">
        <v>141</v>
      </c>
      <c r="J94" s="125"/>
      <c r="K94" s="39" t="s">
        <v>201</v>
      </c>
      <c r="L94" s="39" t="s">
        <v>201</v>
      </c>
      <c r="M94" s="125"/>
      <c r="N94" s="41">
        <v>18.8</v>
      </c>
      <c r="O94" s="27" t="s">
        <v>105</v>
      </c>
      <c r="P94" s="26">
        <v>240</v>
      </c>
      <c r="Q94" s="16" t="s">
        <v>193</v>
      </c>
    </row>
    <row r="95" spans="1:17" ht="283.5" x14ac:dyDescent="0.25">
      <c r="A95" s="108"/>
      <c r="B95" s="97"/>
      <c r="C95" s="108"/>
      <c r="D95" s="18" t="s">
        <v>346</v>
      </c>
      <c r="E95" s="19" t="s">
        <v>69</v>
      </c>
      <c r="F95" s="19" t="s">
        <v>95</v>
      </c>
      <c r="G95" s="19" t="s">
        <v>59</v>
      </c>
      <c r="H95" s="19" t="s">
        <v>71</v>
      </c>
      <c r="I95" s="19" t="s">
        <v>141</v>
      </c>
      <c r="J95" s="125"/>
      <c r="K95" s="39" t="s">
        <v>201</v>
      </c>
      <c r="L95" s="39" t="s">
        <v>201</v>
      </c>
      <c r="M95" s="125"/>
      <c r="N95" s="41">
        <v>30</v>
      </c>
      <c r="O95" s="27" t="s">
        <v>105</v>
      </c>
      <c r="P95" s="26">
        <v>240</v>
      </c>
      <c r="Q95" s="16" t="s">
        <v>85</v>
      </c>
    </row>
    <row r="96" spans="1:17" ht="283.5" x14ac:dyDescent="0.25">
      <c r="A96" s="108"/>
      <c r="B96" s="97"/>
      <c r="C96" s="108"/>
      <c r="D96" s="18" t="s">
        <v>347</v>
      </c>
      <c r="E96" s="19" t="s">
        <v>69</v>
      </c>
      <c r="F96" s="19" t="s">
        <v>95</v>
      </c>
      <c r="G96" s="19" t="s">
        <v>59</v>
      </c>
      <c r="H96" s="19" t="s">
        <v>71</v>
      </c>
      <c r="I96" s="19" t="s">
        <v>141</v>
      </c>
      <c r="J96" s="125"/>
      <c r="K96" s="39" t="s">
        <v>201</v>
      </c>
      <c r="L96" s="39" t="s">
        <v>201</v>
      </c>
      <c r="M96" s="125"/>
      <c r="N96" s="41">
        <v>24.2</v>
      </c>
      <c r="O96" s="27" t="s">
        <v>105</v>
      </c>
      <c r="P96" s="26">
        <v>240</v>
      </c>
      <c r="Q96" s="16" t="s">
        <v>194</v>
      </c>
    </row>
    <row r="97" spans="1:17" ht="303.75" customHeight="1" x14ac:dyDescent="0.25">
      <c r="A97" s="108"/>
      <c r="B97" s="97"/>
      <c r="C97" s="108"/>
      <c r="D97" s="109" t="s">
        <v>348</v>
      </c>
      <c r="E97" s="108" t="s">
        <v>69</v>
      </c>
      <c r="F97" s="108" t="s">
        <v>96</v>
      </c>
      <c r="G97" s="108" t="s">
        <v>59</v>
      </c>
      <c r="H97" s="108" t="s">
        <v>72</v>
      </c>
      <c r="I97" s="108"/>
      <c r="J97" s="125"/>
      <c r="K97" s="126" t="s">
        <v>201</v>
      </c>
      <c r="L97" s="126" t="s">
        <v>201</v>
      </c>
      <c r="M97" s="125"/>
      <c r="N97" s="129" t="s">
        <v>63</v>
      </c>
      <c r="O97" s="128" t="s">
        <v>106</v>
      </c>
      <c r="P97" s="129">
        <v>480</v>
      </c>
      <c r="Q97" s="146" t="s">
        <v>243</v>
      </c>
    </row>
    <row r="98" spans="1:17" ht="303.75" customHeight="1" x14ac:dyDescent="0.25">
      <c r="A98" s="108"/>
      <c r="B98" s="97"/>
      <c r="C98" s="108"/>
      <c r="D98" s="109"/>
      <c r="E98" s="108"/>
      <c r="F98" s="108"/>
      <c r="G98" s="108"/>
      <c r="H98" s="108"/>
      <c r="I98" s="108"/>
      <c r="J98" s="125"/>
      <c r="K98" s="127"/>
      <c r="L98" s="127"/>
      <c r="M98" s="125"/>
      <c r="N98" s="129"/>
      <c r="O98" s="128"/>
      <c r="P98" s="129"/>
      <c r="Q98" s="146"/>
    </row>
    <row r="99" spans="1:17" ht="372.75" customHeight="1" x14ac:dyDescent="0.25">
      <c r="A99" s="108"/>
      <c r="B99" s="97"/>
      <c r="C99" s="108"/>
      <c r="D99" s="109" t="s">
        <v>349</v>
      </c>
      <c r="E99" s="108" t="s">
        <v>69</v>
      </c>
      <c r="F99" s="108" t="s">
        <v>96</v>
      </c>
      <c r="G99" s="108" t="s">
        <v>59</v>
      </c>
      <c r="H99" s="108" t="s">
        <v>72</v>
      </c>
      <c r="I99" s="108"/>
      <c r="J99" s="125"/>
      <c r="K99" s="126" t="s">
        <v>201</v>
      </c>
      <c r="L99" s="126" t="s">
        <v>201</v>
      </c>
      <c r="M99" s="125"/>
      <c r="N99" s="129">
        <v>15</v>
      </c>
      <c r="O99" s="128" t="s">
        <v>107</v>
      </c>
      <c r="P99" s="129">
        <v>180</v>
      </c>
      <c r="Q99" s="146" t="s">
        <v>86</v>
      </c>
    </row>
    <row r="100" spans="1:17" ht="372.75" customHeight="1" x14ac:dyDescent="0.25">
      <c r="A100" s="108"/>
      <c r="B100" s="98"/>
      <c r="C100" s="108"/>
      <c r="D100" s="109"/>
      <c r="E100" s="108"/>
      <c r="F100" s="108"/>
      <c r="G100" s="108"/>
      <c r="H100" s="108"/>
      <c r="I100" s="108"/>
      <c r="J100" s="125"/>
      <c r="K100" s="127"/>
      <c r="L100" s="127"/>
      <c r="M100" s="125"/>
      <c r="N100" s="129"/>
      <c r="O100" s="128"/>
      <c r="P100" s="129"/>
      <c r="Q100" s="146"/>
    </row>
    <row r="101" spans="1:17" ht="409.6" customHeight="1" x14ac:dyDescent="0.25">
      <c r="A101" s="108" t="s">
        <v>282</v>
      </c>
      <c r="B101" s="96">
        <v>28</v>
      </c>
      <c r="C101" s="108" t="s">
        <v>13</v>
      </c>
      <c r="D101" s="18" t="s">
        <v>350</v>
      </c>
      <c r="E101" s="19" t="s">
        <v>69</v>
      </c>
      <c r="F101" s="19" t="s">
        <v>92</v>
      </c>
      <c r="G101" s="19" t="s">
        <v>60</v>
      </c>
      <c r="H101" s="19" t="s">
        <v>71</v>
      </c>
      <c r="I101" s="19"/>
      <c r="J101" s="125">
        <v>1600000</v>
      </c>
      <c r="K101" s="24">
        <v>2000000</v>
      </c>
      <c r="L101" s="36">
        <f>(20000*3)+(5000*1)</f>
        <v>65000</v>
      </c>
      <c r="M101" s="125">
        <f>SUM(J101:L102)</f>
        <v>5730000</v>
      </c>
      <c r="N101" s="41">
        <v>88</v>
      </c>
      <c r="O101" s="27" t="s">
        <v>108</v>
      </c>
      <c r="P101" s="26">
        <v>372</v>
      </c>
      <c r="Q101" s="16" t="s">
        <v>87</v>
      </c>
    </row>
    <row r="102" spans="1:17" ht="408.75" customHeight="1" x14ac:dyDescent="0.25">
      <c r="A102" s="108"/>
      <c r="B102" s="98"/>
      <c r="C102" s="108"/>
      <c r="D102" s="18" t="s">
        <v>351</v>
      </c>
      <c r="E102" s="19" t="s">
        <v>69</v>
      </c>
      <c r="F102" s="19" t="s">
        <v>93</v>
      </c>
      <c r="G102" s="19" t="s">
        <v>98</v>
      </c>
      <c r="H102" s="19" t="s">
        <v>71</v>
      </c>
      <c r="I102" s="19"/>
      <c r="J102" s="125"/>
      <c r="K102" s="24">
        <v>2000000</v>
      </c>
      <c r="L102" s="36">
        <f>(20000*3)+(5000*1)</f>
        <v>65000</v>
      </c>
      <c r="M102" s="125"/>
      <c r="N102" s="41">
        <v>43</v>
      </c>
      <c r="O102" s="27" t="s">
        <v>108</v>
      </c>
      <c r="P102" s="26">
        <v>350</v>
      </c>
      <c r="Q102" s="16" t="s">
        <v>195</v>
      </c>
    </row>
    <row r="103" spans="1:17" ht="342" customHeight="1" x14ac:dyDescent="0.25">
      <c r="A103" s="108" t="s">
        <v>283</v>
      </c>
      <c r="B103" s="96">
        <v>29</v>
      </c>
      <c r="C103" s="108" t="s">
        <v>14</v>
      </c>
      <c r="D103" s="109" t="s">
        <v>352</v>
      </c>
      <c r="E103" s="108" t="s">
        <v>69</v>
      </c>
      <c r="F103" s="108" t="s">
        <v>27</v>
      </c>
      <c r="G103" s="108" t="s">
        <v>287</v>
      </c>
      <c r="H103" s="96" t="s">
        <v>331</v>
      </c>
      <c r="I103" s="108" t="s">
        <v>332</v>
      </c>
      <c r="J103" s="125">
        <v>1520000</v>
      </c>
      <c r="K103" s="124">
        <v>1900000</v>
      </c>
      <c r="L103" s="124">
        <f>20000*1</f>
        <v>20000</v>
      </c>
      <c r="M103" s="125">
        <f>SUM(J103:L107)</f>
        <v>6940000</v>
      </c>
      <c r="N103" s="129">
        <v>26</v>
      </c>
      <c r="O103" s="128" t="s">
        <v>108</v>
      </c>
      <c r="P103" s="129">
        <v>480</v>
      </c>
      <c r="Q103" s="145" t="s">
        <v>241</v>
      </c>
    </row>
    <row r="104" spans="1:17" ht="342" customHeight="1" x14ac:dyDescent="0.25">
      <c r="A104" s="108"/>
      <c r="B104" s="97"/>
      <c r="C104" s="108"/>
      <c r="D104" s="109"/>
      <c r="E104" s="108"/>
      <c r="F104" s="108"/>
      <c r="G104" s="108"/>
      <c r="H104" s="98"/>
      <c r="I104" s="108"/>
      <c r="J104" s="125"/>
      <c r="K104" s="124"/>
      <c r="L104" s="124"/>
      <c r="M104" s="125"/>
      <c r="N104" s="129"/>
      <c r="O104" s="128"/>
      <c r="P104" s="129"/>
      <c r="Q104" s="145"/>
    </row>
    <row r="105" spans="1:17" ht="361.5" customHeight="1" x14ac:dyDescent="0.25">
      <c r="A105" s="108"/>
      <c r="B105" s="97"/>
      <c r="C105" s="108"/>
      <c r="D105" s="18" t="s">
        <v>353</v>
      </c>
      <c r="E105" s="19" t="s">
        <v>69</v>
      </c>
      <c r="F105" s="19" t="s">
        <v>26</v>
      </c>
      <c r="G105" s="19" t="s">
        <v>287</v>
      </c>
      <c r="H105" s="50" t="s">
        <v>331</v>
      </c>
      <c r="I105" s="19" t="s">
        <v>332</v>
      </c>
      <c r="J105" s="125"/>
      <c r="K105" s="24">
        <v>1900000</v>
      </c>
      <c r="L105" s="36">
        <f>20000*1</f>
        <v>20000</v>
      </c>
      <c r="M105" s="125"/>
      <c r="N105" s="41">
        <v>16</v>
      </c>
      <c r="O105" s="27" t="s">
        <v>108</v>
      </c>
      <c r="P105" s="26">
        <v>210</v>
      </c>
      <c r="Q105" s="16" t="s">
        <v>102</v>
      </c>
    </row>
    <row r="106" spans="1:17" ht="356.25" customHeight="1" x14ac:dyDescent="0.25">
      <c r="A106" s="108"/>
      <c r="B106" s="97"/>
      <c r="C106" s="108"/>
      <c r="D106" s="18" t="s">
        <v>354</v>
      </c>
      <c r="E106" s="19" t="s">
        <v>69</v>
      </c>
      <c r="F106" s="19" t="s">
        <v>90</v>
      </c>
      <c r="G106" s="19" t="s">
        <v>287</v>
      </c>
      <c r="H106" s="76" t="s">
        <v>72</v>
      </c>
      <c r="I106" s="19"/>
      <c r="J106" s="125"/>
      <c r="K106" s="24">
        <v>760000</v>
      </c>
      <c r="L106" s="36">
        <f>20000*1</f>
        <v>20000</v>
      </c>
      <c r="M106" s="125"/>
      <c r="N106" s="41">
        <v>14</v>
      </c>
      <c r="O106" s="27" t="s">
        <v>284</v>
      </c>
      <c r="P106" s="26">
        <v>210</v>
      </c>
      <c r="Q106" s="16" t="s">
        <v>88</v>
      </c>
    </row>
    <row r="107" spans="1:17" ht="408" customHeight="1" x14ac:dyDescent="0.25">
      <c r="A107" s="108"/>
      <c r="B107" s="98"/>
      <c r="C107" s="108"/>
      <c r="D107" s="18" t="s">
        <v>355</v>
      </c>
      <c r="E107" s="19" t="s">
        <v>69</v>
      </c>
      <c r="F107" s="19" t="s">
        <v>90</v>
      </c>
      <c r="G107" s="19" t="s">
        <v>287</v>
      </c>
      <c r="H107" s="76" t="s">
        <v>72</v>
      </c>
      <c r="I107" s="19" t="s">
        <v>332</v>
      </c>
      <c r="J107" s="125"/>
      <c r="K107" s="24">
        <v>760000</v>
      </c>
      <c r="L107" s="36">
        <f>20000*2</f>
        <v>40000</v>
      </c>
      <c r="M107" s="125"/>
      <c r="N107" s="41">
        <v>20</v>
      </c>
      <c r="O107" s="27" t="s">
        <v>108</v>
      </c>
      <c r="P107" s="26">
        <v>420</v>
      </c>
      <c r="Q107" s="16" t="s">
        <v>242</v>
      </c>
    </row>
    <row r="108" spans="1:17" x14ac:dyDescent="0.25">
      <c r="C108" s="158"/>
      <c r="D108" s="158"/>
      <c r="E108" s="1"/>
      <c r="F108" s="1"/>
      <c r="G108" s="1"/>
      <c r="K108" s="12"/>
      <c r="L108" s="12"/>
      <c r="N108" s="2"/>
      <c r="O108" s="4"/>
      <c r="P108" s="2"/>
      <c r="Q108" s="8"/>
    </row>
    <row r="109" spans="1:17" x14ac:dyDescent="0.25">
      <c r="D109" s="4"/>
      <c r="E109" s="2"/>
      <c r="F109" s="2"/>
      <c r="G109" s="2"/>
      <c r="H109" s="2"/>
      <c r="I109" s="2"/>
      <c r="J109" s="9">
        <f>SUM(J7:J107)</f>
        <v>44240000</v>
      </c>
      <c r="K109" s="10"/>
      <c r="L109" s="10">
        <f>SUM(L7:L107)</f>
        <v>4000000</v>
      </c>
      <c r="M109" s="9"/>
      <c r="N109" s="2"/>
      <c r="O109" s="4"/>
      <c r="P109" s="2"/>
      <c r="Q109" s="8"/>
    </row>
    <row r="110" spans="1:17" x14ac:dyDescent="0.25">
      <c r="K110" s="13">
        <f>SUM(K7:K107)</f>
        <v>132890153</v>
      </c>
      <c r="M110" s="12">
        <f>SUM(M7:M107)</f>
        <v>181130153</v>
      </c>
    </row>
    <row r="112" spans="1:17" x14ac:dyDescent="0.25">
      <c r="K112" s="13" t="s">
        <v>89</v>
      </c>
      <c r="L112" s="13">
        <f>SUM(K109:L110)</f>
        <v>136890153</v>
      </c>
    </row>
  </sheetData>
  <autoFilter ref="H1:H112"/>
  <mergeCells count="446">
    <mergeCell ref="D19:D20"/>
    <mergeCell ref="F103:F104"/>
    <mergeCell ref="D99:D100"/>
    <mergeCell ref="E99:E100"/>
    <mergeCell ref="F99:F100"/>
    <mergeCell ref="F84:F85"/>
    <mergeCell ref="H86:H87"/>
    <mergeCell ref="I86:I87"/>
    <mergeCell ref="G103:G104"/>
    <mergeCell ref="I84:I85"/>
    <mergeCell ref="I88:I91"/>
    <mergeCell ref="I97:I98"/>
    <mergeCell ref="H99:H100"/>
    <mergeCell ref="I60:I61"/>
    <mergeCell ref="D70:D72"/>
    <mergeCell ref="D66:D67"/>
    <mergeCell ref="D39:D40"/>
    <mergeCell ref="E24:E25"/>
    <mergeCell ref="D24:D25"/>
    <mergeCell ref="H70:H72"/>
    <mergeCell ref="I103:I104"/>
    <mergeCell ref="I70:I72"/>
    <mergeCell ref="G66:G67"/>
    <mergeCell ref="F37:F38"/>
    <mergeCell ref="A103:A107"/>
    <mergeCell ref="L70:L72"/>
    <mergeCell ref="L84:L85"/>
    <mergeCell ref="L88:L91"/>
    <mergeCell ref="L103:L104"/>
    <mergeCell ref="L66:L67"/>
    <mergeCell ref="F70:F72"/>
    <mergeCell ref="E88:E91"/>
    <mergeCell ref="L60:L61"/>
    <mergeCell ref="L62:L63"/>
    <mergeCell ref="E62:E63"/>
    <mergeCell ref="F62:F63"/>
    <mergeCell ref="C77:C80"/>
    <mergeCell ref="C66:C67"/>
    <mergeCell ref="C84:C85"/>
    <mergeCell ref="E70:E72"/>
    <mergeCell ref="E84:E85"/>
    <mergeCell ref="C69:C74"/>
    <mergeCell ref="J69:J74"/>
    <mergeCell ref="D103:D104"/>
    <mergeCell ref="H62:H63"/>
    <mergeCell ref="E47:E49"/>
    <mergeCell ref="F50:F53"/>
    <mergeCell ref="H41:H42"/>
    <mergeCell ref="F41:F42"/>
    <mergeCell ref="E41:E42"/>
    <mergeCell ref="G62:G63"/>
    <mergeCell ref="G54:G55"/>
    <mergeCell ref="G47:G49"/>
    <mergeCell ref="E50:E53"/>
    <mergeCell ref="F47:F49"/>
    <mergeCell ref="E66:E67"/>
    <mergeCell ref="F66:F67"/>
    <mergeCell ref="F54:F55"/>
    <mergeCell ref="G60:G61"/>
    <mergeCell ref="F60:F61"/>
    <mergeCell ref="E54:E55"/>
    <mergeCell ref="D62:D63"/>
    <mergeCell ref="D60:D61"/>
    <mergeCell ref="H103:H104"/>
    <mergeCell ref="G70:G72"/>
    <mergeCell ref="H66:H67"/>
    <mergeCell ref="I41:I42"/>
    <mergeCell ref="I47:I49"/>
    <mergeCell ref="I50:I53"/>
    <mergeCell ref="I54:I55"/>
    <mergeCell ref="M31:M32"/>
    <mergeCell ref="J66:J67"/>
    <mergeCell ref="N60:N61"/>
    <mergeCell ref="N62:N63"/>
    <mergeCell ref="H54:H55"/>
    <mergeCell ref="K47:K49"/>
    <mergeCell ref="N50:N53"/>
    <mergeCell ref="J60:J64"/>
    <mergeCell ref="M60:M64"/>
    <mergeCell ref="I62:I63"/>
    <mergeCell ref="H60:H61"/>
    <mergeCell ref="I66:I67"/>
    <mergeCell ref="L33:L35"/>
    <mergeCell ref="D54:D55"/>
    <mergeCell ref="N33:N35"/>
    <mergeCell ref="O33:O35"/>
    <mergeCell ref="E31:E32"/>
    <mergeCell ref="D31:D32"/>
    <mergeCell ref="D33:D35"/>
    <mergeCell ref="D41:D42"/>
    <mergeCell ref="D47:D49"/>
    <mergeCell ref="D50:D53"/>
    <mergeCell ref="D37:D38"/>
    <mergeCell ref="G50:G53"/>
    <mergeCell ref="H50:H53"/>
    <mergeCell ref="I39:I40"/>
    <mergeCell ref="E37:E38"/>
    <mergeCell ref="E39:E40"/>
    <mergeCell ref="F39:F40"/>
    <mergeCell ref="M47:M56"/>
    <mergeCell ref="J47:J56"/>
    <mergeCell ref="L39:L40"/>
    <mergeCell ref="L41:L42"/>
    <mergeCell ref="L47:L49"/>
    <mergeCell ref="L50:L53"/>
    <mergeCell ref="L54:L55"/>
    <mergeCell ref="A2:Q2"/>
    <mergeCell ref="A1:Q1"/>
    <mergeCell ref="D16:D17"/>
    <mergeCell ref="E16:E17"/>
    <mergeCell ref="F16:F17"/>
    <mergeCell ref="G16:G17"/>
    <mergeCell ref="H16:H17"/>
    <mergeCell ref="H24:H25"/>
    <mergeCell ref="G24:G25"/>
    <mergeCell ref="Q16:Q17"/>
    <mergeCell ref="M16:M17"/>
    <mergeCell ref="N16:N17"/>
    <mergeCell ref="O16:O17"/>
    <mergeCell ref="N24:N25"/>
    <mergeCell ref="P16:P17"/>
    <mergeCell ref="L16:L17"/>
    <mergeCell ref="L24:L25"/>
    <mergeCell ref="Q24:Q25"/>
    <mergeCell ref="L12:L13"/>
    <mergeCell ref="L14:L15"/>
    <mergeCell ref="F19:F20"/>
    <mergeCell ref="L19:L20"/>
    <mergeCell ref="E19:E20"/>
    <mergeCell ref="F24:F25"/>
    <mergeCell ref="C108:D108"/>
    <mergeCell ref="C39:C46"/>
    <mergeCell ref="C60:C64"/>
    <mergeCell ref="C101:C102"/>
    <mergeCell ref="C103:C107"/>
    <mergeCell ref="E60:E61"/>
    <mergeCell ref="E97:E98"/>
    <mergeCell ref="Q31:Q32"/>
    <mergeCell ref="K41:K42"/>
    <mergeCell ref="E33:E35"/>
    <mergeCell ref="F33:F35"/>
    <mergeCell ref="G33:G35"/>
    <mergeCell ref="H33:H35"/>
    <mergeCell ref="J33:J38"/>
    <mergeCell ref="K33:K35"/>
    <mergeCell ref="J31:J32"/>
    <mergeCell ref="K31:K32"/>
    <mergeCell ref="I31:I32"/>
    <mergeCell ref="J39:J46"/>
    <mergeCell ref="K39:K40"/>
    <mergeCell ref="K37:K38"/>
    <mergeCell ref="F31:F32"/>
    <mergeCell ref="E103:E104"/>
    <mergeCell ref="O37:O38"/>
    <mergeCell ref="C16:C17"/>
    <mergeCell ref="C10:C15"/>
    <mergeCell ref="I8:I9"/>
    <mergeCell ref="I16:I17"/>
    <mergeCell ref="K12:K13"/>
    <mergeCell ref="I12:I13"/>
    <mergeCell ref="H12:H13"/>
    <mergeCell ref="G12:G13"/>
    <mergeCell ref="F12:F13"/>
    <mergeCell ref="E12:E13"/>
    <mergeCell ref="D12:D13"/>
    <mergeCell ref="J16:J17"/>
    <mergeCell ref="K16:K17"/>
    <mergeCell ref="C7:C9"/>
    <mergeCell ref="D8:D9"/>
    <mergeCell ref="E8:E9"/>
    <mergeCell ref="F8:F9"/>
    <mergeCell ref="G8:G9"/>
    <mergeCell ref="K10:K11"/>
    <mergeCell ref="I10:I11"/>
    <mergeCell ref="J7:J9"/>
    <mergeCell ref="M7:M9"/>
    <mergeCell ref="J22:J26"/>
    <mergeCell ref="M22:M26"/>
    <mergeCell ref="M27:M28"/>
    <mergeCell ref="P24:P25"/>
    <mergeCell ref="O24:O25"/>
    <mergeCell ref="O31:O32"/>
    <mergeCell ref="P31:P32"/>
    <mergeCell ref="J27:J28"/>
    <mergeCell ref="J19:J20"/>
    <mergeCell ref="K19:K20"/>
    <mergeCell ref="K24:K25"/>
    <mergeCell ref="N19:N20"/>
    <mergeCell ref="O19:O20"/>
    <mergeCell ref="P19:P20"/>
    <mergeCell ref="N31:N32"/>
    <mergeCell ref="L31:L32"/>
    <mergeCell ref="M29:M30"/>
    <mergeCell ref="J29:J30"/>
    <mergeCell ref="M19:M20"/>
    <mergeCell ref="Q99:Q100"/>
    <mergeCell ref="P99:P100"/>
    <mergeCell ref="N99:N100"/>
    <mergeCell ref="Q88:Q91"/>
    <mergeCell ref="Q97:Q98"/>
    <mergeCell ref="M10:M15"/>
    <mergeCell ref="P41:P42"/>
    <mergeCell ref="O39:O40"/>
    <mergeCell ref="P39:P40"/>
    <mergeCell ref="O41:O42"/>
    <mergeCell ref="N37:N38"/>
    <mergeCell ref="M33:M38"/>
    <mergeCell ref="Q41:Q42"/>
    <mergeCell ref="Q33:Q35"/>
    <mergeCell ref="P33:P35"/>
    <mergeCell ref="Q37:Q38"/>
    <mergeCell ref="Q39:Q40"/>
    <mergeCell ref="Q60:Q61"/>
    <mergeCell ref="P60:P61"/>
    <mergeCell ref="O60:O61"/>
    <mergeCell ref="Q62:Q63"/>
    <mergeCell ref="M39:M46"/>
    <mergeCell ref="M69:M74"/>
    <mergeCell ref="J75:J76"/>
    <mergeCell ref="M75:M76"/>
    <mergeCell ref="J77:J80"/>
    <mergeCell ref="M77:M80"/>
    <mergeCell ref="J82:J83"/>
    <mergeCell ref="M82:M83"/>
    <mergeCell ref="M86:M91"/>
    <mergeCell ref="L86:L87"/>
    <mergeCell ref="J86:J91"/>
    <mergeCell ref="Q103:Q104"/>
    <mergeCell ref="P103:P104"/>
    <mergeCell ref="O103:O104"/>
    <mergeCell ref="P97:P98"/>
    <mergeCell ref="O97:O98"/>
    <mergeCell ref="P47:P49"/>
    <mergeCell ref="O47:O49"/>
    <mergeCell ref="O70:O72"/>
    <mergeCell ref="O66:O67"/>
    <mergeCell ref="P66:P67"/>
    <mergeCell ref="O50:O53"/>
    <mergeCell ref="Q50:Q53"/>
    <mergeCell ref="P50:P53"/>
    <mergeCell ref="Q84:Q85"/>
    <mergeCell ref="P84:P85"/>
    <mergeCell ref="O84:O85"/>
    <mergeCell ref="Q70:Q72"/>
    <mergeCell ref="P70:P72"/>
    <mergeCell ref="Q47:Q49"/>
    <mergeCell ref="P62:P63"/>
    <mergeCell ref="O62:O63"/>
    <mergeCell ref="Q66:Q67"/>
    <mergeCell ref="Q86:Q87"/>
    <mergeCell ref="Q54:Q55"/>
    <mergeCell ref="N84:N85"/>
    <mergeCell ref="N70:N72"/>
    <mergeCell ref="K86:K87"/>
    <mergeCell ref="K62:K63"/>
    <mergeCell ref="K50:K53"/>
    <mergeCell ref="K60:K61"/>
    <mergeCell ref="N73:N74"/>
    <mergeCell ref="L73:L74"/>
    <mergeCell ref="K73:K74"/>
    <mergeCell ref="M57:M59"/>
    <mergeCell ref="M66:M67"/>
    <mergeCell ref="N66:N67"/>
    <mergeCell ref="K66:K67"/>
    <mergeCell ref="K70:K72"/>
    <mergeCell ref="P54:P55"/>
    <mergeCell ref="O54:O55"/>
    <mergeCell ref="N54:N55"/>
    <mergeCell ref="K54:K55"/>
    <mergeCell ref="J57:J59"/>
    <mergeCell ref="G19:G20"/>
    <mergeCell ref="H19:H20"/>
    <mergeCell ref="I19:I20"/>
    <mergeCell ref="G37:G38"/>
    <mergeCell ref="H37:H38"/>
    <mergeCell ref="I37:I38"/>
    <mergeCell ref="G31:G32"/>
    <mergeCell ref="H31:H32"/>
    <mergeCell ref="I24:I25"/>
    <mergeCell ref="I33:I35"/>
    <mergeCell ref="H47:H49"/>
    <mergeCell ref="P37:P38"/>
    <mergeCell ref="G39:G40"/>
    <mergeCell ref="H39:H40"/>
    <mergeCell ref="G41:G42"/>
    <mergeCell ref="N39:N40"/>
    <mergeCell ref="L36:L38"/>
    <mergeCell ref="N41:N42"/>
    <mergeCell ref="N47:N49"/>
    <mergeCell ref="Q19:Q20"/>
    <mergeCell ref="N12:N13"/>
    <mergeCell ref="O12:O13"/>
    <mergeCell ref="P12:P13"/>
    <mergeCell ref="Q12:Q13"/>
    <mergeCell ref="Q14:Q15"/>
    <mergeCell ref="N8:N9"/>
    <mergeCell ref="O8:O9"/>
    <mergeCell ref="P8:P9"/>
    <mergeCell ref="Q8:Q9"/>
    <mergeCell ref="N14:N15"/>
    <mergeCell ref="O14:O15"/>
    <mergeCell ref="P14:P15"/>
    <mergeCell ref="Q10:Q11"/>
    <mergeCell ref="P10:P11"/>
    <mergeCell ref="O10:O11"/>
    <mergeCell ref="N10:N11"/>
    <mergeCell ref="O99:O100"/>
    <mergeCell ref="N86:N87"/>
    <mergeCell ref="L99:L100"/>
    <mergeCell ref="N97:N98"/>
    <mergeCell ref="P88:P91"/>
    <mergeCell ref="O88:O91"/>
    <mergeCell ref="N88:N91"/>
    <mergeCell ref="M101:M102"/>
    <mergeCell ref="J103:J107"/>
    <mergeCell ref="O86:O87"/>
    <mergeCell ref="P86:P87"/>
    <mergeCell ref="M103:M107"/>
    <mergeCell ref="J93:J100"/>
    <mergeCell ref="K97:K98"/>
    <mergeCell ref="J101:J102"/>
    <mergeCell ref="N103:N104"/>
    <mergeCell ref="H84:H85"/>
    <mergeCell ref="J84:J85"/>
    <mergeCell ref="M84:M85"/>
    <mergeCell ref="K84:K85"/>
    <mergeCell ref="H88:H91"/>
    <mergeCell ref="K88:K91"/>
    <mergeCell ref="K103:K104"/>
    <mergeCell ref="M93:M100"/>
    <mergeCell ref="K99:K100"/>
    <mergeCell ref="L97:L98"/>
    <mergeCell ref="I99:I100"/>
    <mergeCell ref="H97:H98"/>
    <mergeCell ref="O5:O6"/>
    <mergeCell ref="N5:N6"/>
    <mergeCell ref="M5:M6"/>
    <mergeCell ref="K5:L5"/>
    <mergeCell ref="J5:J6"/>
    <mergeCell ref="I5:I6"/>
    <mergeCell ref="H5:H6"/>
    <mergeCell ref="D14:D15"/>
    <mergeCell ref="E14:E15"/>
    <mergeCell ref="F14:F15"/>
    <mergeCell ref="G14:G15"/>
    <mergeCell ref="H14:H15"/>
    <mergeCell ref="I14:I15"/>
    <mergeCell ref="J10:J15"/>
    <mergeCell ref="H8:H9"/>
    <mergeCell ref="K8:K9"/>
    <mergeCell ref="L8:L9"/>
    <mergeCell ref="L10:L11"/>
    <mergeCell ref="H10:H11"/>
    <mergeCell ref="G10:G11"/>
    <mergeCell ref="F10:F11"/>
    <mergeCell ref="E10:E11"/>
    <mergeCell ref="D10:D11"/>
    <mergeCell ref="K14:K15"/>
    <mergeCell ref="A75:A76"/>
    <mergeCell ref="A77:A81"/>
    <mergeCell ref="A19:A20"/>
    <mergeCell ref="A22:A26"/>
    <mergeCell ref="A27:A28"/>
    <mergeCell ref="A29:A30"/>
    <mergeCell ref="A31:A32"/>
    <mergeCell ref="A33:A38"/>
    <mergeCell ref="A39:A46"/>
    <mergeCell ref="A47:A56"/>
    <mergeCell ref="A88:A92"/>
    <mergeCell ref="A82:A85"/>
    <mergeCell ref="A86:A87"/>
    <mergeCell ref="A93:A100"/>
    <mergeCell ref="A101:A102"/>
    <mergeCell ref="D86:D87"/>
    <mergeCell ref="E86:E87"/>
    <mergeCell ref="F86:F87"/>
    <mergeCell ref="G86:G87"/>
    <mergeCell ref="G88:G91"/>
    <mergeCell ref="G99:G100"/>
    <mergeCell ref="G84:G85"/>
    <mergeCell ref="F88:F91"/>
    <mergeCell ref="C93:C100"/>
    <mergeCell ref="F97:F98"/>
    <mergeCell ref="G97:G98"/>
    <mergeCell ref="D97:D98"/>
    <mergeCell ref="D84:D85"/>
    <mergeCell ref="D88:D91"/>
    <mergeCell ref="B84:B85"/>
    <mergeCell ref="C82:C83"/>
    <mergeCell ref="A3:Q3"/>
    <mergeCell ref="I73:I74"/>
    <mergeCell ref="H73:H74"/>
    <mergeCell ref="G73:G74"/>
    <mergeCell ref="F73:F74"/>
    <mergeCell ref="E73:E74"/>
    <mergeCell ref="D73:D74"/>
    <mergeCell ref="O73:O74"/>
    <mergeCell ref="P73:P74"/>
    <mergeCell ref="Q73:Q74"/>
    <mergeCell ref="A57:A59"/>
    <mergeCell ref="A60:A65"/>
    <mergeCell ref="A66:A67"/>
    <mergeCell ref="A68:A73"/>
    <mergeCell ref="G5:G6"/>
    <mergeCell ref="F5:F6"/>
    <mergeCell ref="E5:E6"/>
    <mergeCell ref="D5:D6"/>
    <mergeCell ref="C5:C6"/>
    <mergeCell ref="A5:A6"/>
    <mergeCell ref="A7:A13"/>
    <mergeCell ref="A14:A18"/>
    <mergeCell ref="Q5:Q6"/>
    <mergeCell ref="P5:P6"/>
    <mergeCell ref="B5:B6"/>
    <mergeCell ref="B7:B9"/>
    <mergeCell ref="B10:B15"/>
    <mergeCell ref="B16:B17"/>
    <mergeCell ref="B22:B26"/>
    <mergeCell ref="B27:B28"/>
    <mergeCell ref="B29:B30"/>
    <mergeCell ref="B33:B38"/>
    <mergeCell ref="B39:B46"/>
    <mergeCell ref="B93:B100"/>
    <mergeCell ref="B101:B102"/>
    <mergeCell ref="B103:B107"/>
    <mergeCell ref="B19:B20"/>
    <mergeCell ref="B31:B32"/>
    <mergeCell ref="B86:B91"/>
    <mergeCell ref="C86:C91"/>
    <mergeCell ref="B47:B56"/>
    <mergeCell ref="B57:B59"/>
    <mergeCell ref="B60:B64"/>
    <mergeCell ref="B66:B67"/>
    <mergeCell ref="B69:B74"/>
    <mergeCell ref="B75:B76"/>
    <mergeCell ref="B77:B80"/>
    <mergeCell ref="B82:B83"/>
    <mergeCell ref="C22:C26"/>
    <mergeCell ref="C33:C38"/>
    <mergeCell ref="C31:C32"/>
    <mergeCell ref="C27:C28"/>
    <mergeCell ref="C19:C20"/>
    <mergeCell ref="C75:C76"/>
    <mergeCell ref="C29:C30"/>
    <mergeCell ref="C57:C59"/>
    <mergeCell ref="C47:C56"/>
  </mergeCells>
  <phoneticPr fontId="1" type="noConversion"/>
  <printOptions horizontalCentered="1" verticalCentered="1"/>
  <pageMargins left="0.70866141732283461" right="0.70866141732283461" top="0.74803149606299213" bottom="0.74803149606299213" header="0.31496062992125984" footer="0.31496062992125984"/>
  <pageSetup paperSize="8" scale="14" fitToHeight="0" orientation="landscape" r:id="rId1"/>
  <headerFooter>
    <oddFooter>&amp;C&amp;"標楷體,標準"&amp;48第 &amp;P 頁，共 &amp;N 頁</oddFooter>
  </headerFooter>
  <rowBreaks count="7" manualBreakCount="7">
    <brk id="20" max="16" man="1"/>
    <brk id="32" max="16383" man="1"/>
    <brk id="46" max="16383" man="1"/>
    <brk id="59" max="16383" man="1"/>
    <brk id="74" max="16" man="1"/>
    <brk id="85" max="16383" man="1"/>
    <brk id="100" max="16383" man="1"/>
  </rowBreaks>
  <ignoredErrors>
    <ignoredError sqref="L75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6"/>
  <sheetViews>
    <sheetView view="pageBreakPreview" zoomScale="70" zoomScaleNormal="100" zoomScaleSheetLayoutView="70" workbookViewId="0">
      <pane xSplit="3" ySplit="4" topLeftCell="D9" activePane="bottomRight" state="frozen"/>
      <selection pane="topRight" activeCell="D1" sqref="D1"/>
      <selection pane="bottomLeft" activeCell="A5" sqref="A5"/>
      <selection pane="bottomRight" activeCell="J12" sqref="J12"/>
    </sheetView>
  </sheetViews>
  <sheetFormatPr defaultColWidth="9" defaultRowHeight="16.5" outlineLevelRow="1" x14ac:dyDescent="0.25"/>
  <cols>
    <col min="1" max="1" width="5" style="172" customWidth="1"/>
    <col min="2" max="2" width="28.25" style="172" bestFit="1" customWidth="1"/>
    <col min="3" max="3" width="36.125" style="172" customWidth="1"/>
    <col min="4" max="4" width="29.375" style="172" customWidth="1"/>
    <col min="5" max="5" width="10.5" style="172" customWidth="1"/>
    <col min="6" max="16" width="9.125" style="172" customWidth="1"/>
    <col min="17" max="17" width="8.5" style="172" bestFit="1" customWidth="1"/>
    <col min="18" max="18" width="19.625" style="172" customWidth="1"/>
    <col min="19" max="1025" width="11" style="172" customWidth="1"/>
    <col min="1026" max="16384" width="9" style="172"/>
  </cols>
  <sheetData>
    <row r="1" spans="1:1025" ht="25.5" x14ac:dyDescent="0.25">
      <c r="A1" s="171" t="s">
        <v>376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</row>
    <row r="2" spans="1:1025" ht="18.75" customHeight="1" x14ac:dyDescent="0.25">
      <c r="A2" s="173" t="s">
        <v>510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</row>
    <row r="3" spans="1:1025" x14ac:dyDescent="0.25">
      <c r="A3" s="174" t="s">
        <v>377</v>
      </c>
      <c r="B3" s="174"/>
      <c r="C3" s="174"/>
      <c r="D3" s="174"/>
      <c r="E3" s="175" t="s">
        <v>378</v>
      </c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6" t="s">
        <v>379</v>
      </c>
    </row>
    <row r="4" spans="1:1025" ht="33" x14ac:dyDescent="0.25">
      <c r="A4" s="177" t="s">
        <v>380</v>
      </c>
      <c r="B4" s="178" t="s">
        <v>381</v>
      </c>
      <c r="C4" s="178" t="s">
        <v>382</v>
      </c>
      <c r="D4" s="178" t="s">
        <v>33</v>
      </c>
      <c r="E4" s="179" t="s">
        <v>383</v>
      </c>
      <c r="F4" s="179" t="s">
        <v>384</v>
      </c>
      <c r="G4" s="179" t="s">
        <v>385</v>
      </c>
      <c r="H4" s="179" t="s">
        <v>386</v>
      </c>
      <c r="I4" s="179" t="s">
        <v>387</v>
      </c>
      <c r="J4" s="179" t="s">
        <v>388</v>
      </c>
      <c r="K4" s="179" t="s">
        <v>389</v>
      </c>
      <c r="L4" s="179" t="s">
        <v>390</v>
      </c>
      <c r="M4" s="179" t="s">
        <v>391</v>
      </c>
      <c r="N4" s="179" t="s">
        <v>392</v>
      </c>
      <c r="O4" s="179" t="s">
        <v>393</v>
      </c>
      <c r="P4" s="177" t="s">
        <v>394</v>
      </c>
      <c r="Q4" s="176"/>
    </row>
    <row r="5" spans="1:1025" ht="21" customHeight="1" outlineLevel="1" x14ac:dyDescent="0.25">
      <c r="A5" s="180">
        <v>1</v>
      </c>
      <c r="B5" s="180" t="s">
        <v>395</v>
      </c>
      <c r="C5" s="180" t="s">
        <v>28</v>
      </c>
      <c r="D5" s="181" t="s">
        <v>38</v>
      </c>
      <c r="E5" s="182">
        <v>30430</v>
      </c>
      <c r="F5" s="183">
        <v>29573</v>
      </c>
      <c r="G5" s="182">
        <v>49586</v>
      </c>
      <c r="H5" s="184">
        <v>37210</v>
      </c>
      <c r="I5" s="184">
        <v>25573</v>
      </c>
      <c r="J5" s="184">
        <v>37736</v>
      </c>
      <c r="K5" s="184">
        <v>39336</v>
      </c>
      <c r="L5" s="185">
        <v>40095</v>
      </c>
      <c r="M5" s="184">
        <v>37743</v>
      </c>
      <c r="N5" s="185">
        <v>33927</v>
      </c>
      <c r="O5" s="185">
        <v>38423</v>
      </c>
      <c r="P5" s="186">
        <v>36355</v>
      </c>
      <c r="Q5" s="180">
        <f t="shared" ref="Q5:Q40" si="0">SUM(E5:P5)</f>
        <v>435987</v>
      </c>
      <c r="S5" s="172">
        <v>2</v>
      </c>
    </row>
    <row r="6" spans="1:1025" ht="21" customHeight="1" outlineLevel="1" x14ac:dyDescent="0.25">
      <c r="A6" s="187">
        <v>2</v>
      </c>
      <c r="B6" s="180" t="s">
        <v>396</v>
      </c>
      <c r="C6" s="180" t="s">
        <v>397</v>
      </c>
      <c r="D6" s="181" t="s">
        <v>34</v>
      </c>
      <c r="E6" s="188">
        <v>3370</v>
      </c>
      <c r="F6" s="177">
        <v>4232</v>
      </c>
      <c r="G6" s="182">
        <v>5461</v>
      </c>
      <c r="H6" s="184">
        <v>6559</v>
      </c>
      <c r="I6" s="184">
        <v>1357</v>
      </c>
      <c r="J6" s="187">
        <v>3795</v>
      </c>
      <c r="K6" s="187">
        <v>5934</v>
      </c>
      <c r="L6" s="184">
        <v>9666</v>
      </c>
      <c r="M6" s="184">
        <v>1515</v>
      </c>
      <c r="N6" s="187">
        <v>5281</v>
      </c>
      <c r="O6" s="187">
        <v>5850</v>
      </c>
      <c r="P6" s="180">
        <v>5257</v>
      </c>
      <c r="Q6" s="180">
        <f t="shared" si="0"/>
        <v>58277</v>
      </c>
    </row>
    <row r="7" spans="1:1025" ht="21" customHeight="1" outlineLevel="1" x14ac:dyDescent="0.25">
      <c r="A7" s="180">
        <v>3</v>
      </c>
      <c r="B7" s="180" t="s">
        <v>398</v>
      </c>
      <c r="C7" s="180" t="s">
        <v>399</v>
      </c>
      <c r="D7" s="181" t="s">
        <v>37</v>
      </c>
      <c r="E7" s="189">
        <v>967</v>
      </c>
      <c r="F7" s="177">
        <v>1379</v>
      </c>
      <c r="G7" s="188">
        <v>2104</v>
      </c>
      <c r="H7" s="184">
        <v>2665</v>
      </c>
      <c r="I7" s="187">
        <v>1696</v>
      </c>
      <c r="J7" s="187">
        <v>1746</v>
      </c>
      <c r="K7" s="187">
        <v>2687</v>
      </c>
      <c r="L7" s="184">
        <v>9324</v>
      </c>
      <c r="M7" s="180">
        <v>9420</v>
      </c>
      <c r="N7" s="187">
        <v>4847</v>
      </c>
      <c r="O7" s="187">
        <v>2196</v>
      </c>
      <c r="P7" s="184">
        <v>1623</v>
      </c>
      <c r="Q7" s="180">
        <f t="shared" si="0"/>
        <v>40654</v>
      </c>
    </row>
    <row r="8" spans="1:1025" ht="21" customHeight="1" outlineLevel="1" x14ac:dyDescent="0.25">
      <c r="A8" s="180">
        <v>4</v>
      </c>
      <c r="B8" s="180" t="s">
        <v>400</v>
      </c>
      <c r="C8" s="180" t="s">
        <v>401</v>
      </c>
      <c r="D8" s="181" t="s">
        <v>402</v>
      </c>
      <c r="E8" s="182">
        <v>11005</v>
      </c>
      <c r="F8" s="183">
        <v>14119</v>
      </c>
      <c r="G8" s="184">
        <v>15952</v>
      </c>
      <c r="H8" s="184">
        <v>11858</v>
      </c>
      <c r="I8" s="184">
        <v>10769</v>
      </c>
      <c r="J8" s="184">
        <v>15485</v>
      </c>
      <c r="K8" s="184">
        <v>11469</v>
      </c>
      <c r="L8" s="184">
        <v>10861</v>
      </c>
      <c r="M8" s="184">
        <v>10184</v>
      </c>
      <c r="N8" s="187">
        <v>19229</v>
      </c>
      <c r="O8" s="187">
        <v>9819</v>
      </c>
      <c r="P8" s="180">
        <v>10460</v>
      </c>
      <c r="Q8" s="180">
        <f t="shared" si="0"/>
        <v>151210</v>
      </c>
      <c r="S8" s="172">
        <v>5</v>
      </c>
    </row>
    <row r="9" spans="1:1025" ht="21" customHeight="1" outlineLevel="1" x14ac:dyDescent="0.25">
      <c r="A9" s="180">
        <v>5</v>
      </c>
      <c r="B9" s="180" t="s">
        <v>403</v>
      </c>
      <c r="C9" s="180" t="s">
        <v>404</v>
      </c>
      <c r="D9" s="181" t="s">
        <v>35</v>
      </c>
      <c r="E9" s="182">
        <v>898</v>
      </c>
      <c r="F9" s="183">
        <v>906</v>
      </c>
      <c r="G9" s="182">
        <v>1432</v>
      </c>
      <c r="H9" s="184">
        <v>689</v>
      </c>
      <c r="I9" s="184">
        <v>358</v>
      </c>
      <c r="J9" s="184">
        <v>1243</v>
      </c>
      <c r="K9" s="184">
        <v>2633</v>
      </c>
      <c r="L9" s="184">
        <v>2431</v>
      </c>
      <c r="M9" s="184">
        <v>1960</v>
      </c>
      <c r="N9" s="187">
        <v>1707</v>
      </c>
      <c r="O9" s="187">
        <v>1936</v>
      </c>
      <c r="P9" s="180">
        <v>803</v>
      </c>
      <c r="Q9" s="180">
        <f t="shared" si="0"/>
        <v>16996</v>
      </c>
    </row>
    <row r="10" spans="1:1025" ht="21" customHeight="1" outlineLevel="1" x14ac:dyDescent="0.25">
      <c r="A10" s="187">
        <v>6</v>
      </c>
      <c r="B10" s="180" t="s">
        <v>405</v>
      </c>
      <c r="C10" s="180" t="s">
        <v>406</v>
      </c>
      <c r="D10" s="181" t="s">
        <v>41</v>
      </c>
      <c r="E10" s="182">
        <v>681</v>
      </c>
      <c r="F10" s="183">
        <v>624</v>
      </c>
      <c r="G10" s="184">
        <v>768</v>
      </c>
      <c r="H10" s="184">
        <v>1716</v>
      </c>
      <c r="I10" s="184">
        <v>479</v>
      </c>
      <c r="J10" s="184">
        <v>632</v>
      </c>
      <c r="K10" s="184">
        <v>623</v>
      </c>
      <c r="L10" s="184">
        <v>1846</v>
      </c>
      <c r="M10" s="184">
        <v>930</v>
      </c>
      <c r="N10" s="184">
        <v>995</v>
      </c>
      <c r="O10" s="184">
        <v>1125</v>
      </c>
      <c r="P10" s="184">
        <v>914</v>
      </c>
      <c r="Q10" s="180">
        <f t="shared" si="0"/>
        <v>11333</v>
      </c>
    </row>
    <row r="11" spans="1:1025" ht="21" customHeight="1" outlineLevel="1" x14ac:dyDescent="0.25">
      <c r="A11" s="187">
        <v>7</v>
      </c>
      <c r="B11" s="180" t="s">
        <v>407</v>
      </c>
      <c r="C11" s="180" t="s">
        <v>2</v>
      </c>
      <c r="D11" s="181" t="s">
        <v>408</v>
      </c>
      <c r="E11" s="182">
        <v>1148</v>
      </c>
      <c r="F11" s="183">
        <v>1135</v>
      </c>
      <c r="G11" s="184">
        <v>1507</v>
      </c>
      <c r="H11" s="184">
        <v>1373</v>
      </c>
      <c r="I11" s="184">
        <v>889</v>
      </c>
      <c r="J11" s="184">
        <v>1202</v>
      </c>
      <c r="K11" s="184">
        <v>1517</v>
      </c>
      <c r="L11" s="184">
        <v>3038</v>
      </c>
      <c r="M11" s="184">
        <v>2054</v>
      </c>
      <c r="N11" s="184">
        <v>2475</v>
      </c>
      <c r="O11" s="184">
        <v>2542</v>
      </c>
      <c r="P11" s="184">
        <v>2686</v>
      </c>
      <c r="Q11" s="180">
        <f t="shared" si="0"/>
        <v>21566</v>
      </c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190"/>
      <c r="BN11" s="190"/>
      <c r="BO11" s="190"/>
      <c r="BP11" s="190"/>
      <c r="BQ11" s="190"/>
      <c r="BR11" s="190"/>
      <c r="BS11" s="190"/>
      <c r="BT11" s="190"/>
      <c r="BU11" s="190"/>
      <c r="BV11" s="190"/>
      <c r="BW11" s="190"/>
      <c r="BX11" s="190"/>
      <c r="BY11" s="190"/>
      <c r="BZ11" s="190"/>
      <c r="CA11" s="190"/>
      <c r="CB11" s="190"/>
      <c r="CC11" s="190"/>
      <c r="CD11" s="190"/>
      <c r="CE11" s="190"/>
      <c r="CF11" s="190"/>
      <c r="CG11" s="190"/>
      <c r="CH11" s="190"/>
      <c r="CI11" s="190"/>
      <c r="CJ11" s="190"/>
      <c r="CK11" s="190"/>
      <c r="CL11" s="190"/>
      <c r="CM11" s="190"/>
      <c r="CN11" s="190"/>
      <c r="CO11" s="190"/>
      <c r="CP11" s="190"/>
      <c r="CQ11" s="190"/>
      <c r="CR11" s="190"/>
      <c r="CS11" s="190"/>
      <c r="CT11" s="190"/>
      <c r="CU11" s="190"/>
      <c r="CV11" s="190"/>
      <c r="CW11" s="190"/>
      <c r="CX11" s="190"/>
      <c r="CY11" s="190"/>
      <c r="CZ11" s="190"/>
      <c r="DA11" s="190"/>
      <c r="DB11" s="190"/>
      <c r="DC11" s="190"/>
      <c r="DD11" s="190"/>
      <c r="DE11" s="190"/>
      <c r="DF11" s="190"/>
      <c r="DG11" s="190"/>
      <c r="DH11" s="190"/>
      <c r="DI11" s="190"/>
      <c r="DJ11" s="190"/>
      <c r="DK11" s="190"/>
      <c r="DL11" s="190"/>
      <c r="DM11" s="190"/>
      <c r="DN11" s="190"/>
      <c r="DO11" s="190"/>
      <c r="DP11" s="190"/>
      <c r="DQ11" s="190"/>
      <c r="DR11" s="190"/>
      <c r="DS11" s="190"/>
      <c r="DT11" s="190"/>
      <c r="DU11" s="190"/>
      <c r="DV11" s="190"/>
      <c r="DW11" s="190"/>
      <c r="DX11" s="190"/>
      <c r="DY11" s="190"/>
      <c r="DZ11" s="190"/>
      <c r="EA11" s="190"/>
      <c r="EB11" s="190"/>
      <c r="EC11" s="190"/>
      <c r="ED11" s="190"/>
      <c r="EE11" s="190"/>
      <c r="EF11" s="190"/>
      <c r="EG11" s="190"/>
      <c r="EH11" s="190"/>
      <c r="EI11" s="190"/>
      <c r="EJ11" s="190"/>
      <c r="EK11" s="190"/>
      <c r="EL11" s="190"/>
      <c r="EM11" s="190"/>
      <c r="EN11" s="190"/>
      <c r="EO11" s="190"/>
      <c r="EP11" s="190"/>
      <c r="EQ11" s="190"/>
      <c r="ER11" s="190"/>
      <c r="ES11" s="190"/>
      <c r="ET11" s="190"/>
      <c r="EU11" s="190"/>
      <c r="EV11" s="190"/>
      <c r="EW11" s="190"/>
      <c r="EX11" s="190"/>
      <c r="EY11" s="190"/>
      <c r="EZ11" s="190"/>
      <c r="FA11" s="190"/>
      <c r="FB11" s="190"/>
      <c r="FC11" s="190"/>
      <c r="FD11" s="190"/>
      <c r="FE11" s="190"/>
      <c r="FF11" s="190"/>
      <c r="FG11" s="190"/>
      <c r="FH11" s="190"/>
      <c r="FI11" s="190"/>
      <c r="FJ11" s="190"/>
      <c r="FK11" s="190"/>
      <c r="FL11" s="190"/>
      <c r="FM11" s="190"/>
      <c r="FN11" s="190"/>
      <c r="FO11" s="190"/>
      <c r="FP11" s="190"/>
      <c r="FQ11" s="190"/>
      <c r="FR11" s="190"/>
      <c r="FS11" s="190"/>
      <c r="FT11" s="190"/>
      <c r="FU11" s="190"/>
      <c r="FV11" s="190"/>
      <c r="FW11" s="190"/>
      <c r="FX11" s="190"/>
      <c r="FY11" s="190"/>
      <c r="FZ11" s="190"/>
      <c r="GA11" s="190"/>
      <c r="GB11" s="190"/>
      <c r="GC11" s="190"/>
      <c r="GD11" s="190"/>
      <c r="GE11" s="190"/>
      <c r="GF11" s="190"/>
      <c r="GG11" s="190"/>
      <c r="GH11" s="190"/>
      <c r="GI11" s="190"/>
      <c r="GJ11" s="190"/>
      <c r="GK11" s="190"/>
      <c r="GL11" s="190"/>
      <c r="GM11" s="190"/>
      <c r="GN11" s="190"/>
      <c r="GO11" s="190"/>
      <c r="GP11" s="190"/>
      <c r="GQ11" s="190"/>
      <c r="GR11" s="190"/>
      <c r="GS11" s="190"/>
      <c r="GT11" s="190"/>
      <c r="GU11" s="190"/>
      <c r="GV11" s="190"/>
      <c r="GW11" s="190"/>
      <c r="GX11" s="190"/>
      <c r="GY11" s="190"/>
      <c r="GZ11" s="190"/>
      <c r="HA11" s="190"/>
      <c r="HB11" s="190"/>
      <c r="HC11" s="190"/>
      <c r="HD11" s="190"/>
      <c r="HE11" s="190"/>
      <c r="HF11" s="190"/>
      <c r="HG11" s="190"/>
      <c r="HH11" s="190"/>
      <c r="HI11" s="190"/>
      <c r="HJ11" s="190"/>
      <c r="HK11" s="190"/>
      <c r="HL11" s="190"/>
      <c r="HM11" s="190"/>
      <c r="HN11" s="190"/>
      <c r="HO11" s="190"/>
      <c r="HP11" s="190"/>
      <c r="HQ11" s="190"/>
      <c r="HR11" s="190"/>
      <c r="HS11" s="190"/>
      <c r="HT11" s="190"/>
      <c r="HU11" s="190"/>
      <c r="HV11" s="190"/>
      <c r="HW11" s="190"/>
      <c r="HX11" s="190"/>
      <c r="HY11" s="190"/>
      <c r="HZ11" s="190"/>
      <c r="IA11" s="190"/>
      <c r="IB11" s="190"/>
      <c r="IC11" s="190"/>
      <c r="ID11" s="190"/>
      <c r="IE11" s="190"/>
      <c r="IF11" s="190"/>
      <c r="IG11" s="190"/>
      <c r="IH11" s="190"/>
      <c r="II11" s="190"/>
      <c r="IJ11" s="190"/>
      <c r="IK11" s="190"/>
      <c r="IL11" s="190"/>
      <c r="IM11" s="190"/>
      <c r="IN11" s="190"/>
      <c r="IO11" s="190"/>
      <c r="IP11" s="190"/>
      <c r="IQ11" s="190"/>
      <c r="IR11" s="190"/>
      <c r="IS11" s="190"/>
      <c r="IT11" s="190"/>
      <c r="IU11" s="190"/>
      <c r="IV11" s="190"/>
      <c r="IW11" s="190"/>
      <c r="IX11" s="190"/>
      <c r="IY11" s="190"/>
      <c r="IZ11" s="190"/>
      <c r="JA11" s="190"/>
      <c r="JB11" s="190"/>
      <c r="JC11" s="190"/>
      <c r="JD11" s="190"/>
      <c r="JE11" s="190"/>
      <c r="JF11" s="190"/>
      <c r="JG11" s="190"/>
      <c r="JH11" s="190"/>
      <c r="JI11" s="190"/>
      <c r="JJ11" s="190"/>
      <c r="JK11" s="190"/>
      <c r="JL11" s="190"/>
      <c r="JM11" s="190"/>
      <c r="JN11" s="190"/>
      <c r="JO11" s="190"/>
      <c r="JP11" s="190"/>
      <c r="JQ11" s="190"/>
      <c r="JR11" s="190"/>
      <c r="JS11" s="190"/>
      <c r="JT11" s="190"/>
      <c r="JU11" s="190"/>
      <c r="JV11" s="190"/>
      <c r="JW11" s="190"/>
      <c r="JX11" s="190"/>
      <c r="JY11" s="190"/>
      <c r="JZ11" s="190"/>
      <c r="KA11" s="190"/>
      <c r="KB11" s="190"/>
      <c r="KC11" s="190"/>
      <c r="KD11" s="190"/>
      <c r="KE11" s="190"/>
      <c r="KF11" s="190"/>
      <c r="KG11" s="190"/>
      <c r="KH11" s="190"/>
      <c r="KI11" s="190"/>
      <c r="KJ11" s="190"/>
      <c r="KK11" s="190"/>
      <c r="KL11" s="190"/>
      <c r="KM11" s="190"/>
      <c r="KN11" s="190"/>
      <c r="KO11" s="190"/>
      <c r="KP11" s="190"/>
      <c r="KQ11" s="190"/>
      <c r="KR11" s="190"/>
      <c r="KS11" s="190"/>
      <c r="KT11" s="190"/>
      <c r="KU11" s="190"/>
      <c r="KV11" s="190"/>
      <c r="KW11" s="190"/>
      <c r="KX11" s="190"/>
      <c r="KY11" s="190"/>
      <c r="KZ11" s="190"/>
      <c r="LA11" s="190"/>
      <c r="LB11" s="190"/>
      <c r="LC11" s="190"/>
      <c r="LD11" s="190"/>
      <c r="LE11" s="190"/>
      <c r="LF11" s="190"/>
      <c r="LG11" s="190"/>
      <c r="LH11" s="190"/>
      <c r="LI11" s="190"/>
      <c r="LJ11" s="190"/>
      <c r="LK11" s="190"/>
      <c r="LL11" s="190"/>
      <c r="LM11" s="190"/>
      <c r="LN11" s="190"/>
      <c r="LO11" s="190"/>
      <c r="LP11" s="190"/>
      <c r="LQ11" s="190"/>
      <c r="LR11" s="190"/>
      <c r="LS11" s="190"/>
      <c r="LT11" s="190"/>
      <c r="LU11" s="190"/>
      <c r="LV11" s="190"/>
      <c r="LW11" s="190"/>
      <c r="LX11" s="190"/>
      <c r="LY11" s="190"/>
      <c r="LZ11" s="190"/>
      <c r="MA11" s="190"/>
      <c r="MB11" s="190"/>
      <c r="MC11" s="190"/>
      <c r="MD11" s="190"/>
      <c r="ME11" s="190"/>
      <c r="MF11" s="190"/>
      <c r="MG11" s="190"/>
      <c r="MH11" s="190"/>
      <c r="MI11" s="190"/>
      <c r="MJ11" s="190"/>
      <c r="MK11" s="190"/>
      <c r="ML11" s="190"/>
      <c r="MM11" s="190"/>
      <c r="MN11" s="190"/>
      <c r="MO11" s="190"/>
      <c r="MP11" s="190"/>
      <c r="MQ11" s="190"/>
      <c r="MR11" s="190"/>
      <c r="MS11" s="190"/>
      <c r="MT11" s="190"/>
      <c r="MU11" s="190"/>
      <c r="MV11" s="190"/>
      <c r="MW11" s="190"/>
      <c r="MX11" s="190"/>
      <c r="MY11" s="190"/>
      <c r="MZ11" s="190"/>
      <c r="NA11" s="190"/>
      <c r="NB11" s="190"/>
      <c r="NC11" s="190"/>
      <c r="ND11" s="190"/>
      <c r="NE11" s="190"/>
      <c r="NF11" s="190"/>
      <c r="NG11" s="190"/>
      <c r="NH11" s="190"/>
      <c r="NI11" s="190"/>
      <c r="NJ11" s="190"/>
      <c r="NK11" s="190"/>
      <c r="NL11" s="190"/>
      <c r="NM11" s="190"/>
      <c r="NN11" s="190"/>
      <c r="NO11" s="190"/>
      <c r="NP11" s="190"/>
      <c r="NQ11" s="190"/>
      <c r="NR11" s="190"/>
      <c r="NS11" s="190"/>
      <c r="NT11" s="190"/>
      <c r="NU11" s="190"/>
      <c r="NV11" s="190"/>
      <c r="NW11" s="190"/>
      <c r="NX11" s="190"/>
      <c r="NY11" s="190"/>
      <c r="NZ11" s="190"/>
      <c r="OA11" s="190"/>
      <c r="OB11" s="190"/>
      <c r="OC11" s="190"/>
      <c r="OD11" s="190"/>
      <c r="OE11" s="190"/>
      <c r="OF11" s="190"/>
      <c r="OG11" s="190"/>
      <c r="OH11" s="190"/>
      <c r="OI11" s="190"/>
      <c r="OJ11" s="190"/>
      <c r="OK11" s="190"/>
      <c r="OL11" s="190"/>
      <c r="OM11" s="190"/>
      <c r="ON11" s="190"/>
      <c r="OO11" s="190"/>
      <c r="OP11" s="190"/>
      <c r="OQ11" s="190"/>
      <c r="OR11" s="190"/>
      <c r="OS11" s="190"/>
      <c r="OT11" s="190"/>
      <c r="OU11" s="190"/>
      <c r="OV11" s="190"/>
      <c r="OW11" s="190"/>
      <c r="OX11" s="190"/>
      <c r="OY11" s="190"/>
      <c r="OZ11" s="190"/>
      <c r="PA11" s="190"/>
      <c r="PB11" s="190"/>
      <c r="PC11" s="190"/>
      <c r="PD11" s="190"/>
      <c r="PE11" s="190"/>
      <c r="PF11" s="190"/>
      <c r="PG11" s="190"/>
      <c r="PH11" s="190"/>
      <c r="PI11" s="190"/>
      <c r="PJ11" s="190"/>
      <c r="PK11" s="190"/>
      <c r="PL11" s="190"/>
      <c r="PM11" s="190"/>
      <c r="PN11" s="190"/>
      <c r="PO11" s="190"/>
      <c r="PP11" s="190"/>
      <c r="PQ11" s="190"/>
      <c r="PR11" s="190"/>
      <c r="PS11" s="190"/>
      <c r="PT11" s="190"/>
      <c r="PU11" s="190"/>
      <c r="PV11" s="190"/>
      <c r="PW11" s="190"/>
      <c r="PX11" s="190"/>
      <c r="PY11" s="190"/>
      <c r="PZ11" s="190"/>
      <c r="QA11" s="190"/>
      <c r="QB11" s="190"/>
      <c r="QC11" s="190"/>
      <c r="QD11" s="190"/>
      <c r="QE11" s="190"/>
      <c r="QF11" s="190"/>
      <c r="QG11" s="190"/>
      <c r="QH11" s="190"/>
      <c r="QI11" s="190"/>
      <c r="QJ11" s="190"/>
      <c r="QK11" s="190"/>
      <c r="QL11" s="190"/>
      <c r="QM11" s="190"/>
      <c r="QN11" s="190"/>
      <c r="QO11" s="190"/>
      <c r="QP11" s="190"/>
      <c r="QQ11" s="190"/>
      <c r="QR11" s="190"/>
      <c r="QS11" s="190"/>
      <c r="QT11" s="190"/>
      <c r="QU11" s="190"/>
      <c r="QV11" s="190"/>
      <c r="QW11" s="190"/>
      <c r="QX11" s="190"/>
      <c r="QY11" s="190"/>
      <c r="QZ11" s="190"/>
      <c r="RA11" s="190"/>
      <c r="RB11" s="190"/>
      <c r="RC11" s="190"/>
      <c r="RD11" s="190"/>
      <c r="RE11" s="190"/>
      <c r="RF11" s="190"/>
      <c r="RG11" s="190"/>
      <c r="RH11" s="190"/>
      <c r="RI11" s="190"/>
      <c r="RJ11" s="190"/>
      <c r="RK11" s="190"/>
      <c r="RL11" s="190"/>
      <c r="RM11" s="190"/>
      <c r="RN11" s="190"/>
      <c r="RO11" s="190"/>
      <c r="RP11" s="190"/>
      <c r="RQ11" s="190"/>
      <c r="RR11" s="190"/>
      <c r="RS11" s="190"/>
      <c r="RT11" s="190"/>
      <c r="RU11" s="190"/>
      <c r="RV11" s="190"/>
      <c r="RW11" s="190"/>
      <c r="RX11" s="190"/>
      <c r="RY11" s="190"/>
      <c r="RZ11" s="190"/>
      <c r="SA11" s="190"/>
      <c r="SB11" s="190"/>
      <c r="SC11" s="190"/>
      <c r="SD11" s="190"/>
      <c r="SE11" s="190"/>
      <c r="SF11" s="190"/>
      <c r="SG11" s="190"/>
      <c r="SH11" s="190"/>
      <c r="SI11" s="190"/>
      <c r="SJ11" s="190"/>
      <c r="SK11" s="190"/>
      <c r="SL11" s="190"/>
      <c r="SM11" s="190"/>
      <c r="SN11" s="190"/>
      <c r="SO11" s="190"/>
      <c r="SP11" s="190"/>
      <c r="SQ11" s="190"/>
      <c r="SR11" s="190"/>
      <c r="SS11" s="190"/>
      <c r="ST11" s="190"/>
      <c r="SU11" s="190"/>
      <c r="SV11" s="190"/>
      <c r="SW11" s="190"/>
      <c r="SX11" s="190"/>
      <c r="SY11" s="190"/>
      <c r="SZ11" s="190"/>
      <c r="TA11" s="190"/>
      <c r="TB11" s="190"/>
      <c r="TC11" s="190"/>
      <c r="TD11" s="190"/>
      <c r="TE11" s="190"/>
      <c r="TF11" s="190"/>
      <c r="TG11" s="190"/>
      <c r="TH11" s="190"/>
      <c r="TI11" s="190"/>
      <c r="TJ11" s="190"/>
      <c r="TK11" s="190"/>
      <c r="TL11" s="190"/>
      <c r="TM11" s="190"/>
      <c r="TN11" s="190"/>
      <c r="TO11" s="190"/>
      <c r="TP11" s="190"/>
      <c r="TQ11" s="190"/>
      <c r="TR11" s="190"/>
      <c r="TS11" s="190"/>
      <c r="TT11" s="190"/>
      <c r="TU11" s="190"/>
      <c r="TV11" s="190"/>
      <c r="TW11" s="190"/>
      <c r="TX11" s="190"/>
      <c r="TY11" s="190"/>
      <c r="TZ11" s="190"/>
      <c r="UA11" s="190"/>
      <c r="UB11" s="190"/>
      <c r="UC11" s="190"/>
      <c r="UD11" s="190"/>
      <c r="UE11" s="190"/>
      <c r="UF11" s="190"/>
      <c r="UG11" s="190"/>
      <c r="UH11" s="190"/>
      <c r="UI11" s="190"/>
      <c r="UJ11" s="190"/>
      <c r="UK11" s="190"/>
      <c r="UL11" s="190"/>
      <c r="UM11" s="190"/>
      <c r="UN11" s="190"/>
      <c r="UO11" s="190"/>
      <c r="UP11" s="190"/>
      <c r="UQ11" s="190"/>
      <c r="UR11" s="190"/>
      <c r="US11" s="190"/>
      <c r="UT11" s="190"/>
      <c r="UU11" s="190"/>
      <c r="UV11" s="190"/>
      <c r="UW11" s="190"/>
      <c r="UX11" s="190"/>
      <c r="UY11" s="190"/>
      <c r="UZ11" s="190"/>
      <c r="VA11" s="190"/>
      <c r="VB11" s="190"/>
      <c r="VC11" s="190"/>
      <c r="VD11" s="190"/>
      <c r="VE11" s="190"/>
      <c r="VF11" s="190"/>
      <c r="VG11" s="190"/>
      <c r="VH11" s="190"/>
      <c r="VI11" s="190"/>
      <c r="VJ11" s="190"/>
      <c r="VK11" s="190"/>
      <c r="VL11" s="190"/>
      <c r="VM11" s="190"/>
      <c r="VN11" s="190"/>
      <c r="VO11" s="190"/>
      <c r="VP11" s="190"/>
      <c r="VQ11" s="190"/>
      <c r="VR11" s="190"/>
      <c r="VS11" s="190"/>
      <c r="VT11" s="190"/>
      <c r="VU11" s="190"/>
      <c r="VV11" s="190"/>
      <c r="VW11" s="190"/>
      <c r="VX11" s="190"/>
      <c r="VY11" s="190"/>
      <c r="VZ11" s="190"/>
      <c r="WA11" s="190"/>
      <c r="WB11" s="190"/>
      <c r="WC11" s="190"/>
      <c r="WD11" s="190"/>
      <c r="WE11" s="190"/>
      <c r="WF11" s="190"/>
      <c r="WG11" s="190"/>
      <c r="WH11" s="190"/>
      <c r="WI11" s="190"/>
      <c r="WJ11" s="190"/>
      <c r="WK11" s="190"/>
      <c r="WL11" s="190"/>
      <c r="WM11" s="190"/>
      <c r="WN11" s="190"/>
      <c r="WO11" s="190"/>
      <c r="WP11" s="190"/>
      <c r="WQ11" s="190"/>
      <c r="WR11" s="190"/>
      <c r="WS11" s="190"/>
      <c r="WT11" s="190"/>
      <c r="WU11" s="190"/>
      <c r="WV11" s="190"/>
      <c r="WW11" s="190"/>
      <c r="WX11" s="190"/>
      <c r="WY11" s="190"/>
      <c r="WZ11" s="190"/>
      <c r="XA11" s="190"/>
      <c r="XB11" s="190"/>
      <c r="XC11" s="190"/>
      <c r="XD11" s="190"/>
      <c r="XE11" s="190"/>
      <c r="XF11" s="190"/>
      <c r="XG11" s="190"/>
      <c r="XH11" s="190"/>
      <c r="XI11" s="190"/>
      <c r="XJ11" s="190"/>
      <c r="XK11" s="190"/>
      <c r="XL11" s="190"/>
      <c r="XM11" s="190"/>
      <c r="XN11" s="190"/>
      <c r="XO11" s="190"/>
      <c r="XP11" s="190"/>
      <c r="XQ11" s="190"/>
      <c r="XR11" s="190"/>
      <c r="XS11" s="190"/>
      <c r="XT11" s="190"/>
      <c r="XU11" s="190"/>
      <c r="XV11" s="190"/>
      <c r="XW11" s="190"/>
      <c r="XX11" s="190"/>
      <c r="XY11" s="190"/>
      <c r="XZ11" s="190"/>
      <c r="YA11" s="190"/>
      <c r="YB11" s="190"/>
      <c r="YC11" s="190"/>
      <c r="YD11" s="190"/>
      <c r="YE11" s="190"/>
      <c r="YF11" s="190"/>
      <c r="YG11" s="190"/>
      <c r="YH11" s="190"/>
      <c r="YI11" s="190"/>
      <c r="YJ11" s="190"/>
      <c r="YK11" s="190"/>
      <c r="YL11" s="190"/>
      <c r="YM11" s="190"/>
      <c r="YN11" s="190"/>
      <c r="YO11" s="190"/>
      <c r="YP11" s="190"/>
      <c r="YQ11" s="190"/>
      <c r="YR11" s="190"/>
      <c r="YS11" s="190"/>
      <c r="YT11" s="190"/>
      <c r="YU11" s="190"/>
      <c r="YV11" s="190"/>
      <c r="YW11" s="190"/>
      <c r="YX11" s="190"/>
      <c r="YY11" s="190"/>
      <c r="YZ11" s="190"/>
      <c r="ZA11" s="190"/>
      <c r="ZB11" s="190"/>
      <c r="ZC11" s="190"/>
      <c r="ZD11" s="190"/>
      <c r="ZE11" s="190"/>
      <c r="ZF11" s="190"/>
      <c r="ZG11" s="190"/>
      <c r="ZH11" s="190"/>
      <c r="ZI11" s="190"/>
      <c r="ZJ11" s="190"/>
      <c r="ZK11" s="190"/>
      <c r="ZL11" s="190"/>
      <c r="ZM11" s="190"/>
      <c r="ZN11" s="190"/>
      <c r="ZO11" s="190"/>
      <c r="ZP11" s="190"/>
      <c r="ZQ11" s="190"/>
      <c r="ZR11" s="190"/>
      <c r="ZS11" s="190"/>
      <c r="ZT11" s="190"/>
      <c r="ZU11" s="190"/>
      <c r="ZV11" s="190"/>
      <c r="ZW11" s="190"/>
      <c r="ZX11" s="190"/>
      <c r="ZY11" s="190"/>
      <c r="ZZ11" s="190"/>
      <c r="AAA11" s="190"/>
      <c r="AAB11" s="190"/>
      <c r="AAC11" s="190"/>
      <c r="AAD11" s="190"/>
      <c r="AAE11" s="190"/>
      <c r="AAF11" s="190"/>
      <c r="AAG11" s="190"/>
      <c r="AAH11" s="190"/>
      <c r="AAI11" s="190"/>
      <c r="AAJ11" s="190"/>
      <c r="AAK11" s="190"/>
      <c r="AAL11" s="190"/>
      <c r="AAM11" s="190"/>
      <c r="AAN11" s="190"/>
      <c r="AAO11" s="190"/>
      <c r="AAP11" s="190"/>
      <c r="AAQ11" s="190"/>
      <c r="AAR11" s="190"/>
      <c r="AAS11" s="190"/>
      <c r="AAT11" s="190"/>
      <c r="AAU11" s="190"/>
      <c r="AAV11" s="190"/>
      <c r="AAW11" s="190"/>
      <c r="AAX11" s="190"/>
      <c r="AAY11" s="190"/>
      <c r="AAZ11" s="190"/>
      <c r="ABA11" s="190"/>
      <c r="ABB11" s="190"/>
      <c r="ABC11" s="190"/>
      <c r="ABD11" s="190"/>
      <c r="ABE11" s="190"/>
      <c r="ABF11" s="190"/>
      <c r="ABG11" s="190"/>
      <c r="ABH11" s="190"/>
      <c r="ABI11" s="190"/>
      <c r="ABJ11" s="190"/>
      <c r="ABK11" s="190"/>
      <c r="ABL11" s="190"/>
      <c r="ABM11" s="190"/>
      <c r="ABN11" s="190"/>
      <c r="ABO11" s="190"/>
      <c r="ABP11" s="190"/>
      <c r="ABQ11" s="190"/>
      <c r="ABR11" s="190"/>
      <c r="ABS11" s="190"/>
      <c r="ABT11" s="190"/>
      <c r="ABU11" s="190"/>
      <c r="ABV11" s="190"/>
      <c r="ABW11" s="190"/>
      <c r="ABX11" s="190"/>
      <c r="ABY11" s="190"/>
      <c r="ABZ11" s="190"/>
      <c r="ACA11" s="190"/>
      <c r="ACB11" s="190"/>
      <c r="ACC11" s="190"/>
      <c r="ACD11" s="190"/>
      <c r="ACE11" s="190"/>
      <c r="ACF11" s="190"/>
      <c r="ACG11" s="190"/>
      <c r="ACH11" s="190"/>
      <c r="ACI11" s="190"/>
      <c r="ACJ11" s="190"/>
      <c r="ACK11" s="190"/>
      <c r="ACL11" s="190"/>
      <c r="ACM11" s="190"/>
      <c r="ACN11" s="190"/>
      <c r="ACO11" s="190"/>
      <c r="ACP11" s="190"/>
      <c r="ACQ11" s="190"/>
      <c r="ACR11" s="190"/>
      <c r="ACS11" s="190"/>
      <c r="ACT11" s="190"/>
      <c r="ACU11" s="190"/>
      <c r="ACV11" s="190"/>
      <c r="ACW11" s="190"/>
      <c r="ACX11" s="190"/>
      <c r="ACY11" s="190"/>
      <c r="ACZ11" s="190"/>
      <c r="ADA11" s="190"/>
      <c r="ADB11" s="190"/>
      <c r="ADC11" s="190"/>
      <c r="ADD11" s="190"/>
      <c r="ADE11" s="190"/>
      <c r="ADF11" s="190"/>
      <c r="ADG11" s="190"/>
      <c r="ADH11" s="190"/>
      <c r="ADI11" s="190"/>
      <c r="ADJ11" s="190"/>
      <c r="ADK11" s="190"/>
      <c r="ADL11" s="190"/>
      <c r="ADM11" s="190"/>
      <c r="ADN11" s="190"/>
      <c r="ADO11" s="190"/>
      <c r="ADP11" s="190"/>
      <c r="ADQ11" s="190"/>
      <c r="ADR11" s="190"/>
      <c r="ADS11" s="190"/>
      <c r="ADT11" s="190"/>
      <c r="ADU11" s="190"/>
      <c r="ADV11" s="190"/>
      <c r="ADW11" s="190"/>
      <c r="ADX11" s="190"/>
      <c r="ADY11" s="190"/>
      <c r="ADZ11" s="190"/>
      <c r="AEA11" s="190"/>
      <c r="AEB11" s="190"/>
      <c r="AEC11" s="190"/>
      <c r="AED11" s="190"/>
      <c r="AEE11" s="190"/>
      <c r="AEF11" s="190"/>
      <c r="AEG11" s="190"/>
      <c r="AEH11" s="190"/>
      <c r="AEI11" s="190"/>
      <c r="AEJ11" s="190"/>
      <c r="AEK11" s="190"/>
      <c r="AEL11" s="190"/>
      <c r="AEM11" s="190"/>
      <c r="AEN11" s="190"/>
      <c r="AEO11" s="190"/>
      <c r="AEP11" s="190"/>
      <c r="AEQ11" s="190"/>
      <c r="AER11" s="190"/>
      <c r="AES11" s="190"/>
      <c r="AET11" s="190"/>
      <c r="AEU11" s="190"/>
      <c r="AEV11" s="190"/>
      <c r="AEW11" s="190"/>
      <c r="AEX11" s="190"/>
      <c r="AEY11" s="190"/>
      <c r="AEZ11" s="190"/>
      <c r="AFA11" s="190"/>
      <c r="AFB11" s="190"/>
      <c r="AFC11" s="190"/>
      <c r="AFD11" s="190"/>
      <c r="AFE11" s="190"/>
      <c r="AFF11" s="190"/>
      <c r="AFG11" s="190"/>
      <c r="AFH11" s="190"/>
      <c r="AFI11" s="190"/>
      <c r="AFJ11" s="190"/>
      <c r="AFK11" s="190"/>
      <c r="AFL11" s="190"/>
      <c r="AFM11" s="190"/>
      <c r="AFN11" s="190"/>
      <c r="AFO11" s="190"/>
      <c r="AFP11" s="190"/>
      <c r="AFQ11" s="190"/>
      <c r="AFR11" s="190"/>
      <c r="AFS11" s="190"/>
      <c r="AFT11" s="190"/>
      <c r="AFU11" s="190"/>
      <c r="AFV11" s="190"/>
      <c r="AFW11" s="190"/>
      <c r="AFX11" s="190"/>
      <c r="AFY11" s="190"/>
      <c r="AFZ11" s="190"/>
      <c r="AGA11" s="190"/>
      <c r="AGB11" s="190"/>
      <c r="AGC11" s="190"/>
      <c r="AGD11" s="190"/>
      <c r="AGE11" s="190"/>
      <c r="AGF11" s="190"/>
      <c r="AGG11" s="190"/>
      <c r="AGH11" s="190"/>
      <c r="AGI11" s="190"/>
      <c r="AGJ11" s="190"/>
      <c r="AGK11" s="190"/>
      <c r="AGL11" s="190"/>
      <c r="AGM11" s="190"/>
      <c r="AGN11" s="190"/>
      <c r="AGO11" s="190"/>
      <c r="AGP11" s="190"/>
      <c r="AGQ11" s="190"/>
      <c r="AGR11" s="190"/>
      <c r="AGS11" s="190"/>
      <c r="AGT11" s="190"/>
      <c r="AGU11" s="190"/>
      <c r="AGV11" s="190"/>
      <c r="AGW11" s="190"/>
      <c r="AGX11" s="190"/>
      <c r="AGY11" s="190"/>
      <c r="AGZ11" s="190"/>
      <c r="AHA11" s="190"/>
      <c r="AHB11" s="190"/>
      <c r="AHC11" s="190"/>
      <c r="AHD11" s="190"/>
      <c r="AHE11" s="190"/>
      <c r="AHF11" s="190"/>
      <c r="AHG11" s="190"/>
      <c r="AHH11" s="190"/>
      <c r="AHI11" s="190"/>
      <c r="AHJ11" s="190"/>
      <c r="AHK11" s="190"/>
      <c r="AHL11" s="190"/>
      <c r="AHM11" s="190"/>
      <c r="AHN11" s="190"/>
      <c r="AHO11" s="190"/>
      <c r="AHP11" s="190"/>
      <c r="AHQ11" s="190"/>
      <c r="AHR11" s="190"/>
      <c r="AHS11" s="190"/>
      <c r="AHT11" s="190"/>
      <c r="AHU11" s="190"/>
      <c r="AHV11" s="190"/>
      <c r="AHW11" s="190"/>
      <c r="AHX11" s="190"/>
      <c r="AHY11" s="190"/>
      <c r="AHZ11" s="190"/>
      <c r="AIA11" s="190"/>
      <c r="AIB11" s="190"/>
      <c r="AIC11" s="190"/>
      <c r="AID11" s="190"/>
      <c r="AIE11" s="190"/>
      <c r="AIF11" s="190"/>
      <c r="AIG11" s="190"/>
      <c r="AIH11" s="190"/>
      <c r="AII11" s="190"/>
      <c r="AIJ11" s="190"/>
      <c r="AIK11" s="190"/>
      <c r="AIL11" s="190"/>
      <c r="AIM11" s="190"/>
      <c r="AIN11" s="190"/>
      <c r="AIO11" s="190"/>
      <c r="AIP11" s="190"/>
      <c r="AIQ11" s="190"/>
      <c r="AIR11" s="190"/>
      <c r="AIS11" s="190"/>
      <c r="AIT11" s="190"/>
      <c r="AIU11" s="190"/>
      <c r="AIV11" s="190"/>
      <c r="AIW11" s="190"/>
      <c r="AIX11" s="190"/>
      <c r="AIY11" s="190"/>
      <c r="AIZ11" s="190"/>
      <c r="AJA11" s="190"/>
      <c r="AJB11" s="190"/>
      <c r="AJC11" s="190"/>
      <c r="AJD11" s="190"/>
      <c r="AJE11" s="190"/>
      <c r="AJF11" s="190"/>
      <c r="AJG11" s="190"/>
      <c r="AJH11" s="190"/>
      <c r="AJI11" s="190"/>
      <c r="AJJ11" s="190"/>
      <c r="AJK11" s="190"/>
      <c r="AJL11" s="190"/>
      <c r="AJM11" s="190"/>
      <c r="AJN11" s="190"/>
      <c r="AJO11" s="190"/>
      <c r="AJP11" s="190"/>
      <c r="AJQ11" s="190"/>
      <c r="AJR11" s="190"/>
      <c r="AJS11" s="190"/>
      <c r="AJT11" s="190"/>
      <c r="AJU11" s="190"/>
      <c r="AJV11" s="190"/>
      <c r="AJW11" s="190"/>
      <c r="AJX11" s="190"/>
      <c r="AJY11" s="190"/>
      <c r="AJZ11" s="190"/>
      <c r="AKA11" s="190"/>
      <c r="AKB11" s="190"/>
      <c r="AKC11" s="190"/>
      <c r="AKD11" s="190"/>
      <c r="AKE11" s="190"/>
      <c r="AKF11" s="190"/>
      <c r="AKG11" s="190"/>
      <c r="AKH11" s="190"/>
      <c r="AKI11" s="190"/>
      <c r="AKJ11" s="190"/>
      <c r="AKK11" s="190"/>
      <c r="AKL11" s="190"/>
      <c r="AKM11" s="190"/>
      <c r="AKN11" s="190"/>
      <c r="AKO11" s="190"/>
      <c r="AKP11" s="190"/>
      <c r="AKQ11" s="190"/>
      <c r="AKR11" s="190"/>
      <c r="AKS11" s="190"/>
      <c r="AKT11" s="190"/>
      <c r="AKU11" s="190"/>
      <c r="AKV11" s="190"/>
      <c r="AKW11" s="190"/>
      <c r="AKX11" s="190"/>
      <c r="AKY11" s="190"/>
      <c r="AKZ11" s="190"/>
      <c r="ALA11" s="190"/>
      <c r="ALB11" s="190"/>
      <c r="ALC11" s="190"/>
      <c r="ALD11" s="190"/>
      <c r="ALE11" s="190"/>
      <c r="ALF11" s="190"/>
      <c r="ALG11" s="190"/>
      <c r="ALH11" s="190"/>
      <c r="ALI11" s="190"/>
      <c r="ALJ11" s="190"/>
      <c r="ALK11" s="190"/>
      <c r="ALL11" s="190"/>
      <c r="ALM11" s="190"/>
      <c r="ALN11" s="190"/>
      <c r="ALO11" s="190"/>
      <c r="ALP11" s="190"/>
      <c r="ALQ11" s="190"/>
      <c r="ALR11" s="190"/>
      <c r="ALS11" s="190"/>
      <c r="ALT11" s="190"/>
      <c r="ALU11" s="190"/>
      <c r="ALV11" s="190"/>
      <c r="ALW11" s="190"/>
      <c r="ALX11" s="190"/>
      <c r="ALY11" s="190"/>
      <c r="ALZ11" s="190"/>
      <c r="AMA11" s="190"/>
      <c r="AMB11" s="190"/>
      <c r="AMC11" s="190"/>
      <c r="AMD11" s="190"/>
      <c r="AME11" s="190"/>
      <c r="AMF11" s="190"/>
      <c r="AMG11" s="190"/>
      <c r="AMH11" s="190"/>
      <c r="AMI11" s="190"/>
      <c r="AMJ11" s="190"/>
      <c r="AMK11" s="190"/>
    </row>
    <row r="12" spans="1:1025" ht="21" customHeight="1" outlineLevel="1" x14ac:dyDescent="0.25">
      <c r="A12" s="187">
        <v>8</v>
      </c>
      <c r="B12" s="180" t="s">
        <v>409</v>
      </c>
      <c r="C12" s="180" t="s">
        <v>406</v>
      </c>
      <c r="D12" s="181" t="s">
        <v>410</v>
      </c>
      <c r="E12" s="182">
        <v>516</v>
      </c>
      <c r="F12" s="183">
        <v>401</v>
      </c>
      <c r="G12" s="184">
        <v>685</v>
      </c>
      <c r="H12" s="184">
        <v>1061</v>
      </c>
      <c r="I12" s="184">
        <v>227</v>
      </c>
      <c r="J12" s="184">
        <v>1124</v>
      </c>
      <c r="K12" s="184">
        <v>398</v>
      </c>
      <c r="L12" s="184">
        <v>575</v>
      </c>
      <c r="M12" s="184">
        <v>814</v>
      </c>
      <c r="N12" s="184">
        <v>802</v>
      </c>
      <c r="O12" s="184">
        <v>637</v>
      </c>
      <c r="P12" s="184">
        <v>814</v>
      </c>
      <c r="Q12" s="180">
        <f t="shared" si="0"/>
        <v>8054</v>
      </c>
    </row>
    <row r="13" spans="1:1025" ht="21" customHeight="1" outlineLevel="1" x14ac:dyDescent="0.25">
      <c r="A13" s="187">
        <v>9</v>
      </c>
      <c r="B13" s="180" t="s">
        <v>411</v>
      </c>
      <c r="C13" s="180" t="s">
        <v>2</v>
      </c>
      <c r="D13" s="181" t="s">
        <v>41</v>
      </c>
      <c r="E13" s="182">
        <v>681</v>
      </c>
      <c r="F13" s="183">
        <v>338</v>
      </c>
      <c r="G13" s="184">
        <v>555</v>
      </c>
      <c r="H13" s="184">
        <v>525</v>
      </c>
      <c r="I13" s="184">
        <v>275</v>
      </c>
      <c r="J13" s="184">
        <v>565</v>
      </c>
      <c r="K13" s="184">
        <v>898</v>
      </c>
      <c r="L13" s="185">
        <v>2069</v>
      </c>
      <c r="M13" s="184">
        <v>1619</v>
      </c>
      <c r="N13" s="185">
        <v>985</v>
      </c>
      <c r="O13" s="185">
        <v>778</v>
      </c>
      <c r="P13" s="185">
        <v>530</v>
      </c>
      <c r="Q13" s="180">
        <f t="shared" si="0"/>
        <v>9818</v>
      </c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  <c r="BJ13" s="191"/>
      <c r="BK13" s="191"/>
      <c r="BL13" s="191"/>
      <c r="BM13" s="191"/>
      <c r="BN13" s="191"/>
      <c r="BO13" s="191"/>
      <c r="BP13" s="191"/>
      <c r="BQ13" s="191"/>
      <c r="BR13" s="191"/>
      <c r="BS13" s="191"/>
      <c r="BT13" s="191"/>
      <c r="BU13" s="191"/>
      <c r="BV13" s="191"/>
      <c r="BW13" s="191"/>
      <c r="BX13" s="191"/>
      <c r="BY13" s="191"/>
      <c r="BZ13" s="191"/>
      <c r="CA13" s="191"/>
      <c r="CB13" s="191"/>
      <c r="CC13" s="191"/>
      <c r="CD13" s="191"/>
      <c r="CE13" s="191"/>
      <c r="CF13" s="191"/>
      <c r="CG13" s="191"/>
      <c r="CH13" s="191"/>
      <c r="CI13" s="191"/>
      <c r="CJ13" s="191"/>
      <c r="CK13" s="191"/>
      <c r="CL13" s="191"/>
      <c r="CM13" s="191"/>
      <c r="CN13" s="191"/>
      <c r="CO13" s="191"/>
      <c r="CP13" s="191"/>
      <c r="CQ13" s="191"/>
      <c r="CR13" s="191"/>
      <c r="CS13" s="191"/>
      <c r="CT13" s="191"/>
      <c r="CU13" s="191"/>
      <c r="CV13" s="191"/>
      <c r="CW13" s="191"/>
      <c r="CX13" s="191"/>
      <c r="CY13" s="191"/>
      <c r="CZ13" s="191"/>
      <c r="DA13" s="191"/>
      <c r="DB13" s="191"/>
      <c r="DC13" s="191"/>
      <c r="DD13" s="191"/>
      <c r="DE13" s="191"/>
      <c r="DF13" s="191"/>
      <c r="DG13" s="191"/>
      <c r="DH13" s="191"/>
      <c r="DI13" s="191"/>
      <c r="DJ13" s="191"/>
      <c r="DK13" s="191"/>
      <c r="DL13" s="191"/>
      <c r="DM13" s="191"/>
      <c r="DN13" s="191"/>
      <c r="DO13" s="191"/>
      <c r="DP13" s="191"/>
      <c r="DQ13" s="191"/>
      <c r="DR13" s="191"/>
      <c r="DS13" s="191"/>
      <c r="DT13" s="191"/>
      <c r="DU13" s="191"/>
      <c r="DV13" s="191"/>
      <c r="DW13" s="191"/>
      <c r="DX13" s="191"/>
      <c r="DY13" s="191"/>
      <c r="DZ13" s="191"/>
      <c r="EA13" s="191"/>
      <c r="EB13" s="191"/>
      <c r="EC13" s="191"/>
      <c r="ED13" s="191"/>
      <c r="EE13" s="191"/>
      <c r="EF13" s="191"/>
      <c r="EG13" s="191"/>
      <c r="EH13" s="191"/>
      <c r="EI13" s="191"/>
      <c r="EJ13" s="191"/>
      <c r="EK13" s="191"/>
      <c r="EL13" s="191"/>
      <c r="EM13" s="191"/>
      <c r="EN13" s="191"/>
      <c r="EO13" s="191"/>
      <c r="EP13" s="191"/>
      <c r="EQ13" s="191"/>
      <c r="ER13" s="191"/>
      <c r="ES13" s="191"/>
      <c r="ET13" s="191"/>
      <c r="EU13" s="191"/>
      <c r="EV13" s="191"/>
      <c r="EW13" s="191"/>
      <c r="EX13" s="191"/>
      <c r="EY13" s="191"/>
      <c r="EZ13" s="191"/>
      <c r="FA13" s="191"/>
      <c r="FB13" s="191"/>
      <c r="FC13" s="191"/>
      <c r="FD13" s="191"/>
      <c r="FE13" s="191"/>
      <c r="FF13" s="191"/>
      <c r="FG13" s="191"/>
      <c r="FH13" s="191"/>
      <c r="FI13" s="191"/>
      <c r="FJ13" s="191"/>
      <c r="FK13" s="191"/>
      <c r="FL13" s="191"/>
      <c r="FM13" s="191"/>
      <c r="FN13" s="191"/>
      <c r="FO13" s="191"/>
      <c r="FP13" s="191"/>
      <c r="FQ13" s="191"/>
      <c r="FR13" s="191"/>
      <c r="FS13" s="191"/>
      <c r="FT13" s="191"/>
      <c r="FU13" s="191"/>
      <c r="FV13" s="191"/>
      <c r="FW13" s="191"/>
      <c r="FX13" s="191"/>
      <c r="FY13" s="191"/>
      <c r="FZ13" s="191"/>
      <c r="GA13" s="191"/>
      <c r="GB13" s="191"/>
      <c r="GC13" s="191"/>
      <c r="GD13" s="191"/>
      <c r="GE13" s="191"/>
      <c r="GF13" s="191"/>
      <c r="GG13" s="191"/>
      <c r="GH13" s="191"/>
      <c r="GI13" s="191"/>
      <c r="GJ13" s="191"/>
      <c r="GK13" s="191"/>
      <c r="GL13" s="191"/>
      <c r="GM13" s="191"/>
      <c r="GN13" s="191"/>
      <c r="GO13" s="191"/>
      <c r="GP13" s="191"/>
      <c r="GQ13" s="191"/>
      <c r="GR13" s="191"/>
      <c r="GS13" s="191"/>
      <c r="GT13" s="191"/>
      <c r="GU13" s="191"/>
      <c r="GV13" s="191"/>
      <c r="GW13" s="191"/>
      <c r="GX13" s="191"/>
      <c r="GY13" s="191"/>
      <c r="GZ13" s="191"/>
      <c r="HA13" s="191"/>
      <c r="HB13" s="191"/>
      <c r="HC13" s="191"/>
      <c r="HD13" s="191"/>
      <c r="HE13" s="191"/>
      <c r="HF13" s="191"/>
      <c r="HG13" s="191"/>
      <c r="HH13" s="191"/>
      <c r="HI13" s="191"/>
      <c r="HJ13" s="191"/>
      <c r="HK13" s="191"/>
      <c r="HL13" s="191"/>
      <c r="HM13" s="191"/>
      <c r="HN13" s="191"/>
      <c r="HO13" s="191"/>
      <c r="HP13" s="191"/>
      <c r="HQ13" s="191"/>
      <c r="HR13" s="191"/>
      <c r="HS13" s="191"/>
      <c r="HT13" s="191"/>
      <c r="HU13" s="191"/>
      <c r="HV13" s="191"/>
      <c r="HW13" s="191"/>
      <c r="HX13" s="191"/>
      <c r="HY13" s="191"/>
      <c r="HZ13" s="191"/>
      <c r="IA13" s="191"/>
      <c r="IB13" s="191"/>
      <c r="IC13" s="191"/>
      <c r="ID13" s="191"/>
      <c r="IE13" s="191"/>
      <c r="IF13" s="191"/>
      <c r="IG13" s="191"/>
      <c r="IH13" s="191"/>
      <c r="II13" s="191"/>
      <c r="IJ13" s="191"/>
      <c r="IK13" s="191"/>
      <c r="IL13" s="191"/>
      <c r="IM13" s="191"/>
      <c r="IN13" s="191"/>
      <c r="IO13" s="191"/>
      <c r="IP13" s="191"/>
      <c r="IQ13" s="191"/>
      <c r="IR13" s="191"/>
      <c r="IS13" s="191"/>
      <c r="IT13" s="191"/>
      <c r="IU13" s="191"/>
      <c r="IV13" s="191"/>
      <c r="IW13" s="191"/>
      <c r="IX13" s="191"/>
      <c r="IY13" s="191"/>
      <c r="IZ13" s="191"/>
      <c r="JA13" s="191"/>
      <c r="JB13" s="191"/>
      <c r="JC13" s="191"/>
      <c r="JD13" s="191"/>
      <c r="JE13" s="191"/>
      <c r="JF13" s="191"/>
      <c r="JG13" s="191"/>
      <c r="JH13" s="191"/>
      <c r="JI13" s="191"/>
      <c r="JJ13" s="191"/>
      <c r="JK13" s="191"/>
      <c r="JL13" s="191"/>
      <c r="JM13" s="191"/>
      <c r="JN13" s="191"/>
      <c r="JO13" s="191"/>
      <c r="JP13" s="191"/>
      <c r="JQ13" s="191"/>
      <c r="JR13" s="191"/>
      <c r="JS13" s="191"/>
      <c r="JT13" s="191"/>
      <c r="JU13" s="191"/>
      <c r="JV13" s="191"/>
      <c r="JW13" s="191"/>
      <c r="JX13" s="191"/>
      <c r="JY13" s="191"/>
      <c r="JZ13" s="191"/>
      <c r="KA13" s="191"/>
      <c r="KB13" s="191"/>
      <c r="KC13" s="191"/>
      <c r="KD13" s="191"/>
      <c r="KE13" s="191"/>
      <c r="KF13" s="191"/>
      <c r="KG13" s="191"/>
      <c r="KH13" s="191"/>
      <c r="KI13" s="191"/>
      <c r="KJ13" s="191"/>
      <c r="KK13" s="191"/>
      <c r="KL13" s="191"/>
      <c r="KM13" s="191"/>
      <c r="KN13" s="191"/>
      <c r="KO13" s="191"/>
      <c r="KP13" s="191"/>
      <c r="KQ13" s="191"/>
      <c r="KR13" s="191"/>
      <c r="KS13" s="191"/>
      <c r="KT13" s="191"/>
      <c r="KU13" s="191"/>
      <c r="KV13" s="191"/>
      <c r="KW13" s="191"/>
      <c r="KX13" s="191"/>
      <c r="KY13" s="191"/>
      <c r="KZ13" s="191"/>
      <c r="LA13" s="191"/>
      <c r="LB13" s="191"/>
      <c r="LC13" s="191"/>
      <c r="LD13" s="191"/>
      <c r="LE13" s="191"/>
      <c r="LF13" s="191"/>
      <c r="LG13" s="191"/>
      <c r="LH13" s="191"/>
      <c r="LI13" s="191"/>
      <c r="LJ13" s="191"/>
      <c r="LK13" s="191"/>
      <c r="LL13" s="191"/>
      <c r="LM13" s="191"/>
      <c r="LN13" s="191"/>
      <c r="LO13" s="191"/>
      <c r="LP13" s="191"/>
      <c r="LQ13" s="191"/>
      <c r="LR13" s="191"/>
      <c r="LS13" s="191"/>
      <c r="LT13" s="191"/>
      <c r="LU13" s="191"/>
      <c r="LV13" s="191"/>
      <c r="LW13" s="191"/>
      <c r="LX13" s="191"/>
      <c r="LY13" s="191"/>
      <c r="LZ13" s="191"/>
      <c r="MA13" s="191"/>
      <c r="MB13" s="191"/>
      <c r="MC13" s="191"/>
      <c r="MD13" s="191"/>
      <c r="ME13" s="191"/>
      <c r="MF13" s="191"/>
      <c r="MG13" s="191"/>
      <c r="MH13" s="191"/>
      <c r="MI13" s="191"/>
      <c r="MJ13" s="191"/>
      <c r="MK13" s="191"/>
      <c r="ML13" s="191"/>
      <c r="MM13" s="191"/>
      <c r="MN13" s="191"/>
      <c r="MO13" s="191"/>
      <c r="MP13" s="191"/>
      <c r="MQ13" s="191"/>
      <c r="MR13" s="191"/>
      <c r="MS13" s="191"/>
      <c r="MT13" s="191"/>
      <c r="MU13" s="191"/>
      <c r="MV13" s="191"/>
      <c r="MW13" s="191"/>
      <c r="MX13" s="191"/>
      <c r="MY13" s="191"/>
      <c r="MZ13" s="191"/>
      <c r="NA13" s="191"/>
      <c r="NB13" s="191"/>
      <c r="NC13" s="191"/>
      <c r="ND13" s="191"/>
      <c r="NE13" s="191"/>
      <c r="NF13" s="191"/>
      <c r="NG13" s="191"/>
      <c r="NH13" s="191"/>
      <c r="NI13" s="191"/>
      <c r="NJ13" s="191"/>
      <c r="NK13" s="191"/>
      <c r="NL13" s="191"/>
      <c r="NM13" s="191"/>
      <c r="NN13" s="191"/>
      <c r="NO13" s="191"/>
      <c r="NP13" s="191"/>
      <c r="NQ13" s="191"/>
      <c r="NR13" s="191"/>
      <c r="NS13" s="191"/>
      <c r="NT13" s="191"/>
      <c r="NU13" s="191"/>
      <c r="NV13" s="191"/>
      <c r="NW13" s="191"/>
      <c r="NX13" s="191"/>
      <c r="NY13" s="191"/>
      <c r="NZ13" s="191"/>
      <c r="OA13" s="191"/>
      <c r="OB13" s="191"/>
      <c r="OC13" s="191"/>
      <c r="OD13" s="191"/>
      <c r="OE13" s="191"/>
      <c r="OF13" s="191"/>
      <c r="OG13" s="191"/>
      <c r="OH13" s="191"/>
      <c r="OI13" s="191"/>
      <c r="OJ13" s="191"/>
      <c r="OK13" s="191"/>
      <c r="OL13" s="191"/>
      <c r="OM13" s="191"/>
      <c r="ON13" s="191"/>
      <c r="OO13" s="191"/>
      <c r="OP13" s="191"/>
      <c r="OQ13" s="191"/>
      <c r="OR13" s="191"/>
      <c r="OS13" s="191"/>
      <c r="OT13" s="191"/>
      <c r="OU13" s="191"/>
      <c r="OV13" s="191"/>
      <c r="OW13" s="191"/>
      <c r="OX13" s="191"/>
      <c r="OY13" s="191"/>
      <c r="OZ13" s="191"/>
      <c r="PA13" s="191"/>
      <c r="PB13" s="191"/>
      <c r="PC13" s="191"/>
      <c r="PD13" s="191"/>
      <c r="PE13" s="191"/>
      <c r="PF13" s="191"/>
      <c r="PG13" s="191"/>
      <c r="PH13" s="191"/>
      <c r="PI13" s="191"/>
      <c r="PJ13" s="191"/>
      <c r="PK13" s="191"/>
      <c r="PL13" s="191"/>
      <c r="PM13" s="191"/>
      <c r="PN13" s="191"/>
      <c r="PO13" s="191"/>
      <c r="PP13" s="191"/>
      <c r="PQ13" s="191"/>
      <c r="PR13" s="191"/>
      <c r="PS13" s="191"/>
      <c r="PT13" s="191"/>
      <c r="PU13" s="191"/>
      <c r="PV13" s="191"/>
      <c r="PW13" s="191"/>
      <c r="PX13" s="191"/>
      <c r="PY13" s="191"/>
      <c r="PZ13" s="191"/>
      <c r="QA13" s="191"/>
      <c r="QB13" s="191"/>
      <c r="QC13" s="191"/>
      <c r="QD13" s="191"/>
      <c r="QE13" s="191"/>
      <c r="QF13" s="191"/>
      <c r="QG13" s="191"/>
      <c r="QH13" s="191"/>
      <c r="QI13" s="191"/>
      <c r="QJ13" s="191"/>
      <c r="QK13" s="191"/>
      <c r="QL13" s="191"/>
      <c r="QM13" s="191"/>
      <c r="QN13" s="191"/>
      <c r="QO13" s="191"/>
      <c r="QP13" s="191"/>
      <c r="QQ13" s="191"/>
      <c r="QR13" s="191"/>
      <c r="QS13" s="191"/>
      <c r="QT13" s="191"/>
      <c r="QU13" s="191"/>
      <c r="QV13" s="191"/>
      <c r="QW13" s="191"/>
      <c r="QX13" s="191"/>
      <c r="QY13" s="191"/>
      <c r="QZ13" s="191"/>
      <c r="RA13" s="191"/>
      <c r="RB13" s="191"/>
      <c r="RC13" s="191"/>
      <c r="RD13" s="191"/>
      <c r="RE13" s="191"/>
      <c r="RF13" s="191"/>
      <c r="RG13" s="191"/>
      <c r="RH13" s="191"/>
      <c r="RI13" s="191"/>
      <c r="RJ13" s="191"/>
      <c r="RK13" s="191"/>
      <c r="RL13" s="191"/>
      <c r="RM13" s="191"/>
      <c r="RN13" s="191"/>
      <c r="RO13" s="191"/>
      <c r="RP13" s="191"/>
      <c r="RQ13" s="191"/>
      <c r="RR13" s="191"/>
      <c r="RS13" s="191"/>
      <c r="RT13" s="191"/>
      <c r="RU13" s="191"/>
      <c r="RV13" s="191"/>
      <c r="RW13" s="191"/>
      <c r="RX13" s="191"/>
      <c r="RY13" s="191"/>
      <c r="RZ13" s="191"/>
      <c r="SA13" s="191"/>
      <c r="SB13" s="191"/>
      <c r="SC13" s="191"/>
      <c r="SD13" s="191"/>
      <c r="SE13" s="191"/>
      <c r="SF13" s="191"/>
      <c r="SG13" s="191"/>
      <c r="SH13" s="191"/>
      <c r="SI13" s="191"/>
      <c r="SJ13" s="191"/>
      <c r="SK13" s="191"/>
      <c r="SL13" s="191"/>
      <c r="SM13" s="191"/>
      <c r="SN13" s="191"/>
      <c r="SO13" s="191"/>
      <c r="SP13" s="191"/>
      <c r="SQ13" s="191"/>
      <c r="SR13" s="191"/>
      <c r="SS13" s="191"/>
      <c r="ST13" s="191"/>
      <c r="SU13" s="191"/>
      <c r="SV13" s="191"/>
      <c r="SW13" s="191"/>
      <c r="SX13" s="191"/>
      <c r="SY13" s="191"/>
      <c r="SZ13" s="191"/>
      <c r="TA13" s="191"/>
      <c r="TB13" s="191"/>
      <c r="TC13" s="191"/>
      <c r="TD13" s="191"/>
      <c r="TE13" s="191"/>
      <c r="TF13" s="191"/>
      <c r="TG13" s="191"/>
      <c r="TH13" s="191"/>
      <c r="TI13" s="191"/>
      <c r="TJ13" s="191"/>
      <c r="TK13" s="191"/>
      <c r="TL13" s="191"/>
      <c r="TM13" s="191"/>
      <c r="TN13" s="191"/>
      <c r="TO13" s="191"/>
      <c r="TP13" s="191"/>
      <c r="TQ13" s="191"/>
      <c r="TR13" s="191"/>
      <c r="TS13" s="191"/>
      <c r="TT13" s="191"/>
      <c r="TU13" s="191"/>
      <c r="TV13" s="191"/>
      <c r="TW13" s="191"/>
      <c r="TX13" s="191"/>
      <c r="TY13" s="191"/>
      <c r="TZ13" s="191"/>
      <c r="UA13" s="191"/>
      <c r="UB13" s="191"/>
      <c r="UC13" s="191"/>
      <c r="UD13" s="191"/>
      <c r="UE13" s="191"/>
      <c r="UF13" s="191"/>
      <c r="UG13" s="191"/>
      <c r="UH13" s="191"/>
      <c r="UI13" s="191"/>
      <c r="UJ13" s="191"/>
      <c r="UK13" s="191"/>
      <c r="UL13" s="191"/>
      <c r="UM13" s="191"/>
      <c r="UN13" s="191"/>
      <c r="UO13" s="191"/>
      <c r="UP13" s="191"/>
      <c r="UQ13" s="191"/>
      <c r="UR13" s="191"/>
      <c r="US13" s="191"/>
      <c r="UT13" s="191"/>
      <c r="UU13" s="191"/>
      <c r="UV13" s="191"/>
      <c r="UW13" s="191"/>
      <c r="UX13" s="191"/>
      <c r="UY13" s="191"/>
      <c r="UZ13" s="191"/>
      <c r="VA13" s="191"/>
      <c r="VB13" s="191"/>
      <c r="VC13" s="191"/>
      <c r="VD13" s="191"/>
      <c r="VE13" s="191"/>
      <c r="VF13" s="191"/>
      <c r="VG13" s="191"/>
      <c r="VH13" s="191"/>
      <c r="VI13" s="191"/>
      <c r="VJ13" s="191"/>
      <c r="VK13" s="191"/>
      <c r="VL13" s="191"/>
      <c r="VM13" s="191"/>
      <c r="VN13" s="191"/>
      <c r="VO13" s="191"/>
      <c r="VP13" s="191"/>
      <c r="VQ13" s="191"/>
      <c r="VR13" s="191"/>
      <c r="VS13" s="191"/>
      <c r="VT13" s="191"/>
      <c r="VU13" s="191"/>
      <c r="VV13" s="191"/>
      <c r="VW13" s="191"/>
      <c r="VX13" s="191"/>
      <c r="VY13" s="191"/>
      <c r="VZ13" s="191"/>
      <c r="WA13" s="191"/>
      <c r="WB13" s="191"/>
      <c r="WC13" s="191"/>
      <c r="WD13" s="191"/>
      <c r="WE13" s="191"/>
      <c r="WF13" s="191"/>
      <c r="WG13" s="191"/>
      <c r="WH13" s="191"/>
      <c r="WI13" s="191"/>
      <c r="WJ13" s="191"/>
      <c r="WK13" s="191"/>
      <c r="WL13" s="191"/>
      <c r="WM13" s="191"/>
      <c r="WN13" s="191"/>
      <c r="WO13" s="191"/>
      <c r="WP13" s="191"/>
      <c r="WQ13" s="191"/>
      <c r="WR13" s="191"/>
      <c r="WS13" s="191"/>
      <c r="WT13" s="191"/>
      <c r="WU13" s="191"/>
      <c r="WV13" s="191"/>
      <c r="WW13" s="191"/>
      <c r="WX13" s="191"/>
      <c r="WY13" s="191"/>
      <c r="WZ13" s="191"/>
      <c r="XA13" s="191"/>
      <c r="XB13" s="191"/>
      <c r="XC13" s="191"/>
      <c r="XD13" s="191"/>
      <c r="XE13" s="191"/>
      <c r="XF13" s="191"/>
      <c r="XG13" s="191"/>
      <c r="XH13" s="191"/>
      <c r="XI13" s="191"/>
      <c r="XJ13" s="191"/>
      <c r="XK13" s="191"/>
      <c r="XL13" s="191"/>
      <c r="XM13" s="191"/>
      <c r="XN13" s="191"/>
      <c r="XO13" s="191"/>
      <c r="XP13" s="191"/>
      <c r="XQ13" s="191"/>
      <c r="XR13" s="191"/>
      <c r="XS13" s="191"/>
      <c r="XT13" s="191"/>
      <c r="XU13" s="191"/>
      <c r="XV13" s="191"/>
      <c r="XW13" s="191"/>
      <c r="XX13" s="191"/>
      <c r="XY13" s="191"/>
      <c r="XZ13" s="191"/>
      <c r="YA13" s="191"/>
      <c r="YB13" s="191"/>
      <c r="YC13" s="191"/>
      <c r="YD13" s="191"/>
      <c r="YE13" s="191"/>
      <c r="YF13" s="191"/>
      <c r="YG13" s="191"/>
      <c r="YH13" s="191"/>
      <c r="YI13" s="191"/>
      <c r="YJ13" s="191"/>
      <c r="YK13" s="191"/>
      <c r="YL13" s="191"/>
      <c r="YM13" s="191"/>
      <c r="YN13" s="191"/>
      <c r="YO13" s="191"/>
      <c r="YP13" s="191"/>
      <c r="YQ13" s="191"/>
      <c r="YR13" s="191"/>
      <c r="YS13" s="191"/>
      <c r="YT13" s="191"/>
      <c r="YU13" s="191"/>
      <c r="YV13" s="191"/>
      <c r="YW13" s="191"/>
      <c r="YX13" s="191"/>
      <c r="YY13" s="191"/>
      <c r="YZ13" s="191"/>
      <c r="ZA13" s="191"/>
      <c r="ZB13" s="191"/>
      <c r="ZC13" s="191"/>
      <c r="ZD13" s="191"/>
      <c r="ZE13" s="191"/>
      <c r="ZF13" s="191"/>
      <c r="ZG13" s="191"/>
      <c r="ZH13" s="191"/>
      <c r="ZI13" s="191"/>
      <c r="ZJ13" s="191"/>
      <c r="ZK13" s="191"/>
      <c r="ZL13" s="191"/>
      <c r="ZM13" s="191"/>
      <c r="ZN13" s="191"/>
      <c r="ZO13" s="191"/>
      <c r="ZP13" s="191"/>
      <c r="ZQ13" s="191"/>
      <c r="ZR13" s="191"/>
      <c r="ZS13" s="191"/>
      <c r="ZT13" s="191"/>
      <c r="ZU13" s="191"/>
      <c r="ZV13" s="191"/>
      <c r="ZW13" s="191"/>
      <c r="ZX13" s="191"/>
      <c r="ZY13" s="191"/>
      <c r="ZZ13" s="191"/>
      <c r="AAA13" s="191"/>
      <c r="AAB13" s="191"/>
      <c r="AAC13" s="191"/>
      <c r="AAD13" s="191"/>
      <c r="AAE13" s="191"/>
      <c r="AAF13" s="191"/>
      <c r="AAG13" s="191"/>
      <c r="AAH13" s="191"/>
      <c r="AAI13" s="191"/>
      <c r="AAJ13" s="191"/>
      <c r="AAK13" s="191"/>
      <c r="AAL13" s="191"/>
      <c r="AAM13" s="191"/>
      <c r="AAN13" s="191"/>
      <c r="AAO13" s="191"/>
      <c r="AAP13" s="191"/>
      <c r="AAQ13" s="191"/>
      <c r="AAR13" s="191"/>
      <c r="AAS13" s="191"/>
      <c r="AAT13" s="191"/>
      <c r="AAU13" s="191"/>
      <c r="AAV13" s="191"/>
      <c r="AAW13" s="191"/>
      <c r="AAX13" s="191"/>
      <c r="AAY13" s="191"/>
      <c r="AAZ13" s="191"/>
      <c r="ABA13" s="191"/>
      <c r="ABB13" s="191"/>
      <c r="ABC13" s="191"/>
      <c r="ABD13" s="191"/>
      <c r="ABE13" s="191"/>
      <c r="ABF13" s="191"/>
      <c r="ABG13" s="191"/>
      <c r="ABH13" s="191"/>
      <c r="ABI13" s="191"/>
      <c r="ABJ13" s="191"/>
      <c r="ABK13" s="191"/>
      <c r="ABL13" s="191"/>
      <c r="ABM13" s="191"/>
      <c r="ABN13" s="191"/>
      <c r="ABO13" s="191"/>
      <c r="ABP13" s="191"/>
      <c r="ABQ13" s="191"/>
      <c r="ABR13" s="191"/>
      <c r="ABS13" s="191"/>
      <c r="ABT13" s="191"/>
      <c r="ABU13" s="191"/>
      <c r="ABV13" s="191"/>
      <c r="ABW13" s="191"/>
      <c r="ABX13" s="191"/>
      <c r="ABY13" s="191"/>
      <c r="ABZ13" s="191"/>
      <c r="ACA13" s="191"/>
      <c r="ACB13" s="191"/>
      <c r="ACC13" s="191"/>
      <c r="ACD13" s="191"/>
      <c r="ACE13" s="191"/>
      <c r="ACF13" s="191"/>
      <c r="ACG13" s="191"/>
      <c r="ACH13" s="191"/>
      <c r="ACI13" s="191"/>
      <c r="ACJ13" s="191"/>
      <c r="ACK13" s="191"/>
      <c r="ACL13" s="191"/>
      <c r="ACM13" s="191"/>
      <c r="ACN13" s="191"/>
      <c r="ACO13" s="191"/>
      <c r="ACP13" s="191"/>
      <c r="ACQ13" s="191"/>
      <c r="ACR13" s="191"/>
      <c r="ACS13" s="191"/>
      <c r="ACT13" s="191"/>
      <c r="ACU13" s="191"/>
      <c r="ACV13" s="191"/>
      <c r="ACW13" s="191"/>
      <c r="ACX13" s="191"/>
      <c r="ACY13" s="191"/>
      <c r="ACZ13" s="191"/>
      <c r="ADA13" s="191"/>
      <c r="ADB13" s="191"/>
      <c r="ADC13" s="191"/>
      <c r="ADD13" s="191"/>
      <c r="ADE13" s="191"/>
      <c r="ADF13" s="191"/>
      <c r="ADG13" s="191"/>
      <c r="ADH13" s="191"/>
      <c r="ADI13" s="191"/>
      <c r="ADJ13" s="191"/>
      <c r="ADK13" s="191"/>
      <c r="ADL13" s="191"/>
      <c r="ADM13" s="191"/>
      <c r="ADN13" s="191"/>
      <c r="ADO13" s="191"/>
      <c r="ADP13" s="191"/>
      <c r="ADQ13" s="191"/>
      <c r="ADR13" s="191"/>
      <c r="ADS13" s="191"/>
      <c r="ADT13" s="191"/>
      <c r="ADU13" s="191"/>
      <c r="ADV13" s="191"/>
      <c r="ADW13" s="191"/>
      <c r="ADX13" s="191"/>
      <c r="ADY13" s="191"/>
      <c r="ADZ13" s="191"/>
      <c r="AEA13" s="191"/>
      <c r="AEB13" s="191"/>
      <c r="AEC13" s="191"/>
      <c r="AED13" s="191"/>
      <c r="AEE13" s="191"/>
      <c r="AEF13" s="191"/>
      <c r="AEG13" s="191"/>
      <c r="AEH13" s="191"/>
      <c r="AEI13" s="191"/>
      <c r="AEJ13" s="191"/>
      <c r="AEK13" s="191"/>
      <c r="AEL13" s="191"/>
      <c r="AEM13" s="191"/>
      <c r="AEN13" s="191"/>
      <c r="AEO13" s="191"/>
      <c r="AEP13" s="191"/>
      <c r="AEQ13" s="191"/>
      <c r="AER13" s="191"/>
      <c r="AES13" s="191"/>
      <c r="AET13" s="191"/>
      <c r="AEU13" s="191"/>
      <c r="AEV13" s="191"/>
      <c r="AEW13" s="191"/>
      <c r="AEX13" s="191"/>
      <c r="AEY13" s="191"/>
      <c r="AEZ13" s="191"/>
      <c r="AFA13" s="191"/>
      <c r="AFB13" s="191"/>
      <c r="AFC13" s="191"/>
      <c r="AFD13" s="191"/>
      <c r="AFE13" s="191"/>
      <c r="AFF13" s="191"/>
      <c r="AFG13" s="191"/>
      <c r="AFH13" s="191"/>
      <c r="AFI13" s="191"/>
      <c r="AFJ13" s="191"/>
      <c r="AFK13" s="191"/>
      <c r="AFL13" s="191"/>
      <c r="AFM13" s="191"/>
      <c r="AFN13" s="191"/>
      <c r="AFO13" s="191"/>
      <c r="AFP13" s="191"/>
      <c r="AFQ13" s="191"/>
      <c r="AFR13" s="191"/>
      <c r="AFS13" s="191"/>
      <c r="AFT13" s="191"/>
      <c r="AFU13" s="191"/>
      <c r="AFV13" s="191"/>
      <c r="AFW13" s="191"/>
      <c r="AFX13" s="191"/>
      <c r="AFY13" s="191"/>
      <c r="AFZ13" s="191"/>
      <c r="AGA13" s="191"/>
      <c r="AGB13" s="191"/>
      <c r="AGC13" s="191"/>
      <c r="AGD13" s="191"/>
      <c r="AGE13" s="191"/>
      <c r="AGF13" s="191"/>
      <c r="AGG13" s="191"/>
      <c r="AGH13" s="191"/>
      <c r="AGI13" s="191"/>
      <c r="AGJ13" s="191"/>
      <c r="AGK13" s="191"/>
      <c r="AGL13" s="191"/>
      <c r="AGM13" s="191"/>
      <c r="AGN13" s="191"/>
      <c r="AGO13" s="191"/>
      <c r="AGP13" s="191"/>
      <c r="AGQ13" s="191"/>
      <c r="AGR13" s="191"/>
      <c r="AGS13" s="191"/>
      <c r="AGT13" s="191"/>
      <c r="AGU13" s="191"/>
      <c r="AGV13" s="191"/>
      <c r="AGW13" s="191"/>
      <c r="AGX13" s="191"/>
      <c r="AGY13" s="191"/>
      <c r="AGZ13" s="191"/>
      <c r="AHA13" s="191"/>
      <c r="AHB13" s="191"/>
      <c r="AHC13" s="191"/>
      <c r="AHD13" s="191"/>
      <c r="AHE13" s="191"/>
      <c r="AHF13" s="191"/>
      <c r="AHG13" s="191"/>
      <c r="AHH13" s="191"/>
      <c r="AHI13" s="191"/>
      <c r="AHJ13" s="191"/>
      <c r="AHK13" s="191"/>
      <c r="AHL13" s="191"/>
      <c r="AHM13" s="191"/>
      <c r="AHN13" s="191"/>
      <c r="AHO13" s="191"/>
      <c r="AHP13" s="191"/>
      <c r="AHQ13" s="191"/>
      <c r="AHR13" s="191"/>
      <c r="AHS13" s="191"/>
      <c r="AHT13" s="191"/>
      <c r="AHU13" s="191"/>
      <c r="AHV13" s="191"/>
      <c r="AHW13" s="191"/>
      <c r="AHX13" s="191"/>
      <c r="AHY13" s="191"/>
      <c r="AHZ13" s="191"/>
      <c r="AIA13" s="191"/>
      <c r="AIB13" s="191"/>
      <c r="AIC13" s="191"/>
      <c r="AID13" s="191"/>
      <c r="AIE13" s="191"/>
      <c r="AIF13" s="191"/>
      <c r="AIG13" s="191"/>
      <c r="AIH13" s="191"/>
      <c r="AII13" s="191"/>
      <c r="AIJ13" s="191"/>
      <c r="AIK13" s="191"/>
      <c r="AIL13" s="191"/>
      <c r="AIM13" s="191"/>
      <c r="AIN13" s="191"/>
      <c r="AIO13" s="191"/>
      <c r="AIP13" s="191"/>
      <c r="AIQ13" s="191"/>
      <c r="AIR13" s="191"/>
      <c r="AIS13" s="191"/>
      <c r="AIT13" s="191"/>
      <c r="AIU13" s="191"/>
      <c r="AIV13" s="191"/>
      <c r="AIW13" s="191"/>
      <c r="AIX13" s="191"/>
      <c r="AIY13" s="191"/>
      <c r="AIZ13" s="191"/>
      <c r="AJA13" s="191"/>
      <c r="AJB13" s="191"/>
      <c r="AJC13" s="191"/>
      <c r="AJD13" s="191"/>
      <c r="AJE13" s="191"/>
      <c r="AJF13" s="191"/>
      <c r="AJG13" s="191"/>
      <c r="AJH13" s="191"/>
      <c r="AJI13" s="191"/>
      <c r="AJJ13" s="191"/>
      <c r="AJK13" s="191"/>
      <c r="AJL13" s="191"/>
      <c r="AJM13" s="191"/>
      <c r="AJN13" s="191"/>
      <c r="AJO13" s="191"/>
      <c r="AJP13" s="191"/>
      <c r="AJQ13" s="191"/>
      <c r="AJR13" s="191"/>
      <c r="AJS13" s="191"/>
      <c r="AJT13" s="191"/>
      <c r="AJU13" s="191"/>
      <c r="AJV13" s="191"/>
      <c r="AJW13" s="191"/>
      <c r="AJX13" s="191"/>
      <c r="AJY13" s="191"/>
      <c r="AJZ13" s="191"/>
      <c r="AKA13" s="191"/>
      <c r="AKB13" s="191"/>
      <c r="AKC13" s="191"/>
      <c r="AKD13" s="191"/>
      <c r="AKE13" s="191"/>
      <c r="AKF13" s="191"/>
      <c r="AKG13" s="191"/>
      <c r="AKH13" s="191"/>
      <c r="AKI13" s="191"/>
      <c r="AKJ13" s="191"/>
      <c r="AKK13" s="191"/>
      <c r="AKL13" s="191"/>
      <c r="AKM13" s="191"/>
      <c r="AKN13" s="191"/>
      <c r="AKO13" s="191"/>
      <c r="AKP13" s="191"/>
      <c r="AKQ13" s="191"/>
      <c r="AKR13" s="191"/>
      <c r="AKS13" s="191"/>
      <c r="AKT13" s="191"/>
      <c r="AKU13" s="191"/>
      <c r="AKV13" s="191"/>
      <c r="AKW13" s="191"/>
      <c r="AKX13" s="191"/>
      <c r="AKY13" s="191"/>
      <c r="AKZ13" s="191"/>
      <c r="ALA13" s="191"/>
      <c r="ALB13" s="191"/>
      <c r="ALC13" s="191"/>
      <c r="ALD13" s="191"/>
      <c r="ALE13" s="191"/>
      <c r="ALF13" s="191"/>
      <c r="ALG13" s="191"/>
      <c r="ALH13" s="191"/>
      <c r="ALI13" s="191"/>
      <c r="ALJ13" s="191"/>
      <c r="ALK13" s="191"/>
      <c r="ALL13" s="191"/>
      <c r="ALM13" s="191"/>
      <c r="ALN13" s="191"/>
      <c r="ALO13" s="191"/>
      <c r="ALP13" s="191"/>
      <c r="ALQ13" s="191"/>
      <c r="ALR13" s="191"/>
      <c r="ALS13" s="191"/>
      <c r="ALT13" s="191"/>
      <c r="ALU13" s="191"/>
      <c r="ALV13" s="191"/>
      <c r="ALW13" s="191"/>
      <c r="ALX13" s="191"/>
      <c r="ALY13" s="191"/>
      <c r="ALZ13" s="191"/>
      <c r="AMA13" s="191"/>
      <c r="AMB13" s="191"/>
      <c r="AMC13" s="191"/>
      <c r="AMD13" s="191"/>
      <c r="AME13" s="191"/>
      <c r="AMF13" s="191"/>
      <c r="AMG13" s="191"/>
      <c r="AMH13" s="191"/>
      <c r="AMI13" s="191"/>
      <c r="AMJ13" s="191"/>
      <c r="AMK13" s="191"/>
    </row>
    <row r="14" spans="1:1025" s="191" customFormat="1" ht="21" customHeight="1" outlineLevel="1" x14ac:dyDescent="0.25">
      <c r="A14" s="187">
        <v>10</v>
      </c>
      <c r="B14" s="187" t="s">
        <v>412</v>
      </c>
      <c r="C14" s="187" t="s">
        <v>3</v>
      </c>
      <c r="D14" s="181" t="s">
        <v>43</v>
      </c>
      <c r="E14" s="182">
        <v>7520</v>
      </c>
      <c r="F14" s="183">
        <v>7694</v>
      </c>
      <c r="G14" s="184">
        <v>8386</v>
      </c>
      <c r="H14" s="184">
        <v>6600</v>
      </c>
      <c r="I14" s="184">
        <v>3366</v>
      </c>
      <c r="J14" s="184">
        <v>4644</v>
      </c>
      <c r="K14" s="184">
        <v>7422</v>
      </c>
      <c r="L14" s="184">
        <v>7773</v>
      </c>
      <c r="M14" s="184">
        <v>6820</v>
      </c>
      <c r="N14" s="187">
        <v>5181</v>
      </c>
      <c r="O14" s="187">
        <v>9078</v>
      </c>
      <c r="P14" s="184">
        <v>8754</v>
      </c>
      <c r="Q14" s="187">
        <f t="shared" si="0"/>
        <v>83238</v>
      </c>
    </row>
    <row r="15" spans="1:1025" s="191" customFormat="1" ht="21" customHeight="1" outlineLevel="1" x14ac:dyDescent="0.25">
      <c r="A15" s="187">
        <v>11</v>
      </c>
      <c r="B15" s="187" t="s">
        <v>413</v>
      </c>
      <c r="C15" s="187" t="s">
        <v>3</v>
      </c>
      <c r="D15" s="181" t="s">
        <v>43</v>
      </c>
      <c r="E15" s="182" t="s">
        <v>414</v>
      </c>
      <c r="F15" s="182" t="s">
        <v>414</v>
      </c>
      <c r="G15" s="182" t="s">
        <v>414</v>
      </c>
      <c r="H15" s="182" t="s">
        <v>414</v>
      </c>
      <c r="I15" s="182" t="s">
        <v>414</v>
      </c>
      <c r="J15" s="182" t="s">
        <v>414</v>
      </c>
      <c r="K15" s="184" t="s">
        <v>415</v>
      </c>
      <c r="L15" s="184">
        <v>214</v>
      </c>
      <c r="M15" s="184">
        <v>2046</v>
      </c>
      <c r="N15" s="187">
        <v>2134</v>
      </c>
      <c r="O15" s="187">
        <v>2076</v>
      </c>
      <c r="P15" s="184">
        <v>1892</v>
      </c>
      <c r="Q15" s="187">
        <f t="shared" si="0"/>
        <v>8362</v>
      </c>
    </row>
    <row r="16" spans="1:1025" ht="21" customHeight="1" outlineLevel="1" x14ac:dyDescent="0.25">
      <c r="A16" s="187">
        <v>12</v>
      </c>
      <c r="B16" s="180" t="s">
        <v>416</v>
      </c>
      <c r="C16" s="180" t="s">
        <v>4</v>
      </c>
      <c r="D16" s="181" t="s">
        <v>44</v>
      </c>
      <c r="E16" s="182">
        <v>2343</v>
      </c>
      <c r="F16" s="183">
        <v>2355</v>
      </c>
      <c r="G16" s="184">
        <v>2892</v>
      </c>
      <c r="H16" s="184">
        <v>2670</v>
      </c>
      <c r="I16" s="184">
        <v>1004</v>
      </c>
      <c r="J16" s="184">
        <v>1169</v>
      </c>
      <c r="K16" s="184">
        <v>2573</v>
      </c>
      <c r="L16" s="184">
        <v>2368</v>
      </c>
      <c r="M16" s="184">
        <v>1928</v>
      </c>
      <c r="N16" s="187">
        <v>2917</v>
      </c>
      <c r="O16" s="184">
        <v>2800</v>
      </c>
      <c r="P16" s="184">
        <v>2359</v>
      </c>
      <c r="Q16" s="180">
        <f t="shared" si="0"/>
        <v>27378</v>
      </c>
    </row>
    <row r="17" spans="1:1025" s="191" customFormat="1" ht="21" customHeight="1" outlineLevel="1" x14ac:dyDescent="0.25">
      <c r="A17" s="187">
        <v>13</v>
      </c>
      <c r="B17" s="187" t="s">
        <v>417</v>
      </c>
      <c r="C17" s="187" t="s">
        <v>418</v>
      </c>
      <c r="D17" s="181" t="s">
        <v>419</v>
      </c>
      <c r="E17" s="182">
        <v>16658</v>
      </c>
      <c r="F17" s="183">
        <v>16571</v>
      </c>
      <c r="G17" s="184">
        <v>24049</v>
      </c>
      <c r="H17" s="184">
        <v>17685</v>
      </c>
      <c r="I17" s="184">
        <v>9206</v>
      </c>
      <c r="J17" s="184">
        <v>11576</v>
      </c>
      <c r="K17" s="184">
        <v>21553</v>
      </c>
      <c r="L17" s="184">
        <v>23951</v>
      </c>
      <c r="M17" s="184">
        <v>23584</v>
      </c>
      <c r="N17" s="187">
        <v>26228</v>
      </c>
      <c r="O17" s="187">
        <v>27849</v>
      </c>
      <c r="P17" s="187">
        <v>22849</v>
      </c>
      <c r="Q17" s="187">
        <f t="shared" si="0"/>
        <v>241759</v>
      </c>
      <c r="R17" s="172"/>
      <c r="S17" s="172">
        <v>4</v>
      </c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  <c r="BD17" s="172"/>
      <c r="BE17" s="172"/>
      <c r="BF17" s="172"/>
      <c r="BG17" s="172"/>
      <c r="BH17" s="172"/>
      <c r="BI17" s="172"/>
      <c r="BJ17" s="172"/>
      <c r="BK17" s="172"/>
      <c r="BL17" s="172"/>
      <c r="BM17" s="172"/>
      <c r="BN17" s="172"/>
      <c r="BO17" s="172"/>
      <c r="BP17" s="172"/>
      <c r="BQ17" s="172"/>
      <c r="BR17" s="172"/>
      <c r="BS17" s="172"/>
      <c r="BT17" s="172"/>
      <c r="BU17" s="172"/>
      <c r="BV17" s="172"/>
      <c r="BW17" s="172"/>
      <c r="BX17" s="172"/>
      <c r="BY17" s="172"/>
      <c r="BZ17" s="172"/>
      <c r="CA17" s="172"/>
      <c r="CB17" s="172"/>
      <c r="CC17" s="172"/>
      <c r="CD17" s="172"/>
      <c r="CE17" s="172"/>
      <c r="CF17" s="172"/>
      <c r="CG17" s="172"/>
      <c r="CH17" s="172"/>
      <c r="CI17" s="172"/>
      <c r="CJ17" s="172"/>
      <c r="CK17" s="172"/>
      <c r="CL17" s="172"/>
      <c r="CM17" s="172"/>
      <c r="CN17" s="172"/>
      <c r="CO17" s="172"/>
      <c r="CP17" s="172"/>
      <c r="CQ17" s="172"/>
      <c r="CR17" s="172"/>
      <c r="CS17" s="172"/>
      <c r="CT17" s="172"/>
      <c r="CU17" s="172"/>
      <c r="CV17" s="172"/>
      <c r="CW17" s="172"/>
      <c r="CX17" s="172"/>
      <c r="CY17" s="172"/>
      <c r="CZ17" s="172"/>
      <c r="DA17" s="172"/>
      <c r="DB17" s="172"/>
      <c r="DC17" s="172"/>
      <c r="DD17" s="172"/>
      <c r="DE17" s="172"/>
      <c r="DF17" s="172"/>
      <c r="DG17" s="172"/>
      <c r="DH17" s="172"/>
      <c r="DI17" s="172"/>
      <c r="DJ17" s="172"/>
      <c r="DK17" s="172"/>
      <c r="DL17" s="172"/>
      <c r="DM17" s="172"/>
      <c r="DN17" s="172"/>
      <c r="DO17" s="172"/>
      <c r="DP17" s="172"/>
      <c r="DQ17" s="172"/>
      <c r="DR17" s="172"/>
      <c r="DS17" s="172"/>
      <c r="DT17" s="172"/>
      <c r="DU17" s="172"/>
      <c r="DV17" s="172"/>
      <c r="DW17" s="172"/>
      <c r="DX17" s="172"/>
      <c r="DY17" s="172"/>
      <c r="DZ17" s="172"/>
      <c r="EA17" s="172"/>
      <c r="EB17" s="172"/>
      <c r="EC17" s="172"/>
      <c r="ED17" s="172"/>
      <c r="EE17" s="172"/>
      <c r="EF17" s="172"/>
      <c r="EG17" s="172"/>
      <c r="EH17" s="172"/>
      <c r="EI17" s="172"/>
      <c r="EJ17" s="172"/>
      <c r="EK17" s="172"/>
      <c r="EL17" s="172"/>
      <c r="EM17" s="172"/>
      <c r="EN17" s="172"/>
      <c r="EO17" s="172"/>
      <c r="EP17" s="172"/>
      <c r="EQ17" s="172"/>
      <c r="ER17" s="172"/>
      <c r="ES17" s="172"/>
      <c r="ET17" s="172"/>
      <c r="EU17" s="172"/>
      <c r="EV17" s="172"/>
      <c r="EW17" s="172"/>
      <c r="EX17" s="172"/>
      <c r="EY17" s="172"/>
      <c r="EZ17" s="172"/>
      <c r="FA17" s="172"/>
      <c r="FB17" s="172"/>
      <c r="FC17" s="172"/>
      <c r="FD17" s="172"/>
      <c r="FE17" s="172"/>
      <c r="FF17" s="172"/>
      <c r="FG17" s="172"/>
      <c r="FH17" s="172"/>
      <c r="FI17" s="172"/>
      <c r="FJ17" s="172"/>
      <c r="FK17" s="172"/>
      <c r="FL17" s="172"/>
      <c r="FM17" s="172"/>
      <c r="FN17" s="172"/>
      <c r="FO17" s="172"/>
      <c r="FP17" s="172"/>
      <c r="FQ17" s="172"/>
      <c r="FR17" s="172"/>
      <c r="FS17" s="172"/>
      <c r="FT17" s="172"/>
      <c r="FU17" s="172"/>
      <c r="FV17" s="172"/>
      <c r="FW17" s="172"/>
      <c r="FX17" s="172"/>
      <c r="FY17" s="172"/>
      <c r="FZ17" s="172"/>
      <c r="GA17" s="172"/>
      <c r="GB17" s="172"/>
      <c r="GC17" s="172"/>
      <c r="GD17" s="172"/>
      <c r="GE17" s="172"/>
      <c r="GF17" s="172"/>
      <c r="GG17" s="172"/>
      <c r="GH17" s="172"/>
      <c r="GI17" s="172"/>
      <c r="GJ17" s="172"/>
      <c r="GK17" s="172"/>
      <c r="GL17" s="172"/>
      <c r="GM17" s="172"/>
      <c r="GN17" s="172"/>
      <c r="GO17" s="172"/>
      <c r="GP17" s="172"/>
      <c r="GQ17" s="172"/>
      <c r="GR17" s="172"/>
      <c r="GS17" s="172"/>
      <c r="GT17" s="172"/>
      <c r="GU17" s="172"/>
      <c r="GV17" s="172"/>
      <c r="GW17" s="172"/>
      <c r="GX17" s="172"/>
      <c r="GY17" s="172"/>
      <c r="GZ17" s="172"/>
      <c r="HA17" s="172"/>
      <c r="HB17" s="172"/>
      <c r="HC17" s="172"/>
      <c r="HD17" s="172"/>
      <c r="HE17" s="172"/>
      <c r="HF17" s="172"/>
      <c r="HG17" s="172"/>
      <c r="HH17" s="172"/>
      <c r="HI17" s="172"/>
      <c r="HJ17" s="172"/>
      <c r="HK17" s="172"/>
      <c r="HL17" s="172"/>
      <c r="HM17" s="172"/>
      <c r="HN17" s="172"/>
      <c r="HO17" s="172"/>
      <c r="HP17" s="172"/>
      <c r="HQ17" s="172"/>
      <c r="HR17" s="172"/>
      <c r="HS17" s="172"/>
      <c r="HT17" s="172"/>
      <c r="HU17" s="172"/>
      <c r="HV17" s="172"/>
      <c r="HW17" s="172"/>
      <c r="HX17" s="172"/>
      <c r="HY17" s="172"/>
      <c r="HZ17" s="172"/>
      <c r="IA17" s="172"/>
      <c r="IB17" s="172"/>
      <c r="IC17" s="172"/>
      <c r="ID17" s="172"/>
      <c r="IE17" s="172"/>
      <c r="IF17" s="172"/>
      <c r="IG17" s="172"/>
      <c r="IH17" s="172"/>
      <c r="II17" s="172"/>
      <c r="IJ17" s="172"/>
      <c r="IK17" s="172"/>
      <c r="IL17" s="172"/>
      <c r="IM17" s="172"/>
      <c r="IN17" s="172"/>
      <c r="IO17" s="172"/>
      <c r="IP17" s="172"/>
      <c r="IQ17" s="172"/>
      <c r="IR17" s="172"/>
      <c r="IS17" s="172"/>
      <c r="IT17" s="172"/>
      <c r="IU17" s="172"/>
      <c r="IV17" s="172"/>
      <c r="IW17" s="172"/>
      <c r="IX17" s="172"/>
      <c r="IY17" s="172"/>
      <c r="IZ17" s="172"/>
      <c r="JA17" s="172"/>
      <c r="JB17" s="172"/>
      <c r="JC17" s="172"/>
      <c r="JD17" s="172"/>
      <c r="JE17" s="172"/>
      <c r="JF17" s="172"/>
      <c r="JG17" s="172"/>
      <c r="JH17" s="172"/>
      <c r="JI17" s="172"/>
      <c r="JJ17" s="172"/>
      <c r="JK17" s="172"/>
      <c r="JL17" s="172"/>
      <c r="JM17" s="172"/>
      <c r="JN17" s="172"/>
      <c r="JO17" s="172"/>
      <c r="JP17" s="172"/>
      <c r="JQ17" s="172"/>
      <c r="JR17" s="172"/>
      <c r="JS17" s="172"/>
      <c r="JT17" s="172"/>
      <c r="JU17" s="172"/>
      <c r="JV17" s="172"/>
      <c r="JW17" s="172"/>
      <c r="JX17" s="172"/>
      <c r="JY17" s="172"/>
      <c r="JZ17" s="172"/>
      <c r="KA17" s="172"/>
      <c r="KB17" s="172"/>
      <c r="KC17" s="172"/>
      <c r="KD17" s="172"/>
      <c r="KE17" s="172"/>
      <c r="KF17" s="172"/>
      <c r="KG17" s="172"/>
      <c r="KH17" s="172"/>
      <c r="KI17" s="172"/>
      <c r="KJ17" s="172"/>
      <c r="KK17" s="172"/>
      <c r="KL17" s="172"/>
      <c r="KM17" s="172"/>
      <c r="KN17" s="172"/>
      <c r="KO17" s="172"/>
      <c r="KP17" s="172"/>
      <c r="KQ17" s="172"/>
      <c r="KR17" s="172"/>
      <c r="KS17" s="172"/>
      <c r="KT17" s="172"/>
      <c r="KU17" s="172"/>
      <c r="KV17" s="172"/>
      <c r="KW17" s="172"/>
      <c r="KX17" s="172"/>
      <c r="KY17" s="172"/>
      <c r="KZ17" s="172"/>
      <c r="LA17" s="172"/>
      <c r="LB17" s="172"/>
      <c r="LC17" s="172"/>
      <c r="LD17" s="172"/>
      <c r="LE17" s="172"/>
      <c r="LF17" s="172"/>
      <c r="LG17" s="172"/>
      <c r="LH17" s="172"/>
      <c r="LI17" s="172"/>
      <c r="LJ17" s="172"/>
      <c r="LK17" s="172"/>
      <c r="LL17" s="172"/>
      <c r="LM17" s="172"/>
      <c r="LN17" s="172"/>
      <c r="LO17" s="172"/>
      <c r="LP17" s="172"/>
      <c r="LQ17" s="172"/>
      <c r="LR17" s="172"/>
      <c r="LS17" s="172"/>
      <c r="LT17" s="172"/>
      <c r="LU17" s="172"/>
      <c r="LV17" s="172"/>
      <c r="LW17" s="172"/>
      <c r="LX17" s="172"/>
      <c r="LY17" s="172"/>
      <c r="LZ17" s="172"/>
      <c r="MA17" s="172"/>
      <c r="MB17" s="172"/>
      <c r="MC17" s="172"/>
      <c r="MD17" s="172"/>
      <c r="ME17" s="172"/>
      <c r="MF17" s="172"/>
      <c r="MG17" s="172"/>
      <c r="MH17" s="172"/>
      <c r="MI17" s="172"/>
      <c r="MJ17" s="172"/>
      <c r="MK17" s="172"/>
      <c r="ML17" s="172"/>
      <c r="MM17" s="172"/>
      <c r="MN17" s="172"/>
      <c r="MO17" s="172"/>
      <c r="MP17" s="172"/>
      <c r="MQ17" s="172"/>
      <c r="MR17" s="172"/>
      <c r="MS17" s="172"/>
      <c r="MT17" s="172"/>
      <c r="MU17" s="172"/>
      <c r="MV17" s="172"/>
      <c r="MW17" s="172"/>
      <c r="MX17" s="172"/>
      <c r="MY17" s="172"/>
      <c r="MZ17" s="172"/>
      <c r="NA17" s="172"/>
      <c r="NB17" s="172"/>
      <c r="NC17" s="172"/>
      <c r="ND17" s="172"/>
      <c r="NE17" s="172"/>
      <c r="NF17" s="172"/>
      <c r="NG17" s="172"/>
      <c r="NH17" s="172"/>
      <c r="NI17" s="172"/>
      <c r="NJ17" s="172"/>
      <c r="NK17" s="172"/>
      <c r="NL17" s="172"/>
      <c r="NM17" s="172"/>
      <c r="NN17" s="172"/>
      <c r="NO17" s="172"/>
      <c r="NP17" s="172"/>
      <c r="NQ17" s="172"/>
      <c r="NR17" s="172"/>
      <c r="NS17" s="172"/>
      <c r="NT17" s="172"/>
      <c r="NU17" s="172"/>
      <c r="NV17" s="172"/>
      <c r="NW17" s="172"/>
      <c r="NX17" s="172"/>
      <c r="NY17" s="172"/>
      <c r="NZ17" s="172"/>
      <c r="OA17" s="172"/>
      <c r="OB17" s="172"/>
      <c r="OC17" s="172"/>
      <c r="OD17" s="172"/>
      <c r="OE17" s="172"/>
      <c r="OF17" s="172"/>
      <c r="OG17" s="172"/>
      <c r="OH17" s="172"/>
      <c r="OI17" s="172"/>
      <c r="OJ17" s="172"/>
      <c r="OK17" s="172"/>
      <c r="OL17" s="172"/>
      <c r="OM17" s="172"/>
      <c r="ON17" s="172"/>
      <c r="OO17" s="172"/>
      <c r="OP17" s="172"/>
      <c r="OQ17" s="172"/>
      <c r="OR17" s="172"/>
      <c r="OS17" s="172"/>
      <c r="OT17" s="172"/>
      <c r="OU17" s="172"/>
      <c r="OV17" s="172"/>
      <c r="OW17" s="172"/>
      <c r="OX17" s="172"/>
      <c r="OY17" s="172"/>
      <c r="OZ17" s="172"/>
      <c r="PA17" s="172"/>
      <c r="PB17" s="172"/>
      <c r="PC17" s="172"/>
      <c r="PD17" s="172"/>
      <c r="PE17" s="172"/>
      <c r="PF17" s="172"/>
      <c r="PG17" s="172"/>
      <c r="PH17" s="172"/>
      <c r="PI17" s="172"/>
      <c r="PJ17" s="172"/>
      <c r="PK17" s="172"/>
      <c r="PL17" s="172"/>
      <c r="PM17" s="172"/>
      <c r="PN17" s="172"/>
      <c r="PO17" s="172"/>
      <c r="PP17" s="172"/>
      <c r="PQ17" s="172"/>
      <c r="PR17" s="172"/>
      <c r="PS17" s="172"/>
      <c r="PT17" s="172"/>
      <c r="PU17" s="172"/>
      <c r="PV17" s="172"/>
      <c r="PW17" s="172"/>
      <c r="PX17" s="172"/>
      <c r="PY17" s="172"/>
      <c r="PZ17" s="172"/>
      <c r="QA17" s="172"/>
      <c r="QB17" s="172"/>
      <c r="QC17" s="172"/>
      <c r="QD17" s="172"/>
      <c r="QE17" s="172"/>
      <c r="QF17" s="172"/>
      <c r="QG17" s="172"/>
      <c r="QH17" s="172"/>
      <c r="QI17" s="172"/>
      <c r="QJ17" s="172"/>
      <c r="QK17" s="172"/>
      <c r="QL17" s="172"/>
      <c r="QM17" s="172"/>
      <c r="QN17" s="172"/>
      <c r="QO17" s="172"/>
      <c r="QP17" s="172"/>
      <c r="QQ17" s="172"/>
      <c r="QR17" s="172"/>
      <c r="QS17" s="172"/>
      <c r="QT17" s="172"/>
      <c r="QU17" s="172"/>
      <c r="QV17" s="172"/>
      <c r="QW17" s="172"/>
      <c r="QX17" s="172"/>
      <c r="QY17" s="172"/>
      <c r="QZ17" s="172"/>
      <c r="RA17" s="172"/>
      <c r="RB17" s="172"/>
      <c r="RC17" s="172"/>
      <c r="RD17" s="172"/>
      <c r="RE17" s="172"/>
      <c r="RF17" s="172"/>
      <c r="RG17" s="172"/>
      <c r="RH17" s="172"/>
      <c r="RI17" s="172"/>
      <c r="RJ17" s="172"/>
      <c r="RK17" s="172"/>
      <c r="RL17" s="172"/>
      <c r="RM17" s="172"/>
      <c r="RN17" s="172"/>
      <c r="RO17" s="172"/>
      <c r="RP17" s="172"/>
      <c r="RQ17" s="172"/>
      <c r="RR17" s="172"/>
      <c r="RS17" s="172"/>
      <c r="RT17" s="172"/>
      <c r="RU17" s="172"/>
      <c r="RV17" s="172"/>
      <c r="RW17" s="172"/>
      <c r="RX17" s="172"/>
      <c r="RY17" s="172"/>
      <c r="RZ17" s="172"/>
      <c r="SA17" s="172"/>
      <c r="SB17" s="172"/>
      <c r="SC17" s="172"/>
      <c r="SD17" s="172"/>
      <c r="SE17" s="172"/>
      <c r="SF17" s="172"/>
      <c r="SG17" s="172"/>
      <c r="SH17" s="172"/>
      <c r="SI17" s="172"/>
      <c r="SJ17" s="172"/>
      <c r="SK17" s="172"/>
      <c r="SL17" s="172"/>
      <c r="SM17" s="172"/>
      <c r="SN17" s="172"/>
      <c r="SO17" s="172"/>
      <c r="SP17" s="172"/>
      <c r="SQ17" s="172"/>
      <c r="SR17" s="172"/>
      <c r="SS17" s="172"/>
      <c r="ST17" s="172"/>
      <c r="SU17" s="172"/>
      <c r="SV17" s="172"/>
      <c r="SW17" s="172"/>
      <c r="SX17" s="172"/>
      <c r="SY17" s="172"/>
      <c r="SZ17" s="172"/>
      <c r="TA17" s="172"/>
      <c r="TB17" s="172"/>
      <c r="TC17" s="172"/>
      <c r="TD17" s="172"/>
      <c r="TE17" s="172"/>
      <c r="TF17" s="172"/>
      <c r="TG17" s="172"/>
      <c r="TH17" s="172"/>
      <c r="TI17" s="172"/>
      <c r="TJ17" s="172"/>
      <c r="TK17" s="172"/>
      <c r="TL17" s="172"/>
      <c r="TM17" s="172"/>
      <c r="TN17" s="172"/>
      <c r="TO17" s="172"/>
      <c r="TP17" s="172"/>
      <c r="TQ17" s="172"/>
      <c r="TR17" s="172"/>
      <c r="TS17" s="172"/>
      <c r="TT17" s="172"/>
      <c r="TU17" s="172"/>
      <c r="TV17" s="172"/>
      <c r="TW17" s="172"/>
      <c r="TX17" s="172"/>
      <c r="TY17" s="172"/>
      <c r="TZ17" s="172"/>
      <c r="UA17" s="172"/>
      <c r="UB17" s="172"/>
      <c r="UC17" s="172"/>
      <c r="UD17" s="172"/>
      <c r="UE17" s="172"/>
      <c r="UF17" s="172"/>
      <c r="UG17" s="172"/>
      <c r="UH17" s="172"/>
      <c r="UI17" s="172"/>
      <c r="UJ17" s="172"/>
      <c r="UK17" s="172"/>
      <c r="UL17" s="172"/>
      <c r="UM17" s="172"/>
      <c r="UN17" s="172"/>
      <c r="UO17" s="172"/>
      <c r="UP17" s="172"/>
      <c r="UQ17" s="172"/>
      <c r="UR17" s="172"/>
      <c r="US17" s="172"/>
      <c r="UT17" s="172"/>
      <c r="UU17" s="172"/>
      <c r="UV17" s="172"/>
      <c r="UW17" s="172"/>
      <c r="UX17" s="172"/>
      <c r="UY17" s="172"/>
      <c r="UZ17" s="172"/>
      <c r="VA17" s="172"/>
      <c r="VB17" s="172"/>
      <c r="VC17" s="172"/>
      <c r="VD17" s="172"/>
      <c r="VE17" s="172"/>
      <c r="VF17" s="172"/>
      <c r="VG17" s="172"/>
      <c r="VH17" s="172"/>
      <c r="VI17" s="172"/>
      <c r="VJ17" s="172"/>
      <c r="VK17" s="172"/>
      <c r="VL17" s="172"/>
      <c r="VM17" s="172"/>
      <c r="VN17" s="172"/>
      <c r="VO17" s="172"/>
      <c r="VP17" s="172"/>
      <c r="VQ17" s="172"/>
      <c r="VR17" s="172"/>
      <c r="VS17" s="172"/>
      <c r="VT17" s="172"/>
      <c r="VU17" s="172"/>
      <c r="VV17" s="172"/>
      <c r="VW17" s="172"/>
      <c r="VX17" s="172"/>
      <c r="VY17" s="172"/>
      <c r="VZ17" s="172"/>
      <c r="WA17" s="172"/>
      <c r="WB17" s="172"/>
      <c r="WC17" s="172"/>
      <c r="WD17" s="172"/>
      <c r="WE17" s="172"/>
      <c r="WF17" s="172"/>
      <c r="WG17" s="172"/>
      <c r="WH17" s="172"/>
      <c r="WI17" s="172"/>
      <c r="WJ17" s="172"/>
      <c r="WK17" s="172"/>
      <c r="WL17" s="172"/>
      <c r="WM17" s="172"/>
      <c r="WN17" s="172"/>
      <c r="WO17" s="172"/>
      <c r="WP17" s="172"/>
      <c r="WQ17" s="172"/>
      <c r="WR17" s="172"/>
      <c r="WS17" s="172"/>
      <c r="WT17" s="172"/>
      <c r="WU17" s="172"/>
      <c r="WV17" s="172"/>
      <c r="WW17" s="172"/>
      <c r="WX17" s="172"/>
      <c r="WY17" s="172"/>
      <c r="WZ17" s="172"/>
      <c r="XA17" s="172"/>
      <c r="XB17" s="172"/>
      <c r="XC17" s="172"/>
      <c r="XD17" s="172"/>
      <c r="XE17" s="172"/>
      <c r="XF17" s="172"/>
      <c r="XG17" s="172"/>
      <c r="XH17" s="172"/>
      <c r="XI17" s="172"/>
      <c r="XJ17" s="172"/>
      <c r="XK17" s="172"/>
      <c r="XL17" s="172"/>
      <c r="XM17" s="172"/>
      <c r="XN17" s="172"/>
      <c r="XO17" s="172"/>
      <c r="XP17" s="172"/>
      <c r="XQ17" s="172"/>
      <c r="XR17" s="172"/>
      <c r="XS17" s="172"/>
      <c r="XT17" s="172"/>
      <c r="XU17" s="172"/>
      <c r="XV17" s="172"/>
      <c r="XW17" s="172"/>
      <c r="XX17" s="172"/>
      <c r="XY17" s="172"/>
      <c r="XZ17" s="172"/>
      <c r="YA17" s="172"/>
      <c r="YB17" s="172"/>
      <c r="YC17" s="172"/>
      <c r="YD17" s="172"/>
      <c r="YE17" s="172"/>
      <c r="YF17" s="172"/>
      <c r="YG17" s="172"/>
      <c r="YH17" s="172"/>
      <c r="YI17" s="172"/>
      <c r="YJ17" s="172"/>
      <c r="YK17" s="172"/>
      <c r="YL17" s="172"/>
      <c r="YM17" s="172"/>
      <c r="YN17" s="172"/>
      <c r="YO17" s="172"/>
      <c r="YP17" s="172"/>
      <c r="YQ17" s="172"/>
      <c r="YR17" s="172"/>
      <c r="YS17" s="172"/>
      <c r="YT17" s="172"/>
      <c r="YU17" s="172"/>
      <c r="YV17" s="172"/>
      <c r="YW17" s="172"/>
      <c r="YX17" s="172"/>
      <c r="YY17" s="172"/>
      <c r="YZ17" s="172"/>
      <c r="ZA17" s="172"/>
      <c r="ZB17" s="172"/>
      <c r="ZC17" s="172"/>
      <c r="ZD17" s="172"/>
      <c r="ZE17" s="172"/>
      <c r="ZF17" s="172"/>
      <c r="ZG17" s="172"/>
      <c r="ZH17" s="172"/>
      <c r="ZI17" s="172"/>
      <c r="ZJ17" s="172"/>
      <c r="ZK17" s="172"/>
      <c r="ZL17" s="172"/>
      <c r="ZM17" s="172"/>
      <c r="ZN17" s="172"/>
      <c r="ZO17" s="172"/>
      <c r="ZP17" s="172"/>
      <c r="ZQ17" s="172"/>
      <c r="ZR17" s="172"/>
      <c r="ZS17" s="172"/>
      <c r="ZT17" s="172"/>
      <c r="ZU17" s="172"/>
      <c r="ZV17" s="172"/>
      <c r="ZW17" s="172"/>
      <c r="ZX17" s="172"/>
      <c r="ZY17" s="172"/>
      <c r="ZZ17" s="172"/>
      <c r="AAA17" s="172"/>
      <c r="AAB17" s="172"/>
      <c r="AAC17" s="172"/>
      <c r="AAD17" s="172"/>
      <c r="AAE17" s="172"/>
      <c r="AAF17" s="172"/>
      <c r="AAG17" s="172"/>
      <c r="AAH17" s="172"/>
      <c r="AAI17" s="172"/>
      <c r="AAJ17" s="172"/>
      <c r="AAK17" s="172"/>
      <c r="AAL17" s="172"/>
      <c r="AAM17" s="172"/>
      <c r="AAN17" s="172"/>
      <c r="AAO17" s="172"/>
      <c r="AAP17" s="172"/>
      <c r="AAQ17" s="172"/>
      <c r="AAR17" s="172"/>
      <c r="AAS17" s="172"/>
      <c r="AAT17" s="172"/>
      <c r="AAU17" s="172"/>
      <c r="AAV17" s="172"/>
      <c r="AAW17" s="172"/>
      <c r="AAX17" s="172"/>
      <c r="AAY17" s="172"/>
      <c r="AAZ17" s="172"/>
      <c r="ABA17" s="172"/>
      <c r="ABB17" s="172"/>
      <c r="ABC17" s="172"/>
      <c r="ABD17" s="172"/>
      <c r="ABE17" s="172"/>
      <c r="ABF17" s="172"/>
      <c r="ABG17" s="172"/>
      <c r="ABH17" s="172"/>
      <c r="ABI17" s="172"/>
      <c r="ABJ17" s="172"/>
      <c r="ABK17" s="172"/>
      <c r="ABL17" s="172"/>
      <c r="ABM17" s="172"/>
      <c r="ABN17" s="172"/>
      <c r="ABO17" s="172"/>
      <c r="ABP17" s="172"/>
      <c r="ABQ17" s="172"/>
      <c r="ABR17" s="172"/>
      <c r="ABS17" s="172"/>
      <c r="ABT17" s="172"/>
      <c r="ABU17" s="172"/>
      <c r="ABV17" s="172"/>
      <c r="ABW17" s="172"/>
      <c r="ABX17" s="172"/>
      <c r="ABY17" s="172"/>
      <c r="ABZ17" s="172"/>
      <c r="ACA17" s="172"/>
      <c r="ACB17" s="172"/>
      <c r="ACC17" s="172"/>
      <c r="ACD17" s="172"/>
      <c r="ACE17" s="172"/>
      <c r="ACF17" s="172"/>
      <c r="ACG17" s="172"/>
      <c r="ACH17" s="172"/>
      <c r="ACI17" s="172"/>
      <c r="ACJ17" s="172"/>
      <c r="ACK17" s="172"/>
      <c r="ACL17" s="172"/>
      <c r="ACM17" s="172"/>
      <c r="ACN17" s="172"/>
      <c r="ACO17" s="172"/>
      <c r="ACP17" s="172"/>
      <c r="ACQ17" s="172"/>
      <c r="ACR17" s="172"/>
      <c r="ACS17" s="172"/>
      <c r="ACT17" s="172"/>
      <c r="ACU17" s="172"/>
      <c r="ACV17" s="172"/>
      <c r="ACW17" s="172"/>
      <c r="ACX17" s="172"/>
      <c r="ACY17" s="172"/>
      <c r="ACZ17" s="172"/>
      <c r="ADA17" s="172"/>
      <c r="ADB17" s="172"/>
      <c r="ADC17" s="172"/>
      <c r="ADD17" s="172"/>
      <c r="ADE17" s="172"/>
      <c r="ADF17" s="172"/>
      <c r="ADG17" s="172"/>
      <c r="ADH17" s="172"/>
      <c r="ADI17" s="172"/>
      <c r="ADJ17" s="172"/>
      <c r="ADK17" s="172"/>
      <c r="ADL17" s="172"/>
      <c r="ADM17" s="172"/>
      <c r="ADN17" s="172"/>
      <c r="ADO17" s="172"/>
      <c r="ADP17" s="172"/>
      <c r="ADQ17" s="172"/>
      <c r="ADR17" s="172"/>
      <c r="ADS17" s="172"/>
      <c r="ADT17" s="172"/>
      <c r="ADU17" s="172"/>
      <c r="ADV17" s="172"/>
      <c r="ADW17" s="172"/>
      <c r="ADX17" s="172"/>
      <c r="ADY17" s="172"/>
      <c r="ADZ17" s="172"/>
      <c r="AEA17" s="172"/>
      <c r="AEB17" s="172"/>
      <c r="AEC17" s="172"/>
      <c r="AED17" s="172"/>
      <c r="AEE17" s="172"/>
      <c r="AEF17" s="172"/>
      <c r="AEG17" s="172"/>
      <c r="AEH17" s="172"/>
      <c r="AEI17" s="172"/>
      <c r="AEJ17" s="172"/>
      <c r="AEK17" s="172"/>
      <c r="AEL17" s="172"/>
      <c r="AEM17" s="172"/>
      <c r="AEN17" s="172"/>
      <c r="AEO17" s="172"/>
      <c r="AEP17" s="172"/>
      <c r="AEQ17" s="172"/>
      <c r="AER17" s="172"/>
      <c r="AES17" s="172"/>
      <c r="AET17" s="172"/>
      <c r="AEU17" s="172"/>
      <c r="AEV17" s="172"/>
      <c r="AEW17" s="172"/>
      <c r="AEX17" s="172"/>
      <c r="AEY17" s="172"/>
      <c r="AEZ17" s="172"/>
      <c r="AFA17" s="172"/>
      <c r="AFB17" s="172"/>
      <c r="AFC17" s="172"/>
      <c r="AFD17" s="172"/>
      <c r="AFE17" s="172"/>
      <c r="AFF17" s="172"/>
      <c r="AFG17" s="172"/>
      <c r="AFH17" s="172"/>
      <c r="AFI17" s="172"/>
      <c r="AFJ17" s="172"/>
      <c r="AFK17" s="172"/>
      <c r="AFL17" s="172"/>
      <c r="AFM17" s="172"/>
      <c r="AFN17" s="172"/>
      <c r="AFO17" s="172"/>
      <c r="AFP17" s="172"/>
      <c r="AFQ17" s="172"/>
      <c r="AFR17" s="172"/>
      <c r="AFS17" s="172"/>
      <c r="AFT17" s="172"/>
      <c r="AFU17" s="172"/>
      <c r="AFV17" s="172"/>
      <c r="AFW17" s="172"/>
      <c r="AFX17" s="172"/>
      <c r="AFY17" s="172"/>
      <c r="AFZ17" s="172"/>
      <c r="AGA17" s="172"/>
      <c r="AGB17" s="172"/>
      <c r="AGC17" s="172"/>
      <c r="AGD17" s="172"/>
      <c r="AGE17" s="172"/>
      <c r="AGF17" s="172"/>
      <c r="AGG17" s="172"/>
      <c r="AGH17" s="172"/>
      <c r="AGI17" s="172"/>
      <c r="AGJ17" s="172"/>
      <c r="AGK17" s="172"/>
      <c r="AGL17" s="172"/>
      <c r="AGM17" s="172"/>
      <c r="AGN17" s="172"/>
      <c r="AGO17" s="172"/>
      <c r="AGP17" s="172"/>
      <c r="AGQ17" s="172"/>
      <c r="AGR17" s="172"/>
      <c r="AGS17" s="172"/>
      <c r="AGT17" s="172"/>
      <c r="AGU17" s="172"/>
      <c r="AGV17" s="172"/>
      <c r="AGW17" s="172"/>
      <c r="AGX17" s="172"/>
      <c r="AGY17" s="172"/>
      <c r="AGZ17" s="172"/>
      <c r="AHA17" s="172"/>
      <c r="AHB17" s="172"/>
      <c r="AHC17" s="172"/>
      <c r="AHD17" s="172"/>
      <c r="AHE17" s="172"/>
      <c r="AHF17" s="172"/>
      <c r="AHG17" s="172"/>
      <c r="AHH17" s="172"/>
      <c r="AHI17" s="172"/>
      <c r="AHJ17" s="172"/>
      <c r="AHK17" s="172"/>
      <c r="AHL17" s="172"/>
      <c r="AHM17" s="172"/>
      <c r="AHN17" s="172"/>
      <c r="AHO17" s="172"/>
      <c r="AHP17" s="172"/>
      <c r="AHQ17" s="172"/>
      <c r="AHR17" s="172"/>
      <c r="AHS17" s="172"/>
      <c r="AHT17" s="172"/>
      <c r="AHU17" s="172"/>
      <c r="AHV17" s="172"/>
      <c r="AHW17" s="172"/>
      <c r="AHX17" s="172"/>
      <c r="AHY17" s="172"/>
      <c r="AHZ17" s="172"/>
      <c r="AIA17" s="172"/>
      <c r="AIB17" s="172"/>
      <c r="AIC17" s="172"/>
      <c r="AID17" s="172"/>
      <c r="AIE17" s="172"/>
      <c r="AIF17" s="172"/>
      <c r="AIG17" s="172"/>
      <c r="AIH17" s="172"/>
      <c r="AII17" s="172"/>
      <c r="AIJ17" s="172"/>
      <c r="AIK17" s="172"/>
      <c r="AIL17" s="172"/>
      <c r="AIM17" s="172"/>
      <c r="AIN17" s="172"/>
      <c r="AIO17" s="172"/>
      <c r="AIP17" s="172"/>
      <c r="AIQ17" s="172"/>
      <c r="AIR17" s="172"/>
      <c r="AIS17" s="172"/>
      <c r="AIT17" s="172"/>
      <c r="AIU17" s="172"/>
      <c r="AIV17" s="172"/>
      <c r="AIW17" s="172"/>
      <c r="AIX17" s="172"/>
      <c r="AIY17" s="172"/>
      <c r="AIZ17" s="172"/>
      <c r="AJA17" s="172"/>
      <c r="AJB17" s="172"/>
      <c r="AJC17" s="172"/>
      <c r="AJD17" s="172"/>
      <c r="AJE17" s="172"/>
      <c r="AJF17" s="172"/>
      <c r="AJG17" s="172"/>
      <c r="AJH17" s="172"/>
      <c r="AJI17" s="172"/>
      <c r="AJJ17" s="172"/>
      <c r="AJK17" s="172"/>
      <c r="AJL17" s="172"/>
      <c r="AJM17" s="172"/>
      <c r="AJN17" s="172"/>
      <c r="AJO17" s="172"/>
      <c r="AJP17" s="172"/>
      <c r="AJQ17" s="172"/>
      <c r="AJR17" s="172"/>
      <c r="AJS17" s="172"/>
      <c r="AJT17" s="172"/>
      <c r="AJU17" s="172"/>
      <c r="AJV17" s="172"/>
      <c r="AJW17" s="172"/>
      <c r="AJX17" s="172"/>
      <c r="AJY17" s="172"/>
      <c r="AJZ17" s="172"/>
      <c r="AKA17" s="172"/>
      <c r="AKB17" s="172"/>
      <c r="AKC17" s="172"/>
      <c r="AKD17" s="172"/>
      <c r="AKE17" s="172"/>
      <c r="AKF17" s="172"/>
      <c r="AKG17" s="172"/>
      <c r="AKH17" s="172"/>
      <c r="AKI17" s="172"/>
      <c r="AKJ17" s="172"/>
      <c r="AKK17" s="172"/>
      <c r="AKL17" s="172"/>
      <c r="AKM17" s="172"/>
      <c r="AKN17" s="172"/>
      <c r="AKO17" s="172"/>
      <c r="AKP17" s="172"/>
      <c r="AKQ17" s="172"/>
      <c r="AKR17" s="172"/>
      <c r="AKS17" s="172"/>
      <c r="AKT17" s="172"/>
      <c r="AKU17" s="172"/>
      <c r="AKV17" s="172"/>
      <c r="AKW17" s="172"/>
      <c r="AKX17" s="172"/>
      <c r="AKY17" s="172"/>
      <c r="AKZ17" s="172"/>
      <c r="ALA17" s="172"/>
      <c r="ALB17" s="172"/>
      <c r="ALC17" s="172"/>
      <c r="ALD17" s="172"/>
      <c r="ALE17" s="172"/>
      <c r="ALF17" s="172"/>
      <c r="ALG17" s="172"/>
      <c r="ALH17" s="172"/>
      <c r="ALI17" s="172"/>
      <c r="ALJ17" s="172"/>
      <c r="ALK17" s="172"/>
      <c r="ALL17" s="172"/>
      <c r="ALM17" s="172"/>
      <c r="ALN17" s="172"/>
      <c r="ALO17" s="172"/>
      <c r="ALP17" s="172"/>
      <c r="ALQ17" s="172"/>
      <c r="ALR17" s="172"/>
      <c r="ALS17" s="172"/>
      <c r="ALT17" s="172"/>
      <c r="ALU17" s="172"/>
      <c r="ALV17" s="172"/>
      <c r="ALW17" s="172"/>
      <c r="ALX17" s="172"/>
      <c r="ALY17" s="172"/>
      <c r="ALZ17" s="172"/>
      <c r="AMA17" s="172"/>
      <c r="AMB17" s="172"/>
      <c r="AMC17" s="172"/>
      <c r="AMD17" s="172"/>
      <c r="AME17" s="172"/>
      <c r="AMF17" s="172"/>
      <c r="AMG17" s="172"/>
      <c r="AMH17" s="172"/>
      <c r="AMI17" s="172"/>
      <c r="AMJ17" s="172"/>
      <c r="AMK17" s="172"/>
    </row>
    <row r="18" spans="1:1025" ht="21" customHeight="1" outlineLevel="1" x14ac:dyDescent="0.25">
      <c r="A18" s="187">
        <v>14</v>
      </c>
      <c r="B18" s="180" t="s">
        <v>420</v>
      </c>
      <c r="C18" s="180" t="s">
        <v>421</v>
      </c>
      <c r="D18" s="181" t="s">
        <v>48</v>
      </c>
      <c r="E18" s="182">
        <v>8891</v>
      </c>
      <c r="F18" s="183">
        <v>11366</v>
      </c>
      <c r="G18" s="182">
        <v>10261</v>
      </c>
      <c r="H18" s="184">
        <v>6037</v>
      </c>
      <c r="I18" s="184">
        <v>4020</v>
      </c>
      <c r="J18" s="184">
        <v>3641</v>
      </c>
      <c r="K18" s="184">
        <v>6342</v>
      </c>
      <c r="L18" s="184">
        <v>7425</v>
      </c>
      <c r="M18" s="184">
        <v>9569</v>
      </c>
      <c r="N18" s="187">
        <v>11577</v>
      </c>
      <c r="O18" s="187">
        <v>13264</v>
      </c>
      <c r="P18" s="180">
        <v>16832</v>
      </c>
      <c r="Q18" s="180">
        <f t="shared" si="0"/>
        <v>109225</v>
      </c>
    </row>
    <row r="19" spans="1:1025" ht="21" customHeight="1" outlineLevel="1" x14ac:dyDescent="0.25">
      <c r="A19" s="187">
        <v>15</v>
      </c>
      <c r="B19" s="180" t="s">
        <v>422</v>
      </c>
      <c r="C19" s="180" t="s">
        <v>145</v>
      </c>
      <c r="D19" s="181" t="s">
        <v>503</v>
      </c>
      <c r="E19" s="182">
        <v>10820</v>
      </c>
      <c r="F19" s="184">
        <v>10528</v>
      </c>
      <c r="G19" s="184">
        <v>11721</v>
      </c>
      <c r="H19" s="184">
        <v>10532</v>
      </c>
      <c r="I19" s="184">
        <v>7077</v>
      </c>
      <c r="J19" s="184">
        <v>7074</v>
      </c>
      <c r="K19" s="184">
        <v>11156</v>
      </c>
      <c r="L19" s="184">
        <v>12796</v>
      </c>
      <c r="M19" s="184">
        <v>11933</v>
      </c>
      <c r="N19" s="187">
        <v>13807</v>
      </c>
      <c r="O19" s="187">
        <v>13363</v>
      </c>
      <c r="P19" s="180">
        <v>14565</v>
      </c>
      <c r="Q19" s="180">
        <f t="shared" si="0"/>
        <v>135372</v>
      </c>
    </row>
    <row r="20" spans="1:1025" ht="21" customHeight="1" outlineLevel="1" x14ac:dyDescent="0.25">
      <c r="A20" s="187">
        <v>16</v>
      </c>
      <c r="B20" s="180" t="s">
        <v>423</v>
      </c>
      <c r="C20" s="180" t="s">
        <v>421</v>
      </c>
      <c r="D20" s="181" t="s">
        <v>48</v>
      </c>
      <c r="E20" s="182">
        <v>40734</v>
      </c>
      <c r="F20" s="183">
        <v>42864</v>
      </c>
      <c r="G20" s="182">
        <v>44209</v>
      </c>
      <c r="H20" s="184">
        <v>29350</v>
      </c>
      <c r="I20" s="184">
        <v>22454</v>
      </c>
      <c r="J20" s="184">
        <v>26174</v>
      </c>
      <c r="K20" s="184">
        <v>37999</v>
      </c>
      <c r="L20" s="184">
        <v>54137</v>
      </c>
      <c r="M20" s="184">
        <v>45293</v>
      </c>
      <c r="N20" s="187">
        <v>45528</v>
      </c>
      <c r="O20" s="187">
        <v>48490</v>
      </c>
      <c r="P20" s="180">
        <v>60144</v>
      </c>
      <c r="Q20" s="180">
        <f t="shared" si="0"/>
        <v>497376</v>
      </c>
      <c r="S20" s="172">
        <v>1</v>
      </c>
    </row>
    <row r="21" spans="1:1025" ht="21" customHeight="1" outlineLevel="1" x14ac:dyDescent="0.25">
      <c r="A21" s="187">
        <v>17</v>
      </c>
      <c r="B21" s="180" t="s">
        <v>424</v>
      </c>
      <c r="C21" s="180" t="s">
        <v>421</v>
      </c>
      <c r="D21" s="181" t="s">
        <v>48</v>
      </c>
      <c r="E21" s="182">
        <v>192</v>
      </c>
      <c r="F21" s="183">
        <v>308</v>
      </c>
      <c r="G21" s="182">
        <v>313</v>
      </c>
      <c r="H21" s="184">
        <v>293</v>
      </c>
      <c r="I21" s="184">
        <v>66</v>
      </c>
      <c r="J21" s="184">
        <v>82</v>
      </c>
      <c r="K21" s="184">
        <v>307</v>
      </c>
      <c r="L21" s="184">
        <v>397</v>
      </c>
      <c r="M21" s="184">
        <v>443</v>
      </c>
      <c r="N21" s="187">
        <v>615</v>
      </c>
      <c r="O21" s="187">
        <v>426</v>
      </c>
      <c r="P21" s="180">
        <v>668</v>
      </c>
      <c r="Q21" s="180">
        <f t="shared" si="0"/>
        <v>4110</v>
      </c>
    </row>
    <row r="22" spans="1:1025" ht="21" customHeight="1" outlineLevel="1" x14ac:dyDescent="0.25">
      <c r="A22" s="187">
        <v>18</v>
      </c>
      <c r="B22" s="180" t="s">
        <v>425</v>
      </c>
      <c r="C22" s="180" t="s">
        <v>265</v>
      </c>
      <c r="D22" s="181" t="s">
        <v>65</v>
      </c>
      <c r="E22" s="182" t="s">
        <v>414</v>
      </c>
      <c r="F22" s="182" t="s">
        <v>414</v>
      </c>
      <c r="G22" s="182" t="s">
        <v>414</v>
      </c>
      <c r="H22" s="182" t="s">
        <v>414</v>
      </c>
      <c r="I22" s="182" t="s">
        <v>414</v>
      </c>
      <c r="J22" s="182" t="s">
        <v>426</v>
      </c>
      <c r="K22" s="184">
        <v>2439</v>
      </c>
      <c r="L22" s="184">
        <v>2549</v>
      </c>
      <c r="M22" s="184">
        <v>4030</v>
      </c>
      <c r="N22" s="187">
        <v>5528</v>
      </c>
      <c r="O22" s="187">
        <v>7360</v>
      </c>
      <c r="P22" s="180">
        <v>9076</v>
      </c>
      <c r="Q22" s="180">
        <f t="shared" si="0"/>
        <v>30982</v>
      </c>
    </row>
    <row r="23" spans="1:1025" ht="21" customHeight="1" outlineLevel="1" x14ac:dyDescent="0.25">
      <c r="A23" s="187">
        <v>19</v>
      </c>
      <c r="B23" s="180" t="s">
        <v>427</v>
      </c>
      <c r="C23" s="180" t="s">
        <v>428</v>
      </c>
      <c r="D23" s="181" t="s">
        <v>46</v>
      </c>
      <c r="E23" s="182">
        <v>54</v>
      </c>
      <c r="F23" s="183">
        <v>91</v>
      </c>
      <c r="G23" s="184">
        <v>60</v>
      </c>
      <c r="H23" s="184">
        <v>41</v>
      </c>
      <c r="I23" s="184">
        <v>37</v>
      </c>
      <c r="J23" s="184">
        <v>26</v>
      </c>
      <c r="K23" s="184">
        <v>60</v>
      </c>
      <c r="L23" s="184">
        <v>46</v>
      </c>
      <c r="M23" s="184">
        <v>19</v>
      </c>
      <c r="N23" s="187">
        <v>123</v>
      </c>
      <c r="O23" s="184">
        <v>62</v>
      </c>
      <c r="P23" s="180">
        <v>189</v>
      </c>
      <c r="Q23" s="180">
        <f t="shared" si="0"/>
        <v>808</v>
      </c>
    </row>
    <row r="24" spans="1:1025" ht="21" customHeight="1" outlineLevel="1" x14ac:dyDescent="0.25">
      <c r="A24" s="187">
        <v>20</v>
      </c>
      <c r="B24" s="180" t="s">
        <v>429</v>
      </c>
      <c r="C24" s="180" t="s">
        <v>94</v>
      </c>
      <c r="D24" s="181" t="s">
        <v>46</v>
      </c>
      <c r="E24" s="182">
        <v>33</v>
      </c>
      <c r="F24" s="183">
        <v>288</v>
      </c>
      <c r="G24" s="184">
        <v>55</v>
      </c>
      <c r="H24" s="184">
        <v>79</v>
      </c>
      <c r="I24" s="184">
        <v>50</v>
      </c>
      <c r="J24" s="184">
        <v>38</v>
      </c>
      <c r="K24" s="184">
        <v>46</v>
      </c>
      <c r="L24" s="184">
        <v>8</v>
      </c>
      <c r="M24" s="184">
        <v>27</v>
      </c>
      <c r="N24" s="187">
        <v>98</v>
      </c>
      <c r="O24" s="184">
        <v>108</v>
      </c>
      <c r="P24" s="180">
        <v>141</v>
      </c>
      <c r="Q24" s="180">
        <f t="shared" si="0"/>
        <v>971</v>
      </c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  <c r="BJ24" s="191"/>
      <c r="BK24" s="191"/>
      <c r="BL24" s="191"/>
      <c r="BM24" s="191"/>
      <c r="BN24" s="191"/>
      <c r="BO24" s="191"/>
      <c r="BP24" s="191"/>
      <c r="BQ24" s="191"/>
      <c r="BR24" s="191"/>
      <c r="BS24" s="191"/>
      <c r="BT24" s="191"/>
      <c r="BU24" s="191"/>
      <c r="BV24" s="191"/>
      <c r="BW24" s="191"/>
      <c r="BX24" s="191"/>
      <c r="BY24" s="191"/>
      <c r="BZ24" s="191"/>
      <c r="CA24" s="191"/>
      <c r="CB24" s="191"/>
      <c r="CC24" s="191"/>
      <c r="CD24" s="191"/>
      <c r="CE24" s="191"/>
      <c r="CF24" s="191"/>
      <c r="CG24" s="191"/>
      <c r="CH24" s="191"/>
      <c r="CI24" s="191"/>
      <c r="CJ24" s="191"/>
      <c r="CK24" s="191"/>
      <c r="CL24" s="191"/>
      <c r="CM24" s="191"/>
      <c r="CN24" s="191"/>
      <c r="CO24" s="191"/>
      <c r="CP24" s="191"/>
      <c r="CQ24" s="191"/>
      <c r="CR24" s="191"/>
      <c r="CS24" s="191"/>
      <c r="CT24" s="191"/>
      <c r="CU24" s="191"/>
      <c r="CV24" s="191"/>
      <c r="CW24" s="191"/>
      <c r="CX24" s="191"/>
      <c r="CY24" s="191"/>
      <c r="CZ24" s="191"/>
      <c r="DA24" s="191"/>
      <c r="DB24" s="191"/>
      <c r="DC24" s="191"/>
      <c r="DD24" s="191"/>
      <c r="DE24" s="191"/>
      <c r="DF24" s="191"/>
      <c r="DG24" s="191"/>
      <c r="DH24" s="191"/>
      <c r="DI24" s="191"/>
      <c r="DJ24" s="191"/>
      <c r="DK24" s="191"/>
      <c r="DL24" s="191"/>
      <c r="DM24" s="191"/>
      <c r="DN24" s="191"/>
      <c r="DO24" s="191"/>
      <c r="DP24" s="191"/>
      <c r="DQ24" s="191"/>
      <c r="DR24" s="191"/>
      <c r="DS24" s="191"/>
      <c r="DT24" s="191"/>
      <c r="DU24" s="191"/>
      <c r="DV24" s="191"/>
      <c r="DW24" s="191"/>
      <c r="DX24" s="191"/>
      <c r="DY24" s="191"/>
      <c r="DZ24" s="191"/>
      <c r="EA24" s="191"/>
      <c r="EB24" s="191"/>
      <c r="EC24" s="191"/>
      <c r="ED24" s="191"/>
      <c r="EE24" s="191"/>
      <c r="EF24" s="191"/>
      <c r="EG24" s="191"/>
      <c r="EH24" s="191"/>
      <c r="EI24" s="191"/>
      <c r="EJ24" s="191"/>
      <c r="EK24" s="191"/>
      <c r="EL24" s="191"/>
      <c r="EM24" s="191"/>
      <c r="EN24" s="191"/>
      <c r="EO24" s="191"/>
      <c r="EP24" s="191"/>
      <c r="EQ24" s="191"/>
      <c r="ER24" s="191"/>
      <c r="ES24" s="191"/>
      <c r="ET24" s="191"/>
      <c r="EU24" s="191"/>
      <c r="EV24" s="191"/>
      <c r="EW24" s="191"/>
      <c r="EX24" s="191"/>
      <c r="EY24" s="191"/>
      <c r="EZ24" s="191"/>
      <c r="FA24" s="191"/>
      <c r="FB24" s="191"/>
      <c r="FC24" s="191"/>
      <c r="FD24" s="191"/>
      <c r="FE24" s="191"/>
      <c r="FF24" s="191"/>
      <c r="FG24" s="191"/>
      <c r="FH24" s="191"/>
      <c r="FI24" s="191"/>
      <c r="FJ24" s="191"/>
      <c r="FK24" s="191"/>
      <c r="FL24" s="191"/>
      <c r="FM24" s="191"/>
      <c r="FN24" s="191"/>
      <c r="FO24" s="191"/>
      <c r="FP24" s="191"/>
      <c r="FQ24" s="191"/>
      <c r="FR24" s="191"/>
      <c r="FS24" s="191"/>
      <c r="FT24" s="191"/>
      <c r="FU24" s="191"/>
      <c r="FV24" s="191"/>
      <c r="FW24" s="191"/>
      <c r="FX24" s="191"/>
      <c r="FY24" s="191"/>
      <c r="FZ24" s="191"/>
      <c r="GA24" s="191"/>
      <c r="GB24" s="191"/>
      <c r="GC24" s="191"/>
      <c r="GD24" s="191"/>
      <c r="GE24" s="191"/>
      <c r="GF24" s="191"/>
      <c r="GG24" s="191"/>
      <c r="GH24" s="191"/>
      <c r="GI24" s="191"/>
      <c r="GJ24" s="191"/>
      <c r="GK24" s="191"/>
      <c r="GL24" s="191"/>
      <c r="GM24" s="191"/>
      <c r="GN24" s="191"/>
      <c r="GO24" s="191"/>
      <c r="GP24" s="191"/>
      <c r="GQ24" s="191"/>
      <c r="GR24" s="191"/>
      <c r="GS24" s="191"/>
      <c r="GT24" s="191"/>
      <c r="GU24" s="191"/>
      <c r="GV24" s="191"/>
      <c r="GW24" s="191"/>
      <c r="GX24" s="191"/>
      <c r="GY24" s="191"/>
      <c r="GZ24" s="191"/>
      <c r="HA24" s="191"/>
      <c r="HB24" s="191"/>
      <c r="HC24" s="191"/>
      <c r="HD24" s="191"/>
      <c r="HE24" s="191"/>
      <c r="HF24" s="191"/>
      <c r="HG24" s="191"/>
      <c r="HH24" s="191"/>
      <c r="HI24" s="191"/>
      <c r="HJ24" s="191"/>
      <c r="HK24" s="191"/>
      <c r="HL24" s="191"/>
      <c r="HM24" s="191"/>
      <c r="HN24" s="191"/>
      <c r="HO24" s="191"/>
      <c r="HP24" s="191"/>
      <c r="HQ24" s="191"/>
      <c r="HR24" s="191"/>
      <c r="HS24" s="191"/>
      <c r="HT24" s="191"/>
      <c r="HU24" s="191"/>
      <c r="HV24" s="191"/>
      <c r="HW24" s="191"/>
      <c r="HX24" s="191"/>
      <c r="HY24" s="191"/>
      <c r="HZ24" s="191"/>
      <c r="IA24" s="191"/>
      <c r="IB24" s="191"/>
      <c r="IC24" s="191"/>
      <c r="ID24" s="191"/>
      <c r="IE24" s="191"/>
      <c r="IF24" s="191"/>
      <c r="IG24" s="191"/>
      <c r="IH24" s="191"/>
      <c r="II24" s="191"/>
      <c r="IJ24" s="191"/>
      <c r="IK24" s="191"/>
      <c r="IL24" s="191"/>
      <c r="IM24" s="191"/>
      <c r="IN24" s="191"/>
      <c r="IO24" s="191"/>
      <c r="IP24" s="191"/>
      <c r="IQ24" s="191"/>
      <c r="IR24" s="191"/>
      <c r="IS24" s="191"/>
      <c r="IT24" s="191"/>
      <c r="IU24" s="191"/>
      <c r="IV24" s="191"/>
      <c r="IW24" s="191"/>
      <c r="IX24" s="191"/>
      <c r="IY24" s="191"/>
      <c r="IZ24" s="191"/>
      <c r="JA24" s="191"/>
      <c r="JB24" s="191"/>
      <c r="JC24" s="191"/>
      <c r="JD24" s="191"/>
      <c r="JE24" s="191"/>
      <c r="JF24" s="191"/>
      <c r="JG24" s="191"/>
      <c r="JH24" s="191"/>
      <c r="JI24" s="191"/>
      <c r="JJ24" s="191"/>
      <c r="JK24" s="191"/>
      <c r="JL24" s="191"/>
      <c r="JM24" s="191"/>
      <c r="JN24" s="191"/>
      <c r="JO24" s="191"/>
      <c r="JP24" s="191"/>
      <c r="JQ24" s="191"/>
      <c r="JR24" s="191"/>
      <c r="JS24" s="191"/>
      <c r="JT24" s="191"/>
      <c r="JU24" s="191"/>
      <c r="JV24" s="191"/>
      <c r="JW24" s="191"/>
      <c r="JX24" s="191"/>
      <c r="JY24" s="191"/>
      <c r="JZ24" s="191"/>
      <c r="KA24" s="191"/>
      <c r="KB24" s="191"/>
      <c r="KC24" s="191"/>
      <c r="KD24" s="191"/>
      <c r="KE24" s="191"/>
      <c r="KF24" s="191"/>
      <c r="KG24" s="191"/>
      <c r="KH24" s="191"/>
      <c r="KI24" s="191"/>
      <c r="KJ24" s="191"/>
      <c r="KK24" s="191"/>
      <c r="KL24" s="191"/>
      <c r="KM24" s="191"/>
      <c r="KN24" s="191"/>
      <c r="KO24" s="191"/>
      <c r="KP24" s="191"/>
      <c r="KQ24" s="191"/>
      <c r="KR24" s="191"/>
      <c r="KS24" s="191"/>
      <c r="KT24" s="191"/>
      <c r="KU24" s="191"/>
      <c r="KV24" s="191"/>
      <c r="KW24" s="191"/>
      <c r="KX24" s="191"/>
      <c r="KY24" s="191"/>
      <c r="KZ24" s="191"/>
      <c r="LA24" s="191"/>
      <c r="LB24" s="191"/>
      <c r="LC24" s="191"/>
      <c r="LD24" s="191"/>
      <c r="LE24" s="191"/>
      <c r="LF24" s="191"/>
      <c r="LG24" s="191"/>
      <c r="LH24" s="191"/>
      <c r="LI24" s="191"/>
      <c r="LJ24" s="191"/>
      <c r="LK24" s="191"/>
      <c r="LL24" s="191"/>
      <c r="LM24" s="191"/>
      <c r="LN24" s="191"/>
      <c r="LO24" s="191"/>
      <c r="LP24" s="191"/>
      <c r="LQ24" s="191"/>
      <c r="LR24" s="191"/>
      <c r="LS24" s="191"/>
      <c r="LT24" s="191"/>
      <c r="LU24" s="191"/>
      <c r="LV24" s="191"/>
      <c r="LW24" s="191"/>
      <c r="LX24" s="191"/>
      <c r="LY24" s="191"/>
      <c r="LZ24" s="191"/>
      <c r="MA24" s="191"/>
      <c r="MB24" s="191"/>
      <c r="MC24" s="191"/>
      <c r="MD24" s="191"/>
      <c r="ME24" s="191"/>
      <c r="MF24" s="191"/>
      <c r="MG24" s="191"/>
      <c r="MH24" s="191"/>
      <c r="MI24" s="191"/>
      <c r="MJ24" s="191"/>
      <c r="MK24" s="191"/>
      <c r="ML24" s="191"/>
      <c r="MM24" s="191"/>
      <c r="MN24" s="191"/>
      <c r="MO24" s="191"/>
      <c r="MP24" s="191"/>
      <c r="MQ24" s="191"/>
      <c r="MR24" s="191"/>
      <c r="MS24" s="191"/>
      <c r="MT24" s="191"/>
      <c r="MU24" s="191"/>
      <c r="MV24" s="191"/>
      <c r="MW24" s="191"/>
      <c r="MX24" s="191"/>
      <c r="MY24" s="191"/>
      <c r="MZ24" s="191"/>
      <c r="NA24" s="191"/>
      <c r="NB24" s="191"/>
      <c r="NC24" s="191"/>
      <c r="ND24" s="191"/>
      <c r="NE24" s="191"/>
      <c r="NF24" s="191"/>
      <c r="NG24" s="191"/>
      <c r="NH24" s="191"/>
      <c r="NI24" s="191"/>
      <c r="NJ24" s="191"/>
      <c r="NK24" s="191"/>
      <c r="NL24" s="191"/>
      <c r="NM24" s="191"/>
      <c r="NN24" s="191"/>
      <c r="NO24" s="191"/>
      <c r="NP24" s="191"/>
      <c r="NQ24" s="191"/>
      <c r="NR24" s="191"/>
      <c r="NS24" s="191"/>
      <c r="NT24" s="191"/>
      <c r="NU24" s="191"/>
      <c r="NV24" s="191"/>
      <c r="NW24" s="191"/>
      <c r="NX24" s="191"/>
      <c r="NY24" s="191"/>
      <c r="NZ24" s="191"/>
      <c r="OA24" s="191"/>
      <c r="OB24" s="191"/>
      <c r="OC24" s="191"/>
      <c r="OD24" s="191"/>
      <c r="OE24" s="191"/>
      <c r="OF24" s="191"/>
      <c r="OG24" s="191"/>
      <c r="OH24" s="191"/>
      <c r="OI24" s="191"/>
      <c r="OJ24" s="191"/>
      <c r="OK24" s="191"/>
      <c r="OL24" s="191"/>
      <c r="OM24" s="191"/>
      <c r="ON24" s="191"/>
      <c r="OO24" s="191"/>
      <c r="OP24" s="191"/>
      <c r="OQ24" s="191"/>
      <c r="OR24" s="191"/>
      <c r="OS24" s="191"/>
      <c r="OT24" s="191"/>
      <c r="OU24" s="191"/>
      <c r="OV24" s="191"/>
      <c r="OW24" s="191"/>
      <c r="OX24" s="191"/>
      <c r="OY24" s="191"/>
      <c r="OZ24" s="191"/>
      <c r="PA24" s="191"/>
      <c r="PB24" s="191"/>
      <c r="PC24" s="191"/>
      <c r="PD24" s="191"/>
      <c r="PE24" s="191"/>
      <c r="PF24" s="191"/>
      <c r="PG24" s="191"/>
      <c r="PH24" s="191"/>
      <c r="PI24" s="191"/>
      <c r="PJ24" s="191"/>
      <c r="PK24" s="191"/>
      <c r="PL24" s="191"/>
      <c r="PM24" s="191"/>
      <c r="PN24" s="191"/>
      <c r="PO24" s="191"/>
      <c r="PP24" s="191"/>
      <c r="PQ24" s="191"/>
      <c r="PR24" s="191"/>
      <c r="PS24" s="191"/>
      <c r="PT24" s="191"/>
      <c r="PU24" s="191"/>
      <c r="PV24" s="191"/>
      <c r="PW24" s="191"/>
      <c r="PX24" s="191"/>
      <c r="PY24" s="191"/>
      <c r="PZ24" s="191"/>
      <c r="QA24" s="191"/>
      <c r="QB24" s="191"/>
      <c r="QC24" s="191"/>
      <c r="QD24" s="191"/>
      <c r="QE24" s="191"/>
      <c r="QF24" s="191"/>
      <c r="QG24" s="191"/>
      <c r="QH24" s="191"/>
      <c r="QI24" s="191"/>
      <c r="QJ24" s="191"/>
      <c r="QK24" s="191"/>
      <c r="QL24" s="191"/>
      <c r="QM24" s="191"/>
      <c r="QN24" s="191"/>
      <c r="QO24" s="191"/>
      <c r="QP24" s="191"/>
      <c r="QQ24" s="191"/>
      <c r="QR24" s="191"/>
      <c r="QS24" s="191"/>
      <c r="QT24" s="191"/>
      <c r="QU24" s="191"/>
      <c r="QV24" s="191"/>
      <c r="QW24" s="191"/>
      <c r="QX24" s="191"/>
      <c r="QY24" s="191"/>
      <c r="QZ24" s="191"/>
      <c r="RA24" s="191"/>
      <c r="RB24" s="191"/>
      <c r="RC24" s="191"/>
      <c r="RD24" s="191"/>
      <c r="RE24" s="191"/>
      <c r="RF24" s="191"/>
      <c r="RG24" s="191"/>
      <c r="RH24" s="191"/>
      <c r="RI24" s="191"/>
      <c r="RJ24" s="191"/>
      <c r="RK24" s="191"/>
      <c r="RL24" s="191"/>
      <c r="RM24" s="191"/>
      <c r="RN24" s="191"/>
      <c r="RO24" s="191"/>
      <c r="RP24" s="191"/>
      <c r="RQ24" s="191"/>
      <c r="RR24" s="191"/>
      <c r="RS24" s="191"/>
      <c r="RT24" s="191"/>
      <c r="RU24" s="191"/>
      <c r="RV24" s="191"/>
      <c r="RW24" s="191"/>
      <c r="RX24" s="191"/>
      <c r="RY24" s="191"/>
      <c r="RZ24" s="191"/>
      <c r="SA24" s="191"/>
      <c r="SB24" s="191"/>
      <c r="SC24" s="191"/>
      <c r="SD24" s="191"/>
      <c r="SE24" s="191"/>
      <c r="SF24" s="191"/>
      <c r="SG24" s="191"/>
      <c r="SH24" s="191"/>
      <c r="SI24" s="191"/>
      <c r="SJ24" s="191"/>
      <c r="SK24" s="191"/>
      <c r="SL24" s="191"/>
      <c r="SM24" s="191"/>
      <c r="SN24" s="191"/>
      <c r="SO24" s="191"/>
      <c r="SP24" s="191"/>
      <c r="SQ24" s="191"/>
      <c r="SR24" s="191"/>
      <c r="SS24" s="191"/>
      <c r="ST24" s="191"/>
      <c r="SU24" s="191"/>
      <c r="SV24" s="191"/>
      <c r="SW24" s="191"/>
      <c r="SX24" s="191"/>
      <c r="SY24" s="191"/>
      <c r="SZ24" s="191"/>
      <c r="TA24" s="191"/>
      <c r="TB24" s="191"/>
      <c r="TC24" s="191"/>
      <c r="TD24" s="191"/>
      <c r="TE24" s="191"/>
      <c r="TF24" s="191"/>
      <c r="TG24" s="191"/>
      <c r="TH24" s="191"/>
      <c r="TI24" s="191"/>
      <c r="TJ24" s="191"/>
      <c r="TK24" s="191"/>
      <c r="TL24" s="191"/>
      <c r="TM24" s="191"/>
      <c r="TN24" s="191"/>
      <c r="TO24" s="191"/>
      <c r="TP24" s="191"/>
      <c r="TQ24" s="191"/>
      <c r="TR24" s="191"/>
      <c r="TS24" s="191"/>
      <c r="TT24" s="191"/>
      <c r="TU24" s="191"/>
      <c r="TV24" s="191"/>
      <c r="TW24" s="191"/>
      <c r="TX24" s="191"/>
      <c r="TY24" s="191"/>
      <c r="TZ24" s="191"/>
      <c r="UA24" s="191"/>
      <c r="UB24" s="191"/>
      <c r="UC24" s="191"/>
      <c r="UD24" s="191"/>
      <c r="UE24" s="191"/>
      <c r="UF24" s="191"/>
      <c r="UG24" s="191"/>
      <c r="UH24" s="191"/>
      <c r="UI24" s="191"/>
      <c r="UJ24" s="191"/>
      <c r="UK24" s="191"/>
      <c r="UL24" s="191"/>
      <c r="UM24" s="191"/>
      <c r="UN24" s="191"/>
      <c r="UO24" s="191"/>
      <c r="UP24" s="191"/>
      <c r="UQ24" s="191"/>
      <c r="UR24" s="191"/>
      <c r="US24" s="191"/>
      <c r="UT24" s="191"/>
      <c r="UU24" s="191"/>
      <c r="UV24" s="191"/>
      <c r="UW24" s="191"/>
      <c r="UX24" s="191"/>
      <c r="UY24" s="191"/>
      <c r="UZ24" s="191"/>
      <c r="VA24" s="191"/>
      <c r="VB24" s="191"/>
      <c r="VC24" s="191"/>
      <c r="VD24" s="191"/>
      <c r="VE24" s="191"/>
      <c r="VF24" s="191"/>
      <c r="VG24" s="191"/>
      <c r="VH24" s="191"/>
      <c r="VI24" s="191"/>
      <c r="VJ24" s="191"/>
      <c r="VK24" s="191"/>
      <c r="VL24" s="191"/>
      <c r="VM24" s="191"/>
      <c r="VN24" s="191"/>
      <c r="VO24" s="191"/>
      <c r="VP24" s="191"/>
      <c r="VQ24" s="191"/>
      <c r="VR24" s="191"/>
      <c r="VS24" s="191"/>
      <c r="VT24" s="191"/>
      <c r="VU24" s="191"/>
      <c r="VV24" s="191"/>
      <c r="VW24" s="191"/>
      <c r="VX24" s="191"/>
      <c r="VY24" s="191"/>
      <c r="VZ24" s="191"/>
      <c r="WA24" s="191"/>
      <c r="WB24" s="191"/>
      <c r="WC24" s="191"/>
      <c r="WD24" s="191"/>
      <c r="WE24" s="191"/>
      <c r="WF24" s="191"/>
      <c r="WG24" s="191"/>
      <c r="WH24" s="191"/>
      <c r="WI24" s="191"/>
      <c r="WJ24" s="191"/>
      <c r="WK24" s="191"/>
      <c r="WL24" s="191"/>
      <c r="WM24" s="191"/>
      <c r="WN24" s="191"/>
      <c r="WO24" s="191"/>
      <c r="WP24" s="191"/>
      <c r="WQ24" s="191"/>
      <c r="WR24" s="191"/>
      <c r="WS24" s="191"/>
      <c r="WT24" s="191"/>
      <c r="WU24" s="191"/>
      <c r="WV24" s="191"/>
      <c r="WW24" s="191"/>
      <c r="WX24" s="191"/>
      <c r="WY24" s="191"/>
      <c r="WZ24" s="191"/>
      <c r="XA24" s="191"/>
      <c r="XB24" s="191"/>
      <c r="XC24" s="191"/>
      <c r="XD24" s="191"/>
      <c r="XE24" s="191"/>
      <c r="XF24" s="191"/>
      <c r="XG24" s="191"/>
      <c r="XH24" s="191"/>
      <c r="XI24" s="191"/>
      <c r="XJ24" s="191"/>
      <c r="XK24" s="191"/>
      <c r="XL24" s="191"/>
      <c r="XM24" s="191"/>
      <c r="XN24" s="191"/>
      <c r="XO24" s="191"/>
      <c r="XP24" s="191"/>
      <c r="XQ24" s="191"/>
      <c r="XR24" s="191"/>
      <c r="XS24" s="191"/>
      <c r="XT24" s="191"/>
      <c r="XU24" s="191"/>
      <c r="XV24" s="191"/>
      <c r="XW24" s="191"/>
      <c r="XX24" s="191"/>
      <c r="XY24" s="191"/>
      <c r="XZ24" s="191"/>
      <c r="YA24" s="191"/>
      <c r="YB24" s="191"/>
      <c r="YC24" s="191"/>
      <c r="YD24" s="191"/>
      <c r="YE24" s="191"/>
      <c r="YF24" s="191"/>
      <c r="YG24" s="191"/>
      <c r="YH24" s="191"/>
      <c r="YI24" s="191"/>
      <c r="YJ24" s="191"/>
      <c r="YK24" s="191"/>
      <c r="YL24" s="191"/>
      <c r="YM24" s="191"/>
      <c r="YN24" s="191"/>
      <c r="YO24" s="191"/>
      <c r="YP24" s="191"/>
      <c r="YQ24" s="191"/>
      <c r="YR24" s="191"/>
      <c r="YS24" s="191"/>
      <c r="YT24" s="191"/>
      <c r="YU24" s="191"/>
      <c r="YV24" s="191"/>
      <c r="YW24" s="191"/>
      <c r="YX24" s="191"/>
      <c r="YY24" s="191"/>
      <c r="YZ24" s="191"/>
      <c r="ZA24" s="191"/>
      <c r="ZB24" s="191"/>
      <c r="ZC24" s="191"/>
      <c r="ZD24" s="191"/>
      <c r="ZE24" s="191"/>
      <c r="ZF24" s="191"/>
      <c r="ZG24" s="191"/>
      <c r="ZH24" s="191"/>
      <c r="ZI24" s="191"/>
      <c r="ZJ24" s="191"/>
      <c r="ZK24" s="191"/>
      <c r="ZL24" s="191"/>
      <c r="ZM24" s="191"/>
      <c r="ZN24" s="191"/>
      <c r="ZO24" s="191"/>
      <c r="ZP24" s="191"/>
      <c r="ZQ24" s="191"/>
      <c r="ZR24" s="191"/>
      <c r="ZS24" s="191"/>
      <c r="ZT24" s="191"/>
      <c r="ZU24" s="191"/>
      <c r="ZV24" s="191"/>
      <c r="ZW24" s="191"/>
      <c r="ZX24" s="191"/>
      <c r="ZY24" s="191"/>
      <c r="ZZ24" s="191"/>
      <c r="AAA24" s="191"/>
      <c r="AAB24" s="191"/>
      <c r="AAC24" s="191"/>
      <c r="AAD24" s="191"/>
      <c r="AAE24" s="191"/>
      <c r="AAF24" s="191"/>
      <c r="AAG24" s="191"/>
      <c r="AAH24" s="191"/>
      <c r="AAI24" s="191"/>
      <c r="AAJ24" s="191"/>
      <c r="AAK24" s="191"/>
      <c r="AAL24" s="191"/>
      <c r="AAM24" s="191"/>
      <c r="AAN24" s="191"/>
      <c r="AAO24" s="191"/>
      <c r="AAP24" s="191"/>
      <c r="AAQ24" s="191"/>
      <c r="AAR24" s="191"/>
      <c r="AAS24" s="191"/>
      <c r="AAT24" s="191"/>
      <c r="AAU24" s="191"/>
      <c r="AAV24" s="191"/>
      <c r="AAW24" s="191"/>
      <c r="AAX24" s="191"/>
      <c r="AAY24" s="191"/>
      <c r="AAZ24" s="191"/>
      <c r="ABA24" s="191"/>
      <c r="ABB24" s="191"/>
      <c r="ABC24" s="191"/>
      <c r="ABD24" s="191"/>
      <c r="ABE24" s="191"/>
      <c r="ABF24" s="191"/>
      <c r="ABG24" s="191"/>
      <c r="ABH24" s="191"/>
      <c r="ABI24" s="191"/>
      <c r="ABJ24" s="191"/>
      <c r="ABK24" s="191"/>
      <c r="ABL24" s="191"/>
      <c r="ABM24" s="191"/>
      <c r="ABN24" s="191"/>
      <c r="ABO24" s="191"/>
      <c r="ABP24" s="191"/>
      <c r="ABQ24" s="191"/>
      <c r="ABR24" s="191"/>
      <c r="ABS24" s="191"/>
      <c r="ABT24" s="191"/>
      <c r="ABU24" s="191"/>
      <c r="ABV24" s="191"/>
      <c r="ABW24" s="191"/>
      <c r="ABX24" s="191"/>
      <c r="ABY24" s="191"/>
      <c r="ABZ24" s="191"/>
      <c r="ACA24" s="191"/>
      <c r="ACB24" s="191"/>
      <c r="ACC24" s="191"/>
      <c r="ACD24" s="191"/>
      <c r="ACE24" s="191"/>
      <c r="ACF24" s="191"/>
      <c r="ACG24" s="191"/>
      <c r="ACH24" s="191"/>
      <c r="ACI24" s="191"/>
      <c r="ACJ24" s="191"/>
      <c r="ACK24" s="191"/>
      <c r="ACL24" s="191"/>
      <c r="ACM24" s="191"/>
      <c r="ACN24" s="191"/>
      <c r="ACO24" s="191"/>
      <c r="ACP24" s="191"/>
      <c r="ACQ24" s="191"/>
      <c r="ACR24" s="191"/>
      <c r="ACS24" s="191"/>
      <c r="ACT24" s="191"/>
      <c r="ACU24" s="191"/>
      <c r="ACV24" s="191"/>
      <c r="ACW24" s="191"/>
      <c r="ACX24" s="191"/>
      <c r="ACY24" s="191"/>
      <c r="ACZ24" s="191"/>
      <c r="ADA24" s="191"/>
      <c r="ADB24" s="191"/>
      <c r="ADC24" s="191"/>
      <c r="ADD24" s="191"/>
      <c r="ADE24" s="191"/>
      <c r="ADF24" s="191"/>
      <c r="ADG24" s="191"/>
      <c r="ADH24" s="191"/>
      <c r="ADI24" s="191"/>
      <c r="ADJ24" s="191"/>
      <c r="ADK24" s="191"/>
      <c r="ADL24" s="191"/>
      <c r="ADM24" s="191"/>
      <c r="ADN24" s="191"/>
      <c r="ADO24" s="191"/>
      <c r="ADP24" s="191"/>
      <c r="ADQ24" s="191"/>
      <c r="ADR24" s="191"/>
      <c r="ADS24" s="191"/>
      <c r="ADT24" s="191"/>
      <c r="ADU24" s="191"/>
      <c r="ADV24" s="191"/>
      <c r="ADW24" s="191"/>
      <c r="ADX24" s="191"/>
      <c r="ADY24" s="191"/>
      <c r="ADZ24" s="191"/>
      <c r="AEA24" s="191"/>
      <c r="AEB24" s="191"/>
      <c r="AEC24" s="191"/>
      <c r="AED24" s="191"/>
      <c r="AEE24" s="191"/>
      <c r="AEF24" s="191"/>
      <c r="AEG24" s="191"/>
      <c r="AEH24" s="191"/>
      <c r="AEI24" s="191"/>
      <c r="AEJ24" s="191"/>
      <c r="AEK24" s="191"/>
      <c r="AEL24" s="191"/>
      <c r="AEM24" s="191"/>
      <c r="AEN24" s="191"/>
      <c r="AEO24" s="191"/>
      <c r="AEP24" s="191"/>
      <c r="AEQ24" s="191"/>
      <c r="AER24" s="191"/>
      <c r="AES24" s="191"/>
      <c r="AET24" s="191"/>
      <c r="AEU24" s="191"/>
      <c r="AEV24" s="191"/>
      <c r="AEW24" s="191"/>
      <c r="AEX24" s="191"/>
      <c r="AEY24" s="191"/>
      <c r="AEZ24" s="191"/>
      <c r="AFA24" s="191"/>
      <c r="AFB24" s="191"/>
      <c r="AFC24" s="191"/>
      <c r="AFD24" s="191"/>
      <c r="AFE24" s="191"/>
      <c r="AFF24" s="191"/>
      <c r="AFG24" s="191"/>
      <c r="AFH24" s="191"/>
      <c r="AFI24" s="191"/>
      <c r="AFJ24" s="191"/>
      <c r="AFK24" s="191"/>
      <c r="AFL24" s="191"/>
      <c r="AFM24" s="191"/>
      <c r="AFN24" s="191"/>
      <c r="AFO24" s="191"/>
      <c r="AFP24" s="191"/>
      <c r="AFQ24" s="191"/>
      <c r="AFR24" s="191"/>
      <c r="AFS24" s="191"/>
      <c r="AFT24" s="191"/>
      <c r="AFU24" s="191"/>
      <c r="AFV24" s="191"/>
      <c r="AFW24" s="191"/>
      <c r="AFX24" s="191"/>
      <c r="AFY24" s="191"/>
      <c r="AFZ24" s="191"/>
      <c r="AGA24" s="191"/>
      <c r="AGB24" s="191"/>
      <c r="AGC24" s="191"/>
      <c r="AGD24" s="191"/>
      <c r="AGE24" s="191"/>
      <c r="AGF24" s="191"/>
      <c r="AGG24" s="191"/>
      <c r="AGH24" s="191"/>
      <c r="AGI24" s="191"/>
      <c r="AGJ24" s="191"/>
      <c r="AGK24" s="191"/>
      <c r="AGL24" s="191"/>
      <c r="AGM24" s="191"/>
      <c r="AGN24" s="191"/>
      <c r="AGO24" s="191"/>
      <c r="AGP24" s="191"/>
      <c r="AGQ24" s="191"/>
      <c r="AGR24" s="191"/>
      <c r="AGS24" s="191"/>
      <c r="AGT24" s="191"/>
      <c r="AGU24" s="191"/>
      <c r="AGV24" s="191"/>
      <c r="AGW24" s="191"/>
      <c r="AGX24" s="191"/>
      <c r="AGY24" s="191"/>
      <c r="AGZ24" s="191"/>
      <c r="AHA24" s="191"/>
      <c r="AHB24" s="191"/>
      <c r="AHC24" s="191"/>
      <c r="AHD24" s="191"/>
      <c r="AHE24" s="191"/>
      <c r="AHF24" s="191"/>
      <c r="AHG24" s="191"/>
      <c r="AHH24" s="191"/>
      <c r="AHI24" s="191"/>
      <c r="AHJ24" s="191"/>
      <c r="AHK24" s="191"/>
      <c r="AHL24" s="191"/>
      <c r="AHM24" s="191"/>
      <c r="AHN24" s="191"/>
      <c r="AHO24" s="191"/>
      <c r="AHP24" s="191"/>
      <c r="AHQ24" s="191"/>
      <c r="AHR24" s="191"/>
      <c r="AHS24" s="191"/>
      <c r="AHT24" s="191"/>
      <c r="AHU24" s="191"/>
      <c r="AHV24" s="191"/>
      <c r="AHW24" s="191"/>
      <c r="AHX24" s="191"/>
      <c r="AHY24" s="191"/>
      <c r="AHZ24" s="191"/>
      <c r="AIA24" s="191"/>
      <c r="AIB24" s="191"/>
      <c r="AIC24" s="191"/>
      <c r="AID24" s="191"/>
      <c r="AIE24" s="191"/>
      <c r="AIF24" s="191"/>
      <c r="AIG24" s="191"/>
      <c r="AIH24" s="191"/>
      <c r="AII24" s="191"/>
      <c r="AIJ24" s="191"/>
      <c r="AIK24" s="191"/>
      <c r="AIL24" s="191"/>
      <c r="AIM24" s="191"/>
      <c r="AIN24" s="191"/>
      <c r="AIO24" s="191"/>
      <c r="AIP24" s="191"/>
      <c r="AIQ24" s="191"/>
      <c r="AIR24" s="191"/>
      <c r="AIS24" s="191"/>
      <c r="AIT24" s="191"/>
      <c r="AIU24" s="191"/>
      <c r="AIV24" s="191"/>
      <c r="AIW24" s="191"/>
      <c r="AIX24" s="191"/>
      <c r="AIY24" s="191"/>
      <c r="AIZ24" s="191"/>
      <c r="AJA24" s="191"/>
      <c r="AJB24" s="191"/>
      <c r="AJC24" s="191"/>
      <c r="AJD24" s="191"/>
      <c r="AJE24" s="191"/>
      <c r="AJF24" s="191"/>
      <c r="AJG24" s="191"/>
      <c r="AJH24" s="191"/>
      <c r="AJI24" s="191"/>
      <c r="AJJ24" s="191"/>
      <c r="AJK24" s="191"/>
      <c r="AJL24" s="191"/>
      <c r="AJM24" s="191"/>
      <c r="AJN24" s="191"/>
      <c r="AJO24" s="191"/>
      <c r="AJP24" s="191"/>
      <c r="AJQ24" s="191"/>
      <c r="AJR24" s="191"/>
      <c r="AJS24" s="191"/>
      <c r="AJT24" s="191"/>
      <c r="AJU24" s="191"/>
      <c r="AJV24" s="191"/>
      <c r="AJW24" s="191"/>
      <c r="AJX24" s="191"/>
      <c r="AJY24" s="191"/>
      <c r="AJZ24" s="191"/>
      <c r="AKA24" s="191"/>
      <c r="AKB24" s="191"/>
      <c r="AKC24" s="191"/>
      <c r="AKD24" s="191"/>
      <c r="AKE24" s="191"/>
      <c r="AKF24" s="191"/>
      <c r="AKG24" s="191"/>
      <c r="AKH24" s="191"/>
      <c r="AKI24" s="191"/>
      <c r="AKJ24" s="191"/>
      <c r="AKK24" s="191"/>
      <c r="AKL24" s="191"/>
      <c r="AKM24" s="191"/>
      <c r="AKN24" s="191"/>
      <c r="AKO24" s="191"/>
      <c r="AKP24" s="191"/>
      <c r="AKQ24" s="191"/>
      <c r="AKR24" s="191"/>
      <c r="AKS24" s="191"/>
      <c r="AKT24" s="191"/>
      <c r="AKU24" s="191"/>
      <c r="AKV24" s="191"/>
      <c r="AKW24" s="191"/>
      <c r="AKX24" s="191"/>
      <c r="AKY24" s="191"/>
      <c r="AKZ24" s="191"/>
      <c r="ALA24" s="191"/>
      <c r="ALB24" s="191"/>
      <c r="ALC24" s="191"/>
      <c r="ALD24" s="191"/>
      <c r="ALE24" s="191"/>
      <c r="ALF24" s="191"/>
      <c r="ALG24" s="191"/>
      <c r="ALH24" s="191"/>
      <c r="ALI24" s="191"/>
      <c r="ALJ24" s="191"/>
      <c r="ALK24" s="191"/>
      <c r="ALL24" s="191"/>
      <c r="ALM24" s="191"/>
      <c r="ALN24" s="191"/>
      <c r="ALO24" s="191"/>
      <c r="ALP24" s="191"/>
      <c r="ALQ24" s="191"/>
      <c r="ALR24" s="191"/>
      <c r="ALS24" s="191"/>
      <c r="ALT24" s="191"/>
      <c r="ALU24" s="191"/>
      <c r="ALV24" s="191"/>
      <c r="ALW24" s="191"/>
      <c r="ALX24" s="191"/>
      <c r="ALY24" s="191"/>
      <c r="ALZ24" s="191"/>
      <c r="AMA24" s="191"/>
      <c r="AMB24" s="191"/>
      <c r="AMC24" s="191"/>
      <c r="AMD24" s="191"/>
      <c r="AME24" s="191"/>
      <c r="AMF24" s="191"/>
      <c r="AMG24" s="191"/>
      <c r="AMH24" s="191"/>
      <c r="AMI24" s="191"/>
      <c r="AMJ24" s="191"/>
      <c r="AMK24" s="191"/>
    </row>
    <row r="25" spans="1:1025" ht="21" customHeight="1" outlineLevel="1" x14ac:dyDescent="0.25">
      <c r="A25" s="187">
        <v>21</v>
      </c>
      <c r="B25" s="180" t="s">
        <v>430</v>
      </c>
      <c r="C25" s="180" t="s">
        <v>428</v>
      </c>
      <c r="D25" s="181" t="s">
        <v>45</v>
      </c>
      <c r="E25" s="182">
        <v>5020</v>
      </c>
      <c r="F25" s="183">
        <v>5968</v>
      </c>
      <c r="G25" s="182">
        <v>5746</v>
      </c>
      <c r="H25" s="184">
        <v>5051</v>
      </c>
      <c r="I25" s="184">
        <v>3286</v>
      </c>
      <c r="J25" s="184">
        <v>3596</v>
      </c>
      <c r="K25" s="184">
        <v>6194</v>
      </c>
      <c r="L25" s="184">
        <v>6640</v>
      </c>
      <c r="M25" s="184">
        <v>5729</v>
      </c>
      <c r="N25" s="187">
        <v>6269</v>
      </c>
      <c r="O25" s="187">
        <v>6220</v>
      </c>
      <c r="P25" s="180">
        <v>6335</v>
      </c>
      <c r="Q25" s="180">
        <f t="shared" si="0"/>
        <v>66054</v>
      </c>
    </row>
    <row r="26" spans="1:1025" ht="21" customHeight="1" outlineLevel="1" x14ac:dyDescent="0.25">
      <c r="A26" s="187">
        <v>22</v>
      </c>
      <c r="B26" s="187" t="s">
        <v>431</v>
      </c>
      <c r="C26" s="187" t="s">
        <v>265</v>
      </c>
      <c r="D26" s="181" t="s">
        <v>46</v>
      </c>
      <c r="E26" s="182" t="s">
        <v>414</v>
      </c>
      <c r="F26" s="182" t="s">
        <v>414</v>
      </c>
      <c r="G26" s="182" t="s">
        <v>414</v>
      </c>
      <c r="H26" s="182" t="s">
        <v>414</v>
      </c>
      <c r="I26" s="182" t="s">
        <v>432</v>
      </c>
      <c r="J26" s="184">
        <v>336</v>
      </c>
      <c r="K26" s="184">
        <v>1048</v>
      </c>
      <c r="L26" s="184">
        <v>1515</v>
      </c>
      <c r="M26" s="184">
        <v>1417</v>
      </c>
      <c r="N26" s="187">
        <v>1113</v>
      </c>
      <c r="O26" s="184">
        <v>1361</v>
      </c>
      <c r="P26" s="187">
        <v>1237</v>
      </c>
      <c r="Q26" s="180">
        <f>SUM(E26:P26)</f>
        <v>8027</v>
      </c>
    </row>
    <row r="27" spans="1:1025" ht="21" customHeight="1" outlineLevel="1" x14ac:dyDescent="0.25">
      <c r="A27" s="187">
        <v>23</v>
      </c>
      <c r="B27" s="192" t="s">
        <v>433</v>
      </c>
      <c r="C27" s="180" t="s">
        <v>434</v>
      </c>
      <c r="D27" s="181" t="s">
        <v>49</v>
      </c>
      <c r="E27" s="182">
        <v>77</v>
      </c>
      <c r="F27" s="183">
        <v>102</v>
      </c>
      <c r="G27" s="182">
        <v>80</v>
      </c>
      <c r="H27" s="184">
        <v>42</v>
      </c>
      <c r="I27" s="184">
        <v>49</v>
      </c>
      <c r="J27" s="184">
        <v>44</v>
      </c>
      <c r="K27" s="184">
        <v>67</v>
      </c>
      <c r="L27" s="184">
        <v>60</v>
      </c>
      <c r="M27" s="184">
        <v>64</v>
      </c>
      <c r="N27" s="187">
        <v>84</v>
      </c>
      <c r="O27" s="187">
        <v>66</v>
      </c>
      <c r="P27" s="180">
        <v>80</v>
      </c>
      <c r="Q27" s="180">
        <f t="shared" si="0"/>
        <v>815</v>
      </c>
    </row>
    <row r="28" spans="1:1025" ht="21" customHeight="1" outlineLevel="1" x14ac:dyDescent="0.25">
      <c r="A28" s="187">
        <v>24</v>
      </c>
      <c r="B28" s="180" t="s">
        <v>435</v>
      </c>
      <c r="C28" s="180" t="s">
        <v>434</v>
      </c>
      <c r="D28" s="181" t="s">
        <v>436</v>
      </c>
      <c r="E28" s="182">
        <v>1892</v>
      </c>
      <c r="F28" s="183">
        <v>1932</v>
      </c>
      <c r="G28" s="182">
        <v>1396</v>
      </c>
      <c r="H28" s="184">
        <v>1927</v>
      </c>
      <c r="I28" s="184">
        <v>576</v>
      </c>
      <c r="J28" s="184">
        <v>1554</v>
      </c>
      <c r="K28" s="184">
        <v>4347</v>
      </c>
      <c r="L28" s="184">
        <v>5890</v>
      </c>
      <c r="M28" s="184">
        <v>2286</v>
      </c>
      <c r="N28" s="187">
        <v>2319</v>
      </c>
      <c r="O28" s="187">
        <v>2009</v>
      </c>
      <c r="P28" s="180">
        <v>1882</v>
      </c>
      <c r="Q28" s="180">
        <f t="shared" si="0"/>
        <v>28010</v>
      </c>
    </row>
    <row r="29" spans="1:1025" ht="21" customHeight="1" outlineLevel="1" x14ac:dyDescent="0.25">
      <c r="A29" s="187">
        <v>25</v>
      </c>
      <c r="B29" s="180" t="s">
        <v>437</v>
      </c>
      <c r="C29" s="180" t="s">
        <v>434</v>
      </c>
      <c r="D29" s="181" t="s">
        <v>67</v>
      </c>
      <c r="E29" s="182">
        <v>178</v>
      </c>
      <c r="F29" s="183">
        <v>604</v>
      </c>
      <c r="G29" s="182">
        <v>506</v>
      </c>
      <c r="H29" s="184">
        <v>358</v>
      </c>
      <c r="I29" s="184">
        <v>77</v>
      </c>
      <c r="J29" s="184">
        <v>103</v>
      </c>
      <c r="K29" s="184">
        <v>515</v>
      </c>
      <c r="L29" s="184">
        <v>429</v>
      </c>
      <c r="M29" s="184">
        <v>395</v>
      </c>
      <c r="N29" s="187">
        <v>442</v>
      </c>
      <c r="O29" s="187">
        <v>384</v>
      </c>
      <c r="P29" s="180">
        <v>464</v>
      </c>
      <c r="Q29" s="180">
        <f t="shared" si="0"/>
        <v>4455</v>
      </c>
    </row>
    <row r="30" spans="1:1025" ht="21" customHeight="1" outlineLevel="1" x14ac:dyDescent="0.25">
      <c r="A30" s="187">
        <v>26</v>
      </c>
      <c r="B30" s="180" t="s">
        <v>438</v>
      </c>
      <c r="C30" s="180" t="s">
        <v>421</v>
      </c>
      <c r="D30" s="181" t="s">
        <v>48</v>
      </c>
      <c r="E30" s="182">
        <v>1232</v>
      </c>
      <c r="F30" s="183">
        <v>1185</v>
      </c>
      <c r="G30" s="182">
        <v>1317</v>
      </c>
      <c r="H30" s="184">
        <v>1030</v>
      </c>
      <c r="I30" s="184">
        <v>575</v>
      </c>
      <c r="J30" s="184">
        <v>552</v>
      </c>
      <c r="K30" s="184">
        <v>945</v>
      </c>
      <c r="L30" s="184">
        <v>2033</v>
      </c>
      <c r="M30" s="184">
        <v>1053</v>
      </c>
      <c r="N30" s="187">
        <v>1376</v>
      </c>
      <c r="O30" s="187">
        <v>1529</v>
      </c>
      <c r="P30" s="180">
        <v>1654</v>
      </c>
      <c r="Q30" s="180">
        <f t="shared" si="0"/>
        <v>14481</v>
      </c>
    </row>
    <row r="31" spans="1:1025" ht="21" customHeight="1" outlineLevel="1" x14ac:dyDescent="0.25">
      <c r="A31" s="187">
        <v>27</v>
      </c>
      <c r="B31" s="180" t="s">
        <v>439</v>
      </c>
      <c r="C31" s="180" t="s">
        <v>418</v>
      </c>
      <c r="D31" s="181" t="s">
        <v>46</v>
      </c>
      <c r="E31" s="182">
        <v>5081</v>
      </c>
      <c r="F31" s="183">
        <v>3956</v>
      </c>
      <c r="G31" s="184">
        <v>5299</v>
      </c>
      <c r="H31" s="184">
        <v>4212</v>
      </c>
      <c r="I31" s="184">
        <v>2621</v>
      </c>
      <c r="J31" s="184">
        <v>2183</v>
      </c>
      <c r="K31" s="184">
        <v>3799</v>
      </c>
      <c r="L31" s="184">
        <v>3631</v>
      </c>
      <c r="M31" s="184">
        <v>3102</v>
      </c>
      <c r="N31" s="187">
        <v>4421</v>
      </c>
      <c r="O31" s="184">
        <v>4681</v>
      </c>
      <c r="P31" s="180">
        <v>5014</v>
      </c>
      <c r="Q31" s="180">
        <f t="shared" si="0"/>
        <v>48000</v>
      </c>
    </row>
    <row r="32" spans="1:1025" ht="21" customHeight="1" outlineLevel="1" x14ac:dyDescent="0.25">
      <c r="A32" s="187">
        <v>28</v>
      </c>
      <c r="B32" s="187" t="s">
        <v>440</v>
      </c>
      <c r="C32" s="187" t="s">
        <v>418</v>
      </c>
      <c r="D32" s="181" t="s">
        <v>48</v>
      </c>
      <c r="E32" s="182">
        <v>8776</v>
      </c>
      <c r="F32" s="183">
        <v>9307</v>
      </c>
      <c r="G32" s="184">
        <v>9791</v>
      </c>
      <c r="H32" s="184">
        <v>7855</v>
      </c>
      <c r="I32" s="184">
        <v>4438</v>
      </c>
      <c r="J32" s="184">
        <v>5633</v>
      </c>
      <c r="K32" s="184">
        <v>10651</v>
      </c>
      <c r="L32" s="184">
        <v>12359</v>
      </c>
      <c r="M32" s="184">
        <v>8945</v>
      </c>
      <c r="N32" s="187">
        <v>10586</v>
      </c>
      <c r="O32" s="187">
        <v>10075</v>
      </c>
      <c r="P32" s="184">
        <v>12907</v>
      </c>
      <c r="Q32" s="180">
        <f t="shared" si="0"/>
        <v>111323</v>
      </c>
    </row>
    <row r="33" spans="1:1025" ht="21" customHeight="1" outlineLevel="1" x14ac:dyDescent="0.25">
      <c r="A33" s="187">
        <v>29</v>
      </c>
      <c r="B33" s="187" t="s">
        <v>441</v>
      </c>
      <c r="C33" s="187" t="s">
        <v>418</v>
      </c>
      <c r="D33" s="181" t="s">
        <v>358</v>
      </c>
      <c r="E33" s="182" t="s">
        <v>414</v>
      </c>
      <c r="F33" s="182" t="s">
        <v>414</v>
      </c>
      <c r="G33" s="182" t="s">
        <v>414</v>
      </c>
      <c r="H33" s="182" t="s">
        <v>414</v>
      </c>
      <c r="I33" s="182" t="s">
        <v>414</v>
      </c>
      <c r="J33" s="182" t="s">
        <v>414</v>
      </c>
      <c r="K33" s="182" t="s">
        <v>414</v>
      </c>
      <c r="L33" s="182" t="s">
        <v>442</v>
      </c>
      <c r="M33" s="184">
        <v>249</v>
      </c>
      <c r="N33" s="187">
        <v>739</v>
      </c>
      <c r="O33" s="184">
        <v>850</v>
      </c>
      <c r="P33" s="187">
        <v>939</v>
      </c>
      <c r="Q33" s="180">
        <f t="shared" si="0"/>
        <v>2777</v>
      </c>
    </row>
    <row r="34" spans="1:1025" s="191" customFormat="1" ht="21" customHeight="1" outlineLevel="1" x14ac:dyDescent="0.25">
      <c r="A34" s="187">
        <v>30</v>
      </c>
      <c r="B34" s="180" t="s">
        <v>443</v>
      </c>
      <c r="C34" s="180" t="s">
        <v>275</v>
      </c>
      <c r="D34" s="181" t="s">
        <v>52</v>
      </c>
      <c r="E34" s="182">
        <v>540</v>
      </c>
      <c r="F34" s="183">
        <v>772</v>
      </c>
      <c r="G34" s="182">
        <v>439</v>
      </c>
      <c r="H34" s="184">
        <v>575</v>
      </c>
      <c r="I34" s="184">
        <v>113</v>
      </c>
      <c r="J34" s="184">
        <v>270</v>
      </c>
      <c r="K34" s="184">
        <v>465</v>
      </c>
      <c r="L34" s="184">
        <v>564</v>
      </c>
      <c r="M34" s="184">
        <v>438</v>
      </c>
      <c r="N34" s="184">
        <v>593</v>
      </c>
      <c r="O34" s="187">
        <v>510</v>
      </c>
      <c r="P34" s="180">
        <v>550</v>
      </c>
      <c r="Q34" s="180">
        <f t="shared" si="0"/>
        <v>5829</v>
      </c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  <c r="BD34" s="172"/>
      <c r="BE34" s="172"/>
      <c r="BF34" s="172"/>
      <c r="BG34" s="172"/>
      <c r="BH34" s="172"/>
      <c r="BI34" s="172"/>
      <c r="BJ34" s="172"/>
      <c r="BK34" s="172"/>
      <c r="BL34" s="172"/>
      <c r="BM34" s="172"/>
      <c r="BN34" s="172"/>
      <c r="BO34" s="172"/>
      <c r="BP34" s="172"/>
      <c r="BQ34" s="172"/>
      <c r="BR34" s="172"/>
      <c r="BS34" s="172"/>
      <c r="BT34" s="172"/>
      <c r="BU34" s="172"/>
      <c r="BV34" s="172"/>
      <c r="BW34" s="172"/>
      <c r="BX34" s="172"/>
      <c r="BY34" s="172"/>
      <c r="BZ34" s="172"/>
      <c r="CA34" s="172"/>
      <c r="CB34" s="172"/>
      <c r="CC34" s="172"/>
      <c r="CD34" s="172"/>
      <c r="CE34" s="172"/>
      <c r="CF34" s="172"/>
      <c r="CG34" s="172"/>
      <c r="CH34" s="172"/>
      <c r="CI34" s="172"/>
      <c r="CJ34" s="172"/>
      <c r="CK34" s="172"/>
      <c r="CL34" s="172"/>
      <c r="CM34" s="172"/>
      <c r="CN34" s="172"/>
      <c r="CO34" s="172"/>
      <c r="CP34" s="172"/>
      <c r="CQ34" s="172"/>
      <c r="CR34" s="172"/>
      <c r="CS34" s="172"/>
      <c r="CT34" s="172"/>
      <c r="CU34" s="172"/>
      <c r="CV34" s="172"/>
      <c r="CW34" s="172"/>
      <c r="CX34" s="172"/>
      <c r="CY34" s="172"/>
      <c r="CZ34" s="172"/>
      <c r="DA34" s="172"/>
      <c r="DB34" s="172"/>
      <c r="DC34" s="172"/>
      <c r="DD34" s="172"/>
      <c r="DE34" s="172"/>
      <c r="DF34" s="172"/>
      <c r="DG34" s="172"/>
      <c r="DH34" s="172"/>
      <c r="DI34" s="172"/>
      <c r="DJ34" s="172"/>
      <c r="DK34" s="172"/>
      <c r="DL34" s="172"/>
      <c r="DM34" s="172"/>
      <c r="DN34" s="172"/>
      <c r="DO34" s="172"/>
      <c r="DP34" s="172"/>
      <c r="DQ34" s="172"/>
      <c r="DR34" s="172"/>
      <c r="DS34" s="172"/>
      <c r="DT34" s="172"/>
      <c r="DU34" s="172"/>
      <c r="DV34" s="172"/>
      <c r="DW34" s="172"/>
      <c r="DX34" s="172"/>
      <c r="DY34" s="172"/>
      <c r="DZ34" s="172"/>
      <c r="EA34" s="172"/>
      <c r="EB34" s="172"/>
      <c r="EC34" s="172"/>
      <c r="ED34" s="172"/>
      <c r="EE34" s="172"/>
      <c r="EF34" s="172"/>
      <c r="EG34" s="172"/>
      <c r="EH34" s="172"/>
      <c r="EI34" s="172"/>
      <c r="EJ34" s="172"/>
      <c r="EK34" s="172"/>
      <c r="EL34" s="172"/>
      <c r="EM34" s="172"/>
      <c r="EN34" s="172"/>
      <c r="EO34" s="172"/>
      <c r="EP34" s="172"/>
      <c r="EQ34" s="172"/>
      <c r="ER34" s="172"/>
      <c r="ES34" s="172"/>
      <c r="ET34" s="172"/>
      <c r="EU34" s="172"/>
      <c r="EV34" s="172"/>
      <c r="EW34" s="172"/>
      <c r="EX34" s="172"/>
      <c r="EY34" s="172"/>
      <c r="EZ34" s="172"/>
      <c r="FA34" s="172"/>
      <c r="FB34" s="172"/>
      <c r="FC34" s="172"/>
      <c r="FD34" s="172"/>
      <c r="FE34" s="172"/>
      <c r="FF34" s="172"/>
      <c r="FG34" s="172"/>
      <c r="FH34" s="172"/>
      <c r="FI34" s="172"/>
      <c r="FJ34" s="172"/>
      <c r="FK34" s="172"/>
      <c r="FL34" s="172"/>
      <c r="FM34" s="172"/>
      <c r="FN34" s="172"/>
      <c r="FO34" s="172"/>
      <c r="FP34" s="172"/>
      <c r="FQ34" s="172"/>
      <c r="FR34" s="172"/>
      <c r="FS34" s="172"/>
      <c r="FT34" s="172"/>
      <c r="FU34" s="172"/>
      <c r="FV34" s="172"/>
      <c r="FW34" s="172"/>
      <c r="FX34" s="172"/>
      <c r="FY34" s="172"/>
      <c r="FZ34" s="172"/>
      <c r="GA34" s="172"/>
      <c r="GB34" s="172"/>
      <c r="GC34" s="172"/>
      <c r="GD34" s="172"/>
      <c r="GE34" s="172"/>
      <c r="GF34" s="172"/>
      <c r="GG34" s="172"/>
      <c r="GH34" s="172"/>
      <c r="GI34" s="172"/>
      <c r="GJ34" s="172"/>
      <c r="GK34" s="172"/>
      <c r="GL34" s="172"/>
      <c r="GM34" s="172"/>
      <c r="GN34" s="172"/>
      <c r="GO34" s="172"/>
      <c r="GP34" s="172"/>
      <c r="GQ34" s="172"/>
      <c r="GR34" s="172"/>
      <c r="GS34" s="172"/>
      <c r="GT34" s="172"/>
      <c r="GU34" s="172"/>
      <c r="GV34" s="172"/>
      <c r="GW34" s="172"/>
      <c r="GX34" s="172"/>
      <c r="GY34" s="172"/>
      <c r="GZ34" s="172"/>
      <c r="HA34" s="172"/>
      <c r="HB34" s="172"/>
      <c r="HC34" s="172"/>
      <c r="HD34" s="172"/>
      <c r="HE34" s="172"/>
      <c r="HF34" s="172"/>
      <c r="HG34" s="172"/>
      <c r="HH34" s="172"/>
      <c r="HI34" s="172"/>
      <c r="HJ34" s="172"/>
      <c r="HK34" s="172"/>
      <c r="HL34" s="172"/>
      <c r="HM34" s="172"/>
      <c r="HN34" s="172"/>
      <c r="HO34" s="172"/>
      <c r="HP34" s="172"/>
      <c r="HQ34" s="172"/>
      <c r="HR34" s="172"/>
      <c r="HS34" s="172"/>
      <c r="HT34" s="172"/>
      <c r="HU34" s="172"/>
      <c r="HV34" s="172"/>
      <c r="HW34" s="172"/>
      <c r="HX34" s="172"/>
      <c r="HY34" s="172"/>
      <c r="HZ34" s="172"/>
      <c r="IA34" s="172"/>
      <c r="IB34" s="172"/>
      <c r="IC34" s="172"/>
      <c r="ID34" s="172"/>
      <c r="IE34" s="172"/>
      <c r="IF34" s="172"/>
      <c r="IG34" s="172"/>
      <c r="IH34" s="172"/>
      <c r="II34" s="172"/>
      <c r="IJ34" s="172"/>
      <c r="IK34" s="172"/>
      <c r="IL34" s="172"/>
      <c r="IM34" s="172"/>
      <c r="IN34" s="172"/>
      <c r="IO34" s="172"/>
      <c r="IP34" s="172"/>
      <c r="IQ34" s="172"/>
      <c r="IR34" s="172"/>
      <c r="IS34" s="172"/>
      <c r="IT34" s="172"/>
      <c r="IU34" s="172"/>
      <c r="IV34" s="172"/>
      <c r="IW34" s="172"/>
      <c r="IX34" s="172"/>
      <c r="IY34" s="172"/>
      <c r="IZ34" s="172"/>
      <c r="JA34" s="172"/>
      <c r="JB34" s="172"/>
      <c r="JC34" s="172"/>
      <c r="JD34" s="172"/>
      <c r="JE34" s="172"/>
      <c r="JF34" s="172"/>
      <c r="JG34" s="172"/>
      <c r="JH34" s="172"/>
      <c r="JI34" s="172"/>
      <c r="JJ34" s="172"/>
      <c r="JK34" s="172"/>
      <c r="JL34" s="172"/>
      <c r="JM34" s="172"/>
      <c r="JN34" s="172"/>
      <c r="JO34" s="172"/>
      <c r="JP34" s="172"/>
      <c r="JQ34" s="172"/>
      <c r="JR34" s="172"/>
      <c r="JS34" s="172"/>
      <c r="JT34" s="172"/>
      <c r="JU34" s="172"/>
      <c r="JV34" s="172"/>
      <c r="JW34" s="172"/>
      <c r="JX34" s="172"/>
      <c r="JY34" s="172"/>
      <c r="JZ34" s="172"/>
      <c r="KA34" s="172"/>
      <c r="KB34" s="172"/>
      <c r="KC34" s="172"/>
      <c r="KD34" s="172"/>
      <c r="KE34" s="172"/>
      <c r="KF34" s="172"/>
      <c r="KG34" s="172"/>
      <c r="KH34" s="172"/>
      <c r="KI34" s="172"/>
      <c r="KJ34" s="172"/>
      <c r="KK34" s="172"/>
      <c r="KL34" s="172"/>
      <c r="KM34" s="172"/>
      <c r="KN34" s="172"/>
      <c r="KO34" s="172"/>
      <c r="KP34" s="172"/>
      <c r="KQ34" s="172"/>
      <c r="KR34" s="172"/>
      <c r="KS34" s="172"/>
      <c r="KT34" s="172"/>
      <c r="KU34" s="172"/>
      <c r="KV34" s="172"/>
      <c r="KW34" s="172"/>
      <c r="KX34" s="172"/>
      <c r="KY34" s="172"/>
      <c r="KZ34" s="172"/>
      <c r="LA34" s="172"/>
      <c r="LB34" s="172"/>
      <c r="LC34" s="172"/>
      <c r="LD34" s="172"/>
      <c r="LE34" s="172"/>
      <c r="LF34" s="172"/>
      <c r="LG34" s="172"/>
      <c r="LH34" s="172"/>
      <c r="LI34" s="172"/>
      <c r="LJ34" s="172"/>
      <c r="LK34" s="172"/>
      <c r="LL34" s="172"/>
      <c r="LM34" s="172"/>
      <c r="LN34" s="172"/>
      <c r="LO34" s="172"/>
      <c r="LP34" s="172"/>
      <c r="LQ34" s="172"/>
      <c r="LR34" s="172"/>
      <c r="LS34" s="172"/>
      <c r="LT34" s="172"/>
      <c r="LU34" s="172"/>
      <c r="LV34" s="172"/>
      <c r="LW34" s="172"/>
      <c r="LX34" s="172"/>
      <c r="LY34" s="172"/>
      <c r="LZ34" s="172"/>
      <c r="MA34" s="172"/>
      <c r="MB34" s="172"/>
      <c r="MC34" s="172"/>
      <c r="MD34" s="172"/>
      <c r="ME34" s="172"/>
      <c r="MF34" s="172"/>
      <c r="MG34" s="172"/>
      <c r="MH34" s="172"/>
      <c r="MI34" s="172"/>
      <c r="MJ34" s="172"/>
      <c r="MK34" s="172"/>
      <c r="ML34" s="172"/>
      <c r="MM34" s="172"/>
      <c r="MN34" s="172"/>
      <c r="MO34" s="172"/>
      <c r="MP34" s="172"/>
      <c r="MQ34" s="172"/>
      <c r="MR34" s="172"/>
      <c r="MS34" s="172"/>
      <c r="MT34" s="172"/>
      <c r="MU34" s="172"/>
      <c r="MV34" s="172"/>
      <c r="MW34" s="172"/>
      <c r="MX34" s="172"/>
      <c r="MY34" s="172"/>
      <c r="MZ34" s="172"/>
      <c r="NA34" s="172"/>
      <c r="NB34" s="172"/>
      <c r="NC34" s="172"/>
      <c r="ND34" s="172"/>
      <c r="NE34" s="172"/>
      <c r="NF34" s="172"/>
      <c r="NG34" s="172"/>
      <c r="NH34" s="172"/>
      <c r="NI34" s="172"/>
      <c r="NJ34" s="172"/>
      <c r="NK34" s="172"/>
      <c r="NL34" s="172"/>
      <c r="NM34" s="172"/>
      <c r="NN34" s="172"/>
      <c r="NO34" s="172"/>
      <c r="NP34" s="172"/>
      <c r="NQ34" s="172"/>
      <c r="NR34" s="172"/>
      <c r="NS34" s="172"/>
      <c r="NT34" s="172"/>
      <c r="NU34" s="172"/>
      <c r="NV34" s="172"/>
      <c r="NW34" s="172"/>
      <c r="NX34" s="172"/>
      <c r="NY34" s="172"/>
      <c r="NZ34" s="172"/>
      <c r="OA34" s="172"/>
      <c r="OB34" s="172"/>
      <c r="OC34" s="172"/>
      <c r="OD34" s="172"/>
      <c r="OE34" s="172"/>
      <c r="OF34" s="172"/>
      <c r="OG34" s="172"/>
      <c r="OH34" s="172"/>
      <c r="OI34" s="172"/>
      <c r="OJ34" s="172"/>
      <c r="OK34" s="172"/>
      <c r="OL34" s="172"/>
      <c r="OM34" s="172"/>
      <c r="ON34" s="172"/>
      <c r="OO34" s="172"/>
      <c r="OP34" s="172"/>
      <c r="OQ34" s="172"/>
      <c r="OR34" s="172"/>
      <c r="OS34" s="172"/>
      <c r="OT34" s="172"/>
      <c r="OU34" s="172"/>
      <c r="OV34" s="172"/>
      <c r="OW34" s="172"/>
      <c r="OX34" s="172"/>
      <c r="OY34" s="172"/>
      <c r="OZ34" s="172"/>
      <c r="PA34" s="172"/>
      <c r="PB34" s="172"/>
      <c r="PC34" s="172"/>
      <c r="PD34" s="172"/>
      <c r="PE34" s="172"/>
      <c r="PF34" s="172"/>
      <c r="PG34" s="172"/>
      <c r="PH34" s="172"/>
      <c r="PI34" s="172"/>
      <c r="PJ34" s="172"/>
      <c r="PK34" s="172"/>
      <c r="PL34" s="172"/>
      <c r="PM34" s="172"/>
      <c r="PN34" s="172"/>
      <c r="PO34" s="172"/>
      <c r="PP34" s="172"/>
      <c r="PQ34" s="172"/>
      <c r="PR34" s="172"/>
      <c r="PS34" s="172"/>
      <c r="PT34" s="172"/>
      <c r="PU34" s="172"/>
      <c r="PV34" s="172"/>
      <c r="PW34" s="172"/>
      <c r="PX34" s="172"/>
      <c r="PY34" s="172"/>
      <c r="PZ34" s="172"/>
      <c r="QA34" s="172"/>
      <c r="QB34" s="172"/>
      <c r="QC34" s="172"/>
      <c r="QD34" s="172"/>
      <c r="QE34" s="172"/>
      <c r="QF34" s="172"/>
      <c r="QG34" s="172"/>
      <c r="QH34" s="172"/>
      <c r="QI34" s="172"/>
      <c r="QJ34" s="172"/>
      <c r="QK34" s="172"/>
      <c r="QL34" s="172"/>
      <c r="QM34" s="172"/>
      <c r="QN34" s="172"/>
      <c r="QO34" s="172"/>
      <c r="QP34" s="172"/>
      <c r="QQ34" s="172"/>
      <c r="QR34" s="172"/>
      <c r="QS34" s="172"/>
      <c r="QT34" s="172"/>
      <c r="QU34" s="172"/>
      <c r="QV34" s="172"/>
      <c r="QW34" s="172"/>
      <c r="QX34" s="172"/>
      <c r="QY34" s="172"/>
      <c r="QZ34" s="172"/>
      <c r="RA34" s="172"/>
      <c r="RB34" s="172"/>
      <c r="RC34" s="172"/>
      <c r="RD34" s="172"/>
      <c r="RE34" s="172"/>
      <c r="RF34" s="172"/>
      <c r="RG34" s="172"/>
      <c r="RH34" s="172"/>
      <c r="RI34" s="172"/>
      <c r="RJ34" s="172"/>
      <c r="RK34" s="172"/>
      <c r="RL34" s="172"/>
      <c r="RM34" s="172"/>
      <c r="RN34" s="172"/>
      <c r="RO34" s="172"/>
      <c r="RP34" s="172"/>
      <c r="RQ34" s="172"/>
      <c r="RR34" s="172"/>
      <c r="RS34" s="172"/>
      <c r="RT34" s="172"/>
      <c r="RU34" s="172"/>
      <c r="RV34" s="172"/>
      <c r="RW34" s="172"/>
      <c r="RX34" s="172"/>
      <c r="RY34" s="172"/>
      <c r="RZ34" s="172"/>
      <c r="SA34" s="172"/>
      <c r="SB34" s="172"/>
      <c r="SC34" s="172"/>
      <c r="SD34" s="172"/>
      <c r="SE34" s="172"/>
      <c r="SF34" s="172"/>
      <c r="SG34" s="172"/>
      <c r="SH34" s="172"/>
      <c r="SI34" s="172"/>
      <c r="SJ34" s="172"/>
      <c r="SK34" s="172"/>
      <c r="SL34" s="172"/>
      <c r="SM34" s="172"/>
      <c r="SN34" s="172"/>
      <c r="SO34" s="172"/>
      <c r="SP34" s="172"/>
      <c r="SQ34" s="172"/>
      <c r="SR34" s="172"/>
      <c r="SS34" s="172"/>
      <c r="ST34" s="172"/>
      <c r="SU34" s="172"/>
      <c r="SV34" s="172"/>
      <c r="SW34" s="172"/>
      <c r="SX34" s="172"/>
      <c r="SY34" s="172"/>
      <c r="SZ34" s="172"/>
      <c r="TA34" s="172"/>
      <c r="TB34" s="172"/>
      <c r="TC34" s="172"/>
      <c r="TD34" s="172"/>
      <c r="TE34" s="172"/>
      <c r="TF34" s="172"/>
      <c r="TG34" s="172"/>
      <c r="TH34" s="172"/>
      <c r="TI34" s="172"/>
      <c r="TJ34" s="172"/>
      <c r="TK34" s="172"/>
      <c r="TL34" s="172"/>
      <c r="TM34" s="172"/>
      <c r="TN34" s="172"/>
      <c r="TO34" s="172"/>
      <c r="TP34" s="172"/>
      <c r="TQ34" s="172"/>
      <c r="TR34" s="172"/>
      <c r="TS34" s="172"/>
      <c r="TT34" s="172"/>
      <c r="TU34" s="172"/>
      <c r="TV34" s="172"/>
      <c r="TW34" s="172"/>
      <c r="TX34" s="172"/>
      <c r="TY34" s="172"/>
      <c r="TZ34" s="172"/>
      <c r="UA34" s="172"/>
      <c r="UB34" s="172"/>
      <c r="UC34" s="172"/>
      <c r="UD34" s="172"/>
      <c r="UE34" s="172"/>
      <c r="UF34" s="172"/>
      <c r="UG34" s="172"/>
      <c r="UH34" s="172"/>
      <c r="UI34" s="172"/>
      <c r="UJ34" s="172"/>
      <c r="UK34" s="172"/>
      <c r="UL34" s="172"/>
      <c r="UM34" s="172"/>
      <c r="UN34" s="172"/>
      <c r="UO34" s="172"/>
      <c r="UP34" s="172"/>
      <c r="UQ34" s="172"/>
      <c r="UR34" s="172"/>
      <c r="US34" s="172"/>
      <c r="UT34" s="172"/>
      <c r="UU34" s="172"/>
      <c r="UV34" s="172"/>
      <c r="UW34" s="172"/>
      <c r="UX34" s="172"/>
      <c r="UY34" s="172"/>
      <c r="UZ34" s="172"/>
      <c r="VA34" s="172"/>
      <c r="VB34" s="172"/>
      <c r="VC34" s="172"/>
      <c r="VD34" s="172"/>
      <c r="VE34" s="172"/>
      <c r="VF34" s="172"/>
      <c r="VG34" s="172"/>
      <c r="VH34" s="172"/>
      <c r="VI34" s="172"/>
      <c r="VJ34" s="172"/>
      <c r="VK34" s="172"/>
      <c r="VL34" s="172"/>
      <c r="VM34" s="172"/>
      <c r="VN34" s="172"/>
      <c r="VO34" s="172"/>
      <c r="VP34" s="172"/>
      <c r="VQ34" s="172"/>
      <c r="VR34" s="172"/>
      <c r="VS34" s="172"/>
      <c r="VT34" s="172"/>
      <c r="VU34" s="172"/>
      <c r="VV34" s="172"/>
      <c r="VW34" s="172"/>
      <c r="VX34" s="172"/>
      <c r="VY34" s="172"/>
      <c r="VZ34" s="172"/>
      <c r="WA34" s="172"/>
      <c r="WB34" s="172"/>
      <c r="WC34" s="172"/>
      <c r="WD34" s="172"/>
      <c r="WE34" s="172"/>
      <c r="WF34" s="172"/>
      <c r="WG34" s="172"/>
      <c r="WH34" s="172"/>
      <c r="WI34" s="172"/>
      <c r="WJ34" s="172"/>
      <c r="WK34" s="172"/>
      <c r="WL34" s="172"/>
      <c r="WM34" s="172"/>
      <c r="WN34" s="172"/>
      <c r="WO34" s="172"/>
      <c r="WP34" s="172"/>
      <c r="WQ34" s="172"/>
      <c r="WR34" s="172"/>
      <c r="WS34" s="172"/>
      <c r="WT34" s="172"/>
      <c r="WU34" s="172"/>
      <c r="WV34" s="172"/>
      <c r="WW34" s="172"/>
      <c r="WX34" s="172"/>
      <c r="WY34" s="172"/>
      <c r="WZ34" s="172"/>
      <c r="XA34" s="172"/>
      <c r="XB34" s="172"/>
      <c r="XC34" s="172"/>
      <c r="XD34" s="172"/>
      <c r="XE34" s="172"/>
      <c r="XF34" s="172"/>
      <c r="XG34" s="172"/>
      <c r="XH34" s="172"/>
      <c r="XI34" s="172"/>
      <c r="XJ34" s="172"/>
      <c r="XK34" s="172"/>
      <c r="XL34" s="172"/>
      <c r="XM34" s="172"/>
      <c r="XN34" s="172"/>
      <c r="XO34" s="172"/>
      <c r="XP34" s="172"/>
      <c r="XQ34" s="172"/>
      <c r="XR34" s="172"/>
      <c r="XS34" s="172"/>
      <c r="XT34" s="172"/>
      <c r="XU34" s="172"/>
      <c r="XV34" s="172"/>
      <c r="XW34" s="172"/>
      <c r="XX34" s="172"/>
      <c r="XY34" s="172"/>
      <c r="XZ34" s="172"/>
      <c r="YA34" s="172"/>
      <c r="YB34" s="172"/>
      <c r="YC34" s="172"/>
      <c r="YD34" s="172"/>
      <c r="YE34" s="172"/>
      <c r="YF34" s="172"/>
      <c r="YG34" s="172"/>
      <c r="YH34" s="172"/>
      <c r="YI34" s="172"/>
      <c r="YJ34" s="172"/>
      <c r="YK34" s="172"/>
      <c r="YL34" s="172"/>
      <c r="YM34" s="172"/>
      <c r="YN34" s="172"/>
      <c r="YO34" s="172"/>
      <c r="YP34" s="172"/>
      <c r="YQ34" s="172"/>
      <c r="YR34" s="172"/>
      <c r="YS34" s="172"/>
      <c r="YT34" s="172"/>
      <c r="YU34" s="172"/>
      <c r="YV34" s="172"/>
      <c r="YW34" s="172"/>
      <c r="YX34" s="172"/>
      <c r="YY34" s="172"/>
      <c r="YZ34" s="172"/>
      <c r="ZA34" s="172"/>
      <c r="ZB34" s="172"/>
      <c r="ZC34" s="172"/>
      <c r="ZD34" s="172"/>
      <c r="ZE34" s="172"/>
      <c r="ZF34" s="172"/>
      <c r="ZG34" s="172"/>
      <c r="ZH34" s="172"/>
      <c r="ZI34" s="172"/>
      <c r="ZJ34" s="172"/>
      <c r="ZK34" s="172"/>
      <c r="ZL34" s="172"/>
      <c r="ZM34" s="172"/>
      <c r="ZN34" s="172"/>
      <c r="ZO34" s="172"/>
      <c r="ZP34" s="172"/>
      <c r="ZQ34" s="172"/>
      <c r="ZR34" s="172"/>
      <c r="ZS34" s="172"/>
      <c r="ZT34" s="172"/>
      <c r="ZU34" s="172"/>
      <c r="ZV34" s="172"/>
      <c r="ZW34" s="172"/>
      <c r="ZX34" s="172"/>
      <c r="ZY34" s="172"/>
      <c r="ZZ34" s="172"/>
      <c r="AAA34" s="172"/>
      <c r="AAB34" s="172"/>
      <c r="AAC34" s="172"/>
      <c r="AAD34" s="172"/>
      <c r="AAE34" s="172"/>
      <c r="AAF34" s="172"/>
      <c r="AAG34" s="172"/>
      <c r="AAH34" s="172"/>
      <c r="AAI34" s="172"/>
      <c r="AAJ34" s="172"/>
      <c r="AAK34" s="172"/>
      <c r="AAL34" s="172"/>
      <c r="AAM34" s="172"/>
      <c r="AAN34" s="172"/>
      <c r="AAO34" s="172"/>
      <c r="AAP34" s="172"/>
      <c r="AAQ34" s="172"/>
      <c r="AAR34" s="172"/>
      <c r="AAS34" s="172"/>
      <c r="AAT34" s="172"/>
      <c r="AAU34" s="172"/>
      <c r="AAV34" s="172"/>
      <c r="AAW34" s="172"/>
      <c r="AAX34" s="172"/>
      <c r="AAY34" s="172"/>
      <c r="AAZ34" s="172"/>
      <c r="ABA34" s="172"/>
      <c r="ABB34" s="172"/>
      <c r="ABC34" s="172"/>
      <c r="ABD34" s="172"/>
      <c r="ABE34" s="172"/>
      <c r="ABF34" s="172"/>
      <c r="ABG34" s="172"/>
      <c r="ABH34" s="172"/>
      <c r="ABI34" s="172"/>
      <c r="ABJ34" s="172"/>
      <c r="ABK34" s="172"/>
      <c r="ABL34" s="172"/>
      <c r="ABM34" s="172"/>
      <c r="ABN34" s="172"/>
      <c r="ABO34" s="172"/>
      <c r="ABP34" s="172"/>
      <c r="ABQ34" s="172"/>
      <c r="ABR34" s="172"/>
      <c r="ABS34" s="172"/>
      <c r="ABT34" s="172"/>
      <c r="ABU34" s="172"/>
      <c r="ABV34" s="172"/>
      <c r="ABW34" s="172"/>
      <c r="ABX34" s="172"/>
      <c r="ABY34" s="172"/>
      <c r="ABZ34" s="172"/>
      <c r="ACA34" s="172"/>
      <c r="ACB34" s="172"/>
      <c r="ACC34" s="172"/>
      <c r="ACD34" s="172"/>
      <c r="ACE34" s="172"/>
      <c r="ACF34" s="172"/>
      <c r="ACG34" s="172"/>
      <c r="ACH34" s="172"/>
      <c r="ACI34" s="172"/>
      <c r="ACJ34" s="172"/>
      <c r="ACK34" s="172"/>
      <c r="ACL34" s="172"/>
      <c r="ACM34" s="172"/>
      <c r="ACN34" s="172"/>
      <c r="ACO34" s="172"/>
      <c r="ACP34" s="172"/>
      <c r="ACQ34" s="172"/>
      <c r="ACR34" s="172"/>
      <c r="ACS34" s="172"/>
      <c r="ACT34" s="172"/>
      <c r="ACU34" s="172"/>
      <c r="ACV34" s="172"/>
      <c r="ACW34" s="172"/>
      <c r="ACX34" s="172"/>
      <c r="ACY34" s="172"/>
      <c r="ACZ34" s="172"/>
      <c r="ADA34" s="172"/>
      <c r="ADB34" s="172"/>
      <c r="ADC34" s="172"/>
      <c r="ADD34" s="172"/>
      <c r="ADE34" s="172"/>
      <c r="ADF34" s="172"/>
      <c r="ADG34" s="172"/>
      <c r="ADH34" s="172"/>
      <c r="ADI34" s="172"/>
      <c r="ADJ34" s="172"/>
      <c r="ADK34" s="172"/>
      <c r="ADL34" s="172"/>
      <c r="ADM34" s="172"/>
      <c r="ADN34" s="172"/>
      <c r="ADO34" s="172"/>
      <c r="ADP34" s="172"/>
      <c r="ADQ34" s="172"/>
      <c r="ADR34" s="172"/>
      <c r="ADS34" s="172"/>
      <c r="ADT34" s="172"/>
      <c r="ADU34" s="172"/>
      <c r="ADV34" s="172"/>
      <c r="ADW34" s="172"/>
      <c r="ADX34" s="172"/>
      <c r="ADY34" s="172"/>
      <c r="ADZ34" s="172"/>
      <c r="AEA34" s="172"/>
      <c r="AEB34" s="172"/>
      <c r="AEC34" s="172"/>
      <c r="AED34" s="172"/>
      <c r="AEE34" s="172"/>
      <c r="AEF34" s="172"/>
      <c r="AEG34" s="172"/>
      <c r="AEH34" s="172"/>
      <c r="AEI34" s="172"/>
      <c r="AEJ34" s="172"/>
      <c r="AEK34" s="172"/>
      <c r="AEL34" s="172"/>
      <c r="AEM34" s="172"/>
      <c r="AEN34" s="172"/>
      <c r="AEO34" s="172"/>
      <c r="AEP34" s="172"/>
      <c r="AEQ34" s="172"/>
      <c r="AER34" s="172"/>
      <c r="AES34" s="172"/>
      <c r="AET34" s="172"/>
      <c r="AEU34" s="172"/>
      <c r="AEV34" s="172"/>
      <c r="AEW34" s="172"/>
      <c r="AEX34" s="172"/>
      <c r="AEY34" s="172"/>
      <c r="AEZ34" s="172"/>
      <c r="AFA34" s="172"/>
      <c r="AFB34" s="172"/>
      <c r="AFC34" s="172"/>
      <c r="AFD34" s="172"/>
      <c r="AFE34" s="172"/>
      <c r="AFF34" s="172"/>
      <c r="AFG34" s="172"/>
      <c r="AFH34" s="172"/>
      <c r="AFI34" s="172"/>
      <c r="AFJ34" s="172"/>
      <c r="AFK34" s="172"/>
      <c r="AFL34" s="172"/>
      <c r="AFM34" s="172"/>
      <c r="AFN34" s="172"/>
      <c r="AFO34" s="172"/>
      <c r="AFP34" s="172"/>
      <c r="AFQ34" s="172"/>
      <c r="AFR34" s="172"/>
      <c r="AFS34" s="172"/>
      <c r="AFT34" s="172"/>
      <c r="AFU34" s="172"/>
      <c r="AFV34" s="172"/>
      <c r="AFW34" s="172"/>
      <c r="AFX34" s="172"/>
      <c r="AFY34" s="172"/>
      <c r="AFZ34" s="172"/>
      <c r="AGA34" s="172"/>
      <c r="AGB34" s="172"/>
      <c r="AGC34" s="172"/>
      <c r="AGD34" s="172"/>
      <c r="AGE34" s="172"/>
      <c r="AGF34" s="172"/>
      <c r="AGG34" s="172"/>
      <c r="AGH34" s="172"/>
      <c r="AGI34" s="172"/>
      <c r="AGJ34" s="172"/>
      <c r="AGK34" s="172"/>
      <c r="AGL34" s="172"/>
      <c r="AGM34" s="172"/>
      <c r="AGN34" s="172"/>
      <c r="AGO34" s="172"/>
      <c r="AGP34" s="172"/>
      <c r="AGQ34" s="172"/>
      <c r="AGR34" s="172"/>
      <c r="AGS34" s="172"/>
      <c r="AGT34" s="172"/>
      <c r="AGU34" s="172"/>
      <c r="AGV34" s="172"/>
      <c r="AGW34" s="172"/>
      <c r="AGX34" s="172"/>
      <c r="AGY34" s="172"/>
      <c r="AGZ34" s="172"/>
      <c r="AHA34" s="172"/>
      <c r="AHB34" s="172"/>
      <c r="AHC34" s="172"/>
      <c r="AHD34" s="172"/>
      <c r="AHE34" s="172"/>
      <c r="AHF34" s="172"/>
      <c r="AHG34" s="172"/>
      <c r="AHH34" s="172"/>
      <c r="AHI34" s="172"/>
      <c r="AHJ34" s="172"/>
      <c r="AHK34" s="172"/>
      <c r="AHL34" s="172"/>
      <c r="AHM34" s="172"/>
      <c r="AHN34" s="172"/>
      <c r="AHO34" s="172"/>
      <c r="AHP34" s="172"/>
      <c r="AHQ34" s="172"/>
      <c r="AHR34" s="172"/>
      <c r="AHS34" s="172"/>
      <c r="AHT34" s="172"/>
      <c r="AHU34" s="172"/>
      <c r="AHV34" s="172"/>
      <c r="AHW34" s="172"/>
      <c r="AHX34" s="172"/>
      <c r="AHY34" s="172"/>
      <c r="AHZ34" s="172"/>
      <c r="AIA34" s="172"/>
      <c r="AIB34" s="172"/>
      <c r="AIC34" s="172"/>
      <c r="AID34" s="172"/>
      <c r="AIE34" s="172"/>
      <c r="AIF34" s="172"/>
      <c r="AIG34" s="172"/>
      <c r="AIH34" s="172"/>
      <c r="AII34" s="172"/>
      <c r="AIJ34" s="172"/>
      <c r="AIK34" s="172"/>
      <c r="AIL34" s="172"/>
      <c r="AIM34" s="172"/>
      <c r="AIN34" s="172"/>
      <c r="AIO34" s="172"/>
      <c r="AIP34" s="172"/>
      <c r="AIQ34" s="172"/>
      <c r="AIR34" s="172"/>
      <c r="AIS34" s="172"/>
      <c r="AIT34" s="172"/>
      <c r="AIU34" s="172"/>
      <c r="AIV34" s="172"/>
      <c r="AIW34" s="172"/>
      <c r="AIX34" s="172"/>
      <c r="AIY34" s="172"/>
      <c r="AIZ34" s="172"/>
      <c r="AJA34" s="172"/>
      <c r="AJB34" s="172"/>
      <c r="AJC34" s="172"/>
      <c r="AJD34" s="172"/>
      <c r="AJE34" s="172"/>
      <c r="AJF34" s="172"/>
      <c r="AJG34" s="172"/>
      <c r="AJH34" s="172"/>
      <c r="AJI34" s="172"/>
      <c r="AJJ34" s="172"/>
      <c r="AJK34" s="172"/>
      <c r="AJL34" s="172"/>
      <c r="AJM34" s="172"/>
      <c r="AJN34" s="172"/>
      <c r="AJO34" s="172"/>
      <c r="AJP34" s="172"/>
      <c r="AJQ34" s="172"/>
      <c r="AJR34" s="172"/>
      <c r="AJS34" s="172"/>
      <c r="AJT34" s="172"/>
      <c r="AJU34" s="172"/>
      <c r="AJV34" s="172"/>
      <c r="AJW34" s="172"/>
      <c r="AJX34" s="172"/>
      <c r="AJY34" s="172"/>
      <c r="AJZ34" s="172"/>
      <c r="AKA34" s="172"/>
      <c r="AKB34" s="172"/>
      <c r="AKC34" s="172"/>
      <c r="AKD34" s="172"/>
      <c r="AKE34" s="172"/>
      <c r="AKF34" s="172"/>
      <c r="AKG34" s="172"/>
      <c r="AKH34" s="172"/>
      <c r="AKI34" s="172"/>
      <c r="AKJ34" s="172"/>
      <c r="AKK34" s="172"/>
      <c r="AKL34" s="172"/>
      <c r="AKM34" s="172"/>
      <c r="AKN34" s="172"/>
      <c r="AKO34" s="172"/>
      <c r="AKP34" s="172"/>
      <c r="AKQ34" s="172"/>
      <c r="AKR34" s="172"/>
      <c r="AKS34" s="172"/>
      <c r="AKT34" s="172"/>
      <c r="AKU34" s="172"/>
      <c r="AKV34" s="172"/>
      <c r="AKW34" s="172"/>
      <c r="AKX34" s="172"/>
      <c r="AKY34" s="172"/>
      <c r="AKZ34" s="172"/>
      <c r="ALA34" s="172"/>
      <c r="ALB34" s="172"/>
      <c r="ALC34" s="172"/>
      <c r="ALD34" s="172"/>
      <c r="ALE34" s="172"/>
      <c r="ALF34" s="172"/>
      <c r="ALG34" s="172"/>
      <c r="ALH34" s="172"/>
      <c r="ALI34" s="172"/>
      <c r="ALJ34" s="172"/>
      <c r="ALK34" s="172"/>
      <c r="ALL34" s="172"/>
      <c r="ALM34" s="172"/>
      <c r="ALN34" s="172"/>
      <c r="ALO34" s="172"/>
      <c r="ALP34" s="172"/>
      <c r="ALQ34" s="172"/>
      <c r="ALR34" s="172"/>
      <c r="ALS34" s="172"/>
      <c r="ALT34" s="172"/>
      <c r="ALU34" s="172"/>
      <c r="ALV34" s="172"/>
      <c r="ALW34" s="172"/>
      <c r="ALX34" s="172"/>
      <c r="ALY34" s="172"/>
      <c r="ALZ34" s="172"/>
      <c r="AMA34" s="172"/>
      <c r="AMB34" s="172"/>
      <c r="AMC34" s="172"/>
      <c r="AMD34" s="172"/>
      <c r="AME34" s="172"/>
      <c r="AMF34" s="172"/>
      <c r="AMG34" s="172"/>
      <c r="AMH34" s="172"/>
      <c r="AMI34" s="172"/>
      <c r="AMJ34" s="172"/>
      <c r="AMK34" s="172"/>
    </row>
    <row r="35" spans="1:1025" ht="21" customHeight="1" outlineLevel="1" x14ac:dyDescent="0.25">
      <c r="A35" s="187">
        <v>31</v>
      </c>
      <c r="B35" s="180" t="s">
        <v>444</v>
      </c>
      <c r="C35" s="180" t="s">
        <v>445</v>
      </c>
      <c r="D35" s="181" t="s">
        <v>52</v>
      </c>
      <c r="E35" s="182">
        <v>2657</v>
      </c>
      <c r="F35" s="183">
        <v>4860</v>
      </c>
      <c r="G35" s="182">
        <v>2604</v>
      </c>
      <c r="H35" s="184">
        <v>2864</v>
      </c>
      <c r="I35" s="184">
        <v>839</v>
      </c>
      <c r="J35" s="184">
        <v>1903</v>
      </c>
      <c r="K35" s="184">
        <v>3015</v>
      </c>
      <c r="L35" s="184">
        <v>3483</v>
      </c>
      <c r="M35" s="184">
        <v>3262</v>
      </c>
      <c r="N35" s="184">
        <v>4001</v>
      </c>
      <c r="O35" s="187">
        <v>3422</v>
      </c>
      <c r="P35" s="180">
        <v>4062</v>
      </c>
      <c r="Q35" s="180">
        <f t="shared" si="0"/>
        <v>36972</v>
      </c>
    </row>
    <row r="36" spans="1:1025" ht="21" customHeight="1" outlineLevel="1" x14ac:dyDescent="0.25">
      <c r="A36" s="187">
        <v>32</v>
      </c>
      <c r="B36" s="180" t="s">
        <v>446</v>
      </c>
      <c r="C36" s="180" t="s">
        <v>445</v>
      </c>
      <c r="D36" s="181" t="s">
        <v>53</v>
      </c>
      <c r="E36" s="182">
        <v>50</v>
      </c>
      <c r="F36" s="183">
        <v>165</v>
      </c>
      <c r="G36" s="182">
        <v>44</v>
      </c>
      <c r="H36" s="184">
        <v>201</v>
      </c>
      <c r="I36" s="184">
        <v>48</v>
      </c>
      <c r="J36" s="184">
        <v>29</v>
      </c>
      <c r="K36" s="184">
        <v>62</v>
      </c>
      <c r="L36" s="184">
        <v>58</v>
      </c>
      <c r="M36" s="184">
        <v>98</v>
      </c>
      <c r="N36" s="187">
        <v>119</v>
      </c>
      <c r="O36" s="187">
        <v>185</v>
      </c>
      <c r="P36" s="180">
        <v>378</v>
      </c>
      <c r="Q36" s="180">
        <f t="shared" si="0"/>
        <v>1437</v>
      </c>
    </row>
    <row r="37" spans="1:1025" ht="21" customHeight="1" outlineLevel="1" x14ac:dyDescent="0.25">
      <c r="A37" s="187">
        <v>33</v>
      </c>
      <c r="B37" s="180" t="s">
        <v>447</v>
      </c>
      <c r="C37" s="180" t="s">
        <v>448</v>
      </c>
      <c r="D37" s="181" t="s">
        <v>50</v>
      </c>
      <c r="E37" s="182">
        <v>629</v>
      </c>
      <c r="F37" s="183">
        <v>714</v>
      </c>
      <c r="G37" s="182">
        <v>493</v>
      </c>
      <c r="H37" s="184">
        <v>517</v>
      </c>
      <c r="I37" s="184">
        <v>194</v>
      </c>
      <c r="J37" s="184">
        <v>233</v>
      </c>
      <c r="K37" s="184">
        <v>439</v>
      </c>
      <c r="L37" s="184">
        <v>330</v>
      </c>
      <c r="M37" s="184">
        <v>451</v>
      </c>
      <c r="N37" s="187">
        <v>594</v>
      </c>
      <c r="O37" s="187">
        <v>511</v>
      </c>
      <c r="P37" s="180">
        <v>696</v>
      </c>
      <c r="Q37" s="180">
        <f t="shared" si="0"/>
        <v>5801</v>
      </c>
    </row>
    <row r="38" spans="1:1025" ht="21" customHeight="1" outlineLevel="1" x14ac:dyDescent="0.25">
      <c r="A38" s="187">
        <v>34</v>
      </c>
      <c r="B38" s="187" t="s">
        <v>449</v>
      </c>
      <c r="C38" s="187" t="s">
        <v>450</v>
      </c>
      <c r="D38" s="181" t="s">
        <v>50</v>
      </c>
      <c r="E38" s="182">
        <v>163</v>
      </c>
      <c r="F38" s="183">
        <v>220</v>
      </c>
      <c r="G38" s="182">
        <v>136</v>
      </c>
      <c r="H38" s="184">
        <v>142</v>
      </c>
      <c r="I38" s="184">
        <v>77</v>
      </c>
      <c r="J38" s="184">
        <v>136</v>
      </c>
      <c r="K38" s="184">
        <v>276</v>
      </c>
      <c r="L38" s="184">
        <v>267</v>
      </c>
      <c r="M38" s="184">
        <v>138</v>
      </c>
      <c r="N38" s="187">
        <v>224</v>
      </c>
      <c r="O38" s="187">
        <v>231</v>
      </c>
      <c r="P38" s="187">
        <v>199</v>
      </c>
      <c r="Q38" s="180">
        <f t="shared" si="0"/>
        <v>2209</v>
      </c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1"/>
      <c r="CH38" s="191"/>
      <c r="CI38" s="191"/>
      <c r="CJ38" s="191"/>
      <c r="CK38" s="191"/>
      <c r="CL38" s="191"/>
      <c r="CM38" s="191"/>
      <c r="CN38" s="191"/>
      <c r="CO38" s="191"/>
      <c r="CP38" s="191"/>
      <c r="CQ38" s="191"/>
      <c r="CR38" s="191"/>
      <c r="CS38" s="191"/>
      <c r="CT38" s="191"/>
      <c r="CU38" s="191"/>
      <c r="CV38" s="191"/>
      <c r="CW38" s="191"/>
      <c r="CX38" s="191"/>
      <c r="CY38" s="191"/>
      <c r="CZ38" s="191"/>
      <c r="DA38" s="191"/>
      <c r="DB38" s="191"/>
      <c r="DC38" s="191"/>
      <c r="DD38" s="191"/>
      <c r="DE38" s="191"/>
      <c r="DF38" s="191"/>
      <c r="DG38" s="191"/>
      <c r="DH38" s="191"/>
      <c r="DI38" s="191"/>
      <c r="DJ38" s="191"/>
      <c r="DK38" s="191"/>
      <c r="DL38" s="191"/>
      <c r="DM38" s="191"/>
      <c r="DN38" s="191"/>
      <c r="DO38" s="191"/>
      <c r="DP38" s="191"/>
      <c r="DQ38" s="191"/>
      <c r="DR38" s="191"/>
      <c r="DS38" s="191"/>
      <c r="DT38" s="191"/>
      <c r="DU38" s="191"/>
      <c r="DV38" s="191"/>
      <c r="DW38" s="191"/>
      <c r="DX38" s="191"/>
      <c r="DY38" s="191"/>
      <c r="DZ38" s="191"/>
      <c r="EA38" s="191"/>
      <c r="EB38" s="191"/>
      <c r="EC38" s="191"/>
      <c r="ED38" s="191"/>
      <c r="EE38" s="191"/>
      <c r="EF38" s="191"/>
      <c r="EG38" s="191"/>
      <c r="EH38" s="191"/>
      <c r="EI38" s="191"/>
      <c r="EJ38" s="191"/>
      <c r="EK38" s="191"/>
      <c r="EL38" s="191"/>
      <c r="EM38" s="191"/>
      <c r="EN38" s="191"/>
      <c r="EO38" s="191"/>
      <c r="EP38" s="191"/>
      <c r="EQ38" s="191"/>
      <c r="ER38" s="191"/>
      <c r="ES38" s="191"/>
      <c r="ET38" s="191"/>
      <c r="EU38" s="191"/>
      <c r="EV38" s="191"/>
      <c r="EW38" s="191"/>
      <c r="EX38" s="191"/>
      <c r="EY38" s="191"/>
      <c r="EZ38" s="191"/>
      <c r="FA38" s="191"/>
      <c r="FB38" s="191"/>
      <c r="FC38" s="191"/>
      <c r="FD38" s="191"/>
      <c r="FE38" s="191"/>
      <c r="FF38" s="191"/>
      <c r="FG38" s="191"/>
      <c r="FH38" s="191"/>
      <c r="FI38" s="191"/>
      <c r="FJ38" s="191"/>
      <c r="FK38" s="191"/>
      <c r="FL38" s="191"/>
      <c r="FM38" s="191"/>
      <c r="FN38" s="191"/>
      <c r="FO38" s="191"/>
      <c r="FP38" s="191"/>
      <c r="FQ38" s="191"/>
      <c r="FR38" s="191"/>
      <c r="FS38" s="191"/>
      <c r="FT38" s="191"/>
      <c r="FU38" s="191"/>
      <c r="FV38" s="191"/>
      <c r="FW38" s="191"/>
      <c r="FX38" s="191"/>
      <c r="FY38" s="191"/>
      <c r="FZ38" s="191"/>
      <c r="GA38" s="191"/>
      <c r="GB38" s="191"/>
      <c r="GC38" s="191"/>
      <c r="GD38" s="191"/>
      <c r="GE38" s="191"/>
      <c r="GF38" s="191"/>
      <c r="GG38" s="191"/>
      <c r="GH38" s="191"/>
      <c r="GI38" s="191"/>
      <c r="GJ38" s="191"/>
      <c r="GK38" s="191"/>
      <c r="GL38" s="191"/>
      <c r="GM38" s="191"/>
      <c r="GN38" s="191"/>
      <c r="GO38" s="191"/>
      <c r="GP38" s="191"/>
      <c r="GQ38" s="191"/>
      <c r="GR38" s="191"/>
      <c r="GS38" s="191"/>
      <c r="GT38" s="191"/>
      <c r="GU38" s="191"/>
      <c r="GV38" s="191"/>
      <c r="GW38" s="191"/>
      <c r="GX38" s="191"/>
      <c r="GY38" s="191"/>
      <c r="GZ38" s="191"/>
      <c r="HA38" s="191"/>
      <c r="HB38" s="191"/>
      <c r="HC38" s="191"/>
      <c r="HD38" s="191"/>
      <c r="HE38" s="191"/>
      <c r="HF38" s="191"/>
      <c r="HG38" s="191"/>
      <c r="HH38" s="191"/>
      <c r="HI38" s="191"/>
      <c r="HJ38" s="191"/>
      <c r="HK38" s="191"/>
      <c r="HL38" s="191"/>
      <c r="HM38" s="191"/>
      <c r="HN38" s="191"/>
      <c r="HO38" s="191"/>
      <c r="HP38" s="191"/>
      <c r="HQ38" s="191"/>
      <c r="HR38" s="191"/>
      <c r="HS38" s="191"/>
      <c r="HT38" s="191"/>
      <c r="HU38" s="191"/>
      <c r="HV38" s="191"/>
      <c r="HW38" s="191"/>
      <c r="HX38" s="191"/>
      <c r="HY38" s="191"/>
      <c r="HZ38" s="191"/>
      <c r="IA38" s="191"/>
      <c r="IB38" s="191"/>
      <c r="IC38" s="191"/>
      <c r="ID38" s="191"/>
      <c r="IE38" s="191"/>
      <c r="IF38" s="191"/>
      <c r="IG38" s="191"/>
      <c r="IH38" s="191"/>
      <c r="II38" s="191"/>
      <c r="IJ38" s="191"/>
      <c r="IK38" s="191"/>
      <c r="IL38" s="191"/>
      <c r="IM38" s="191"/>
      <c r="IN38" s="191"/>
      <c r="IO38" s="191"/>
      <c r="IP38" s="191"/>
      <c r="IQ38" s="191"/>
      <c r="IR38" s="191"/>
      <c r="IS38" s="191"/>
      <c r="IT38" s="191"/>
      <c r="IU38" s="191"/>
      <c r="IV38" s="191"/>
      <c r="IW38" s="191"/>
      <c r="IX38" s="191"/>
      <c r="IY38" s="191"/>
      <c r="IZ38" s="191"/>
      <c r="JA38" s="191"/>
      <c r="JB38" s="191"/>
      <c r="JC38" s="191"/>
      <c r="JD38" s="191"/>
      <c r="JE38" s="191"/>
      <c r="JF38" s="191"/>
      <c r="JG38" s="191"/>
      <c r="JH38" s="191"/>
      <c r="JI38" s="191"/>
      <c r="JJ38" s="191"/>
      <c r="JK38" s="191"/>
      <c r="JL38" s="191"/>
      <c r="JM38" s="191"/>
      <c r="JN38" s="191"/>
      <c r="JO38" s="191"/>
      <c r="JP38" s="191"/>
      <c r="JQ38" s="191"/>
      <c r="JR38" s="191"/>
      <c r="JS38" s="191"/>
      <c r="JT38" s="191"/>
      <c r="JU38" s="191"/>
      <c r="JV38" s="191"/>
      <c r="JW38" s="191"/>
      <c r="JX38" s="191"/>
      <c r="JY38" s="191"/>
      <c r="JZ38" s="191"/>
      <c r="KA38" s="191"/>
      <c r="KB38" s="191"/>
      <c r="KC38" s="191"/>
      <c r="KD38" s="191"/>
      <c r="KE38" s="191"/>
      <c r="KF38" s="191"/>
      <c r="KG38" s="191"/>
      <c r="KH38" s="191"/>
      <c r="KI38" s="191"/>
      <c r="KJ38" s="191"/>
      <c r="KK38" s="191"/>
      <c r="KL38" s="191"/>
      <c r="KM38" s="191"/>
      <c r="KN38" s="191"/>
      <c r="KO38" s="191"/>
      <c r="KP38" s="191"/>
      <c r="KQ38" s="191"/>
      <c r="KR38" s="191"/>
      <c r="KS38" s="191"/>
      <c r="KT38" s="191"/>
      <c r="KU38" s="191"/>
      <c r="KV38" s="191"/>
      <c r="KW38" s="191"/>
      <c r="KX38" s="191"/>
      <c r="KY38" s="191"/>
      <c r="KZ38" s="191"/>
      <c r="LA38" s="191"/>
      <c r="LB38" s="191"/>
      <c r="LC38" s="191"/>
      <c r="LD38" s="191"/>
      <c r="LE38" s="191"/>
      <c r="LF38" s="191"/>
      <c r="LG38" s="191"/>
      <c r="LH38" s="191"/>
      <c r="LI38" s="191"/>
      <c r="LJ38" s="191"/>
      <c r="LK38" s="191"/>
      <c r="LL38" s="191"/>
      <c r="LM38" s="191"/>
      <c r="LN38" s="191"/>
      <c r="LO38" s="191"/>
      <c r="LP38" s="191"/>
      <c r="LQ38" s="191"/>
      <c r="LR38" s="191"/>
      <c r="LS38" s="191"/>
      <c r="LT38" s="191"/>
      <c r="LU38" s="191"/>
      <c r="LV38" s="191"/>
      <c r="LW38" s="191"/>
      <c r="LX38" s="191"/>
      <c r="LY38" s="191"/>
      <c r="LZ38" s="191"/>
      <c r="MA38" s="191"/>
      <c r="MB38" s="191"/>
      <c r="MC38" s="191"/>
      <c r="MD38" s="191"/>
      <c r="ME38" s="191"/>
      <c r="MF38" s="191"/>
      <c r="MG38" s="191"/>
      <c r="MH38" s="191"/>
      <c r="MI38" s="191"/>
      <c r="MJ38" s="191"/>
      <c r="MK38" s="191"/>
      <c r="ML38" s="191"/>
      <c r="MM38" s="191"/>
      <c r="MN38" s="191"/>
      <c r="MO38" s="191"/>
      <c r="MP38" s="191"/>
      <c r="MQ38" s="191"/>
      <c r="MR38" s="191"/>
      <c r="MS38" s="191"/>
      <c r="MT38" s="191"/>
      <c r="MU38" s="191"/>
      <c r="MV38" s="191"/>
      <c r="MW38" s="191"/>
      <c r="MX38" s="191"/>
      <c r="MY38" s="191"/>
      <c r="MZ38" s="191"/>
      <c r="NA38" s="191"/>
      <c r="NB38" s="191"/>
      <c r="NC38" s="191"/>
      <c r="ND38" s="191"/>
      <c r="NE38" s="191"/>
      <c r="NF38" s="191"/>
      <c r="NG38" s="191"/>
      <c r="NH38" s="191"/>
      <c r="NI38" s="191"/>
      <c r="NJ38" s="191"/>
      <c r="NK38" s="191"/>
      <c r="NL38" s="191"/>
      <c r="NM38" s="191"/>
      <c r="NN38" s="191"/>
      <c r="NO38" s="191"/>
      <c r="NP38" s="191"/>
      <c r="NQ38" s="191"/>
      <c r="NR38" s="191"/>
      <c r="NS38" s="191"/>
      <c r="NT38" s="191"/>
      <c r="NU38" s="191"/>
      <c r="NV38" s="191"/>
      <c r="NW38" s="191"/>
      <c r="NX38" s="191"/>
      <c r="NY38" s="191"/>
      <c r="NZ38" s="191"/>
      <c r="OA38" s="191"/>
      <c r="OB38" s="191"/>
      <c r="OC38" s="191"/>
      <c r="OD38" s="191"/>
      <c r="OE38" s="191"/>
      <c r="OF38" s="191"/>
      <c r="OG38" s="191"/>
      <c r="OH38" s="191"/>
      <c r="OI38" s="191"/>
      <c r="OJ38" s="191"/>
      <c r="OK38" s="191"/>
      <c r="OL38" s="191"/>
      <c r="OM38" s="191"/>
      <c r="ON38" s="191"/>
      <c r="OO38" s="191"/>
      <c r="OP38" s="191"/>
      <c r="OQ38" s="191"/>
      <c r="OR38" s="191"/>
      <c r="OS38" s="191"/>
      <c r="OT38" s="191"/>
      <c r="OU38" s="191"/>
      <c r="OV38" s="191"/>
      <c r="OW38" s="191"/>
      <c r="OX38" s="191"/>
      <c r="OY38" s="191"/>
      <c r="OZ38" s="191"/>
      <c r="PA38" s="191"/>
      <c r="PB38" s="191"/>
      <c r="PC38" s="191"/>
      <c r="PD38" s="191"/>
      <c r="PE38" s="191"/>
      <c r="PF38" s="191"/>
      <c r="PG38" s="191"/>
      <c r="PH38" s="191"/>
      <c r="PI38" s="191"/>
      <c r="PJ38" s="191"/>
      <c r="PK38" s="191"/>
      <c r="PL38" s="191"/>
      <c r="PM38" s="191"/>
      <c r="PN38" s="191"/>
      <c r="PO38" s="191"/>
      <c r="PP38" s="191"/>
      <c r="PQ38" s="191"/>
      <c r="PR38" s="191"/>
      <c r="PS38" s="191"/>
      <c r="PT38" s="191"/>
      <c r="PU38" s="191"/>
      <c r="PV38" s="191"/>
      <c r="PW38" s="191"/>
      <c r="PX38" s="191"/>
      <c r="PY38" s="191"/>
      <c r="PZ38" s="191"/>
      <c r="QA38" s="191"/>
      <c r="QB38" s="191"/>
      <c r="QC38" s="191"/>
      <c r="QD38" s="191"/>
      <c r="QE38" s="191"/>
      <c r="QF38" s="191"/>
      <c r="QG38" s="191"/>
      <c r="QH38" s="191"/>
      <c r="QI38" s="191"/>
      <c r="QJ38" s="191"/>
      <c r="QK38" s="191"/>
      <c r="QL38" s="191"/>
      <c r="QM38" s="191"/>
      <c r="QN38" s="191"/>
      <c r="QO38" s="191"/>
      <c r="QP38" s="191"/>
      <c r="QQ38" s="191"/>
      <c r="QR38" s="191"/>
      <c r="QS38" s="191"/>
      <c r="QT38" s="191"/>
      <c r="QU38" s="191"/>
      <c r="QV38" s="191"/>
      <c r="QW38" s="191"/>
      <c r="QX38" s="191"/>
      <c r="QY38" s="191"/>
      <c r="QZ38" s="191"/>
      <c r="RA38" s="191"/>
      <c r="RB38" s="191"/>
      <c r="RC38" s="191"/>
      <c r="RD38" s="191"/>
      <c r="RE38" s="191"/>
      <c r="RF38" s="191"/>
      <c r="RG38" s="191"/>
      <c r="RH38" s="191"/>
      <c r="RI38" s="191"/>
      <c r="RJ38" s="191"/>
      <c r="RK38" s="191"/>
      <c r="RL38" s="191"/>
      <c r="RM38" s="191"/>
      <c r="RN38" s="191"/>
      <c r="RO38" s="191"/>
      <c r="RP38" s="191"/>
      <c r="RQ38" s="191"/>
      <c r="RR38" s="191"/>
      <c r="RS38" s="191"/>
      <c r="RT38" s="191"/>
      <c r="RU38" s="191"/>
      <c r="RV38" s="191"/>
      <c r="RW38" s="191"/>
      <c r="RX38" s="191"/>
      <c r="RY38" s="191"/>
      <c r="RZ38" s="191"/>
      <c r="SA38" s="191"/>
      <c r="SB38" s="191"/>
      <c r="SC38" s="191"/>
      <c r="SD38" s="191"/>
      <c r="SE38" s="191"/>
      <c r="SF38" s="191"/>
      <c r="SG38" s="191"/>
      <c r="SH38" s="191"/>
      <c r="SI38" s="191"/>
      <c r="SJ38" s="191"/>
      <c r="SK38" s="191"/>
      <c r="SL38" s="191"/>
      <c r="SM38" s="191"/>
      <c r="SN38" s="191"/>
      <c r="SO38" s="191"/>
      <c r="SP38" s="191"/>
      <c r="SQ38" s="191"/>
      <c r="SR38" s="191"/>
      <c r="SS38" s="191"/>
      <c r="ST38" s="191"/>
      <c r="SU38" s="191"/>
      <c r="SV38" s="191"/>
      <c r="SW38" s="191"/>
      <c r="SX38" s="191"/>
      <c r="SY38" s="191"/>
      <c r="SZ38" s="191"/>
      <c r="TA38" s="191"/>
      <c r="TB38" s="191"/>
      <c r="TC38" s="191"/>
      <c r="TD38" s="191"/>
      <c r="TE38" s="191"/>
      <c r="TF38" s="191"/>
      <c r="TG38" s="191"/>
      <c r="TH38" s="191"/>
      <c r="TI38" s="191"/>
      <c r="TJ38" s="191"/>
      <c r="TK38" s="191"/>
      <c r="TL38" s="191"/>
      <c r="TM38" s="191"/>
      <c r="TN38" s="191"/>
      <c r="TO38" s="191"/>
      <c r="TP38" s="191"/>
      <c r="TQ38" s="191"/>
      <c r="TR38" s="191"/>
      <c r="TS38" s="191"/>
      <c r="TT38" s="191"/>
      <c r="TU38" s="191"/>
      <c r="TV38" s="191"/>
      <c r="TW38" s="191"/>
      <c r="TX38" s="191"/>
      <c r="TY38" s="191"/>
      <c r="TZ38" s="191"/>
      <c r="UA38" s="191"/>
      <c r="UB38" s="191"/>
      <c r="UC38" s="191"/>
      <c r="UD38" s="191"/>
      <c r="UE38" s="191"/>
      <c r="UF38" s="191"/>
      <c r="UG38" s="191"/>
      <c r="UH38" s="191"/>
      <c r="UI38" s="191"/>
      <c r="UJ38" s="191"/>
      <c r="UK38" s="191"/>
      <c r="UL38" s="191"/>
      <c r="UM38" s="191"/>
      <c r="UN38" s="191"/>
      <c r="UO38" s="191"/>
      <c r="UP38" s="191"/>
      <c r="UQ38" s="191"/>
      <c r="UR38" s="191"/>
      <c r="US38" s="191"/>
      <c r="UT38" s="191"/>
      <c r="UU38" s="191"/>
      <c r="UV38" s="191"/>
      <c r="UW38" s="191"/>
      <c r="UX38" s="191"/>
      <c r="UY38" s="191"/>
      <c r="UZ38" s="191"/>
      <c r="VA38" s="191"/>
      <c r="VB38" s="191"/>
      <c r="VC38" s="191"/>
      <c r="VD38" s="191"/>
      <c r="VE38" s="191"/>
      <c r="VF38" s="191"/>
      <c r="VG38" s="191"/>
      <c r="VH38" s="191"/>
      <c r="VI38" s="191"/>
      <c r="VJ38" s="191"/>
      <c r="VK38" s="191"/>
      <c r="VL38" s="191"/>
      <c r="VM38" s="191"/>
      <c r="VN38" s="191"/>
      <c r="VO38" s="191"/>
      <c r="VP38" s="191"/>
      <c r="VQ38" s="191"/>
      <c r="VR38" s="191"/>
      <c r="VS38" s="191"/>
      <c r="VT38" s="191"/>
      <c r="VU38" s="191"/>
      <c r="VV38" s="191"/>
      <c r="VW38" s="191"/>
      <c r="VX38" s="191"/>
      <c r="VY38" s="191"/>
      <c r="VZ38" s="191"/>
      <c r="WA38" s="191"/>
      <c r="WB38" s="191"/>
      <c r="WC38" s="191"/>
      <c r="WD38" s="191"/>
      <c r="WE38" s="191"/>
      <c r="WF38" s="191"/>
      <c r="WG38" s="191"/>
      <c r="WH38" s="191"/>
      <c r="WI38" s="191"/>
      <c r="WJ38" s="191"/>
      <c r="WK38" s="191"/>
      <c r="WL38" s="191"/>
      <c r="WM38" s="191"/>
      <c r="WN38" s="191"/>
      <c r="WO38" s="191"/>
      <c r="WP38" s="191"/>
      <c r="WQ38" s="191"/>
      <c r="WR38" s="191"/>
      <c r="WS38" s="191"/>
      <c r="WT38" s="191"/>
      <c r="WU38" s="191"/>
      <c r="WV38" s="191"/>
      <c r="WW38" s="191"/>
      <c r="WX38" s="191"/>
      <c r="WY38" s="191"/>
      <c r="WZ38" s="191"/>
      <c r="XA38" s="191"/>
      <c r="XB38" s="191"/>
      <c r="XC38" s="191"/>
      <c r="XD38" s="191"/>
      <c r="XE38" s="191"/>
      <c r="XF38" s="191"/>
      <c r="XG38" s="191"/>
      <c r="XH38" s="191"/>
      <c r="XI38" s="191"/>
      <c r="XJ38" s="191"/>
      <c r="XK38" s="191"/>
      <c r="XL38" s="191"/>
      <c r="XM38" s="191"/>
      <c r="XN38" s="191"/>
      <c r="XO38" s="191"/>
      <c r="XP38" s="191"/>
      <c r="XQ38" s="191"/>
      <c r="XR38" s="191"/>
      <c r="XS38" s="191"/>
      <c r="XT38" s="191"/>
      <c r="XU38" s="191"/>
      <c r="XV38" s="191"/>
      <c r="XW38" s="191"/>
      <c r="XX38" s="191"/>
      <c r="XY38" s="191"/>
      <c r="XZ38" s="191"/>
      <c r="YA38" s="191"/>
      <c r="YB38" s="191"/>
      <c r="YC38" s="191"/>
      <c r="YD38" s="191"/>
      <c r="YE38" s="191"/>
      <c r="YF38" s="191"/>
      <c r="YG38" s="191"/>
      <c r="YH38" s="191"/>
      <c r="YI38" s="191"/>
      <c r="YJ38" s="191"/>
      <c r="YK38" s="191"/>
      <c r="YL38" s="191"/>
      <c r="YM38" s="191"/>
      <c r="YN38" s="191"/>
      <c r="YO38" s="191"/>
      <c r="YP38" s="191"/>
      <c r="YQ38" s="191"/>
      <c r="YR38" s="191"/>
      <c r="YS38" s="191"/>
      <c r="YT38" s="191"/>
      <c r="YU38" s="191"/>
      <c r="YV38" s="191"/>
      <c r="YW38" s="191"/>
      <c r="YX38" s="191"/>
      <c r="YY38" s="191"/>
      <c r="YZ38" s="191"/>
      <c r="ZA38" s="191"/>
      <c r="ZB38" s="191"/>
      <c r="ZC38" s="191"/>
      <c r="ZD38" s="191"/>
      <c r="ZE38" s="191"/>
      <c r="ZF38" s="191"/>
      <c r="ZG38" s="191"/>
      <c r="ZH38" s="191"/>
      <c r="ZI38" s="191"/>
      <c r="ZJ38" s="191"/>
      <c r="ZK38" s="191"/>
      <c r="ZL38" s="191"/>
      <c r="ZM38" s="191"/>
      <c r="ZN38" s="191"/>
      <c r="ZO38" s="191"/>
      <c r="ZP38" s="191"/>
      <c r="ZQ38" s="191"/>
      <c r="ZR38" s="191"/>
      <c r="ZS38" s="191"/>
      <c r="ZT38" s="191"/>
      <c r="ZU38" s="191"/>
      <c r="ZV38" s="191"/>
      <c r="ZW38" s="191"/>
      <c r="ZX38" s="191"/>
      <c r="ZY38" s="191"/>
      <c r="ZZ38" s="191"/>
      <c r="AAA38" s="191"/>
      <c r="AAB38" s="191"/>
      <c r="AAC38" s="191"/>
      <c r="AAD38" s="191"/>
      <c r="AAE38" s="191"/>
      <c r="AAF38" s="191"/>
      <c r="AAG38" s="191"/>
      <c r="AAH38" s="191"/>
      <c r="AAI38" s="191"/>
      <c r="AAJ38" s="191"/>
      <c r="AAK38" s="191"/>
      <c r="AAL38" s="191"/>
      <c r="AAM38" s="191"/>
      <c r="AAN38" s="191"/>
      <c r="AAO38" s="191"/>
      <c r="AAP38" s="191"/>
      <c r="AAQ38" s="191"/>
      <c r="AAR38" s="191"/>
      <c r="AAS38" s="191"/>
      <c r="AAT38" s="191"/>
      <c r="AAU38" s="191"/>
      <c r="AAV38" s="191"/>
      <c r="AAW38" s="191"/>
      <c r="AAX38" s="191"/>
      <c r="AAY38" s="191"/>
      <c r="AAZ38" s="191"/>
      <c r="ABA38" s="191"/>
      <c r="ABB38" s="191"/>
      <c r="ABC38" s="191"/>
      <c r="ABD38" s="191"/>
      <c r="ABE38" s="191"/>
      <c r="ABF38" s="191"/>
      <c r="ABG38" s="191"/>
      <c r="ABH38" s="191"/>
      <c r="ABI38" s="191"/>
      <c r="ABJ38" s="191"/>
      <c r="ABK38" s="191"/>
      <c r="ABL38" s="191"/>
      <c r="ABM38" s="191"/>
      <c r="ABN38" s="191"/>
      <c r="ABO38" s="191"/>
      <c r="ABP38" s="191"/>
      <c r="ABQ38" s="191"/>
      <c r="ABR38" s="191"/>
      <c r="ABS38" s="191"/>
      <c r="ABT38" s="191"/>
      <c r="ABU38" s="191"/>
      <c r="ABV38" s="191"/>
      <c r="ABW38" s="191"/>
      <c r="ABX38" s="191"/>
      <c r="ABY38" s="191"/>
      <c r="ABZ38" s="191"/>
      <c r="ACA38" s="191"/>
      <c r="ACB38" s="191"/>
      <c r="ACC38" s="191"/>
      <c r="ACD38" s="191"/>
      <c r="ACE38" s="191"/>
      <c r="ACF38" s="191"/>
      <c r="ACG38" s="191"/>
      <c r="ACH38" s="191"/>
      <c r="ACI38" s="191"/>
      <c r="ACJ38" s="191"/>
      <c r="ACK38" s="191"/>
      <c r="ACL38" s="191"/>
      <c r="ACM38" s="191"/>
      <c r="ACN38" s="191"/>
      <c r="ACO38" s="191"/>
      <c r="ACP38" s="191"/>
      <c r="ACQ38" s="191"/>
      <c r="ACR38" s="191"/>
      <c r="ACS38" s="191"/>
      <c r="ACT38" s="191"/>
      <c r="ACU38" s="191"/>
      <c r="ACV38" s="191"/>
      <c r="ACW38" s="191"/>
      <c r="ACX38" s="191"/>
      <c r="ACY38" s="191"/>
      <c r="ACZ38" s="191"/>
      <c r="ADA38" s="191"/>
      <c r="ADB38" s="191"/>
      <c r="ADC38" s="191"/>
      <c r="ADD38" s="191"/>
      <c r="ADE38" s="191"/>
      <c r="ADF38" s="191"/>
      <c r="ADG38" s="191"/>
      <c r="ADH38" s="191"/>
      <c r="ADI38" s="191"/>
      <c r="ADJ38" s="191"/>
      <c r="ADK38" s="191"/>
      <c r="ADL38" s="191"/>
      <c r="ADM38" s="191"/>
      <c r="ADN38" s="191"/>
      <c r="ADO38" s="191"/>
      <c r="ADP38" s="191"/>
      <c r="ADQ38" s="191"/>
      <c r="ADR38" s="191"/>
      <c r="ADS38" s="191"/>
      <c r="ADT38" s="191"/>
      <c r="ADU38" s="191"/>
      <c r="ADV38" s="191"/>
      <c r="ADW38" s="191"/>
      <c r="ADX38" s="191"/>
      <c r="ADY38" s="191"/>
      <c r="ADZ38" s="191"/>
      <c r="AEA38" s="191"/>
      <c r="AEB38" s="191"/>
      <c r="AEC38" s="191"/>
      <c r="AED38" s="191"/>
      <c r="AEE38" s="191"/>
      <c r="AEF38" s="191"/>
      <c r="AEG38" s="191"/>
      <c r="AEH38" s="191"/>
      <c r="AEI38" s="191"/>
      <c r="AEJ38" s="191"/>
      <c r="AEK38" s="191"/>
      <c r="AEL38" s="191"/>
      <c r="AEM38" s="191"/>
      <c r="AEN38" s="191"/>
      <c r="AEO38" s="191"/>
      <c r="AEP38" s="191"/>
      <c r="AEQ38" s="191"/>
      <c r="AER38" s="191"/>
      <c r="AES38" s="191"/>
      <c r="AET38" s="191"/>
      <c r="AEU38" s="191"/>
      <c r="AEV38" s="191"/>
      <c r="AEW38" s="191"/>
      <c r="AEX38" s="191"/>
      <c r="AEY38" s="191"/>
      <c r="AEZ38" s="191"/>
      <c r="AFA38" s="191"/>
      <c r="AFB38" s="191"/>
      <c r="AFC38" s="191"/>
      <c r="AFD38" s="191"/>
      <c r="AFE38" s="191"/>
      <c r="AFF38" s="191"/>
      <c r="AFG38" s="191"/>
      <c r="AFH38" s="191"/>
      <c r="AFI38" s="191"/>
      <c r="AFJ38" s="191"/>
      <c r="AFK38" s="191"/>
      <c r="AFL38" s="191"/>
      <c r="AFM38" s="191"/>
      <c r="AFN38" s="191"/>
      <c r="AFO38" s="191"/>
      <c r="AFP38" s="191"/>
      <c r="AFQ38" s="191"/>
      <c r="AFR38" s="191"/>
      <c r="AFS38" s="191"/>
      <c r="AFT38" s="191"/>
      <c r="AFU38" s="191"/>
      <c r="AFV38" s="191"/>
      <c r="AFW38" s="191"/>
      <c r="AFX38" s="191"/>
      <c r="AFY38" s="191"/>
      <c r="AFZ38" s="191"/>
      <c r="AGA38" s="191"/>
      <c r="AGB38" s="191"/>
      <c r="AGC38" s="191"/>
      <c r="AGD38" s="191"/>
      <c r="AGE38" s="191"/>
      <c r="AGF38" s="191"/>
      <c r="AGG38" s="191"/>
      <c r="AGH38" s="191"/>
      <c r="AGI38" s="191"/>
      <c r="AGJ38" s="191"/>
      <c r="AGK38" s="191"/>
      <c r="AGL38" s="191"/>
      <c r="AGM38" s="191"/>
      <c r="AGN38" s="191"/>
      <c r="AGO38" s="191"/>
      <c r="AGP38" s="191"/>
      <c r="AGQ38" s="191"/>
      <c r="AGR38" s="191"/>
      <c r="AGS38" s="191"/>
      <c r="AGT38" s="191"/>
      <c r="AGU38" s="191"/>
      <c r="AGV38" s="191"/>
      <c r="AGW38" s="191"/>
      <c r="AGX38" s="191"/>
      <c r="AGY38" s="191"/>
      <c r="AGZ38" s="191"/>
      <c r="AHA38" s="191"/>
      <c r="AHB38" s="191"/>
      <c r="AHC38" s="191"/>
      <c r="AHD38" s="191"/>
      <c r="AHE38" s="191"/>
      <c r="AHF38" s="191"/>
      <c r="AHG38" s="191"/>
      <c r="AHH38" s="191"/>
      <c r="AHI38" s="191"/>
      <c r="AHJ38" s="191"/>
      <c r="AHK38" s="191"/>
      <c r="AHL38" s="191"/>
      <c r="AHM38" s="191"/>
      <c r="AHN38" s="191"/>
      <c r="AHO38" s="191"/>
      <c r="AHP38" s="191"/>
      <c r="AHQ38" s="191"/>
      <c r="AHR38" s="191"/>
      <c r="AHS38" s="191"/>
      <c r="AHT38" s="191"/>
      <c r="AHU38" s="191"/>
      <c r="AHV38" s="191"/>
      <c r="AHW38" s="191"/>
      <c r="AHX38" s="191"/>
      <c r="AHY38" s="191"/>
      <c r="AHZ38" s="191"/>
      <c r="AIA38" s="191"/>
      <c r="AIB38" s="191"/>
      <c r="AIC38" s="191"/>
      <c r="AID38" s="191"/>
      <c r="AIE38" s="191"/>
      <c r="AIF38" s="191"/>
      <c r="AIG38" s="191"/>
      <c r="AIH38" s="191"/>
      <c r="AII38" s="191"/>
      <c r="AIJ38" s="191"/>
      <c r="AIK38" s="191"/>
      <c r="AIL38" s="191"/>
      <c r="AIM38" s="191"/>
      <c r="AIN38" s="191"/>
      <c r="AIO38" s="191"/>
      <c r="AIP38" s="191"/>
      <c r="AIQ38" s="191"/>
      <c r="AIR38" s="191"/>
      <c r="AIS38" s="191"/>
      <c r="AIT38" s="191"/>
      <c r="AIU38" s="191"/>
      <c r="AIV38" s="191"/>
      <c r="AIW38" s="191"/>
      <c r="AIX38" s="191"/>
      <c r="AIY38" s="191"/>
      <c r="AIZ38" s="191"/>
      <c r="AJA38" s="191"/>
      <c r="AJB38" s="191"/>
      <c r="AJC38" s="191"/>
      <c r="AJD38" s="191"/>
      <c r="AJE38" s="191"/>
      <c r="AJF38" s="191"/>
      <c r="AJG38" s="191"/>
      <c r="AJH38" s="191"/>
      <c r="AJI38" s="191"/>
      <c r="AJJ38" s="191"/>
      <c r="AJK38" s="191"/>
      <c r="AJL38" s="191"/>
      <c r="AJM38" s="191"/>
      <c r="AJN38" s="191"/>
      <c r="AJO38" s="191"/>
      <c r="AJP38" s="191"/>
      <c r="AJQ38" s="191"/>
      <c r="AJR38" s="191"/>
      <c r="AJS38" s="191"/>
      <c r="AJT38" s="191"/>
      <c r="AJU38" s="191"/>
      <c r="AJV38" s="191"/>
      <c r="AJW38" s="191"/>
      <c r="AJX38" s="191"/>
      <c r="AJY38" s="191"/>
      <c r="AJZ38" s="191"/>
      <c r="AKA38" s="191"/>
      <c r="AKB38" s="191"/>
      <c r="AKC38" s="191"/>
      <c r="AKD38" s="191"/>
      <c r="AKE38" s="191"/>
      <c r="AKF38" s="191"/>
      <c r="AKG38" s="191"/>
      <c r="AKH38" s="191"/>
      <c r="AKI38" s="191"/>
      <c r="AKJ38" s="191"/>
      <c r="AKK38" s="191"/>
      <c r="AKL38" s="191"/>
      <c r="AKM38" s="191"/>
      <c r="AKN38" s="191"/>
      <c r="AKO38" s="191"/>
      <c r="AKP38" s="191"/>
      <c r="AKQ38" s="191"/>
      <c r="AKR38" s="191"/>
      <c r="AKS38" s="191"/>
      <c r="AKT38" s="191"/>
      <c r="AKU38" s="191"/>
      <c r="AKV38" s="191"/>
      <c r="AKW38" s="191"/>
      <c r="AKX38" s="191"/>
      <c r="AKY38" s="191"/>
      <c r="AKZ38" s="191"/>
      <c r="ALA38" s="191"/>
      <c r="ALB38" s="191"/>
      <c r="ALC38" s="191"/>
      <c r="ALD38" s="191"/>
      <c r="ALE38" s="191"/>
      <c r="ALF38" s="191"/>
      <c r="ALG38" s="191"/>
      <c r="ALH38" s="191"/>
      <c r="ALI38" s="191"/>
      <c r="ALJ38" s="191"/>
      <c r="ALK38" s="191"/>
      <c r="ALL38" s="191"/>
      <c r="ALM38" s="191"/>
      <c r="ALN38" s="191"/>
      <c r="ALO38" s="191"/>
      <c r="ALP38" s="191"/>
      <c r="ALQ38" s="191"/>
      <c r="ALR38" s="191"/>
      <c r="ALS38" s="191"/>
      <c r="ALT38" s="191"/>
      <c r="ALU38" s="191"/>
      <c r="ALV38" s="191"/>
      <c r="ALW38" s="191"/>
      <c r="ALX38" s="191"/>
      <c r="ALY38" s="191"/>
      <c r="ALZ38" s="191"/>
      <c r="AMA38" s="191"/>
      <c r="AMB38" s="191"/>
      <c r="AMC38" s="191"/>
      <c r="AMD38" s="191"/>
      <c r="AME38" s="191"/>
      <c r="AMF38" s="191"/>
      <c r="AMG38" s="191"/>
      <c r="AMH38" s="191"/>
      <c r="AMI38" s="191"/>
      <c r="AMJ38" s="191"/>
      <c r="AMK38" s="191"/>
    </row>
    <row r="39" spans="1:1025" ht="21" customHeight="1" outlineLevel="1" x14ac:dyDescent="0.25">
      <c r="A39" s="187">
        <v>35</v>
      </c>
      <c r="B39" s="180" t="s">
        <v>451</v>
      </c>
      <c r="C39" s="180" t="s">
        <v>448</v>
      </c>
      <c r="D39" s="181" t="s">
        <v>50</v>
      </c>
      <c r="E39" s="182">
        <v>86</v>
      </c>
      <c r="F39" s="184">
        <v>99</v>
      </c>
      <c r="G39" s="184">
        <v>28</v>
      </c>
      <c r="H39" s="184">
        <v>68</v>
      </c>
      <c r="I39" s="184">
        <v>36</v>
      </c>
      <c r="J39" s="184">
        <v>37</v>
      </c>
      <c r="K39" s="184">
        <v>83</v>
      </c>
      <c r="L39" s="184">
        <v>72</v>
      </c>
      <c r="M39" s="184">
        <v>64</v>
      </c>
      <c r="N39" s="187">
        <v>133</v>
      </c>
      <c r="O39" s="187">
        <v>163</v>
      </c>
      <c r="P39" s="180">
        <v>86</v>
      </c>
      <c r="Q39" s="180">
        <f t="shared" si="0"/>
        <v>955</v>
      </c>
    </row>
    <row r="40" spans="1:1025" ht="21" customHeight="1" outlineLevel="1" x14ac:dyDescent="0.25">
      <c r="A40" s="187">
        <v>36</v>
      </c>
      <c r="B40" s="180" t="s">
        <v>452</v>
      </c>
      <c r="C40" s="180" t="s">
        <v>453</v>
      </c>
      <c r="D40" s="181" t="s">
        <v>51</v>
      </c>
      <c r="E40" s="182">
        <v>2257</v>
      </c>
      <c r="F40" s="183">
        <v>2070</v>
      </c>
      <c r="G40" s="182">
        <v>3829</v>
      </c>
      <c r="H40" s="184">
        <v>2248</v>
      </c>
      <c r="I40" s="184">
        <v>1087</v>
      </c>
      <c r="J40" s="184">
        <v>2112</v>
      </c>
      <c r="K40" s="184">
        <v>3314</v>
      </c>
      <c r="L40" s="184">
        <v>4522</v>
      </c>
      <c r="M40" s="184">
        <v>3386</v>
      </c>
      <c r="N40" s="184">
        <v>4208</v>
      </c>
      <c r="O40" s="184">
        <v>4485</v>
      </c>
      <c r="P40" s="184">
        <v>6636</v>
      </c>
      <c r="Q40" s="180">
        <f t="shared" si="0"/>
        <v>40154</v>
      </c>
    </row>
    <row r="41" spans="1:1025" ht="21" customHeight="1" outlineLevel="1" x14ac:dyDescent="0.25">
      <c r="A41" s="187">
        <v>37</v>
      </c>
      <c r="B41" s="180" t="s">
        <v>454</v>
      </c>
      <c r="C41" s="180" t="s">
        <v>455</v>
      </c>
      <c r="D41" s="181" t="s">
        <v>51</v>
      </c>
      <c r="E41" s="182">
        <v>2214</v>
      </c>
      <c r="F41" s="183">
        <v>1854</v>
      </c>
      <c r="G41" s="182">
        <v>2624</v>
      </c>
      <c r="H41" s="184">
        <v>2065</v>
      </c>
      <c r="I41" s="184">
        <v>1237</v>
      </c>
      <c r="J41" s="184">
        <v>1068</v>
      </c>
      <c r="K41" s="184">
        <v>1450</v>
      </c>
      <c r="L41" s="184">
        <v>1681</v>
      </c>
      <c r="M41" s="184">
        <v>2693</v>
      </c>
      <c r="N41" s="184">
        <v>3220</v>
      </c>
      <c r="O41" s="184">
        <v>2803</v>
      </c>
      <c r="P41" s="180">
        <v>3013</v>
      </c>
      <c r="Q41" s="180">
        <f t="shared" ref="Q41:Q71" si="1">SUM(E41:P41)</f>
        <v>25922</v>
      </c>
    </row>
    <row r="42" spans="1:1025" s="190" customFormat="1" ht="21" customHeight="1" outlineLevel="1" x14ac:dyDescent="0.25">
      <c r="A42" s="187">
        <v>38</v>
      </c>
      <c r="B42" s="180" t="s">
        <v>456</v>
      </c>
      <c r="C42" s="180" t="s">
        <v>453</v>
      </c>
      <c r="D42" s="181" t="s">
        <v>51</v>
      </c>
      <c r="E42" s="182">
        <v>8668</v>
      </c>
      <c r="F42" s="183">
        <v>9337</v>
      </c>
      <c r="G42" s="182">
        <v>15406</v>
      </c>
      <c r="H42" s="184">
        <v>7713</v>
      </c>
      <c r="I42" s="184">
        <v>3750</v>
      </c>
      <c r="J42" s="184">
        <v>5798</v>
      </c>
      <c r="K42" s="184">
        <v>11292</v>
      </c>
      <c r="L42" s="184">
        <v>14669</v>
      </c>
      <c r="M42" s="184">
        <v>9721</v>
      </c>
      <c r="N42" s="184">
        <v>11307</v>
      </c>
      <c r="O42" s="184">
        <v>11948</v>
      </c>
      <c r="P42" s="184">
        <v>15733</v>
      </c>
      <c r="Q42" s="180">
        <f t="shared" si="1"/>
        <v>125342</v>
      </c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172"/>
      <c r="BE42" s="172"/>
      <c r="BF42" s="172"/>
      <c r="BG42" s="172"/>
      <c r="BH42" s="172"/>
      <c r="BI42" s="172"/>
      <c r="BJ42" s="172"/>
      <c r="BK42" s="172"/>
      <c r="BL42" s="172"/>
      <c r="BM42" s="172"/>
      <c r="BN42" s="172"/>
      <c r="BO42" s="172"/>
      <c r="BP42" s="172"/>
      <c r="BQ42" s="172"/>
      <c r="BR42" s="172"/>
      <c r="BS42" s="172"/>
      <c r="BT42" s="172"/>
      <c r="BU42" s="172"/>
      <c r="BV42" s="172"/>
      <c r="BW42" s="172"/>
      <c r="BX42" s="172"/>
      <c r="BY42" s="172"/>
      <c r="BZ42" s="172"/>
      <c r="CA42" s="172"/>
      <c r="CB42" s="172"/>
      <c r="CC42" s="172"/>
      <c r="CD42" s="172"/>
      <c r="CE42" s="172"/>
      <c r="CF42" s="172"/>
      <c r="CG42" s="172"/>
      <c r="CH42" s="172"/>
      <c r="CI42" s="172"/>
      <c r="CJ42" s="172"/>
      <c r="CK42" s="172"/>
      <c r="CL42" s="172"/>
      <c r="CM42" s="172"/>
      <c r="CN42" s="172"/>
      <c r="CO42" s="172"/>
      <c r="CP42" s="172"/>
      <c r="CQ42" s="172"/>
      <c r="CR42" s="172"/>
      <c r="CS42" s="172"/>
      <c r="CT42" s="172"/>
      <c r="CU42" s="172"/>
      <c r="CV42" s="172"/>
      <c r="CW42" s="172"/>
      <c r="CX42" s="172"/>
      <c r="CY42" s="172"/>
      <c r="CZ42" s="172"/>
      <c r="DA42" s="172"/>
      <c r="DB42" s="172"/>
      <c r="DC42" s="172"/>
      <c r="DD42" s="172"/>
      <c r="DE42" s="172"/>
      <c r="DF42" s="172"/>
      <c r="DG42" s="172"/>
      <c r="DH42" s="172"/>
      <c r="DI42" s="172"/>
      <c r="DJ42" s="172"/>
      <c r="DK42" s="172"/>
      <c r="DL42" s="172"/>
      <c r="DM42" s="172"/>
      <c r="DN42" s="172"/>
      <c r="DO42" s="172"/>
      <c r="DP42" s="172"/>
      <c r="DQ42" s="172"/>
      <c r="DR42" s="172"/>
      <c r="DS42" s="172"/>
      <c r="DT42" s="172"/>
      <c r="DU42" s="172"/>
      <c r="DV42" s="172"/>
      <c r="DW42" s="172"/>
      <c r="DX42" s="172"/>
      <c r="DY42" s="172"/>
      <c r="DZ42" s="172"/>
      <c r="EA42" s="172"/>
      <c r="EB42" s="172"/>
      <c r="EC42" s="172"/>
      <c r="ED42" s="172"/>
      <c r="EE42" s="172"/>
      <c r="EF42" s="172"/>
      <c r="EG42" s="172"/>
      <c r="EH42" s="172"/>
      <c r="EI42" s="172"/>
      <c r="EJ42" s="172"/>
      <c r="EK42" s="172"/>
      <c r="EL42" s="172"/>
      <c r="EM42" s="172"/>
      <c r="EN42" s="172"/>
      <c r="EO42" s="172"/>
      <c r="EP42" s="172"/>
      <c r="EQ42" s="172"/>
      <c r="ER42" s="172"/>
      <c r="ES42" s="172"/>
      <c r="ET42" s="172"/>
      <c r="EU42" s="172"/>
      <c r="EV42" s="172"/>
      <c r="EW42" s="172"/>
      <c r="EX42" s="172"/>
      <c r="EY42" s="172"/>
      <c r="EZ42" s="172"/>
      <c r="FA42" s="172"/>
      <c r="FB42" s="172"/>
      <c r="FC42" s="172"/>
      <c r="FD42" s="172"/>
      <c r="FE42" s="172"/>
      <c r="FF42" s="172"/>
      <c r="FG42" s="172"/>
      <c r="FH42" s="172"/>
      <c r="FI42" s="172"/>
      <c r="FJ42" s="172"/>
      <c r="FK42" s="172"/>
      <c r="FL42" s="172"/>
      <c r="FM42" s="172"/>
      <c r="FN42" s="172"/>
      <c r="FO42" s="172"/>
      <c r="FP42" s="172"/>
      <c r="FQ42" s="172"/>
      <c r="FR42" s="172"/>
      <c r="FS42" s="172"/>
      <c r="FT42" s="172"/>
      <c r="FU42" s="172"/>
      <c r="FV42" s="172"/>
      <c r="FW42" s="172"/>
      <c r="FX42" s="172"/>
      <c r="FY42" s="172"/>
      <c r="FZ42" s="172"/>
      <c r="GA42" s="172"/>
      <c r="GB42" s="172"/>
      <c r="GC42" s="172"/>
      <c r="GD42" s="172"/>
      <c r="GE42" s="172"/>
      <c r="GF42" s="172"/>
      <c r="GG42" s="172"/>
      <c r="GH42" s="172"/>
      <c r="GI42" s="172"/>
      <c r="GJ42" s="172"/>
      <c r="GK42" s="172"/>
      <c r="GL42" s="172"/>
      <c r="GM42" s="172"/>
      <c r="GN42" s="172"/>
      <c r="GO42" s="172"/>
      <c r="GP42" s="172"/>
      <c r="GQ42" s="172"/>
      <c r="GR42" s="172"/>
      <c r="GS42" s="172"/>
      <c r="GT42" s="172"/>
      <c r="GU42" s="172"/>
      <c r="GV42" s="172"/>
      <c r="GW42" s="172"/>
      <c r="GX42" s="172"/>
      <c r="GY42" s="172"/>
      <c r="GZ42" s="172"/>
      <c r="HA42" s="172"/>
      <c r="HB42" s="172"/>
      <c r="HC42" s="172"/>
      <c r="HD42" s="172"/>
      <c r="HE42" s="172"/>
      <c r="HF42" s="172"/>
      <c r="HG42" s="172"/>
      <c r="HH42" s="172"/>
      <c r="HI42" s="172"/>
      <c r="HJ42" s="172"/>
      <c r="HK42" s="172"/>
      <c r="HL42" s="172"/>
      <c r="HM42" s="172"/>
      <c r="HN42" s="172"/>
      <c r="HO42" s="172"/>
      <c r="HP42" s="172"/>
      <c r="HQ42" s="172"/>
      <c r="HR42" s="172"/>
      <c r="HS42" s="172"/>
      <c r="HT42" s="172"/>
      <c r="HU42" s="172"/>
      <c r="HV42" s="172"/>
      <c r="HW42" s="172"/>
      <c r="HX42" s="172"/>
      <c r="HY42" s="172"/>
      <c r="HZ42" s="172"/>
      <c r="IA42" s="172"/>
      <c r="IB42" s="172"/>
      <c r="IC42" s="172"/>
      <c r="ID42" s="172"/>
      <c r="IE42" s="172"/>
      <c r="IF42" s="172"/>
      <c r="IG42" s="172"/>
      <c r="IH42" s="172"/>
      <c r="II42" s="172"/>
      <c r="IJ42" s="172"/>
      <c r="IK42" s="172"/>
      <c r="IL42" s="172"/>
      <c r="IM42" s="172"/>
      <c r="IN42" s="172"/>
      <c r="IO42" s="172"/>
      <c r="IP42" s="172"/>
      <c r="IQ42" s="172"/>
      <c r="IR42" s="172"/>
      <c r="IS42" s="172"/>
      <c r="IT42" s="172"/>
      <c r="IU42" s="172"/>
      <c r="IV42" s="172"/>
      <c r="IW42" s="172"/>
      <c r="IX42" s="172"/>
      <c r="IY42" s="172"/>
      <c r="IZ42" s="172"/>
      <c r="JA42" s="172"/>
      <c r="JB42" s="172"/>
      <c r="JC42" s="172"/>
      <c r="JD42" s="172"/>
      <c r="JE42" s="172"/>
      <c r="JF42" s="172"/>
      <c r="JG42" s="172"/>
      <c r="JH42" s="172"/>
      <c r="JI42" s="172"/>
      <c r="JJ42" s="172"/>
      <c r="JK42" s="172"/>
      <c r="JL42" s="172"/>
      <c r="JM42" s="172"/>
      <c r="JN42" s="172"/>
      <c r="JO42" s="172"/>
      <c r="JP42" s="172"/>
      <c r="JQ42" s="172"/>
      <c r="JR42" s="172"/>
      <c r="JS42" s="172"/>
      <c r="JT42" s="172"/>
      <c r="JU42" s="172"/>
      <c r="JV42" s="172"/>
      <c r="JW42" s="172"/>
      <c r="JX42" s="172"/>
      <c r="JY42" s="172"/>
      <c r="JZ42" s="172"/>
      <c r="KA42" s="172"/>
      <c r="KB42" s="172"/>
      <c r="KC42" s="172"/>
      <c r="KD42" s="172"/>
      <c r="KE42" s="172"/>
      <c r="KF42" s="172"/>
      <c r="KG42" s="172"/>
      <c r="KH42" s="172"/>
      <c r="KI42" s="172"/>
      <c r="KJ42" s="172"/>
      <c r="KK42" s="172"/>
      <c r="KL42" s="172"/>
      <c r="KM42" s="172"/>
      <c r="KN42" s="172"/>
      <c r="KO42" s="172"/>
      <c r="KP42" s="172"/>
      <c r="KQ42" s="172"/>
      <c r="KR42" s="172"/>
      <c r="KS42" s="172"/>
      <c r="KT42" s="172"/>
      <c r="KU42" s="172"/>
      <c r="KV42" s="172"/>
      <c r="KW42" s="172"/>
      <c r="KX42" s="172"/>
      <c r="KY42" s="172"/>
      <c r="KZ42" s="172"/>
      <c r="LA42" s="172"/>
      <c r="LB42" s="172"/>
      <c r="LC42" s="172"/>
      <c r="LD42" s="172"/>
      <c r="LE42" s="172"/>
      <c r="LF42" s="172"/>
      <c r="LG42" s="172"/>
      <c r="LH42" s="172"/>
      <c r="LI42" s="172"/>
      <c r="LJ42" s="172"/>
      <c r="LK42" s="172"/>
      <c r="LL42" s="172"/>
      <c r="LM42" s="172"/>
      <c r="LN42" s="172"/>
      <c r="LO42" s="172"/>
      <c r="LP42" s="172"/>
      <c r="LQ42" s="172"/>
      <c r="LR42" s="172"/>
      <c r="LS42" s="172"/>
      <c r="LT42" s="172"/>
      <c r="LU42" s="172"/>
      <c r="LV42" s="172"/>
      <c r="LW42" s="172"/>
      <c r="LX42" s="172"/>
      <c r="LY42" s="172"/>
      <c r="LZ42" s="172"/>
      <c r="MA42" s="172"/>
      <c r="MB42" s="172"/>
      <c r="MC42" s="172"/>
      <c r="MD42" s="172"/>
      <c r="ME42" s="172"/>
      <c r="MF42" s="172"/>
      <c r="MG42" s="172"/>
      <c r="MH42" s="172"/>
      <c r="MI42" s="172"/>
      <c r="MJ42" s="172"/>
      <c r="MK42" s="172"/>
      <c r="ML42" s="172"/>
      <c r="MM42" s="172"/>
      <c r="MN42" s="172"/>
      <c r="MO42" s="172"/>
      <c r="MP42" s="172"/>
      <c r="MQ42" s="172"/>
      <c r="MR42" s="172"/>
      <c r="MS42" s="172"/>
      <c r="MT42" s="172"/>
      <c r="MU42" s="172"/>
      <c r="MV42" s="172"/>
      <c r="MW42" s="172"/>
      <c r="MX42" s="172"/>
      <c r="MY42" s="172"/>
      <c r="MZ42" s="172"/>
      <c r="NA42" s="172"/>
      <c r="NB42" s="172"/>
      <c r="NC42" s="172"/>
      <c r="ND42" s="172"/>
      <c r="NE42" s="172"/>
      <c r="NF42" s="172"/>
      <c r="NG42" s="172"/>
      <c r="NH42" s="172"/>
      <c r="NI42" s="172"/>
      <c r="NJ42" s="172"/>
      <c r="NK42" s="172"/>
      <c r="NL42" s="172"/>
      <c r="NM42" s="172"/>
      <c r="NN42" s="172"/>
      <c r="NO42" s="172"/>
      <c r="NP42" s="172"/>
      <c r="NQ42" s="172"/>
      <c r="NR42" s="172"/>
      <c r="NS42" s="172"/>
      <c r="NT42" s="172"/>
      <c r="NU42" s="172"/>
      <c r="NV42" s="172"/>
      <c r="NW42" s="172"/>
      <c r="NX42" s="172"/>
      <c r="NY42" s="172"/>
      <c r="NZ42" s="172"/>
      <c r="OA42" s="172"/>
      <c r="OB42" s="172"/>
      <c r="OC42" s="172"/>
      <c r="OD42" s="172"/>
      <c r="OE42" s="172"/>
      <c r="OF42" s="172"/>
      <c r="OG42" s="172"/>
      <c r="OH42" s="172"/>
      <c r="OI42" s="172"/>
      <c r="OJ42" s="172"/>
      <c r="OK42" s="172"/>
      <c r="OL42" s="172"/>
      <c r="OM42" s="172"/>
      <c r="ON42" s="172"/>
      <c r="OO42" s="172"/>
      <c r="OP42" s="172"/>
      <c r="OQ42" s="172"/>
      <c r="OR42" s="172"/>
      <c r="OS42" s="172"/>
      <c r="OT42" s="172"/>
      <c r="OU42" s="172"/>
      <c r="OV42" s="172"/>
      <c r="OW42" s="172"/>
      <c r="OX42" s="172"/>
      <c r="OY42" s="172"/>
      <c r="OZ42" s="172"/>
      <c r="PA42" s="172"/>
      <c r="PB42" s="172"/>
      <c r="PC42" s="172"/>
      <c r="PD42" s="172"/>
      <c r="PE42" s="172"/>
      <c r="PF42" s="172"/>
      <c r="PG42" s="172"/>
      <c r="PH42" s="172"/>
      <c r="PI42" s="172"/>
      <c r="PJ42" s="172"/>
      <c r="PK42" s="172"/>
      <c r="PL42" s="172"/>
      <c r="PM42" s="172"/>
      <c r="PN42" s="172"/>
      <c r="PO42" s="172"/>
      <c r="PP42" s="172"/>
      <c r="PQ42" s="172"/>
      <c r="PR42" s="172"/>
      <c r="PS42" s="172"/>
      <c r="PT42" s="172"/>
      <c r="PU42" s="172"/>
      <c r="PV42" s="172"/>
      <c r="PW42" s="172"/>
      <c r="PX42" s="172"/>
      <c r="PY42" s="172"/>
      <c r="PZ42" s="172"/>
      <c r="QA42" s="172"/>
      <c r="QB42" s="172"/>
      <c r="QC42" s="172"/>
      <c r="QD42" s="172"/>
      <c r="QE42" s="172"/>
      <c r="QF42" s="172"/>
      <c r="QG42" s="172"/>
      <c r="QH42" s="172"/>
      <c r="QI42" s="172"/>
      <c r="QJ42" s="172"/>
      <c r="QK42" s="172"/>
      <c r="QL42" s="172"/>
      <c r="QM42" s="172"/>
      <c r="QN42" s="172"/>
      <c r="QO42" s="172"/>
      <c r="QP42" s="172"/>
      <c r="QQ42" s="172"/>
      <c r="QR42" s="172"/>
      <c r="QS42" s="172"/>
      <c r="QT42" s="172"/>
      <c r="QU42" s="172"/>
      <c r="QV42" s="172"/>
      <c r="QW42" s="172"/>
      <c r="QX42" s="172"/>
      <c r="QY42" s="172"/>
      <c r="QZ42" s="172"/>
      <c r="RA42" s="172"/>
      <c r="RB42" s="172"/>
      <c r="RC42" s="172"/>
      <c r="RD42" s="172"/>
      <c r="RE42" s="172"/>
      <c r="RF42" s="172"/>
      <c r="RG42" s="172"/>
      <c r="RH42" s="172"/>
      <c r="RI42" s="172"/>
      <c r="RJ42" s="172"/>
      <c r="RK42" s="172"/>
      <c r="RL42" s="172"/>
      <c r="RM42" s="172"/>
      <c r="RN42" s="172"/>
      <c r="RO42" s="172"/>
      <c r="RP42" s="172"/>
      <c r="RQ42" s="172"/>
      <c r="RR42" s="172"/>
      <c r="RS42" s="172"/>
      <c r="RT42" s="172"/>
      <c r="RU42" s="172"/>
      <c r="RV42" s="172"/>
      <c r="RW42" s="172"/>
      <c r="RX42" s="172"/>
      <c r="RY42" s="172"/>
      <c r="RZ42" s="172"/>
      <c r="SA42" s="172"/>
      <c r="SB42" s="172"/>
      <c r="SC42" s="172"/>
      <c r="SD42" s="172"/>
      <c r="SE42" s="172"/>
      <c r="SF42" s="172"/>
      <c r="SG42" s="172"/>
      <c r="SH42" s="172"/>
      <c r="SI42" s="172"/>
      <c r="SJ42" s="172"/>
      <c r="SK42" s="172"/>
      <c r="SL42" s="172"/>
      <c r="SM42" s="172"/>
      <c r="SN42" s="172"/>
      <c r="SO42" s="172"/>
      <c r="SP42" s="172"/>
      <c r="SQ42" s="172"/>
      <c r="SR42" s="172"/>
      <c r="SS42" s="172"/>
      <c r="ST42" s="172"/>
      <c r="SU42" s="172"/>
      <c r="SV42" s="172"/>
      <c r="SW42" s="172"/>
      <c r="SX42" s="172"/>
      <c r="SY42" s="172"/>
      <c r="SZ42" s="172"/>
      <c r="TA42" s="172"/>
      <c r="TB42" s="172"/>
      <c r="TC42" s="172"/>
      <c r="TD42" s="172"/>
      <c r="TE42" s="172"/>
      <c r="TF42" s="172"/>
      <c r="TG42" s="172"/>
      <c r="TH42" s="172"/>
      <c r="TI42" s="172"/>
      <c r="TJ42" s="172"/>
      <c r="TK42" s="172"/>
      <c r="TL42" s="172"/>
      <c r="TM42" s="172"/>
      <c r="TN42" s="172"/>
      <c r="TO42" s="172"/>
      <c r="TP42" s="172"/>
      <c r="TQ42" s="172"/>
      <c r="TR42" s="172"/>
      <c r="TS42" s="172"/>
      <c r="TT42" s="172"/>
      <c r="TU42" s="172"/>
      <c r="TV42" s="172"/>
      <c r="TW42" s="172"/>
      <c r="TX42" s="172"/>
      <c r="TY42" s="172"/>
      <c r="TZ42" s="172"/>
      <c r="UA42" s="172"/>
      <c r="UB42" s="172"/>
      <c r="UC42" s="172"/>
      <c r="UD42" s="172"/>
      <c r="UE42" s="172"/>
      <c r="UF42" s="172"/>
      <c r="UG42" s="172"/>
      <c r="UH42" s="172"/>
      <c r="UI42" s="172"/>
      <c r="UJ42" s="172"/>
      <c r="UK42" s="172"/>
      <c r="UL42" s="172"/>
      <c r="UM42" s="172"/>
      <c r="UN42" s="172"/>
      <c r="UO42" s="172"/>
      <c r="UP42" s="172"/>
      <c r="UQ42" s="172"/>
      <c r="UR42" s="172"/>
      <c r="US42" s="172"/>
      <c r="UT42" s="172"/>
      <c r="UU42" s="172"/>
      <c r="UV42" s="172"/>
      <c r="UW42" s="172"/>
      <c r="UX42" s="172"/>
      <c r="UY42" s="172"/>
      <c r="UZ42" s="172"/>
      <c r="VA42" s="172"/>
      <c r="VB42" s="172"/>
      <c r="VC42" s="172"/>
      <c r="VD42" s="172"/>
      <c r="VE42" s="172"/>
      <c r="VF42" s="172"/>
      <c r="VG42" s="172"/>
      <c r="VH42" s="172"/>
      <c r="VI42" s="172"/>
      <c r="VJ42" s="172"/>
      <c r="VK42" s="172"/>
      <c r="VL42" s="172"/>
      <c r="VM42" s="172"/>
      <c r="VN42" s="172"/>
      <c r="VO42" s="172"/>
      <c r="VP42" s="172"/>
      <c r="VQ42" s="172"/>
      <c r="VR42" s="172"/>
      <c r="VS42" s="172"/>
      <c r="VT42" s="172"/>
      <c r="VU42" s="172"/>
      <c r="VV42" s="172"/>
      <c r="VW42" s="172"/>
      <c r="VX42" s="172"/>
      <c r="VY42" s="172"/>
      <c r="VZ42" s="172"/>
      <c r="WA42" s="172"/>
      <c r="WB42" s="172"/>
      <c r="WC42" s="172"/>
      <c r="WD42" s="172"/>
      <c r="WE42" s="172"/>
      <c r="WF42" s="172"/>
      <c r="WG42" s="172"/>
      <c r="WH42" s="172"/>
      <c r="WI42" s="172"/>
      <c r="WJ42" s="172"/>
      <c r="WK42" s="172"/>
      <c r="WL42" s="172"/>
      <c r="WM42" s="172"/>
      <c r="WN42" s="172"/>
      <c r="WO42" s="172"/>
      <c r="WP42" s="172"/>
      <c r="WQ42" s="172"/>
      <c r="WR42" s="172"/>
      <c r="WS42" s="172"/>
      <c r="WT42" s="172"/>
      <c r="WU42" s="172"/>
      <c r="WV42" s="172"/>
      <c r="WW42" s="172"/>
      <c r="WX42" s="172"/>
      <c r="WY42" s="172"/>
      <c r="WZ42" s="172"/>
      <c r="XA42" s="172"/>
      <c r="XB42" s="172"/>
      <c r="XC42" s="172"/>
      <c r="XD42" s="172"/>
      <c r="XE42" s="172"/>
      <c r="XF42" s="172"/>
      <c r="XG42" s="172"/>
      <c r="XH42" s="172"/>
      <c r="XI42" s="172"/>
      <c r="XJ42" s="172"/>
      <c r="XK42" s="172"/>
      <c r="XL42" s="172"/>
      <c r="XM42" s="172"/>
      <c r="XN42" s="172"/>
      <c r="XO42" s="172"/>
      <c r="XP42" s="172"/>
      <c r="XQ42" s="172"/>
      <c r="XR42" s="172"/>
      <c r="XS42" s="172"/>
      <c r="XT42" s="172"/>
      <c r="XU42" s="172"/>
      <c r="XV42" s="172"/>
      <c r="XW42" s="172"/>
      <c r="XX42" s="172"/>
      <c r="XY42" s="172"/>
      <c r="XZ42" s="172"/>
      <c r="YA42" s="172"/>
      <c r="YB42" s="172"/>
      <c r="YC42" s="172"/>
      <c r="YD42" s="172"/>
      <c r="YE42" s="172"/>
      <c r="YF42" s="172"/>
      <c r="YG42" s="172"/>
      <c r="YH42" s="172"/>
      <c r="YI42" s="172"/>
      <c r="YJ42" s="172"/>
      <c r="YK42" s="172"/>
      <c r="YL42" s="172"/>
      <c r="YM42" s="172"/>
      <c r="YN42" s="172"/>
      <c r="YO42" s="172"/>
      <c r="YP42" s="172"/>
      <c r="YQ42" s="172"/>
      <c r="YR42" s="172"/>
      <c r="YS42" s="172"/>
      <c r="YT42" s="172"/>
      <c r="YU42" s="172"/>
      <c r="YV42" s="172"/>
      <c r="YW42" s="172"/>
      <c r="YX42" s="172"/>
      <c r="YY42" s="172"/>
      <c r="YZ42" s="172"/>
      <c r="ZA42" s="172"/>
      <c r="ZB42" s="172"/>
      <c r="ZC42" s="172"/>
      <c r="ZD42" s="172"/>
      <c r="ZE42" s="172"/>
      <c r="ZF42" s="172"/>
      <c r="ZG42" s="172"/>
      <c r="ZH42" s="172"/>
      <c r="ZI42" s="172"/>
      <c r="ZJ42" s="172"/>
      <c r="ZK42" s="172"/>
      <c r="ZL42" s="172"/>
      <c r="ZM42" s="172"/>
      <c r="ZN42" s="172"/>
      <c r="ZO42" s="172"/>
      <c r="ZP42" s="172"/>
      <c r="ZQ42" s="172"/>
      <c r="ZR42" s="172"/>
      <c r="ZS42" s="172"/>
      <c r="ZT42" s="172"/>
      <c r="ZU42" s="172"/>
      <c r="ZV42" s="172"/>
      <c r="ZW42" s="172"/>
      <c r="ZX42" s="172"/>
      <c r="ZY42" s="172"/>
      <c r="ZZ42" s="172"/>
      <c r="AAA42" s="172"/>
      <c r="AAB42" s="172"/>
      <c r="AAC42" s="172"/>
      <c r="AAD42" s="172"/>
      <c r="AAE42" s="172"/>
      <c r="AAF42" s="172"/>
      <c r="AAG42" s="172"/>
      <c r="AAH42" s="172"/>
      <c r="AAI42" s="172"/>
      <c r="AAJ42" s="172"/>
      <c r="AAK42" s="172"/>
      <c r="AAL42" s="172"/>
      <c r="AAM42" s="172"/>
      <c r="AAN42" s="172"/>
      <c r="AAO42" s="172"/>
      <c r="AAP42" s="172"/>
      <c r="AAQ42" s="172"/>
      <c r="AAR42" s="172"/>
      <c r="AAS42" s="172"/>
      <c r="AAT42" s="172"/>
      <c r="AAU42" s="172"/>
      <c r="AAV42" s="172"/>
      <c r="AAW42" s="172"/>
      <c r="AAX42" s="172"/>
      <c r="AAY42" s="172"/>
      <c r="AAZ42" s="172"/>
      <c r="ABA42" s="172"/>
      <c r="ABB42" s="172"/>
      <c r="ABC42" s="172"/>
      <c r="ABD42" s="172"/>
      <c r="ABE42" s="172"/>
      <c r="ABF42" s="172"/>
      <c r="ABG42" s="172"/>
      <c r="ABH42" s="172"/>
      <c r="ABI42" s="172"/>
      <c r="ABJ42" s="172"/>
      <c r="ABK42" s="172"/>
      <c r="ABL42" s="172"/>
      <c r="ABM42" s="172"/>
      <c r="ABN42" s="172"/>
      <c r="ABO42" s="172"/>
      <c r="ABP42" s="172"/>
      <c r="ABQ42" s="172"/>
      <c r="ABR42" s="172"/>
      <c r="ABS42" s="172"/>
      <c r="ABT42" s="172"/>
      <c r="ABU42" s="172"/>
      <c r="ABV42" s="172"/>
      <c r="ABW42" s="172"/>
      <c r="ABX42" s="172"/>
      <c r="ABY42" s="172"/>
      <c r="ABZ42" s="172"/>
      <c r="ACA42" s="172"/>
      <c r="ACB42" s="172"/>
      <c r="ACC42" s="172"/>
      <c r="ACD42" s="172"/>
      <c r="ACE42" s="172"/>
      <c r="ACF42" s="172"/>
      <c r="ACG42" s="172"/>
      <c r="ACH42" s="172"/>
      <c r="ACI42" s="172"/>
      <c r="ACJ42" s="172"/>
      <c r="ACK42" s="172"/>
      <c r="ACL42" s="172"/>
      <c r="ACM42" s="172"/>
      <c r="ACN42" s="172"/>
      <c r="ACO42" s="172"/>
      <c r="ACP42" s="172"/>
      <c r="ACQ42" s="172"/>
      <c r="ACR42" s="172"/>
      <c r="ACS42" s="172"/>
      <c r="ACT42" s="172"/>
      <c r="ACU42" s="172"/>
      <c r="ACV42" s="172"/>
      <c r="ACW42" s="172"/>
      <c r="ACX42" s="172"/>
      <c r="ACY42" s="172"/>
      <c r="ACZ42" s="172"/>
      <c r="ADA42" s="172"/>
      <c r="ADB42" s="172"/>
      <c r="ADC42" s="172"/>
      <c r="ADD42" s="172"/>
      <c r="ADE42" s="172"/>
      <c r="ADF42" s="172"/>
      <c r="ADG42" s="172"/>
      <c r="ADH42" s="172"/>
      <c r="ADI42" s="172"/>
      <c r="ADJ42" s="172"/>
      <c r="ADK42" s="172"/>
      <c r="ADL42" s="172"/>
      <c r="ADM42" s="172"/>
      <c r="ADN42" s="172"/>
      <c r="ADO42" s="172"/>
      <c r="ADP42" s="172"/>
      <c r="ADQ42" s="172"/>
      <c r="ADR42" s="172"/>
      <c r="ADS42" s="172"/>
      <c r="ADT42" s="172"/>
      <c r="ADU42" s="172"/>
      <c r="ADV42" s="172"/>
      <c r="ADW42" s="172"/>
      <c r="ADX42" s="172"/>
      <c r="ADY42" s="172"/>
      <c r="ADZ42" s="172"/>
      <c r="AEA42" s="172"/>
      <c r="AEB42" s="172"/>
      <c r="AEC42" s="172"/>
      <c r="AED42" s="172"/>
      <c r="AEE42" s="172"/>
      <c r="AEF42" s="172"/>
      <c r="AEG42" s="172"/>
      <c r="AEH42" s="172"/>
      <c r="AEI42" s="172"/>
      <c r="AEJ42" s="172"/>
      <c r="AEK42" s="172"/>
      <c r="AEL42" s="172"/>
      <c r="AEM42" s="172"/>
      <c r="AEN42" s="172"/>
      <c r="AEO42" s="172"/>
      <c r="AEP42" s="172"/>
      <c r="AEQ42" s="172"/>
      <c r="AER42" s="172"/>
      <c r="AES42" s="172"/>
      <c r="AET42" s="172"/>
      <c r="AEU42" s="172"/>
      <c r="AEV42" s="172"/>
      <c r="AEW42" s="172"/>
      <c r="AEX42" s="172"/>
      <c r="AEY42" s="172"/>
      <c r="AEZ42" s="172"/>
      <c r="AFA42" s="172"/>
      <c r="AFB42" s="172"/>
      <c r="AFC42" s="172"/>
      <c r="AFD42" s="172"/>
      <c r="AFE42" s="172"/>
      <c r="AFF42" s="172"/>
      <c r="AFG42" s="172"/>
      <c r="AFH42" s="172"/>
      <c r="AFI42" s="172"/>
      <c r="AFJ42" s="172"/>
      <c r="AFK42" s="172"/>
      <c r="AFL42" s="172"/>
      <c r="AFM42" s="172"/>
      <c r="AFN42" s="172"/>
      <c r="AFO42" s="172"/>
      <c r="AFP42" s="172"/>
      <c r="AFQ42" s="172"/>
      <c r="AFR42" s="172"/>
      <c r="AFS42" s="172"/>
      <c r="AFT42" s="172"/>
      <c r="AFU42" s="172"/>
      <c r="AFV42" s="172"/>
      <c r="AFW42" s="172"/>
      <c r="AFX42" s="172"/>
      <c r="AFY42" s="172"/>
      <c r="AFZ42" s="172"/>
      <c r="AGA42" s="172"/>
      <c r="AGB42" s="172"/>
      <c r="AGC42" s="172"/>
      <c r="AGD42" s="172"/>
      <c r="AGE42" s="172"/>
      <c r="AGF42" s="172"/>
      <c r="AGG42" s="172"/>
      <c r="AGH42" s="172"/>
      <c r="AGI42" s="172"/>
      <c r="AGJ42" s="172"/>
      <c r="AGK42" s="172"/>
      <c r="AGL42" s="172"/>
      <c r="AGM42" s="172"/>
      <c r="AGN42" s="172"/>
      <c r="AGO42" s="172"/>
      <c r="AGP42" s="172"/>
      <c r="AGQ42" s="172"/>
      <c r="AGR42" s="172"/>
      <c r="AGS42" s="172"/>
      <c r="AGT42" s="172"/>
      <c r="AGU42" s="172"/>
      <c r="AGV42" s="172"/>
      <c r="AGW42" s="172"/>
      <c r="AGX42" s="172"/>
      <c r="AGY42" s="172"/>
      <c r="AGZ42" s="172"/>
      <c r="AHA42" s="172"/>
      <c r="AHB42" s="172"/>
      <c r="AHC42" s="172"/>
      <c r="AHD42" s="172"/>
      <c r="AHE42" s="172"/>
      <c r="AHF42" s="172"/>
      <c r="AHG42" s="172"/>
      <c r="AHH42" s="172"/>
      <c r="AHI42" s="172"/>
      <c r="AHJ42" s="172"/>
      <c r="AHK42" s="172"/>
      <c r="AHL42" s="172"/>
      <c r="AHM42" s="172"/>
      <c r="AHN42" s="172"/>
      <c r="AHO42" s="172"/>
      <c r="AHP42" s="172"/>
      <c r="AHQ42" s="172"/>
      <c r="AHR42" s="172"/>
      <c r="AHS42" s="172"/>
      <c r="AHT42" s="172"/>
      <c r="AHU42" s="172"/>
      <c r="AHV42" s="172"/>
      <c r="AHW42" s="172"/>
      <c r="AHX42" s="172"/>
      <c r="AHY42" s="172"/>
      <c r="AHZ42" s="172"/>
      <c r="AIA42" s="172"/>
      <c r="AIB42" s="172"/>
      <c r="AIC42" s="172"/>
      <c r="AID42" s="172"/>
      <c r="AIE42" s="172"/>
      <c r="AIF42" s="172"/>
      <c r="AIG42" s="172"/>
      <c r="AIH42" s="172"/>
      <c r="AII42" s="172"/>
      <c r="AIJ42" s="172"/>
      <c r="AIK42" s="172"/>
      <c r="AIL42" s="172"/>
      <c r="AIM42" s="172"/>
      <c r="AIN42" s="172"/>
      <c r="AIO42" s="172"/>
      <c r="AIP42" s="172"/>
      <c r="AIQ42" s="172"/>
      <c r="AIR42" s="172"/>
      <c r="AIS42" s="172"/>
      <c r="AIT42" s="172"/>
      <c r="AIU42" s="172"/>
      <c r="AIV42" s="172"/>
      <c r="AIW42" s="172"/>
      <c r="AIX42" s="172"/>
      <c r="AIY42" s="172"/>
      <c r="AIZ42" s="172"/>
      <c r="AJA42" s="172"/>
      <c r="AJB42" s="172"/>
      <c r="AJC42" s="172"/>
      <c r="AJD42" s="172"/>
      <c r="AJE42" s="172"/>
      <c r="AJF42" s="172"/>
      <c r="AJG42" s="172"/>
      <c r="AJH42" s="172"/>
      <c r="AJI42" s="172"/>
      <c r="AJJ42" s="172"/>
      <c r="AJK42" s="172"/>
      <c r="AJL42" s="172"/>
      <c r="AJM42" s="172"/>
      <c r="AJN42" s="172"/>
      <c r="AJO42" s="172"/>
      <c r="AJP42" s="172"/>
      <c r="AJQ42" s="172"/>
      <c r="AJR42" s="172"/>
      <c r="AJS42" s="172"/>
      <c r="AJT42" s="172"/>
      <c r="AJU42" s="172"/>
      <c r="AJV42" s="172"/>
      <c r="AJW42" s="172"/>
      <c r="AJX42" s="172"/>
      <c r="AJY42" s="172"/>
      <c r="AJZ42" s="172"/>
      <c r="AKA42" s="172"/>
      <c r="AKB42" s="172"/>
      <c r="AKC42" s="172"/>
      <c r="AKD42" s="172"/>
      <c r="AKE42" s="172"/>
      <c r="AKF42" s="172"/>
      <c r="AKG42" s="172"/>
      <c r="AKH42" s="172"/>
      <c r="AKI42" s="172"/>
      <c r="AKJ42" s="172"/>
      <c r="AKK42" s="172"/>
      <c r="AKL42" s="172"/>
      <c r="AKM42" s="172"/>
      <c r="AKN42" s="172"/>
      <c r="AKO42" s="172"/>
      <c r="AKP42" s="172"/>
      <c r="AKQ42" s="172"/>
      <c r="AKR42" s="172"/>
      <c r="AKS42" s="172"/>
      <c r="AKT42" s="172"/>
      <c r="AKU42" s="172"/>
      <c r="AKV42" s="172"/>
      <c r="AKW42" s="172"/>
      <c r="AKX42" s="172"/>
      <c r="AKY42" s="172"/>
      <c r="AKZ42" s="172"/>
      <c r="ALA42" s="172"/>
      <c r="ALB42" s="172"/>
      <c r="ALC42" s="172"/>
      <c r="ALD42" s="172"/>
      <c r="ALE42" s="172"/>
      <c r="ALF42" s="172"/>
      <c r="ALG42" s="172"/>
      <c r="ALH42" s="172"/>
      <c r="ALI42" s="172"/>
      <c r="ALJ42" s="172"/>
      <c r="ALK42" s="172"/>
      <c r="ALL42" s="172"/>
      <c r="ALM42" s="172"/>
      <c r="ALN42" s="172"/>
      <c r="ALO42" s="172"/>
      <c r="ALP42" s="172"/>
      <c r="ALQ42" s="172"/>
      <c r="ALR42" s="172"/>
      <c r="ALS42" s="172"/>
      <c r="ALT42" s="172"/>
      <c r="ALU42" s="172"/>
      <c r="ALV42" s="172"/>
      <c r="ALW42" s="172"/>
      <c r="ALX42" s="172"/>
      <c r="ALY42" s="172"/>
      <c r="ALZ42" s="172"/>
      <c r="AMA42" s="172"/>
      <c r="AMB42" s="172"/>
      <c r="AMC42" s="172"/>
      <c r="AMD42" s="172"/>
      <c r="AME42" s="172"/>
      <c r="AMF42" s="172"/>
      <c r="AMG42" s="172"/>
      <c r="AMH42" s="172"/>
      <c r="AMI42" s="172"/>
      <c r="AMJ42" s="172"/>
      <c r="AMK42" s="172"/>
    </row>
    <row r="43" spans="1:1025" ht="21" customHeight="1" outlineLevel="1" x14ac:dyDescent="0.25">
      <c r="A43" s="187">
        <v>39</v>
      </c>
      <c r="B43" s="187" t="s">
        <v>457</v>
      </c>
      <c r="C43" s="180" t="s">
        <v>453</v>
      </c>
      <c r="D43" s="181" t="s">
        <v>51</v>
      </c>
      <c r="E43" s="182">
        <v>137</v>
      </c>
      <c r="F43" s="184">
        <v>350</v>
      </c>
      <c r="G43" s="184">
        <v>450</v>
      </c>
      <c r="H43" s="184">
        <v>252</v>
      </c>
      <c r="I43" s="184">
        <v>68</v>
      </c>
      <c r="J43" s="184">
        <v>198</v>
      </c>
      <c r="K43" s="184">
        <v>241</v>
      </c>
      <c r="L43" s="184">
        <v>316</v>
      </c>
      <c r="M43" s="184">
        <v>220</v>
      </c>
      <c r="N43" s="184">
        <v>348</v>
      </c>
      <c r="O43" s="184">
        <v>249</v>
      </c>
      <c r="P43" s="184">
        <v>203</v>
      </c>
      <c r="Q43" s="180">
        <f t="shared" si="1"/>
        <v>3032</v>
      </c>
    </row>
    <row r="44" spans="1:1025" ht="21" customHeight="1" outlineLevel="1" x14ac:dyDescent="0.25">
      <c r="A44" s="187">
        <v>40</v>
      </c>
      <c r="B44" s="180" t="s">
        <v>458</v>
      </c>
      <c r="C44" s="180" t="s">
        <v>459</v>
      </c>
      <c r="D44" s="181" t="s">
        <v>75</v>
      </c>
      <c r="E44" s="182">
        <v>7053</v>
      </c>
      <c r="F44" s="183">
        <v>6493</v>
      </c>
      <c r="G44" s="182">
        <v>8302</v>
      </c>
      <c r="H44" s="184">
        <v>6617</v>
      </c>
      <c r="I44" s="184">
        <v>4909</v>
      </c>
      <c r="J44" s="184">
        <v>4723</v>
      </c>
      <c r="K44" s="184">
        <v>7645</v>
      </c>
      <c r="L44" s="184">
        <v>10267</v>
      </c>
      <c r="M44" s="184">
        <v>9334</v>
      </c>
      <c r="N44" s="184">
        <v>10282</v>
      </c>
      <c r="O44" s="184">
        <v>10217</v>
      </c>
      <c r="P44" s="180">
        <v>10758</v>
      </c>
      <c r="Q44" s="180">
        <f t="shared" si="1"/>
        <v>96600</v>
      </c>
    </row>
    <row r="45" spans="1:1025" ht="21" customHeight="1" outlineLevel="1" x14ac:dyDescent="0.25">
      <c r="A45" s="187">
        <v>41</v>
      </c>
      <c r="B45" s="180" t="s">
        <v>460</v>
      </c>
      <c r="C45" s="180" t="s">
        <v>461</v>
      </c>
      <c r="D45" s="181" t="s">
        <v>462</v>
      </c>
      <c r="E45" s="182">
        <v>19412</v>
      </c>
      <c r="F45" s="183">
        <v>20561</v>
      </c>
      <c r="G45" s="184">
        <v>19844</v>
      </c>
      <c r="H45" s="184">
        <v>20404</v>
      </c>
      <c r="I45" s="184">
        <v>12606</v>
      </c>
      <c r="J45" s="184">
        <v>17607</v>
      </c>
      <c r="K45" s="184">
        <v>30998</v>
      </c>
      <c r="L45" s="184">
        <v>36176</v>
      </c>
      <c r="M45" s="184">
        <v>28458</v>
      </c>
      <c r="N45" s="184">
        <v>28349</v>
      </c>
      <c r="O45" s="187">
        <v>25167</v>
      </c>
      <c r="P45" s="184">
        <v>27188</v>
      </c>
      <c r="Q45" s="180">
        <f t="shared" si="1"/>
        <v>286770</v>
      </c>
      <c r="S45" s="172">
        <v>3</v>
      </c>
    </row>
    <row r="46" spans="1:1025" ht="21" customHeight="1" outlineLevel="1" x14ac:dyDescent="0.25">
      <c r="A46" s="187">
        <v>42</v>
      </c>
      <c r="B46" s="180" t="s">
        <v>463</v>
      </c>
      <c r="C46" s="180" t="s">
        <v>464</v>
      </c>
      <c r="D46" s="181" t="s">
        <v>462</v>
      </c>
      <c r="E46" s="182">
        <v>4245</v>
      </c>
      <c r="F46" s="183">
        <v>4814</v>
      </c>
      <c r="G46" s="182">
        <v>4518</v>
      </c>
      <c r="H46" s="184">
        <v>5649</v>
      </c>
      <c r="I46" s="193">
        <v>2978</v>
      </c>
      <c r="J46" s="184">
        <v>5708</v>
      </c>
      <c r="K46" s="184">
        <v>11135</v>
      </c>
      <c r="L46" s="184">
        <v>13121</v>
      </c>
      <c r="M46" s="184">
        <v>9816</v>
      </c>
      <c r="N46" s="184">
        <v>9727</v>
      </c>
      <c r="O46" s="184">
        <v>8450</v>
      </c>
      <c r="P46" s="184">
        <v>8004</v>
      </c>
      <c r="Q46" s="180">
        <f t="shared" si="1"/>
        <v>88165</v>
      </c>
    </row>
    <row r="47" spans="1:1025" ht="21" customHeight="1" outlineLevel="1" x14ac:dyDescent="0.25">
      <c r="A47" s="187">
        <v>43</v>
      </c>
      <c r="B47" s="192" t="s">
        <v>465</v>
      </c>
      <c r="C47" s="180" t="s">
        <v>461</v>
      </c>
      <c r="D47" s="181" t="s">
        <v>54</v>
      </c>
      <c r="E47" s="182">
        <v>225</v>
      </c>
      <c r="F47" s="183">
        <v>237</v>
      </c>
      <c r="G47" s="182">
        <v>164</v>
      </c>
      <c r="H47" s="184">
        <v>159</v>
      </c>
      <c r="I47" s="184">
        <v>14</v>
      </c>
      <c r="J47" s="184">
        <v>32</v>
      </c>
      <c r="K47" s="184">
        <v>148</v>
      </c>
      <c r="L47" s="184">
        <v>82</v>
      </c>
      <c r="M47" s="184">
        <v>71</v>
      </c>
      <c r="N47" s="187">
        <v>199</v>
      </c>
      <c r="O47" s="187">
        <v>179</v>
      </c>
      <c r="P47" s="180">
        <v>250</v>
      </c>
      <c r="Q47" s="180">
        <f t="shared" si="1"/>
        <v>1760</v>
      </c>
    </row>
    <row r="48" spans="1:1025" ht="21" customHeight="1" outlineLevel="1" x14ac:dyDescent="0.25">
      <c r="A48" s="187">
        <v>44</v>
      </c>
      <c r="B48" s="192" t="s">
        <v>466</v>
      </c>
      <c r="C48" s="180" t="s">
        <v>461</v>
      </c>
      <c r="D48" s="181" t="s">
        <v>54</v>
      </c>
      <c r="E48" s="182" t="s">
        <v>414</v>
      </c>
      <c r="F48" s="182" t="s">
        <v>414</v>
      </c>
      <c r="G48" s="182" t="s">
        <v>414</v>
      </c>
      <c r="H48" s="182" t="s">
        <v>414</v>
      </c>
      <c r="I48" s="182" t="s">
        <v>414</v>
      </c>
      <c r="J48" s="182" t="s">
        <v>414</v>
      </c>
      <c r="K48" s="184">
        <v>7</v>
      </c>
      <c r="L48" s="184">
        <v>26</v>
      </c>
      <c r="M48" s="184">
        <v>8</v>
      </c>
      <c r="N48" s="187">
        <v>0</v>
      </c>
      <c r="O48" s="187">
        <v>8</v>
      </c>
      <c r="P48" s="180">
        <v>16</v>
      </c>
      <c r="Q48" s="180">
        <f>SUM(E48:P48)</f>
        <v>65</v>
      </c>
    </row>
    <row r="49" spans="1:1025" ht="21" customHeight="1" outlineLevel="1" x14ac:dyDescent="0.25">
      <c r="A49" s="187">
        <v>45</v>
      </c>
      <c r="B49" s="192" t="s">
        <v>467</v>
      </c>
      <c r="C49" s="180" t="s">
        <v>461</v>
      </c>
      <c r="D49" s="181" t="s">
        <v>321</v>
      </c>
      <c r="E49" s="182" t="s">
        <v>414</v>
      </c>
      <c r="F49" s="182" t="s">
        <v>414</v>
      </c>
      <c r="G49" s="182" t="s">
        <v>414</v>
      </c>
      <c r="H49" s="182" t="s">
        <v>414</v>
      </c>
      <c r="I49" s="182" t="s">
        <v>414</v>
      </c>
      <c r="J49" s="182" t="s">
        <v>414</v>
      </c>
      <c r="K49" s="184">
        <v>44</v>
      </c>
      <c r="L49" s="184">
        <v>20</v>
      </c>
      <c r="M49" s="184">
        <v>10</v>
      </c>
      <c r="N49" s="187">
        <v>27</v>
      </c>
      <c r="O49" s="187">
        <v>69</v>
      </c>
      <c r="P49" s="180">
        <v>35</v>
      </c>
      <c r="Q49" s="180">
        <f>SUM(E49:P49)</f>
        <v>205</v>
      </c>
    </row>
    <row r="50" spans="1:1025" ht="21" customHeight="1" outlineLevel="1" x14ac:dyDescent="0.25">
      <c r="A50" s="187">
        <v>46</v>
      </c>
      <c r="B50" s="187" t="s">
        <v>468</v>
      </c>
      <c r="C50" s="187" t="s">
        <v>469</v>
      </c>
      <c r="D50" s="181" t="s">
        <v>55</v>
      </c>
      <c r="E50" s="182">
        <v>3064</v>
      </c>
      <c r="F50" s="183">
        <v>3535</v>
      </c>
      <c r="G50" s="184">
        <v>3197</v>
      </c>
      <c r="H50" s="184">
        <v>2632</v>
      </c>
      <c r="I50" s="184">
        <v>1171</v>
      </c>
      <c r="J50" s="184">
        <v>1993</v>
      </c>
      <c r="K50" s="184">
        <v>8591</v>
      </c>
      <c r="L50" s="184">
        <v>7492</v>
      </c>
      <c r="M50" s="184">
        <v>3208</v>
      </c>
      <c r="N50" s="184">
        <v>2745</v>
      </c>
      <c r="O50" s="184">
        <v>3074</v>
      </c>
      <c r="P50" s="184">
        <v>3644</v>
      </c>
      <c r="Q50" s="180">
        <f t="shared" si="1"/>
        <v>44346</v>
      </c>
    </row>
    <row r="51" spans="1:1025" ht="21" customHeight="1" outlineLevel="1" x14ac:dyDescent="0.25">
      <c r="A51" s="187">
        <v>47</v>
      </c>
      <c r="B51" s="180" t="s">
        <v>470</v>
      </c>
      <c r="C51" s="180" t="s">
        <v>469</v>
      </c>
      <c r="D51" s="181" t="s">
        <v>56</v>
      </c>
      <c r="E51" s="182">
        <v>5266</v>
      </c>
      <c r="F51" s="183">
        <v>4787</v>
      </c>
      <c r="G51" s="184">
        <v>7090</v>
      </c>
      <c r="H51" s="184">
        <v>5687</v>
      </c>
      <c r="I51" s="184">
        <v>4050</v>
      </c>
      <c r="J51" s="184">
        <v>5071</v>
      </c>
      <c r="K51" s="184">
        <v>6472</v>
      </c>
      <c r="L51" s="184">
        <v>7847</v>
      </c>
      <c r="M51" s="184">
        <v>5826</v>
      </c>
      <c r="N51" s="184">
        <v>5834</v>
      </c>
      <c r="O51" s="184">
        <v>6133</v>
      </c>
      <c r="P51" s="180">
        <v>5488</v>
      </c>
      <c r="Q51" s="180">
        <f t="shared" si="1"/>
        <v>69551</v>
      </c>
    </row>
    <row r="52" spans="1:1025" s="191" customFormat="1" ht="21" customHeight="1" outlineLevel="1" x14ac:dyDescent="0.25">
      <c r="A52" s="187">
        <v>48</v>
      </c>
      <c r="B52" s="180" t="s">
        <v>471</v>
      </c>
      <c r="C52" s="180" t="s">
        <v>397</v>
      </c>
      <c r="D52" s="181" t="s">
        <v>75</v>
      </c>
      <c r="E52" s="182">
        <v>1165</v>
      </c>
      <c r="F52" s="183">
        <v>925</v>
      </c>
      <c r="G52" s="184">
        <v>1434</v>
      </c>
      <c r="H52" s="184">
        <v>1202</v>
      </c>
      <c r="I52" s="184">
        <v>878</v>
      </c>
      <c r="J52" s="184">
        <v>1004</v>
      </c>
      <c r="K52" s="184">
        <v>1612</v>
      </c>
      <c r="L52" s="184">
        <v>1336</v>
      </c>
      <c r="M52" s="184">
        <v>1406</v>
      </c>
      <c r="N52" s="184">
        <v>1197</v>
      </c>
      <c r="O52" s="184">
        <v>1262</v>
      </c>
      <c r="P52" s="180">
        <v>1158</v>
      </c>
      <c r="Q52" s="180">
        <f t="shared" si="1"/>
        <v>14579</v>
      </c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2"/>
      <c r="AW52" s="172"/>
      <c r="AX52" s="172"/>
      <c r="AY52" s="172"/>
      <c r="AZ52" s="172"/>
      <c r="BA52" s="172"/>
      <c r="BB52" s="172"/>
      <c r="BC52" s="172"/>
      <c r="BD52" s="172"/>
      <c r="BE52" s="172"/>
      <c r="BF52" s="172"/>
      <c r="BG52" s="172"/>
      <c r="BH52" s="172"/>
      <c r="BI52" s="172"/>
      <c r="BJ52" s="172"/>
      <c r="BK52" s="172"/>
      <c r="BL52" s="172"/>
      <c r="BM52" s="172"/>
      <c r="BN52" s="172"/>
      <c r="BO52" s="172"/>
      <c r="BP52" s="172"/>
      <c r="BQ52" s="172"/>
      <c r="BR52" s="172"/>
      <c r="BS52" s="172"/>
      <c r="BT52" s="172"/>
      <c r="BU52" s="172"/>
      <c r="BV52" s="172"/>
      <c r="BW52" s="172"/>
      <c r="BX52" s="172"/>
      <c r="BY52" s="172"/>
      <c r="BZ52" s="172"/>
      <c r="CA52" s="172"/>
      <c r="CB52" s="172"/>
      <c r="CC52" s="172"/>
      <c r="CD52" s="172"/>
      <c r="CE52" s="172"/>
      <c r="CF52" s="172"/>
      <c r="CG52" s="172"/>
      <c r="CH52" s="172"/>
      <c r="CI52" s="172"/>
      <c r="CJ52" s="172"/>
      <c r="CK52" s="172"/>
      <c r="CL52" s="172"/>
      <c r="CM52" s="172"/>
      <c r="CN52" s="172"/>
      <c r="CO52" s="172"/>
      <c r="CP52" s="172"/>
      <c r="CQ52" s="172"/>
      <c r="CR52" s="172"/>
      <c r="CS52" s="172"/>
      <c r="CT52" s="172"/>
      <c r="CU52" s="172"/>
      <c r="CV52" s="172"/>
      <c r="CW52" s="172"/>
      <c r="CX52" s="172"/>
      <c r="CY52" s="172"/>
      <c r="CZ52" s="172"/>
      <c r="DA52" s="172"/>
      <c r="DB52" s="172"/>
      <c r="DC52" s="172"/>
      <c r="DD52" s="172"/>
      <c r="DE52" s="172"/>
      <c r="DF52" s="172"/>
      <c r="DG52" s="172"/>
      <c r="DH52" s="172"/>
      <c r="DI52" s="172"/>
      <c r="DJ52" s="172"/>
      <c r="DK52" s="172"/>
      <c r="DL52" s="172"/>
      <c r="DM52" s="172"/>
      <c r="DN52" s="172"/>
      <c r="DO52" s="172"/>
      <c r="DP52" s="172"/>
      <c r="DQ52" s="172"/>
      <c r="DR52" s="172"/>
      <c r="DS52" s="172"/>
      <c r="DT52" s="172"/>
      <c r="DU52" s="172"/>
      <c r="DV52" s="172"/>
      <c r="DW52" s="172"/>
      <c r="DX52" s="172"/>
      <c r="DY52" s="172"/>
      <c r="DZ52" s="172"/>
      <c r="EA52" s="172"/>
      <c r="EB52" s="172"/>
      <c r="EC52" s="172"/>
      <c r="ED52" s="172"/>
      <c r="EE52" s="172"/>
      <c r="EF52" s="172"/>
      <c r="EG52" s="172"/>
      <c r="EH52" s="172"/>
      <c r="EI52" s="172"/>
      <c r="EJ52" s="172"/>
      <c r="EK52" s="172"/>
      <c r="EL52" s="172"/>
      <c r="EM52" s="172"/>
      <c r="EN52" s="172"/>
      <c r="EO52" s="172"/>
      <c r="EP52" s="172"/>
      <c r="EQ52" s="172"/>
      <c r="ER52" s="172"/>
      <c r="ES52" s="172"/>
      <c r="ET52" s="172"/>
      <c r="EU52" s="172"/>
      <c r="EV52" s="172"/>
      <c r="EW52" s="172"/>
      <c r="EX52" s="172"/>
      <c r="EY52" s="172"/>
      <c r="EZ52" s="172"/>
      <c r="FA52" s="172"/>
      <c r="FB52" s="172"/>
      <c r="FC52" s="172"/>
      <c r="FD52" s="172"/>
      <c r="FE52" s="172"/>
      <c r="FF52" s="172"/>
      <c r="FG52" s="172"/>
      <c r="FH52" s="172"/>
      <c r="FI52" s="172"/>
      <c r="FJ52" s="172"/>
      <c r="FK52" s="172"/>
      <c r="FL52" s="172"/>
      <c r="FM52" s="172"/>
      <c r="FN52" s="172"/>
      <c r="FO52" s="172"/>
      <c r="FP52" s="172"/>
      <c r="FQ52" s="172"/>
      <c r="FR52" s="172"/>
      <c r="FS52" s="172"/>
      <c r="FT52" s="172"/>
      <c r="FU52" s="172"/>
      <c r="FV52" s="172"/>
      <c r="FW52" s="172"/>
      <c r="FX52" s="172"/>
      <c r="FY52" s="172"/>
      <c r="FZ52" s="172"/>
      <c r="GA52" s="172"/>
      <c r="GB52" s="172"/>
      <c r="GC52" s="172"/>
      <c r="GD52" s="172"/>
      <c r="GE52" s="172"/>
      <c r="GF52" s="172"/>
      <c r="GG52" s="172"/>
      <c r="GH52" s="172"/>
      <c r="GI52" s="172"/>
      <c r="GJ52" s="172"/>
      <c r="GK52" s="172"/>
      <c r="GL52" s="172"/>
      <c r="GM52" s="172"/>
      <c r="GN52" s="172"/>
      <c r="GO52" s="172"/>
      <c r="GP52" s="172"/>
      <c r="GQ52" s="172"/>
      <c r="GR52" s="172"/>
      <c r="GS52" s="172"/>
      <c r="GT52" s="172"/>
      <c r="GU52" s="172"/>
      <c r="GV52" s="172"/>
      <c r="GW52" s="172"/>
      <c r="GX52" s="172"/>
      <c r="GY52" s="172"/>
      <c r="GZ52" s="172"/>
      <c r="HA52" s="172"/>
      <c r="HB52" s="172"/>
      <c r="HC52" s="172"/>
      <c r="HD52" s="172"/>
      <c r="HE52" s="172"/>
      <c r="HF52" s="172"/>
      <c r="HG52" s="172"/>
      <c r="HH52" s="172"/>
      <c r="HI52" s="172"/>
      <c r="HJ52" s="172"/>
      <c r="HK52" s="172"/>
      <c r="HL52" s="172"/>
      <c r="HM52" s="172"/>
      <c r="HN52" s="172"/>
      <c r="HO52" s="172"/>
      <c r="HP52" s="172"/>
      <c r="HQ52" s="172"/>
      <c r="HR52" s="172"/>
      <c r="HS52" s="172"/>
      <c r="HT52" s="172"/>
      <c r="HU52" s="172"/>
      <c r="HV52" s="172"/>
      <c r="HW52" s="172"/>
      <c r="HX52" s="172"/>
      <c r="HY52" s="172"/>
      <c r="HZ52" s="172"/>
      <c r="IA52" s="172"/>
      <c r="IB52" s="172"/>
      <c r="IC52" s="172"/>
      <c r="ID52" s="172"/>
      <c r="IE52" s="172"/>
      <c r="IF52" s="172"/>
      <c r="IG52" s="172"/>
      <c r="IH52" s="172"/>
      <c r="II52" s="172"/>
      <c r="IJ52" s="172"/>
      <c r="IK52" s="172"/>
      <c r="IL52" s="172"/>
      <c r="IM52" s="172"/>
      <c r="IN52" s="172"/>
      <c r="IO52" s="172"/>
      <c r="IP52" s="172"/>
      <c r="IQ52" s="172"/>
      <c r="IR52" s="172"/>
      <c r="IS52" s="172"/>
      <c r="IT52" s="172"/>
      <c r="IU52" s="172"/>
      <c r="IV52" s="172"/>
      <c r="IW52" s="172"/>
      <c r="IX52" s="172"/>
      <c r="IY52" s="172"/>
      <c r="IZ52" s="172"/>
      <c r="JA52" s="172"/>
      <c r="JB52" s="172"/>
      <c r="JC52" s="172"/>
      <c r="JD52" s="172"/>
      <c r="JE52" s="172"/>
      <c r="JF52" s="172"/>
      <c r="JG52" s="172"/>
      <c r="JH52" s="172"/>
      <c r="JI52" s="172"/>
      <c r="JJ52" s="172"/>
      <c r="JK52" s="172"/>
      <c r="JL52" s="172"/>
      <c r="JM52" s="172"/>
      <c r="JN52" s="172"/>
      <c r="JO52" s="172"/>
      <c r="JP52" s="172"/>
      <c r="JQ52" s="172"/>
      <c r="JR52" s="172"/>
      <c r="JS52" s="172"/>
      <c r="JT52" s="172"/>
      <c r="JU52" s="172"/>
      <c r="JV52" s="172"/>
      <c r="JW52" s="172"/>
      <c r="JX52" s="172"/>
      <c r="JY52" s="172"/>
      <c r="JZ52" s="172"/>
      <c r="KA52" s="172"/>
      <c r="KB52" s="172"/>
      <c r="KC52" s="172"/>
      <c r="KD52" s="172"/>
      <c r="KE52" s="172"/>
      <c r="KF52" s="172"/>
      <c r="KG52" s="172"/>
      <c r="KH52" s="172"/>
      <c r="KI52" s="172"/>
      <c r="KJ52" s="172"/>
      <c r="KK52" s="172"/>
      <c r="KL52" s="172"/>
      <c r="KM52" s="172"/>
      <c r="KN52" s="172"/>
      <c r="KO52" s="172"/>
      <c r="KP52" s="172"/>
      <c r="KQ52" s="172"/>
      <c r="KR52" s="172"/>
      <c r="KS52" s="172"/>
      <c r="KT52" s="172"/>
      <c r="KU52" s="172"/>
      <c r="KV52" s="172"/>
      <c r="KW52" s="172"/>
      <c r="KX52" s="172"/>
      <c r="KY52" s="172"/>
      <c r="KZ52" s="172"/>
      <c r="LA52" s="172"/>
      <c r="LB52" s="172"/>
      <c r="LC52" s="172"/>
      <c r="LD52" s="172"/>
      <c r="LE52" s="172"/>
      <c r="LF52" s="172"/>
      <c r="LG52" s="172"/>
      <c r="LH52" s="172"/>
      <c r="LI52" s="172"/>
      <c r="LJ52" s="172"/>
      <c r="LK52" s="172"/>
      <c r="LL52" s="172"/>
      <c r="LM52" s="172"/>
      <c r="LN52" s="172"/>
      <c r="LO52" s="172"/>
      <c r="LP52" s="172"/>
      <c r="LQ52" s="172"/>
      <c r="LR52" s="172"/>
      <c r="LS52" s="172"/>
      <c r="LT52" s="172"/>
      <c r="LU52" s="172"/>
      <c r="LV52" s="172"/>
      <c r="LW52" s="172"/>
      <c r="LX52" s="172"/>
      <c r="LY52" s="172"/>
      <c r="LZ52" s="172"/>
      <c r="MA52" s="172"/>
      <c r="MB52" s="172"/>
      <c r="MC52" s="172"/>
      <c r="MD52" s="172"/>
      <c r="ME52" s="172"/>
      <c r="MF52" s="172"/>
      <c r="MG52" s="172"/>
      <c r="MH52" s="172"/>
      <c r="MI52" s="172"/>
      <c r="MJ52" s="172"/>
      <c r="MK52" s="172"/>
      <c r="ML52" s="172"/>
      <c r="MM52" s="172"/>
      <c r="MN52" s="172"/>
      <c r="MO52" s="172"/>
      <c r="MP52" s="172"/>
      <c r="MQ52" s="172"/>
      <c r="MR52" s="172"/>
      <c r="MS52" s="172"/>
      <c r="MT52" s="172"/>
      <c r="MU52" s="172"/>
      <c r="MV52" s="172"/>
      <c r="MW52" s="172"/>
      <c r="MX52" s="172"/>
      <c r="MY52" s="172"/>
      <c r="MZ52" s="172"/>
      <c r="NA52" s="172"/>
      <c r="NB52" s="172"/>
      <c r="NC52" s="172"/>
      <c r="ND52" s="172"/>
      <c r="NE52" s="172"/>
      <c r="NF52" s="172"/>
      <c r="NG52" s="172"/>
      <c r="NH52" s="172"/>
      <c r="NI52" s="172"/>
      <c r="NJ52" s="172"/>
      <c r="NK52" s="172"/>
      <c r="NL52" s="172"/>
      <c r="NM52" s="172"/>
      <c r="NN52" s="172"/>
      <c r="NO52" s="172"/>
      <c r="NP52" s="172"/>
      <c r="NQ52" s="172"/>
      <c r="NR52" s="172"/>
      <c r="NS52" s="172"/>
      <c r="NT52" s="172"/>
      <c r="NU52" s="172"/>
      <c r="NV52" s="172"/>
      <c r="NW52" s="172"/>
      <c r="NX52" s="172"/>
      <c r="NY52" s="172"/>
      <c r="NZ52" s="172"/>
      <c r="OA52" s="172"/>
      <c r="OB52" s="172"/>
      <c r="OC52" s="172"/>
      <c r="OD52" s="172"/>
      <c r="OE52" s="172"/>
      <c r="OF52" s="172"/>
      <c r="OG52" s="172"/>
      <c r="OH52" s="172"/>
      <c r="OI52" s="172"/>
      <c r="OJ52" s="172"/>
      <c r="OK52" s="172"/>
      <c r="OL52" s="172"/>
      <c r="OM52" s="172"/>
      <c r="ON52" s="172"/>
      <c r="OO52" s="172"/>
      <c r="OP52" s="172"/>
      <c r="OQ52" s="172"/>
      <c r="OR52" s="172"/>
      <c r="OS52" s="172"/>
      <c r="OT52" s="172"/>
      <c r="OU52" s="172"/>
      <c r="OV52" s="172"/>
      <c r="OW52" s="172"/>
      <c r="OX52" s="172"/>
      <c r="OY52" s="172"/>
      <c r="OZ52" s="172"/>
      <c r="PA52" s="172"/>
      <c r="PB52" s="172"/>
      <c r="PC52" s="172"/>
      <c r="PD52" s="172"/>
      <c r="PE52" s="172"/>
      <c r="PF52" s="172"/>
      <c r="PG52" s="172"/>
      <c r="PH52" s="172"/>
      <c r="PI52" s="172"/>
      <c r="PJ52" s="172"/>
      <c r="PK52" s="172"/>
      <c r="PL52" s="172"/>
      <c r="PM52" s="172"/>
      <c r="PN52" s="172"/>
      <c r="PO52" s="172"/>
      <c r="PP52" s="172"/>
      <c r="PQ52" s="172"/>
      <c r="PR52" s="172"/>
      <c r="PS52" s="172"/>
      <c r="PT52" s="172"/>
      <c r="PU52" s="172"/>
      <c r="PV52" s="172"/>
      <c r="PW52" s="172"/>
      <c r="PX52" s="172"/>
      <c r="PY52" s="172"/>
      <c r="PZ52" s="172"/>
      <c r="QA52" s="172"/>
      <c r="QB52" s="172"/>
      <c r="QC52" s="172"/>
      <c r="QD52" s="172"/>
      <c r="QE52" s="172"/>
      <c r="QF52" s="172"/>
      <c r="QG52" s="172"/>
      <c r="QH52" s="172"/>
      <c r="QI52" s="172"/>
      <c r="QJ52" s="172"/>
      <c r="QK52" s="172"/>
      <c r="QL52" s="172"/>
      <c r="QM52" s="172"/>
      <c r="QN52" s="172"/>
      <c r="QO52" s="172"/>
      <c r="QP52" s="172"/>
      <c r="QQ52" s="172"/>
      <c r="QR52" s="172"/>
      <c r="QS52" s="172"/>
      <c r="QT52" s="172"/>
      <c r="QU52" s="172"/>
      <c r="QV52" s="172"/>
      <c r="QW52" s="172"/>
      <c r="QX52" s="172"/>
      <c r="QY52" s="172"/>
      <c r="QZ52" s="172"/>
      <c r="RA52" s="172"/>
      <c r="RB52" s="172"/>
      <c r="RC52" s="172"/>
      <c r="RD52" s="172"/>
      <c r="RE52" s="172"/>
      <c r="RF52" s="172"/>
      <c r="RG52" s="172"/>
      <c r="RH52" s="172"/>
      <c r="RI52" s="172"/>
      <c r="RJ52" s="172"/>
      <c r="RK52" s="172"/>
      <c r="RL52" s="172"/>
      <c r="RM52" s="172"/>
      <c r="RN52" s="172"/>
      <c r="RO52" s="172"/>
      <c r="RP52" s="172"/>
      <c r="RQ52" s="172"/>
      <c r="RR52" s="172"/>
      <c r="RS52" s="172"/>
      <c r="RT52" s="172"/>
      <c r="RU52" s="172"/>
      <c r="RV52" s="172"/>
      <c r="RW52" s="172"/>
      <c r="RX52" s="172"/>
      <c r="RY52" s="172"/>
      <c r="RZ52" s="172"/>
      <c r="SA52" s="172"/>
      <c r="SB52" s="172"/>
      <c r="SC52" s="172"/>
      <c r="SD52" s="172"/>
      <c r="SE52" s="172"/>
      <c r="SF52" s="172"/>
      <c r="SG52" s="172"/>
      <c r="SH52" s="172"/>
      <c r="SI52" s="172"/>
      <c r="SJ52" s="172"/>
      <c r="SK52" s="172"/>
      <c r="SL52" s="172"/>
      <c r="SM52" s="172"/>
      <c r="SN52" s="172"/>
      <c r="SO52" s="172"/>
      <c r="SP52" s="172"/>
      <c r="SQ52" s="172"/>
      <c r="SR52" s="172"/>
      <c r="SS52" s="172"/>
      <c r="ST52" s="172"/>
      <c r="SU52" s="172"/>
      <c r="SV52" s="172"/>
      <c r="SW52" s="172"/>
      <c r="SX52" s="172"/>
      <c r="SY52" s="172"/>
      <c r="SZ52" s="172"/>
      <c r="TA52" s="172"/>
      <c r="TB52" s="172"/>
      <c r="TC52" s="172"/>
      <c r="TD52" s="172"/>
      <c r="TE52" s="172"/>
      <c r="TF52" s="172"/>
      <c r="TG52" s="172"/>
      <c r="TH52" s="172"/>
      <c r="TI52" s="172"/>
      <c r="TJ52" s="172"/>
      <c r="TK52" s="172"/>
      <c r="TL52" s="172"/>
      <c r="TM52" s="172"/>
      <c r="TN52" s="172"/>
      <c r="TO52" s="172"/>
      <c r="TP52" s="172"/>
      <c r="TQ52" s="172"/>
      <c r="TR52" s="172"/>
      <c r="TS52" s="172"/>
      <c r="TT52" s="172"/>
      <c r="TU52" s="172"/>
      <c r="TV52" s="172"/>
      <c r="TW52" s="172"/>
      <c r="TX52" s="172"/>
      <c r="TY52" s="172"/>
      <c r="TZ52" s="172"/>
      <c r="UA52" s="172"/>
      <c r="UB52" s="172"/>
      <c r="UC52" s="172"/>
      <c r="UD52" s="172"/>
      <c r="UE52" s="172"/>
      <c r="UF52" s="172"/>
      <c r="UG52" s="172"/>
      <c r="UH52" s="172"/>
      <c r="UI52" s="172"/>
      <c r="UJ52" s="172"/>
      <c r="UK52" s="172"/>
      <c r="UL52" s="172"/>
      <c r="UM52" s="172"/>
      <c r="UN52" s="172"/>
      <c r="UO52" s="172"/>
      <c r="UP52" s="172"/>
      <c r="UQ52" s="172"/>
      <c r="UR52" s="172"/>
      <c r="US52" s="172"/>
      <c r="UT52" s="172"/>
      <c r="UU52" s="172"/>
      <c r="UV52" s="172"/>
      <c r="UW52" s="172"/>
      <c r="UX52" s="172"/>
      <c r="UY52" s="172"/>
      <c r="UZ52" s="172"/>
      <c r="VA52" s="172"/>
      <c r="VB52" s="172"/>
      <c r="VC52" s="172"/>
      <c r="VD52" s="172"/>
      <c r="VE52" s="172"/>
      <c r="VF52" s="172"/>
      <c r="VG52" s="172"/>
      <c r="VH52" s="172"/>
      <c r="VI52" s="172"/>
      <c r="VJ52" s="172"/>
      <c r="VK52" s="172"/>
      <c r="VL52" s="172"/>
      <c r="VM52" s="172"/>
      <c r="VN52" s="172"/>
      <c r="VO52" s="172"/>
      <c r="VP52" s="172"/>
      <c r="VQ52" s="172"/>
      <c r="VR52" s="172"/>
      <c r="VS52" s="172"/>
      <c r="VT52" s="172"/>
      <c r="VU52" s="172"/>
      <c r="VV52" s="172"/>
      <c r="VW52" s="172"/>
      <c r="VX52" s="172"/>
      <c r="VY52" s="172"/>
      <c r="VZ52" s="172"/>
      <c r="WA52" s="172"/>
      <c r="WB52" s="172"/>
      <c r="WC52" s="172"/>
      <c r="WD52" s="172"/>
      <c r="WE52" s="172"/>
      <c r="WF52" s="172"/>
      <c r="WG52" s="172"/>
      <c r="WH52" s="172"/>
      <c r="WI52" s="172"/>
      <c r="WJ52" s="172"/>
      <c r="WK52" s="172"/>
      <c r="WL52" s="172"/>
      <c r="WM52" s="172"/>
      <c r="WN52" s="172"/>
      <c r="WO52" s="172"/>
      <c r="WP52" s="172"/>
      <c r="WQ52" s="172"/>
      <c r="WR52" s="172"/>
      <c r="WS52" s="172"/>
      <c r="WT52" s="172"/>
      <c r="WU52" s="172"/>
      <c r="WV52" s="172"/>
      <c r="WW52" s="172"/>
      <c r="WX52" s="172"/>
      <c r="WY52" s="172"/>
      <c r="WZ52" s="172"/>
      <c r="XA52" s="172"/>
      <c r="XB52" s="172"/>
      <c r="XC52" s="172"/>
      <c r="XD52" s="172"/>
      <c r="XE52" s="172"/>
      <c r="XF52" s="172"/>
      <c r="XG52" s="172"/>
      <c r="XH52" s="172"/>
      <c r="XI52" s="172"/>
      <c r="XJ52" s="172"/>
      <c r="XK52" s="172"/>
      <c r="XL52" s="172"/>
      <c r="XM52" s="172"/>
      <c r="XN52" s="172"/>
      <c r="XO52" s="172"/>
      <c r="XP52" s="172"/>
      <c r="XQ52" s="172"/>
      <c r="XR52" s="172"/>
      <c r="XS52" s="172"/>
      <c r="XT52" s="172"/>
      <c r="XU52" s="172"/>
      <c r="XV52" s="172"/>
      <c r="XW52" s="172"/>
      <c r="XX52" s="172"/>
      <c r="XY52" s="172"/>
      <c r="XZ52" s="172"/>
      <c r="YA52" s="172"/>
      <c r="YB52" s="172"/>
      <c r="YC52" s="172"/>
      <c r="YD52" s="172"/>
      <c r="YE52" s="172"/>
      <c r="YF52" s="172"/>
      <c r="YG52" s="172"/>
      <c r="YH52" s="172"/>
      <c r="YI52" s="172"/>
      <c r="YJ52" s="172"/>
      <c r="YK52" s="172"/>
      <c r="YL52" s="172"/>
      <c r="YM52" s="172"/>
      <c r="YN52" s="172"/>
      <c r="YO52" s="172"/>
      <c r="YP52" s="172"/>
      <c r="YQ52" s="172"/>
      <c r="YR52" s="172"/>
      <c r="YS52" s="172"/>
      <c r="YT52" s="172"/>
      <c r="YU52" s="172"/>
      <c r="YV52" s="172"/>
      <c r="YW52" s="172"/>
      <c r="YX52" s="172"/>
      <c r="YY52" s="172"/>
      <c r="YZ52" s="172"/>
      <c r="ZA52" s="172"/>
      <c r="ZB52" s="172"/>
      <c r="ZC52" s="172"/>
      <c r="ZD52" s="172"/>
      <c r="ZE52" s="172"/>
      <c r="ZF52" s="172"/>
      <c r="ZG52" s="172"/>
      <c r="ZH52" s="172"/>
      <c r="ZI52" s="172"/>
      <c r="ZJ52" s="172"/>
      <c r="ZK52" s="172"/>
      <c r="ZL52" s="172"/>
      <c r="ZM52" s="172"/>
      <c r="ZN52" s="172"/>
      <c r="ZO52" s="172"/>
      <c r="ZP52" s="172"/>
      <c r="ZQ52" s="172"/>
      <c r="ZR52" s="172"/>
      <c r="ZS52" s="172"/>
      <c r="ZT52" s="172"/>
      <c r="ZU52" s="172"/>
      <c r="ZV52" s="172"/>
      <c r="ZW52" s="172"/>
      <c r="ZX52" s="172"/>
      <c r="ZY52" s="172"/>
      <c r="ZZ52" s="172"/>
      <c r="AAA52" s="172"/>
      <c r="AAB52" s="172"/>
      <c r="AAC52" s="172"/>
      <c r="AAD52" s="172"/>
      <c r="AAE52" s="172"/>
      <c r="AAF52" s="172"/>
      <c r="AAG52" s="172"/>
      <c r="AAH52" s="172"/>
      <c r="AAI52" s="172"/>
      <c r="AAJ52" s="172"/>
      <c r="AAK52" s="172"/>
      <c r="AAL52" s="172"/>
      <c r="AAM52" s="172"/>
      <c r="AAN52" s="172"/>
      <c r="AAO52" s="172"/>
      <c r="AAP52" s="172"/>
      <c r="AAQ52" s="172"/>
      <c r="AAR52" s="172"/>
      <c r="AAS52" s="172"/>
      <c r="AAT52" s="172"/>
      <c r="AAU52" s="172"/>
      <c r="AAV52" s="172"/>
      <c r="AAW52" s="172"/>
      <c r="AAX52" s="172"/>
      <c r="AAY52" s="172"/>
      <c r="AAZ52" s="172"/>
      <c r="ABA52" s="172"/>
      <c r="ABB52" s="172"/>
      <c r="ABC52" s="172"/>
      <c r="ABD52" s="172"/>
      <c r="ABE52" s="172"/>
      <c r="ABF52" s="172"/>
      <c r="ABG52" s="172"/>
      <c r="ABH52" s="172"/>
      <c r="ABI52" s="172"/>
      <c r="ABJ52" s="172"/>
      <c r="ABK52" s="172"/>
      <c r="ABL52" s="172"/>
      <c r="ABM52" s="172"/>
      <c r="ABN52" s="172"/>
      <c r="ABO52" s="172"/>
      <c r="ABP52" s="172"/>
      <c r="ABQ52" s="172"/>
      <c r="ABR52" s="172"/>
      <c r="ABS52" s="172"/>
      <c r="ABT52" s="172"/>
      <c r="ABU52" s="172"/>
      <c r="ABV52" s="172"/>
      <c r="ABW52" s="172"/>
      <c r="ABX52" s="172"/>
      <c r="ABY52" s="172"/>
      <c r="ABZ52" s="172"/>
      <c r="ACA52" s="172"/>
      <c r="ACB52" s="172"/>
      <c r="ACC52" s="172"/>
      <c r="ACD52" s="172"/>
      <c r="ACE52" s="172"/>
      <c r="ACF52" s="172"/>
      <c r="ACG52" s="172"/>
      <c r="ACH52" s="172"/>
      <c r="ACI52" s="172"/>
      <c r="ACJ52" s="172"/>
      <c r="ACK52" s="172"/>
      <c r="ACL52" s="172"/>
      <c r="ACM52" s="172"/>
      <c r="ACN52" s="172"/>
      <c r="ACO52" s="172"/>
      <c r="ACP52" s="172"/>
      <c r="ACQ52" s="172"/>
      <c r="ACR52" s="172"/>
      <c r="ACS52" s="172"/>
      <c r="ACT52" s="172"/>
      <c r="ACU52" s="172"/>
      <c r="ACV52" s="172"/>
      <c r="ACW52" s="172"/>
      <c r="ACX52" s="172"/>
      <c r="ACY52" s="172"/>
      <c r="ACZ52" s="172"/>
      <c r="ADA52" s="172"/>
      <c r="ADB52" s="172"/>
      <c r="ADC52" s="172"/>
      <c r="ADD52" s="172"/>
      <c r="ADE52" s="172"/>
      <c r="ADF52" s="172"/>
      <c r="ADG52" s="172"/>
      <c r="ADH52" s="172"/>
      <c r="ADI52" s="172"/>
      <c r="ADJ52" s="172"/>
      <c r="ADK52" s="172"/>
      <c r="ADL52" s="172"/>
      <c r="ADM52" s="172"/>
      <c r="ADN52" s="172"/>
      <c r="ADO52" s="172"/>
      <c r="ADP52" s="172"/>
      <c r="ADQ52" s="172"/>
      <c r="ADR52" s="172"/>
      <c r="ADS52" s="172"/>
      <c r="ADT52" s="172"/>
      <c r="ADU52" s="172"/>
      <c r="ADV52" s="172"/>
      <c r="ADW52" s="172"/>
      <c r="ADX52" s="172"/>
      <c r="ADY52" s="172"/>
      <c r="ADZ52" s="172"/>
      <c r="AEA52" s="172"/>
      <c r="AEB52" s="172"/>
      <c r="AEC52" s="172"/>
      <c r="AED52" s="172"/>
      <c r="AEE52" s="172"/>
      <c r="AEF52" s="172"/>
      <c r="AEG52" s="172"/>
      <c r="AEH52" s="172"/>
      <c r="AEI52" s="172"/>
      <c r="AEJ52" s="172"/>
      <c r="AEK52" s="172"/>
      <c r="AEL52" s="172"/>
      <c r="AEM52" s="172"/>
      <c r="AEN52" s="172"/>
      <c r="AEO52" s="172"/>
      <c r="AEP52" s="172"/>
      <c r="AEQ52" s="172"/>
      <c r="AER52" s="172"/>
      <c r="AES52" s="172"/>
      <c r="AET52" s="172"/>
      <c r="AEU52" s="172"/>
      <c r="AEV52" s="172"/>
      <c r="AEW52" s="172"/>
      <c r="AEX52" s="172"/>
      <c r="AEY52" s="172"/>
      <c r="AEZ52" s="172"/>
      <c r="AFA52" s="172"/>
      <c r="AFB52" s="172"/>
      <c r="AFC52" s="172"/>
      <c r="AFD52" s="172"/>
      <c r="AFE52" s="172"/>
      <c r="AFF52" s="172"/>
      <c r="AFG52" s="172"/>
      <c r="AFH52" s="172"/>
      <c r="AFI52" s="172"/>
      <c r="AFJ52" s="172"/>
      <c r="AFK52" s="172"/>
      <c r="AFL52" s="172"/>
      <c r="AFM52" s="172"/>
      <c r="AFN52" s="172"/>
      <c r="AFO52" s="172"/>
      <c r="AFP52" s="172"/>
      <c r="AFQ52" s="172"/>
      <c r="AFR52" s="172"/>
      <c r="AFS52" s="172"/>
      <c r="AFT52" s="172"/>
      <c r="AFU52" s="172"/>
      <c r="AFV52" s="172"/>
      <c r="AFW52" s="172"/>
      <c r="AFX52" s="172"/>
      <c r="AFY52" s="172"/>
      <c r="AFZ52" s="172"/>
      <c r="AGA52" s="172"/>
      <c r="AGB52" s="172"/>
      <c r="AGC52" s="172"/>
      <c r="AGD52" s="172"/>
      <c r="AGE52" s="172"/>
      <c r="AGF52" s="172"/>
      <c r="AGG52" s="172"/>
      <c r="AGH52" s="172"/>
      <c r="AGI52" s="172"/>
      <c r="AGJ52" s="172"/>
      <c r="AGK52" s="172"/>
      <c r="AGL52" s="172"/>
      <c r="AGM52" s="172"/>
      <c r="AGN52" s="172"/>
      <c r="AGO52" s="172"/>
      <c r="AGP52" s="172"/>
      <c r="AGQ52" s="172"/>
      <c r="AGR52" s="172"/>
      <c r="AGS52" s="172"/>
      <c r="AGT52" s="172"/>
      <c r="AGU52" s="172"/>
      <c r="AGV52" s="172"/>
      <c r="AGW52" s="172"/>
      <c r="AGX52" s="172"/>
      <c r="AGY52" s="172"/>
      <c r="AGZ52" s="172"/>
      <c r="AHA52" s="172"/>
      <c r="AHB52" s="172"/>
      <c r="AHC52" s="172"/>
      <c r="AHD52" s="172"/>
      <c r="AHE52" s="172"/>
      <c r="AHF52" s="172"/>
      <c r="AHG52" s="172"/>
      <c r="AHH52" s="172"/>
      <c r="AHI52" s="172"/>
      <c r="AHJ52" s="172"/>
      <c r="AHK52" s="172"/>
      <c r="AHL52" s="172"/>
      <c r="AHM52" s="172"/>
      <c r="AHN52" s="172"/>
      <c r="AHO52" s="172"/>
      <c r="AHP52" s="172"/>
      <c r="AHQ52" s="172"/>
      <c r="AHR52" s="172"/>
      <c r="AHS52" s="172"/>
      <c r="AHT52" s="172"/>
      <c r="AHU52" s="172"/>
      <c r="AHV52" s="172"/>
      <c r="AHW52" s="172"/>
      <c r="AHX52" s="172"/>
      <c r="AHY52" s="172"/>
      <c r="AHZ52" s="172"/>
      <c r="AIA52" s="172"/>
      <c r="AIB52" s="172"/>
      <c r="AIC52" s="172"/>
      <c r="AID52" s="172"/>
      <c r="AIE52" s="172"/>
      <c r="AIF52" s="172"/>
      <c r="AIG52" s="172"/>
      <c r="AIH52" s="172"/>
      <c r="AII52" s="172"/>
      <c r="AIJ52" s="172"/>
      <c r="AIK52" s="172"/>
      <c r="AIL52" s="172"/>
      <c r="AIM52" s="172"/>
      <c r="AIN52" s="172"/>
      <c r="AIO52" s="172"/>
      <c r="AIP52" s="172"/>
      <c r="AIQ52" s="172"/>
      <c r="AIR52" s="172"/>
      <c r="AIS52" s="172"/>
      <c r="AIT52" s="172"/>
      <c r="AIU52" s="172"/>
      <c r="AIV52" s="172"/>
      <c r="AIW52" s="172"/>
      <c r="AIX52" s="172"/>
      <c r="AIY52" s="172"/>
      <c r="AIZ52" s="172"/>
      <c r="AJA52" s="172"/>
      <c r="AJB52" s="172"/>
      <c r="AJC52" s="172"/>
      <c r="AJD52" s="172"/>
      <c r="AJE52" s="172"/>
      <c r="AJF52" s="172"/>
      <c r="AJG52" s="172"/>
      <c r="AJH52" s="172"/>
      <c r="AJI52" s="172"/>
      <c r="AJJ52" s="172"/>
      <c r="AJK52" s="172"/>
      <c r="AJL52" s="172"/>
      <c r="AJM52" s="172"/>
      <c r="AJN52" s="172"/>
      <c r="AJO52" s="172"/>
      <c r="AJP52" s="172"/>
      <c r="AJQ52" s="172"/>
      <c r="AJR52" s="172"/>
      <c r="AJS52" s="172"/>
      <c r="AJT52" s="172"/>
      <c r="AJU52" s="172"/>
      <c r="AJV52" s="172"/>
      <c r="AJW52" s="172"/>
      <c r="AJX52" s="172"/>
      <c r="AJY52" s="172"/>
      <c r="AJZ52" s="172"/>
      <c r="AKA52" s="172"/>
      <c r="AKB52" s="172"/>
      <c r="AKC52" s="172"/>
      <c r="AKD52" s="172"/>
      <c r="AKE52" s="172"/>
      <c r="AKF52" s="172"/>
      <c r="AKG52" s="172"/>
      <c r="AKH52" s="172"/>
      <c r="AKI52" s="172"/>
      <c r="AKJ52" s="172"/>
      <c r="AKK52" s="172"/>
      <c r="AKL52" s="172"/>
      <c r="AKM52" s="172"/>
      <c r="AKN52" s="172"/>
      <c r="AKO52" s="172"/>
      <c r="AKP52" s="172"/>
      <c r="AKQ52" s="172"/>
      <c r="AKR52" s="172"/>
      <c r="AKS52" s="172"/>
      <c r="AKT52" s="172"/>
      <c r="AKU52" s="172"/>
      <c r="AKV52" s="172"/>
      <c r="AKW52" s="172"/>
      <c r="AKX52" s="172"/>
      <c r="AKY52" s="172"/>
      <c r="AKZ52" s="172"/>
      <c r="ALA52" s="172"/>
      <c r="ALB52" s="172"/>
      <c r="ALC52" s="172"/>
      <c r="ALD52" s="172"/>
      <c r="ALE52" s="172"/>
      <c r="ALF52" s="172"/>
      <c r="ALG52" s="172"/>
      <c r="ALH52" s="172"/>
      <c r="ALI52" s="172"/>
      <c r="ALJ52" s="172"/>
      <c r="ALK52" s="172"/>
      <c r="ALL52" s="172"/>
      <c r="ALM52" s="172"/>
      <c r="ALN52" s="172"/>
      <c r="ALO52" s="172"/>
      <c r="ALP52" s="172"/>
      <c r="ALQ52" s="172"/>
      <c r="ALR52" s="172"/>
      <c r="ALS52" s="172"/>
      <c r="ALT52" s="172"/>
      <c r="ALU52" s="172"/>
      <c r="ALV52" s="172"/>
      <c r="ALW52" s="172"/>
      <c r="ALX52" s="172"/>
      <c r="ALY52" s="172"/>
      <c r="ALZ52" s="172"/>
      <c r="AMA52" s="172"/>
      <c r="AMB52" s="172"/>
      <c r="AMC52" s="172"/>
      <c r="AMD52" s="172"/>
      <c r="AME52" s="172"/>
      <c r="AMF52" s="172"/>
      <c r="AMG52" s="172"/>
      <c r="AMH52" s="172"/>
      <c r="AMI52" s="172"/>
      <c r="AMJ52" s="172"/>
      <c r="AMK52" s="172"/>
    </row>
    <row r="53" spans="1:1025" ht="21" customHeight="1" outlineLevel="1" x14ac:dyDescent="0.25">
      <c r="A53" s="187">
        <v>49</v>
      </c>
      <c r="B53" s="180" t="s">
        <v>472</v>
      </c>
      <c r="C53" s="180" t="s">
        <v>397</v>
      </c>
      <c r="D53" s="181" t="s">
        <v>36</v>
      </c>
      <c r="E53" s="182">
        <v>1858</v>
      </c>
      <c r="F53" s="183">
        <v>1716</v>
      </c>
      <c r="G53" s="184">
        <v>2385</v>
      </c>
      <c r="H53" s="184">
        <v>1857</v>
      </c>
      <c r="I53" s="184">
        <v>1108</v>
      </c>
      <c r="J53" s="184">
        <v>1905</v>
      </c>
      <c r="K53" s="184">
        <v>2869</v>
      </c>
      <c r="L53" s="184">
        <v>3730</v>
      </c>
      <c r="M53" s="184">
        <v>2753</v>
      </c>
      <c r="N53" s="184">
        <v>2421</v>
      </c>
      <c r="O53" s="184">
        <v>2683</v>
      </c>
      <c r="P53" s="180">
        <v>1926</v>
      </c>
      <c r="Q53" s="180">
        <f t="shared" si="1"/>
        <v>27211</v>
      </c>
    </row>
    <row r="54" spans="1:1025" ht="21" customHeight="1" outlineLevel="1" x14ac:dyDescent="0.25">
      <c r="A54" s="187">
        <v>50</v>
      </c>
      <c r="B54" s="180" t="s">
        <v>473</v>
      </c>
      <c r="C54" s="180" t="s">
        <v>5</v>
      </c>
      <c r="D54" s="181" t="s">
        <v>74</v>
      </c>
      <c r="E54" s="182">
        <v>8333</v>
      </c>
      <c r="F54" s="183">
        <v>9900</v>
      </c>
      <c r="G54" s="182">
        <v>6277</v>
      </c>
      <c r="H54" s="184">
        <v>6703</v>
      </c>
      <c r="I54" s="184">
        <v>2384</v>
      </c>
      <c r="J54" s="184">
        <v>5467</v>
      </c>
      <c r="K54" s="184">
        <v>7172</v>
      </c>
      <c r="L54" s="184">
        <v>9306</v>
      </c>
      <c r="M54" s="184">
        <v>4331</v>
      </c>
      <c r="N54" s="187">
        <v>6144</v>
      </c>
      <c r="O54" s="187">
        <v>7060</v>
      </c>
      <c r="P54" s="180">
        <v>11323</v>
      </c>
      <c r="Q54" s="180">
        <f t="shared" si="1"/>
        <v>84400</v>
      </c>
    </row>
    <row r="55" spans="1:1025" ht="21" customHeight="1" outlineLevel="1" x14ac:dyDescent="0.25">
      <c r="A55" s="187">
        <v>51</v>
      </c>
      <c r="B55" s="180" t="s">
        <v>474</v>
      </c>
      <c r="C55" s="180" t="s">
        <v>475</v>
      </c>
      <c r="D55" s="181" t="s">
        <v>58</v>
      </c>
      <c r="E55" s="182">
        <v>1275</v>
      </c>
      <c r="F55" s="183">
        <v>1180</v>
      </c>
      <c r="G55" s="182">
        <v>1100</v>
      </c>
      <c r="H55" s="184">
        <v>873</v>
      </c>
      <c r="I55" s="184">
        <v>374</v>
      </c>
      <c r="J55" s="184">
        <v>730</v>
      </c>
      <c r="K55" s="184">
        <v>2035</v>
      </c>
      <c r="L55" s="184">
        <v>2095</v>
      </c>
      <c r="M55" s="184">
        <v>1354</v>
      </c>
      <c r="N55" s="187">
        <v>1369</v>
      </c>
      <c r="O55" s="187">
        <v>1283</v>
      </c>
      <c r="P55" s="180">
        <v>1528</v>
      </c>
      <c r="Q55" s="180">
        <f t="shared" si="1"/>
        <v>15196</v>
      </c>
    </row>
    <row r="56" spans="1:1025" ht="21" customHeight="1" outlineLevel="1" x14ac:dyDescent="0.25">
      <c r="A56" s="187">
        <v>52</v>
      </c>
      <c r="B56" s="192" t="s">
        <v>476</v>
      </c>
      <c r="C56" s="180" t="s">
        <v>5</v>
      </c>
      <c r="D56" s="181" t="s">
        <v>57</v>
      </c>
      <c r="E56" s="182">
        <v>290</v>
      </c>
      <c r="F56" s="183">
        <v>352</v>
      </c>
      <c r="G56" s="182">
        <v>413</v>
      </c>
      <c r="H56" s="184">
        <v>215</v>
      </c>
      <c r="I56" s="184">
        <v>109</v>
      </c>
      <c r="J56" s="184">
        <v>300</v>
      </c>
      <c r="K56" s="184">
        <v>635</v>
      </c>
      <c r="L56" s="184">
        <v>663</v>
      </c>
      <c r="M56" s="184">
        <v>576</v>
      </c>
      <c r="N56" s="187">
        <v>437</v>
      </c>
      <c r="O56" s="187">
        <v>327</v>
      </c>
      <c r="P56" s="180">
        <v>477</v>
      </c>
      <c r="Q56" s="180">
        <f t="shared" si="1"/>
        <v>4794</v>
      </c>
      <c r="S56" s="172" t="s">
        <v>506</v>
      </c>
    </row>
    <row r="57" spans="1:1025" ht="21" customHeight="1" outlineLevel="1" x14ac:dyDescent="0.25">
      <c r="A57" s="187">
        <v>53</v>
      </c>
      <c r="B57" s="192" t="s">
        <v>477</v>
      </c>
      <c r="C57" s="180" t="s">
        <v>478</v>
      </c>
      <c r="D57" s="181" t="s">
        <v>334</v>
      </c>
      <c r="E57" s="182">
        <v>252</v>
      </c>
      <c r="F57" s="183">
        <v>221</v>
      </c>
      <c r="G57" s="184">
        <v>262</v>
      </c>
      <c r="H57" s="184">
        <v>248</v>
      </c>
      <c r="I57" s="184">
        <v>135</v>
      </c>
      <c r="J57" s="184">
        <v>73</v>
      </c>
      <c r="K57" s="184">
        <v>418</v>
      </c>
      <c r="L57" s="184">
        <v>450</v>
      </c>
      <c r="M57" s="184">
        <v>255</v>
      </c>
      <c r="N57" s="187">
        <v>232</v>
      </c>
      <c r="O57" s="187">
        <v>401</v>
      </c>
      <c r="P57" s="180">
        <v>501</v>
      </c>
      <c r="Q57" s="180">
        <f t="shared" si="1"/>
        <v>3448</v>
      </c>
      <c r="R57" s="172" t="s">
        <v>479</v>
      </c>
      <c r="S57" s="172" t="s">
        <v>508</v>
      </c>
    </row>
    <row r="58" spans="1:1025" ht="21" customHeight="1" outlineLevel="1" x14ac:dyDescent="0.25">
      <c r="A58" s="187">
        <v>54</v>
      </c>
      <c r="B58" s="192" t="s">
        <v>480</v>
      </c>
      <c r="C58" s="180" t="s">
        <v>478</v>
      </c>
      <c r="D58" s="181" t="s">
        <v>334</v>
      </c>
      <c r="E58" s="182">
        <v>743</v>
      </c>
      <c r="F58" s="183">
        <v>729</v>
      </c>
      <c r="G58" s="184">
        <v>733</v>
      </c>
      <c r="H58" s="184">
        <v>531</v>
      </c>
      <c r="I58" s="184">
        <v>320</v>
      </c>
      <c r="J58" s="184">
        <v>200</v>
      </c>
      <c r="K58" s="184">
        <v>980</v>
      </c>
      <c r="L58" s="184">
        <v>1860</v>
      </c>
      <c r="M58" s="184">
        <v>1312</v>
      </c>
      <c r="N58" s="187">
        <v>795</v>
      </c>
      <c r="O58" s="187">
        <v>922</v>
      </c>
      <c r="P58" s="180">
        <v>881</v>
      </c>
      <c r="Q58" s="180">
        <f t="shared" si="1"/>
        <v>10006</v>
      </c>
      <c r="S58" s="172" t="s">
        <v>505</v>
      </c>
    </row>
    <row r="59" spans="1:1025" ht="21" customHeight="1" outlineLevel="1" x14ac:dyDescent="0.25">
      <c r="A59" s="187">
        <v>55</v>
      </c>
      <c r="B59" s="188" t="s">
        <v>481</v>
      </c>
      <c r="C59" s="180" t="s">
        <v>482</v>
      </c>
      <c r="D59" s="181" t="s">
        <v>483</v>
      </c>
      <c r="E59" s="184">
        <v>1217</v>
      </c>
      <c r="F59" s="183">
        <v>1015</v>
      </c>
      <c r="G59" s="184">
        <v>1367</v>
      </c>
      <c r="H59" s="184">
        <v>841</v>
      </c>
      <c r="I59" s="184">
        <v>446</v>
      </c>
      <c r="J59" s="184">
        <v>789</v>
      </c>
      <c r="K59" s="184">
        <v>4051</v>
      </c>
      <c r="L59" s="184">
        <v>3716</v>
      </c>
      <c r="M59" s="184">
        <v>1047</v>
      </c>
      <c r="N59" s="184">
        <v>827</v>
      </c>
      <c r="O59" s="184">
        <v>758</v>
      </c>
      <c r="P59" s="184">
        <v>1119</v>
      </c>
      <c r="Q59" s="180">
        <f t="shared" si="1"/>
        <v>17193</v>
      </c>
    </row>
    <row r="60" spans="1:1025" ht="21" customHeight="1" outlineLevel="1" x14ac:dyDescent="0.25">
      <c r="A60" s="187">
        <v>56</v>
      </c>
      <c r="B60" s="192" t="s">
        <v>484</v>
      </c>
      <c r="C60" s="180" t="s">
        <v>485</v>
      </c>
      <c r="D60" s="181" t="s">
        <v>59</v>
      </c>
      <c r="E60" s="182">
        <v>88</v>
      </c>
      <c r="F60" s="183">
        <v>83</v>
      </c>
      <c r="G60" s="182">
        <v>69</v>
      </c>
      <c r="H60" s="184">
        <v>106</v>
      </c>
      <c r="I60" s="184">
        <v>71</v>
      </c>
      <c r="J60" s="184">
        <v>75</v>
      </c>
      <c r="K60" s="184">
        <v>237</v>
      </c>
      <c r="L60" s="184">
        <v>234</v>
      </c>
      <c r="M60" s="184">
        <v>159</v>
      </c>
      <c r="N60" s="187">
        <v>266</v>
      </c>
      <c r="O60" s="187">
        <v>219</v>
      </c>
      <c r="P60" s="180">
        <v>157</v>
      </c>
      <c r="Q60" s="180">
        <f t="shared" si="1"/>
        <v>1764</v>
      </c>
    </row>
    <row r="61" spans="1:1025" ht="21" customHeight="1" outlineLevel="1" x14ac:dyDescent="0.25">
      <c r="A61" s="187">
        <v>57</v>
      </c>
      <c r="B61" s="192" t="s">
        <v>486</v>
      </c>
      <c r="C61" s="180" t="s">
        <v>485</v>
      </c>
      <c r="D61" s="181" t="s">
        <v>59</v>
      </c>
      <c r="E61" s="182">
        <v>98</v>
      </c>
      <c r="F61" s="183">
        <v>164</v>
      </c>
      <c r="G61" s="182">
        <v>86</v>
      </c>
      <c r="H61" s="184">
        <v>138</v>
      </c>
      <c r="I61" s="184">
        <v>92</v>
      </c>
      <c r="J61" s="184">
        <v>79</v>
      </c>
      <c r="K61" s="184">
        <v>255</v>
      </c>
      <c r="L61" s="184">
        <v>235</v>
      </c>
      <c r="M61" s="184">
        <v>137</v>
      </c>
      <c r="N61" s="187">
        <v>233</v>
      </c>
      <c r="O61" s="187">
        <v>226</v>
      </c>
      <c r="P61" s="180">
        <v>141</v>
      </c>
      <c r="Q61" s="180">
        <f t="shared" si="1"/>
        <v>1884</v>
      </c>
      <c r="S61" s="172" t="s">
        <v>509</v>
      </c>
    </row>
    <row r="62" spans="1:1025" ht="21" customHeight="1" outlineLevel="1" x14ac:dyDescent="0.25">
      <c r="A62" s="187">
        <v>58</v>
      </c>
      <c r="B62" s="192" t="s">
        <v>487</v>
      </c>
      <c r="C62" s="180" t="s">
        <v>485</v>
      </c>
      <c r="D62" s="181" t="s">
        <v>59</v>
      </c>
      <c r="E62" s="182">
        <v>113</v>
      </c>
      <c r="F62" s="183">
        <v>89</v>
      </c>
      <c r="G62" s="182">
        <v>81</v>
      </c>
      <c r="H62" s="184">
        <v>80</v>
      </c>
      <c r="I62" s="184">
        <v>68</v>
      </c>
      <c r="J62" s="184">
        <v>46</v>
      </c>
      <c r="K62" s="184">
        <v>176</v>
      </c>
      <c r="L62" s="185">
        <v>148</v>
      </c>
      <c r="M62" s="184">
        <v>105</v>
      </c>
      <c r="N62" s="186">
        <v>204</v>
      </c>
      <c r="O62" s="186">
        <v>164</v>
      </c>
      <c r="P62" s="186">
        <v>101</v>
      </c>
      <c r="Q62" s="180">
        <f t="shared" si="1"/>
        <v>1375</v>
      </c>
    </row>
    <row r="63" spans="1:1025" ht="21" customHeight="1" outlineLevel="1" x14ac:dyDescent="0.25">
      <c r="A63" s="187">
        <v>59</v>
      </c>
      <c r="B63" s="192" t="s">
        <v>488</v>
      </c>
      <c r="C63" s="180" t="s">
        <v>485</v>
      </c>
      <c r="D63" s="181" t="s">
        <v>59</v>
      </c>
      <c r="E63" s="182">
        <v>114</v>
      </c>
      <c r="F63" s="183">
        <v>110</v>
      </c>
      <c r="G63" s="182">
        <v>64</v>
      </c>
      <c r="H63" s="184">
        <v>89</v>
      </c>
      <c r="I63" s="184">
        <v>75</v>
      </c>
      <c r="J63" s="184">
        <v>56</v>
      </c>
      <c r="K63" s="184">
        <v>170</v>
      </c>
      <c r="L63" s="184">
        <v>170</v>
      </c>
      <c r="M63" s="184">
        <v>119</v>
      </c>
      <c r="N63" s="187">
        <v>219</v>
      </c>
      <c r="O63" s="187">
        <v>161</v>
      </c>
      <c r="P63" s="180">
        <v>132</v>
      </c>
      <c r="Q63" s="180">
        <f t="shared" si="1"/>
        <v>1479</v>
      </c>
    </row>
    <row r="64" spans="1:1025" ht="21" customHeight="1" outlineLevel="1" x14ac:dyDescent="0.25">
      <c r="A64" s="187">
        <v>60</v>
      </c>
      <c r="B64" s="187" t="s">
        <v>489</v>
      </c>
      <c r="C64" s="187" t="s">
        <v>485</v>
      </c>
      <c r="D64" s="181" t="s">
        <v>59</v>
      </c>
      <c r="E64" s="182">
        <v>27</v>
      </c>
      <c r="F64" s="183">
        <v>80</v>
      </c>
      <c r="G64" s="182">
        <v>4</v>
      </c>
      <c r="H64" s="184">
        <v>27</v>
      </c>
      <c r="I64" s="184">
        <v>16</v>
      </c>
      <c r="J64" s="184">
        <v>26</v>
      </c>
      <c r="K64" s="184">
        <v>69</v>
      </c>
      <c r="L64" s="184">
        <v>51</v>
      </c>
      <c r="M64" s="184">
        <v>55</v>
      </c>
      <c r="N64" s="187">
        <v>68</v>
      </c>
      <c r="O64" s="187">
        <v>16</v>
      </c>
      <c r="P64" s="180">
        <v>20</v>
      </c>
      <c r="Q64" s="180">
        <f t="shared" si="1"/>
        <v>459</v>
      </c>
    </row>
    <row r="65" spans="1:19" ht="21" customHeight="1" outlineLevel="1" x14ac:dyDescent="0.25">
      <c r="A65" s="187">
        <v>61</v>
      </c>
      <c r="B65" s="187" t="s">
        <v>490</v>
      </c>
      <c r="C65" s="187" t="s">
        <v>485</v>
      </c>
      <c r="D65" s="181" t="s">
        <v>59</v>
      </c>
      <c r="E65" s="182">
        <v>9</v>
      </c>
      <c r="F65" s="183">
        <v>14</v>
      </c>
      <c r="G65" s="182">
        <v>0</v>
      </c>
      <c r="H65" s="184">
        <v>21</v>
      </c>
      <c r="I65" s="184">
        <v>16</v>
      </c>
      <c r="J65" s="184">
        <v>18</v>
      </c>
      <c r="K65" s="184">
        <v>34</v>
      </c>
      <c r="L65" s="184">
        <v>10</v>
      </c>
      <c r="M65" s="184">
        <v>22</v>
      </c>
      <c r="N65" s="187">
        <v>44</v>
      </c>
      <c r="O65" s="187">
        <v>19</v>
      </c>
      <c r="P65" s="180">
        <v>12</v>
      </c>
      <c r="Q65" s="180">
        <f t="shared" si="1"/>
        <v>219</v>
      </c>
    </row>
    <row r="66" spans="1:19" ht="21" customHeight="1" outlineLevel="1" x14ac:dyDescent="0.25">
      <c r="A66" s="187">
        <v>62</v>
      </c>
      <c r="B66" s="192" t="s">
        <v>491</v>
      </c>
      <c r="C66" s="180" t="s">
        <v>492</v>
      </c>
      <c r="D66" s="181" t="s">
        <v>60</v>
      </c>
      <c r="E66" s="182">
        <v>206</v>
      </c>
      <c r="F66" s="183">
        <v>116</v>
      </c>
      <c r="G66" s="182">
        <v>218</v>
      </c>
      <c r="H66" s="184">
        <v>426</v>
      </c>
      <c r="I66" s="184">
        <v>326</v>
      </c>
      <c r="J66" s="184">
        <v>364</v>
      </c>
      <c r="K66" s="184">
        <v>536</v>
      </c>
      <c r="L66" s="184">
        <v>446</v>
      </c>
      <c r="M66" s="184">
        <v>296</v>
      </c>
      <c r="N66" s="187">
        <v>450</v>
      </c>
      <c r="O66" s="187">
        <v>310</v>
      </c>
      <c r="P66" s="180">
        <v>306</v>
      </c>
      <c r="Q66" s="180">
        <f t="shared" si="1"/>
        <v>4000</v>
      </c>
      <c r="S66" s="172" t="s">
        <v>507</v>
      </c>
    </row>
    <row r="67" spans="1:19" ht="21" customHeight="1" outlineLevel="1" x14ac:dyDescent="0.25">
      <c r="A67" s="187">
        <v>63</v>
      </c>
      <c r="B67" s="192" t="s">
        <v>493</v>
      </c>
      <c r="C67" s="180" t="s">
        <v>492</v>
      </c>
      <c r="D67" s="181" t="s">
        <v>60</v>
      </c>
      <c r="E67" s="182">
        <v>118</v>
      </c>
      <c r="F67" s="183">
        <v>66</v>
      </c>
      <c r="G67" s="182">
        <v>140</v>
      </c>
      <c r="H67" s="184">
        <v>264</v>
      </c>
      <c r="I67" s="184">
        <v>172</v>
      </c>
      <c r="J67" s="184">
        <v>156</v>
      </c>
      <c r="K67" s="184">
        <v>190</v>
      </c>
      <c r="L67" s="184">
        <v>236</v>
      </c>
      <c r="M67" s="184">
        <v>114</v>
      </c>
      <c r="N67" s="187">
        <v>154</v>
      </c>
      <c r="O67" s="187">
        <v>136</v>
      </c>
      <c r="P67" s="180">
        <v>130</v>
      </c>
      <c r="Q67" s="180">
        <f t="shared" si="1"/>
        <v>1876</v>
      </c>
    </row>
    <row r="68" spans="1:19" ht="21" customHeight="1" outlineLevel="1" x14ac:dyDescent="0.25">
      <c r="A68" s="187">
        <v>64</v>
      </c>
      <c r="B68" s="180" t="s">
        <v>494</v>
      </c>
      <c r="C68" s="180" t="s">
        <v>495</v>
      </c>
      <c r="D68" s="181" t="s">
        <v>496</v>
      </c>
      <c r="E68" s="182">
        <v>45</v>
      </c>
      <c r="F68" s="183">
        <v>16</v>
      </c>
      <c r="G68" s="184">
        <v>30</v>
      </c>
      <c r="H68" s="184">
        <v>223</v>
      </c>
      <c r="I68" s="184">
        <v>208</v>
      </c>
      <c r="J68" s="184">
        <v>171</v>
      </c>
      <c r="K68" s="184">
        <v>622</v>
      </c>
      <c r="L68" s="184">
        <v>323</v>
      </c>
      <c r="M68" s="184">
        <v>276</v>
      </c>
      <c r="N68" s="187">
        <v>214</v>
      </c>
      <c r="O68" s="187">
        <v>46</v>
      </c>
      <c r="P68" s="180">
        <v>59</v>
      </c>
      <c r="Q68" s="180">
        <f t="shared" si="1"/>
        <v>2233</v>
      </c>
    </row>
    <row r="69" spans="1:19" ht="21" customHeight="1" outlineLevel="1" x14ac:dyDescent="0.25">
      <c r="A69" s="187">
        <v>65</v>
      </c>
      <c r="B69" s="180" t="s">
        <v>497</v>
      </c>
      <c r="C69" s="180" t="s">
        <v>495</v>
      </c>
      <c r="D69" s="181" t="s">
        <v>498</v>
      </c>
      <c r="E69" s="182">
        <v>24</v>
      </c>
      <c r="F69" s="183">
        <v>35</v>
      </c>
      <c r="G69" s="184">
        <v>26</v>
      </c>
      <c r="H69" s="184">
        <v>203</v>
      </c>
      <c r="I69" s="184">
        <v>164</v>
      </c>
      <c r="J69" s="184">
        <v>222</v>
      </c>
      <c r="K69" s="184">
        <v>522</v>
      </c>
      <c r="L69" s="184">
        <v>353</v>
      </c>
      <c r="M69" s="184">
        <v>202</v>
      </c>
      <c r="N69" s="187">
        <v>142</v>
      </c>
      <c r="O69" s="187">
        <v>39</v>
      </c>
      <c r="P69" s="180">
        <v>37</v>
      </c>
      <c r="Q69" s="180">
        <f t="shared" si="1"/>
        <v>1969</v>
      </c>
    </row>
    <row r="70" spans="1:19" ht="21" customHeight="1" outlineLevel="1" x14ac:dyDescent="0.25">
      <c r="A70" s="187">
        <v>66</v>
      </c>
      <c r="B70" s="180" t="s">
        <v>499</v>
      </c>
      <c r="C70" s="180" t="s">
        <v>495</v>
      </c>
      <c r="D70" s="181" t="s">
        <v>500</v>
      </c>
      <c r="E70" s="194" t="s">
        <v>501</v>
      </c>
      <c r="F70" s="182" t="s">
        <v>200</v>
      </c>
      <c r="G70" s="182" t="s">
        <v>200</v>
      </c>
      <c r="H70" s="182">
        <v>231</v>
      </c>
      <c r="I70" s="184">
        <v>284</v>
      </c>
      <c r="J70" s="184">
        <v>228</v>
      </c>
      <c r="K70" s="184">
        <v>531</v>
      </c>
      <c r="L70" s="184">
        <v>350</v>
      </c>
      <c r="M70" s="184">
        <v>299</v>
      </c>
      <c r="N70" s="189" t="s">
        <v>200</v>
      </c>
      <c r="O70" s="189" t="s">
        <v>200</v>
      </c>
      <c r="P70" s="189" t="s">
        <v>200</v>
      </c>
      <c r="Q70" s="180">
        <f t="shared" si="1"/>
        <v>1923</v>
      </c>
    </row>
    <row r="71" spans="1:19" ht="21" customHeight="1" outlineLevel="1" x14ac:dyDescent="0.25">
      <c r="A71" s="187">
        <v>67</v>
      </c>
      <c r="B71" s="180" t="s">
        <v>502</v>
      </c>
      <c r="C71" s="180" t="s">
        <v>495</v>
      </c>
      <c r="D71" s="181" t="s">
        <v>496</v>
      </c>
      <c r="E71" s="194" t="s">
        <v>501</v>
      </c>
      <c r="F71" s="182" t="s">
        <v>200</v>
      </c>
      <c r="G71" s="182" t="s">
        <v>200</v>
      </c>
      <c r="H71" s="182">
        <v>98</v>
      </c>
      <c r="I71" s="184">
        <v>91</v>
      </c>
      <c r="J71" s="184">
        <v>114</v>
      </c>
      <c r="K71" s="184">
        <v>189</v>
      </c>
      <c r="L71" s="184">
        <v>162</v>
      </c>
      <c r="M71" s="184">
        <v>79</v>
      </c>
      <c r="N71" s="189" t="s">
        <v>200</v>
      </c>
      <c r="O71" s="189" t="s">
        <v>200</v>
      </c>
      <c r="P71" s="189" t="s">
        <v>200</v>
      </c>
      <c r="Q71" s="180">
        <f t="shared" si="1"/>
        <v>733</v>
      </c>
    </row>
    <row r="72" spans="1:19" ht="21" customHeight="1" x14ac:dyDescent="0.25">
      <c r="A72" s="195" t="s">
        <v>379</v>
      </c>
      <c r="B72" s="196"/>
      <c r="C72" s="196"/>
      <c r="D72" s="197"/>
      <c r="E72" s="180">
        <f t="shared" ref="E72:Q72" si="2">SUM(E5:E71)</f>
        <v>231838</v>
      </c>
      <c r="F72" s="180">
        <f t="shared" si="2"/>
        <v>245505</v>
      </c>
      <c r="G72" s="180">
        <f t="shared" si="2"/>
        <v>287988</v>
      </c>
      <c r="H72" s="180">
        <f t="shared" si="2"/>
        <v>229587</v>
      </c>
      <c r="I72" s="180">
        <f t="shared" si="2"/>
        <v>141039</v>
      </c>
      <c r="J72" s="180">
        <f t="shared" si="2"/>
        <v>190894</v>
      </c>
      <c r="K72" s="184">
        <f t="shared" si="2"/>
        <v>291938</v>
      </c>
      <c r="L72" s="184">
        <f t="shared" si="2"/>
        <v>350993</v>
      </c>
      <c r="M72" s="184">
        <f t="shared" si="2"/>
        <v>287270</v>
      </c>
      <c r="N72" s="184">
        <f t="shared" si="2"/>
        <v>308659</v>
      </c>
      <c r="O72" s="184">
        <f t="shared" si="2"/>
        <v>309193</v>
      </c>
      <c r="P72" s="180">
        <f t="shared" si="2"/>
        <v>334370</v>
      </c>
      <c r="Q72" s="180">
        <f t="shared" si="2"/>
        <v>3209274</v>
      </c>
    </row>
    <row r="73" spans="1:19" s="198" customFormat="1" x14ac:dyDescent="0.25"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</row>
    <row r="74" spans="1:19" s="198" customFormat="1" ht="16.5" customHeight="1" x14ac:dyDescent="0.25">
      <c r="A74" s="200" t="s">
        <v>504</v>
      </c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</row>
    <row r="75" spans="1:19" s="198" customFormat="1" x14ac:dyDescent="0.25">
      <c r="A75" s="200"/>
      <c r="B75" s="200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</row>
    <row r="76" spans="1:19" s="198" customFormat="1" x14ac:dyDescent="0.25">
      <c r="A76" s="200"/>
      <c r="B76" s="200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</row>
  </sheetData>
  <mergeCells count="7">
    <mergeCell ref="A74:Q76"/>
    <mergeCell ref="A1:Q1"/>
    <mergeCell ref="A2:Q2"/>
    <mergeCell ref="A3:D3"/>
    <mergeCell ref="E3:P3"/>
    <mergeCell ref="Q3:Q4"/>
    <mergeCell ref="A72:D72"/>
  </mergeCells>
  <phoneticPr fontId="1" type="noConversion"/>
  <pageMargins left="0.7" right="0.7" top="0.75" bottom="0.75" header="0.3" footer="0.3"/>
  <pageSetup paperSize="9" scale="40" orientation="portrait" verticalDpi="0" r:id="rId1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111年基本資料</vt:lpstr>
      <vt:lpstr>111年搭乘人次</vt:lpstr>
      <vt:lpstr>'111年基本資料'!Print_Area</vt:lpstr>
      <vt:lpstr>'111年搭乘人次'!Print_Area</vt:lpstr>
      <vt:lpstr>'111年基本資料'!Print_Titles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王聖捷</dc:creator>
  <cp:lastModifiedBy>許心瑜</cp:lastModifiedBy>
  <cp:lastPrinted>2023-01-11T01:56:40Z</cp:lastPrinted>
  <dcterms:created xsi:type="dcterms:W3CDTF">2018-05-21T06:40:37Z</dcterms:created>
  <dcterms:modified xsi:type="dcterms:W3CDTF">2023-04-17T09:18:20Z</dcterms:modified>
</cp:coreProperties>
</file>