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441890\Desktop\"/>
    </mc:Choice>
  </mc:AlternateContent>
  <bookViews>
    <workbookView xWindow="0" yWindow="0" windowWidth="28800" windowHeight="12255" tabRatio="854"/>
  </bookViews>
  <sheets>
    <sheet name="月報" sheetId="84" r:id="rId1"/>
    <sheet name="載客人數" sheetId="136" r:id="rId2"/>
  </sheets>
  <definedNames>
    <definedName name="_xlnm._FilterDatabase" localSheetId="0" hidden="1">月報!$A$1:$P$31</definedName>
    <definedName name="_xlnm.Print_Area" localSheetId="0">月報!$A$1:$O$435</definedName>
    <definedName name="_xlnm.Print_Area" localSheetId="1">載客人數!$B$1:$I$410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9" i="136" l="1"/>
  <c r="E409" i="136"/>
  <c r="D409" i="136"/>
  <c r="F408" i="136"/>
  <c r="E408" i="136"/>
  <c r="D408" i="136"/>
  <c r="F407" i="136"/>
  <c r="E407" i="136"/>
  <c r="D407" i="136"/>
  <c r="G407" i="136" s="1"/>
  <c r="H407" i="136" s="1"/>
  <c r="F406" i="136"/>
  <c r="E406" i="136"/>
  <c r="D406" i="136"/>
  <c r="F405" i="136"/>
  <c r="E405" i="136"/>
  <c r="D405" i="136"/>
  <c r="F404" i="136"/>
  <c r="E404" i="136"/>
  <c r="D404" i="136"/>
  <c r="F403" i="136"/>
  <c r="E403" i="136"/>
  <c r="D403" i="136"/>
  <c r="F402" i="136"/>
  <c r="G402" i="136" s="1"/>
  <c r="E402" i="136"/>
  <c r="D402" i="136"/>
  <c r="F401" i="136"/>
  <c r="E401" i="136"/>
  <c r="D401" i="136"/>
  <c r="F400" i="136"/>
  <c r="E400" i="136"/>
  <c r="D400" i="136"/>
  <c r="F399" i="136"/>
  <c r="E399" i="136"/>
  <c r="D399" i="136"/>
  <c r="G399" i="136" s="1"/>
  <c r="H399" i="136" s="1"/>
  <c r="G398" i="136"/>
  <c r="F398" i="136"/>
  <c r="E398" i="136"/>
  <c r="D398" i="136"/>
  <c r="F397" i="136"/>
  <c r="E397" i="136"/>
  <c r="D397" i="136"/>
  <c r="F396" i="136"/>
  <c r="E396" i="136"/>
  <c r="D396" i="136"/>
  <c r="F395" i="136"/>
  <c r="E395" i="136"/>
  <c r="D395" i="136"/>
  <c r="F394" i="136"/>
  <c r="E394" i="136"/>
  <c r="D394" i="136"/>
  <c r="G394" i="136" s="1"/>
  <c r="F393" i="136"/>
  <c r="E393" i="136"/>
  <c r="D393" i="136"/>
  <c r="F392" i="136"/>
  <c r="E392" i="136"/>
  <c r="D392" i="136"/>
  <c r="F391" i="136"/>
  <c r="E391" i="136"/>
  <c r="D391" i="136"/>
  <c r="F390" i="136"/>
  <c r="E390" i="136"/>
  <c r="D390" i="136"/>
  <c r="G390" i="136" s="1"/>
  <c r="F389" i="136"/>
  <c r="E389" i="136"/>
  <c r="D389" i="136"/>
  <c r="L388" i="136"/>
  <c r="K388" i="136"/>
  <c r="J388" i="136"/>
  <c r="L387" i="136"/>
  <c r="K387" i="136"/>
  <c r="J387" i="136"/>
  <c r="L386" i="136"/>
  <c r="K386" i="136"/>
  <c r="J386" i="136"/>
  <c r="L385" i="136"/>
  <c r="K385" i="136"/>
  <c r="J385" i="136"/>
  <c r="L384" i="136"/>
  <c r="K384" i="136"/>
  <c r="J384" i="136"/>
  <c r="F382" i="136"/>
  <c r="E382" i="136"/>
  <c r="D382" i="136"/>
  <c r="F381" i="136"/>
  <c r="E381" i="136"/>
  <c r="D381" i="136"/>
  <c r="F380" i="136"/>
  <c r="E380" i="136"/>
  <c r="D380" i="136"/>
  <c r="F379" i="136"/>
  <c r="E379" i="136"/>
  <c r="D379" i="136"/>
  <c r="F378" i="136"/>
  <c r="E378" i="136"/>
  <c r="D378" i="136"/>
  <c r="F377" i="136"/>
  <c r="E377" i="136"/>
  <c r="D377" i="136"/>
  <c r="F376" i="136"/>
  <c r="E376" i="136"/>
  <c r="D376" i="136"/>
  <c r="F375" i="136"/>
  <c r="G375" i="136" s="1"/>
  <c r="E375" i="136"/>
  <c r="D375" i="136"/>
  <c r="F374" i="136"/>
  <c r="E374" i="136"/>
  <c r="D374" i="136"/>
  <c r="F373" i="136"/>
  <c r="E373" i="136"/>
  <c r="D373" i="136"/>
  <c r="F372" i="136"/>
  <c r="E372" i="136"/>
  <c r="D372" i="136"/>
  <c r="G372" i="136" s="1"/>
  <c r="G371" i="136"/>
  <c r="F371" i="136"/>
  <c r="E371" i="136"/>
  <c r="D371" i="136"/>
  <c r="F370" i="136"/>
  <c r="E370" i="136"/>
  <c r="D370" i="136"/>
  <c r="F369" i="136"/>
  <c r="E369" i="136"/>
  <c r="D369" i="136"/>
  <c r="F368" i="136"/>
  <c r="E368" i="136"/>
  <c r="D368" i="136"/>
  <c r="F367" i="136"/>
  <c r="E367" i="136"/>
  <c r="D367" i="136"/>
  <c r="G367" i="136" s="1"/>
  <c r="F366" i="136"/>
  <c r="E366" i="136"/>
  <c r="D366" i="136"/>
  <c r="F365" i="136"/>
  <c r="E365" i="136"/>
  <c r="D365" i="136"/>
  <c r="F364" i="136"/>
  <c r="E364" i="136"/>
  <c r="D364" i="136"/>
  <c r="F363" i="136"/>
  <c r="E363" i="136"/>
  <c r="D363" i="136"/>
  <c r="F362" i="136"/>
  <c r="E362" i="136"/>
  <c r="D362" i="136"/>
  <c r="F361" i="136"/>
  <c r="E361" i="136"/>
  <c r="D361" i="136"/>
  <c r="L360" i="136"/>
  <c r="K360" i="136"/>
  <c r="J360" i="136"/>
  <c r="L359" i="136"/>
  <c r="K359" i="136"/>
  <c r="J359" i="136"/>
  <c r="L358" i="136"/>
  <c r="K358" i="136"/>
  <c r="J358" i="136"/>
  <c r="L357" i="136"/>
  <c r="K357" i="136"/>
  <c r="J357" i="136"/>
  <c r="L356" i="136"/>
  <c r="K356" i="136"/>
  <c r="J356" i="136"/>
  <c r="G354" i="136"/>
  <c r="G353" i="136"/>
  <c r="J353" i="136" s="1"/>
  <c r="L352" i="136"/>
  <c r="K352" i="136"/>
  <c r="G352" i="136"/>
  <c r="G351" i="136"/>
  <c r="K351" i="136" s="1"/>
  <c r="G350" i="136"/>
  <c r="G349" i="136"/>
  <c r="G348" i="136"/>
  <c r="J348" i="136" s="1"/>
  <c r="G347" i="136"/>
  <c r="K347" i="136" s="1"/>
  <c r="K346" i="136"/>
  <c r="I346" i="136"/>
  <c r="H346" i="136"/>
  <c r="G346" i="136"/>
  <c r="J346" i="136" s="1"/>
  <c r="G345" i="136"/>
  <c r="L344" i="136"/>
  <c r="K344" i="136"/>
  <c r="G344" i="136"/>
  <c r="G343" i="136"/>
  <c r="K343" i="136" s="1"/>
  <c r="G342" i="136"/>
  <c r="L341" i="136"/>
  <c r="G341" i="136"/>
  <c r="K341" i="136" s="1"/>
  <c r="L340" i="136"/>
  <c r="H340" i="136"/>
  <c r="G340" i="136"/>
  <c r="K340" i="136" s="1"/>
  <c r="G339" i="136"/>
  <c r="K338" i="136"/>
  <c r="G338" i="136"/>
  <c r="L338" i="136" s="1"/>
  <c r="L337" i="136"/>
  <c r="J337" i="136"/>
  <c r="I337" i="136"/>
  <c r="H337" i="136"/>
  <c r="G337" i="136"/>
  <c r="K337" i="136" s="1"/>
  <c r="G336" i="136"/>
  <c r="L335" i="136"/>
  <c r="G335" i="136"/>
  <c r="K335" i="136" s="1"/>
  <c r="G334" i="136"/>
  <c r="L333" i="136"/>
  <c r="K333" i="136"/>
  <c r="J333" i="136"/>
  <c r="L332" i="136"/>
  <c r="K332" i="136"/>
  <c r="J332" i="136"/>
  <c r="L331" i="136"/>
  <c r="K331" i="136"/>
  <c r="J331" i="136"/>
  <c r="L330" i="136"/>
  <c r="K330" i="136"/>
  <c r="J330" i="136"/>
  <c r="L329" i="136"/>
  <c r="K329" i="136"/>
  <c r="J329" i="136"/>
  <c r="G327" i="136"/>
  <c r="G326" i="136"/>
  <c r="J326" i="136" s="1"/>
  <c r="G325" i="136"/>
  <c r="L325" i="136" s="1"/>
  <c r="G324" i="136"/>
  <c r="G323" i="136"/>
  <c r="J323" i="136" s="1"/>
  <c r="K322" i="136"/>
  <c r="I322" i="136"/>
  <c r="G322" i="136"/>
  <c r="J322" i="136" s="1"/>
  <c r="G321" i="136"/>
  <c r="J321" i="136" s="1"/>
  <c r="G320" i="136"/>
  <c r="K320" i="136" s="1"/>
  <c r="K319" i="136"/>
  <c r="I319" i="136"/>
  <c r="H319" i="136"/>
  <c r="G319" i="136"/>
  <c r="J319" i="136" s="1"/>
  <c r="G318" i="136"/>
  <c r="L317" i="136"/>
  <c r="G317" i="136"/>
  <c r="G316" i="136"/>
  <c r="G315" i="136"/>
  <c r="H315" i="136" s="1"/>
  <c r="G314" i="136"/>
  <c r="J314" i="136" s="1"/>
  <c r="G313" i="136"/>
  <c r="J312" i="136"/>
  <c r="G312" i="136"/>
  <c r="K312" i="136" s="1"/>
  <c r="G311" i="136"/>
  <c r="K310" i="136"/>
  <c r="G310" i="136"/>
  <c r="I310" i="136" s="1"/>
  <c r="G309" i="136"/>
  <c r="G308" i="136"/>
  <c r="K307" i="136"/>
  <c r="H307" i="136"/>
  <c r="G307" i="136"/>
  <c r="J307" i="136" s="1"/>
  <c r="L306" i="136"/>
  <c r="K306" i="136"/>
  <c r="J306" i="136"/>
  <c r="L305" i="136"/>
  <c r="K305" i="136"/>
  <c r="J305" i="136"/>
  <c r="L304" i="136"/>
  <c r="K304" i="136"/>
  <c r="J304" i="136"/>
  <c r="L303" i="136"/>
  <c r="K303" i="136"/>
  <c r="J303" i="136"/>
  <c r="G300" i="136"/>
  <c r="K300" i="136" s="1"/>
  <c r="G299" i="136"/>
  <c r="L299" i="136" s="1"/>
  <c r="G298" i="136"/>
  <c r="G297" i="136"/>
  <c r="J297" i="136" s="1"/>
  <c r="J296" i="136"/>
  <c r="I296" i="136"/>
  <c r="G296" i="136"/>
  <c r="K296" i="136" s="1"/>
  <c r="G295" i="136"/>
  <c r="G294" i="136"/>
  <c r="K294" i="136" s="1"/>
  <c r="K293" i="136"/>
  <c r="G293" i="136"/>
  <c r="J293" i="136" s="1"/>
  <c r="G292" i="136"/>
  <c r="K292" i="136" s="1"/>
  <c r="G291" i="136"/>
  <c r="L291" i="136" s="1"/>
  <c r="G290" i="136"/>
  <c r="G289" i="136"/>
  <c r="J289" i="136" s="1"/>
  <c r="J288" i="136"/>
  <c r="I288" i="136"/>
  <c r="G288" i="136"/>
  <c r="K288" i="136" s="1"/>
  <c r="G287" i="136"/>
  <c r="J287" i="136" s="1"/>
  <c r="K286" i="136"/>
  <c r="J286" i="136"/>
  <c r="G286" i="136"/>
  <c r="G285" i="136"/>
  <c r="J285" i="136" s="1"/>
  <c r="G284" i="136"/>
  <c r="K284" i="136" s="1"/>
  <c r="G283" i="136"/>
  <c r="G282" i="136"/>
  <c r="G281" i="136"/>
  <c r="K280" i="136"/>
  <c r="G280" i="136"/>
  <c r="I280" i="136" s="1"/>
  <c r="L279" i="136"/>
  <c r="K279" i="136"/>
  <c r="J279" i="136"/>
  <c r="L278" i="136"/>
  <c r="K278" i="136"/>
  <c r="J278" i="136"/>
  <c r="L277" i="136"/>
  <c r="K277" i="136"/>
  <c r="J277" i="136"/>
  <c r="L276" i="136"/>
  <c r="K276" i="136"/>
  <c r="J276" i="136"/>
  <c r="L275" i="136"/>
  <c r="K275" i="136"/>
  <c r="J275" i="136"/>
  <c r="G273" i="136"/>
  <c r="L273" i="136" s="1"/>
  <c r="L272" i="136"/>
  <c r="J272" i="136"/>
  <c r="I272" i="136"/>
  <c r="H272" i="136"/>
  <c r="G272" i="136"/>
  <c r="K272" i="136" s="1"/>
  <c r="G271" i="136"/>
  <c r="I271" i="136" s="1"/>
  <c r="L270" i="136"/>
  <c r="J270" i="136"/>
  <c r="G270" i="136"/>
  <c r="K270" i="136" s="1"/>
  <c r="G269" i="136"/>
  <c r="L269" i="136" s="1"/>
  <c r="L268" i="136"/>
  <c r="G268" i="136"/>
  <c r="K268" i="136" s="1"/>
  <c r="G267" i="136"/>
  <c r="I267" i="136" s="1"/>
  <c r="L266" i="136"/>
  <c r="G266" i="136"/>
  <c r="K266" i="136" s="1"/>
  <c r="G265" i="136"/>
  <c r="L264" i="136"/>
  <c r="G264" i="136"/>
  <c r="K264" i="136" s="1"/>
  <c r="K263" i="136"/>
  <c r="J263" i="136"/>
  <c r="G263" i="136"/>
  <c r="I263" i="136" s="1"/>
  <c r="H262" i="136"/>
  <c r="G262" i="136"/>
  <c r="G261" i="136"/>
  <c r="L261" i="136" s="1"/>
  <c r="L260" i="136"/>
  <c r="J260" i="136"/>
  <c r="I260" i="136"/>
  <c r="H260" i="136"/>
  <c r="G260" i="136"/>
  <c r="K260" i="136" s="1"/>
  <c r="G259" i="136"/>
  <c r="I259" i="136" s="1"/>
  <c r="L258" i="136"/>
  <c r="J258" i="136"/>
  <c r="G258" i="136"/>
  <c r="K258" i="136" s="1"/>
  <c r="G257" i="136"/>
  <c r="L257" i="136" s="1"/>
  <c r="L256" i="136"/>
  <c r="G256" i="136"/>
  <c r="K256" i="136" s="1"/>
  <c r="K255" i="136"/>
  <c r="J255" i="136"/>
  <c r="G255" i="136"/>
  <c r="I255" i="136" s="1"/>
  <c r="H254" i="136"/>
  <c r="G254" i="136"/>
  <c r="L253" i="136"/>
  <c r="G253" i="136"/>
  <c r="L252" i="136"/>
  <c r="K252" i="136"/>
  <c r="J252" i="136"/>
  <c r="L251" i="136"/>
  <c r="K251" i="136"/>
  <c r="J251" i="136"/>
  <c r="L250" i="136"/>
  <c r="K250" i="136"/>
  <c r="J250" i="136"/>
  <c r="L249" i="136"/>
  <c r="K249" i="136"/>
  <c r="J249" i="136"/>
  <c r="L248" i="136"/>
  <c r="K248" i="136"/>
  <c r="J248" i="136"/>
  <c r="K246" i="136"/>
  <c r="G246" i="136"/>
  <c r="J246" i="136" s="1"/>
  <c r="G245" i="136"/>
  <c r="K245" i="136" s="1"/>
  <c r="G244" i="136"/>
  <c r="L244" i="136" s="1"/>
  <c r="G243" i="136"/>
  <c r="G242" i="136"/>
  <c r="J242" i="136" s="1"/>
  <c r="K241" i="136"/>
  <c r="J241" i="136"/>
  <c r="I241" i="136"/>
  <c r="G241" i="136"/>
  <c r="G240" i="136"/>
  <c r="J240" i="136" s="1"/>
  <c r="J239" i="136"/>
  <c r="G239" i="136"/>
  <c r="K239" i="136" s="1"/>
  <c r="K238" i="136"/>
  <c r="G238" i="136"/>
  <c r="J238" i="136" s="1"/>
  <c r="G237" i="136"/>
  <c r="K237" i="136" s="1"/>
  <c r="G236" i="136"/>
  <c r="G235" i="136"/>
  <c r="G234" i="136"/>
  <c r="J234" i="136" s="1"/>
  <c r="K233" i="136"/>
  <c r="J233" i="136"/>
  <c r="G233" i="136"/>
  <c r="I233" i="136" s="1"/>
  <c r="G232" i="136"/>
  <c r="K231" i="136"/>
  <c r="G231" i="136"/>
  <c r="J231" i="136" s="1"/>
  <c r="G230" i="136"/>
  <c r="J230" i="136" s="1"/>
  <c r="G229" i="136"/>
  <c r="K229" i="136" s="1"/>
  <c r="G228" i="136"/>
  <c r="L228" i="136" s="1"/>
  <c r="H227" i="136"/>
  <c r="G227" i="136"/>
  <c r="G226" i="136"/>
  <c r="I226" i="136" s="1"/>
  <c r="L225" i="136"/>
  <c r="K225" i="136"/>
  <c r="J225" i="136"/>
  <c r="L224" i="136"/>
  <c r="K224" i="136"/>
  <c r="J224" i="136"/>
  <c r="L223" i="136"/>
  <c r="K223" i="136"/>
  <c r="J223" i="136"/>
  <c r="L222" i="136"/>
  <c r="K222" i="136"/>
  <c r="J222" i="136"/>
  <c r="L221" i="136"/>
  <c r="K221" i="136"/>
  <c r="J221" i="136"/>
  <c r="K219" i="136"/>
  <c r="G219" i="136"/>
  <c r="G218" i="136"/>
  <c r="G217" i="136"/>
  <c r="L217" i="136" s="1"/>
  <c r="L216" i="136"/>
  <c r="J216" i="136"/>
  <c r="I216" i="136"/>
  <c r="G216" i="136"/>
  <c r="K216" i="136" s="1"/>
  <c r="G215" i="136"/>
  <c r="G214" i="136"/>
  <c r="G213" i="136"/>
  <c r="I213" i="136" s="1"/>
  <c r="G212" i="136"/>
  <c r="K211" i="136"/>
  <c r="G211" i="136"/>
  <c r="I211" i="136" s="1"/>
  <c r="L210" i="136"/>
  <c r="J210" i="136"/>
  <c r="I210" i="136"/>
  <c r="G210" i="136"/>
  <c r="K210" i="136" s="1"/>
  <c r="G209" i="136"/>
  <c r="I209" i="136" s="1"/>
  <c r="L208" i="136"/>
  <c r="J208" i="136"/>
  <c r="G208" i="136"/>
  <c r="K208" i="136" s="1"/>
  <c r="K207" i="136"/>
  <c r="J207" i="136"/>
  <c r="H207" i="136"/>
  <c r="G207" i="136"/>
  <c r="I207" i="136" s="1"/>
  <c r="H206" i="136"/>
  <c r="G206" i="136"/>
  <c r="G205" i="136"/>
  <c r="I205" i="136" s="1"/>
  <c r="G204" i="136"/>
  <c r="G203" i="136"/>
  <c r="G202" i="136"/>
  <c r="K202" i="136" s="1"/>
  <c r="G201" i="136"/>
  <c r="L200" i="136"/>
  <c r="G200" i="136"/>
  <c r="K200" i="136" s="1"/>
  <c r="G199" i="136"/>
  <c r="L198" i="136"/>
  <c r="K198" i="136"/>
  <c r="J198" i="136"/>
  <c r="L197" i="136"/>
  <c r="K197" i="136"/>
  <c r="J197" i="136"/>
  <c r="L196" i="136"/>
  <c r="K196" i="136"/>
  <c r="J196" i="136"/>
  <c r="L195" i="136"/>
  <c r="K195" i="136"/>
  <c r="J195" i="136"/>
  <c r="L194" i="136"/>
  <c r="K194" i="136"/>
  <c r="J194" i="136"/>
  <c r="G192" i="136"/>
  <c r="L191" i="136"/>
  <c r="G191" i="136"/>
  <c r="K191" i="136" s="1"/>
  <c r="L190" i="136"/>
  <c r="J190" i="136"/>
  <c r="H190" i="136"/>
  <c r="G190" i="136"/>
  <c r="K190" i="136" s="1"/>
  <c r="L189" i="136"/>
  <c r="J189" i="136"/>
  <c r="I189" i="136"/>
  <c r="H189" i="136"/>
  <c r="G189" i="136"/>
  <c r="K189" i="136" s="1"/>
  <c r="G188" i="136"/>
  <c r="L187" i="136"/>
  <c r="G187" i="136"/>
  <c r="K187" i="136" s="1"/>
  <c r="G186" i="136"/>
  <c r="K186" i="136" s="1"/>
  <c r="L185" i="136"/>
  <c r="G185" i="136"/>
  <c r="K185" i="136" s="1"/>
  <c r="L184" i="136"/>
  <c r="J184" i="136"/>
  <c r="H184" i="136"/>
  <c r="G184" i="136"/>
  <c r="K184" i="136" s="1"/>
  <c r="L183" i="136"/>
  <c r="J183" i="136"/>
  <c r="I183" i="136"/>
  <c r="H183" i="136"/>
  <c r="G183" i="136"/>
  <c r="K183" i="136" s="1"/>
  <c r="G182" i="136"/>
  <c r="L181" i="136"/>
  <c r="G181" i="136"/>
  <c r="K181" i="136" s="1"/>
  <c r="L180" i="136"/>
  <c r="J180" i="136"/>
  <c r="H180" i="136"/>
  <c r="G180" i="136"/>
  <c r="K180" i="136" s="1"/>
  <c r="L179" i="136"/>
  <c r="J179" i="136"/>
  <c r="I179" i="136"/>
  <c r="H179" i="136"/>
  <c r="G179" i="136"/>
  <c r="K179" i="136" s="1"/>
  <c r="G178" i="136"/>
  <c r="L177" i="136"/>
  <c r="G177" i="136"/>
  <c r="K177" i="136" s="1"/>
  <c r="L176" i="136"/>
  <c r="J176" i="136"/>
  <c r="H176" i="136"/>
  <c r="G176" i="136"/>
  <c r="K176" i="136" s="1"/>
  <c r="L175" i="136"/>
  <c r="J175" i="136"/>
  <c r="I175" i="136"/>
  <c r="H175" i="136"/>
  <c r="G175" i="136"/>
  <c r="K175" i="136" s="1"/>
  <c r="G174" i="136"/>
  <c r="L173" i="136"/>
  <c r="G173" i="136"/>
  <c r="K173" i="136" s="1"/>
  <c r="L172" i="136"/>
  <c r="J172" i="136"/>
  <c r="H172" i="136"/>
  <c r="G172" i="136"/>
  <c r="K172" i="136" s="1"/>
  <c r="L171" i="136"/>
  <c r="J171" i="136"/>
  <c r="I171" i="136"/>
  <c r="H171" i="136"/>
  <c r="G171" i="136"/>
  <c r="L170" i="136"/>
  <c r="K170" i="136"/>
  <c r="J170" i="136"/>
  <c r="L169" i="136"/>
  <c r="K169" i="136"/>
  <c r="J169" i="136"/>
  <c r="L168" i="136"/>
  <c r="K168" i="136"/>
  <c r="J168" i="136"/>
  <c r="L167" i="136"/>
  <c r="K167" i="136"/>
  <c r="J167" i="136"/>
  <c r="L166" i="136"/>
  <c r="K166" i="136"/>
  <c r="J166" i="136"/>
  <c r="G164" i="136"/>
  <c r="K164" i="136" s="1"/>
  <c r="G163" i="136"/>
  <c r="L163" i="136" s="1"/>
  <c r="G162" i="136"/>
  <c r="K162" i="136" s="1"/>
  <c r="G161" i="136"/>
  <c r="L161" i="136" s="1"/>
  <c r="G160" i="136"/>
  <c r="K160" i="136" s="1"/>
  <c r="G159" i="136"/>
  <c r="G158" i="136"/>
  <c r="K158" i="136" s="1"/>
  <c r="I157" i="136"/>
  <c r="G157" i="136"/>
  <c r="L157" i="136" s="1"/>
  <c r="G156" i="136"/>
  <c r="K156" i="136" s="1"/>
  <c r="H155" i="136"/>
  <c r="G155" i="136"/>
  <c r="L155" i="136" s="1"/>
  <c r="G154" i="136"/>
  <c r="G153" i="136"/>
  <c r="K152" i="136"/>
  <c r="G152" i="136"/>
  <c r="G151" i="136"/>
  <c r="L151" i="136" s="1"/>
  <c r="G150" i="136"/>
  <c r="L149" i="136"/>
  <c r="I149" i="136"/>
  <c r="G149" i="136"/>
  <c r="K149" i="136" s="1"/>
  <c r="G148" i="136"/>
  <c r="L147" i="136"/>
  <c r="I147" i="136"/>
  <c r="H147" i="136"/>
  <c r="G147" i="136"/>
  <c r="K147" i="136" s="1"/>
  <c r="G146" i="136"/>
  <c r="H145" i="136"/>
  <c r="G145" i="136"/>
  <c r="G144" i="136"/>
  <c r="G143" i="136"/>
  <c r="L142" i="136"/>
  <c r="K142" i="136"/>
  <c r="J142" i="136"/>
  <c r="L141" i="136"/>
  <c r="K141" i="136"/>
  <c r="J141" i="136"/>
  <c r="L140" i="136"/>
  <c r="K140" i="136"/>
  <c r="J140" i="136"/>
  <c r="L139" i="136"/>
  <c r="K139" i="136"/>
  <c r="J139" i="136"/>
  <c r="L138" i="136"/>
  <c r="K138" i="136"/>
  <c r="J138" i="136"/>
  <c r="L136" i="136"/>
  <c r="J136" i="136"/>
  <c r="I136" i="136"/>
  <c r="H136" i="136"/>
  <c r="G136" i="136"/>
  <c r="K136" i="136" s="1"/>
  <c r="G135" i="136"/>
  <c r="L134" i="136"/>
  <c r="J134" i="136"/>
  <c r="G134" i="136"/>
  <c r="K134" i="136" s="1"/>
  <c r="H133" i="136"/>
  <c r="G133" i="136"/>
  <c r="K133" i="136" s="1"/>
  <c r="G132" i="136"/>
  <c r="H132" i="136" s="1"/>
  <c r="L131" i="136"/>
  <c r="H131" i="136"/>
  <c r="G131" i="136"/>
  <c r="K131" i="136" s="1"/>
  <c r="G130" i="136"/>
  <c r="K130" i="136" s="1"/>
  <c r="G129" i="136"/>
  <c r="K129" i="136" s="1"/>
  <c r="G128" i="136"/>
  <c r="L127" i="136"/>
  <c r="H127" i="136"/>
  <c r="G127" i="136"/>
  <c r="K127" i="136" s="1"/>
  <c r="L126" i="136"/>
  <c r="J126" i="136"/>
  <c r="I126" i="136"/>
  <c r="H126" i="136"/>
  <c r="G126" i="136"/>
  <c r="K126" i="136" s="1"/>
  <c r="G125" i="136"/>
  <c r="L124" i="136"/>
  <c r="J124" i="136"/>
  <c r="G124" i="136"/>
  <c r="K124" i="136" s="1"/>
  <c r="G123" i="136"/>
  <c r="K123" i="136" s="1"/>
  <c r="H122" i="136"/>
  <c r="G122" i="136"/>
  <c r="L121" i="136"/>
  <c r="H121" i="136"/>
  <c r="G121" i="136"/>
  <c r="K121" i="136" s="1"/>
  <c r="L120" i="136"/>
  <c r="J120" i="136"/>
  <c r="I120" i="136"/>
  <c r="H120" i="136"/>
  <c r="G120" i="136"/>
  <c r="K120" i="136" s="1"/>
  <c r="G119" i="136"/>
  <c r="L118" i="136"/>
  <c r="J118" i="136"/>
  <c r="G118" i="136"/>
  <c r="K118" i="136" s="1"/>
  <c r="L117" i="136"/>
  <c r="G117" i="136"/>
  <c r="K117" i="136" s="1"/>
  <c r="G116" i="136"/>
  <c r="L115" i="136"/>
  <c r="H115" i="136"/>
  <c r="G115" i="136"/>
  <c r="L114" i="136"/>
  <c r="K114" i="136"/>
  <c r="J114" i="136"/>
  <c r="L113" i="136"/>
  <c r="K113" i="136"/>
  <c r="J113" i="136"/>
  <c r="L112" i="136"/>
  <c r="K112" i="136"/>
  <c r="J112" i="136"/>
  <c r="L111" i="136"/>
  <c r="K111" i="136"/>
  <c r="J111" i="136"/>
  <c r="L110" i="136"/>
  <c r="K110" i="136"/>
  <c r="J110" i="136"/>
  <c r="I108" i="136"/>
  <c r="G108" i="136"/>
  <c r="L108" i="136" s="1"/>
  <c r="G107" i="136"/>
  <c r="K107" i="136" s="1"/>
  <c r="G106" i="136"/>
  <c r="L106" i="136" s="1"/>
  <c r="K105" i="136"/>
  <c r="G105" i="136"/>
  <c r="H104" i="136"/>
  <c r="G104" i="136"/>
  <c r="G103" i="136"/>
  <c r="K103" i="136" s="1"/>
  <c r="G102" i="136"/>
  <c r="L102" i="136" s="1"/>
  <c r="G101" i="136"/>
  <c r="I100" i="136"/>
  <c r="G100" i="136"/>
  <c r="L100" i="136" s="1"/>
  <c r="G99" i="136"/>
  <c r="K99" i="136" s="1"/>
  <c r="G98" i="136"/>
  <c r="G97" i="136"/>
  <c r="K97" i="136" s="1"/>
  <c r="I96" i="136"/>
  <c r="G96" i="136"/>
  <c r="L96" i="136" s="1"/>
  <c r="G95" i="136"/>
  <c r="K95" i="136" s="1"/>
  <c r="I94" i="136"/>
  <c r="G94" i="136"/>
  <c r="L94" i="136" s="1"/>
  <c r="K93" i="136"/>
  <c r="G93" i="136"/>
  <c r="G92" i="136"/>
  <c r="G91" i="136"/>
  <c r="K91" i="136" s="1"/>
  <c r="I90" i="136"/>
  <c r="H90" i="136"/>
  <c r="G90" i="136"/>
  <c r="L90" i="136" s="1"/>
  <c r="G89" i="136"/>
  <c r="K89" i="136" s="1"/>
  <c r="G88" i="136"/>
  <c r="K87" i="136"/>
  <c r="J87" i="136"/>
  <c r="I87" i="136"/>
  <c r="G87" i="136"/>
  <c r="L86" i="136"/>
  <c r="K86" i="136"/>
  <c r="J86" i="136"/>
  <c r="L85" i="136"/>
  <c r="K85" i="136"/>
  <c r="J85" i="136"/>
  <c r="L84" i="136"/>
  <c r="K84" i="136"/>
  <c r="J84" i="136"/>
  <c r="L83" i="136"/>
  <c r="K83" i="136"/>
  <c r="J83" i="136"/>
  <c r="L82" i="136"/>
  <c r="K82" i="136"/>
  <c r="J82" i="136"/>
  <c r="J80" i="136"/>
  <c r="H80" i="136"/>
  <c r="G80" i="136"/>
  <c r="I80" i="136" s="1"/>
  <c r="I79" i="136"/>
  <c r="G79" i="136"/>
  <c r="G78" i="136"/>
  <c r="I78" i="136" s="1"/>
  <c r="L77" i="136"/>
  <c r="J77" i="136"/>
  <c r="I77" i="136"/>
  <c r="H77" i="136"/>
  <c r="G77" i="136"/>
  <c r="K77" i="136" s="1"/>
  <c r="G76" i="136"/>
  <c r="J75" i="136"/>
  <c r="G75" i="136"/>
  <c r="G74" i="136"/>
  <c r="I74" i="136" s="1"/>
  <c r="L73" i="136"/>
  <c r="H73" i="136"/>
  <c r="G73" i="136"/>
  <c r="G72" i="136"/>
  <c r="I72" i="136" s="1"/>
  <c r="I71" i="136"/>
  <c r="G71" i="136"/>
  <c r="K70" i="136"/>
  <c r="G70" i="136"/>
  <c r="I70" i="136" s="1"/>
  <c r="G69" i="136"/>
  <c r="K69" i="136" s="1"/>
  <c r="H68" i="136"/>
  <c r="G68" i="136"/>
  <c r="G67" i="136"/>
  <c r="J67" i="136" s="1"/>
  <c r="K66" i="136"/>
  <c r="G66" i="136"/>
  <c r="I66" i="136" s="1"/>
  <c r="G65" i="136"/>
  <c r="J65" i="136" s="1"/>
  <c r="J64" i="136"/>
  <c r="G64" i="136"/>
  <c r="I64" i="136" s="1"/>
  <c r="G63" i="136"/>
  <c r="K62" i="136"/>
  <c r="G62" i="136"/>
  <c r="I62" i="136" s="1"/>
  <c r="L61" i="136"/>
  <c r="J61" i="136"/>
  <c r="I61" i="136"/>
  <c r="H61" i="136"/>
  <c r="G61" i="136"/>
  <c r="K61" i="136" s="1"/>
  <c r="H60" i="136"/>
  <c r="G60" i="136"/>
  <c r="L59" i="136"/>
  <c r="J59" i="136"/>
  <c r="I59" i="136"/>
  <c r="G59" i="136"/>
  <c r="H59" i="136" s="1"/>
  <c r="L58" i="136"/>
  <c r="K58" i="136"/>
  <c r="J58" i="136"/>
  <c r="L57" i="136"/>
  <c r="K57" i="136"/>
  <c r="J57" i="136"/>
  <c r="L56" i="136"/>
  <c r="K56" i="136"/>
  <c r="J56" i="136"/>
  <c r="L55" i="136"/>
  <c r="K55" i="136"/>
  <c r="J55" i="136"/>
  <c r="L54" i="136"/>
  <c r="K54" i="136"/>
  <c r="J54" i="136"/>
  <c r="G52" i="136"/>
  <c r="K52" i="136" s="1"/>
  <c r="H51" i="136"/>
  <c r="G51" i="136"/>
  <c r="J51" i="136" s="1"/>
  <c r="I50" i="136"/>
  <c r="G50" i="136"/>
  <c r="K50" i="136" s="1"/>
  <c r="K49" i="136"/>
  <c r="I49" i="136"/>
  <c r="H49" i="136"/>
  <c r="G49" i="136"/>
  <c r="J49" i="136" s="1"/>
  <c r="G48" i="136"/>
  <c r="K48" i="136" s="1"/>
  <c r="K47" i="136"/>
  <c r="G47" i="136"/>
  <c r="J47" i="136" s="1"/>
  <c r="G46" i="136"/>
  <c r="J46" i="136" s="1"/>
  <c r="G45" i="136"/>
  <c r="J45" i="136" s="1"/>
  <c r="G44" i="136"/>
  <c r="K44" i="136" s="1"/>
  <c r="H43" i="136"/>
  <c r="G43" i="136"/>
  <c r="J43" i="136" s="1"/>
  <c r="I42" i="136"/>
  <c r="G42" i="136"/>
  <c r="K42" i="136" s="1"/>
  <c r="K41" i="136"/>
  <c r="I41" i="136"/>
  <c r="H41" i="136"/>
  <c r="G41" i="136"/>
  <c r="J41" i="136" s="1"/>
  <c r="G40" i="136"/>
  <c r="K40" i="136" s="1"/>
  <c r="K39" i="136"/>
  <c r="G39" i="136"/>
  <c r="J39" i="136" s="1"/>
  <c r="G38" i="136"/>
  <c r="K38" i="136" s="1"/>
  <c r="G37" i="136"/>
  <c r="J37" i="136" s="1"/>
  <c r="G36" i="136"/>
  <c r="K36" i="136" s="1"/>
  <c r="H35" i="136"/>
  <c r="G35" i="136"/>
  <c r="J35" i="136" s="1"/>
  <c r="G34" i="136"/>
  <c r="K34" i="136" s="1"/>
  <c r="K33" i="136"/>
  <c r="H33" i="136"/>
  <c r="G33" i="136"/>
  <c r="J33" i="136" s="1"/>
  <c r="K32" i="136"/>
  <c r="J32" i="136"/>
  <c r="I32" i="136"/>
  <c r="G32" i="136"/>
  <c r="K31" i="136"/>
  <c r="I31" i="136"/>
  <c r="G31" i="136"/>
  <c r="J31" i="136" s="1"/>
  <c r="L30" i="136"/>
  <c r="K30" i="136"/>
  <c r="J30" i="136"/>
  <c r="L29" i="136"/>
  <c r="K29" i="136"/>
  <c r="J29" i="136"/>
  <c r="L28" i="136"/>
  <c r="K28" i="136"/>
  <c r="J28" i="136"/>
  <c r="L27" i="136"/>
  <c r="K27" i="136"/>
  <c r="J27" i="136"/>
  <c r="L26" i="136"/>
  <c r="K26" i="136"/>
  <c r="J26" i="136"/>
  <c r="G24" i="136"/>
  <c r="K24" i="136" s="1"/>
  <c r="J23" i="136"/>
  <c r="G23" i="136"/>
  <c r="I23" i="136" s="1"/>
  <c r="J22" i="136"/>
  <c r="I22" i="136"/>
  <c r="G22" i="136"/>
  <c r="K22" i="136" s="1"/>
  <c r="G21" i="136"/>
  <c r="I21" i="136" s="1"/>
  <c r="J20" i="136"/>
  <c r="I20" i="136"/>
  <c r="G20" i="136"/>
  <c r="K20" i="136" s="1"/>
  <c r="G19" i="136"/>
  <c r="I19" i="136" s="1"/>
  <c r="J18" i="136"/>
  <c r="G18" i="136"/>
  <c r="K18" i="136" s="1"/>
  <c r="G17" i="136"/>
  <c r="I17" i="136" s="1"/>
  <c r="L16" i="136"/>
  <c r="J16" i="136"/>
  <c r="I16" i="136"/>
  <c r="H16" i="136"/>
  <c r="G16" i="136"/>
  <c r="K16" i="136" s="1"/>
  <c r="K15" i="136"/>
  <c r="J15" i="136"/>
  <c r="G15" i="136"/>
  <c r="I15" i="136" s="1"/>
  <c r="L14" i="136"/>
  <c r="J14" i="136"/>
  <c r="H14" i="136"/>
  <c r="G14" i="136"/>
  <c r="K14" i="136" s="1"/>
  <c r="G13" i="136"/>
  <c r="I13" i="136" s="1"/>
  <c r="L12" i="136"/>
  <c r="J12" i="136"/>
  <c r="H12" i="136"/>
  <c r="G12" i="136"/>
  <c r="K12" i="136" s="1"/>
  <c r="G11" i="136"/>
  <c r="I11" i="136" s="1"/>
  <c r="G10" i="136"/>
  <c r="K10" i="136" s="1"/>
  <c r="L9" i="136"/>
  <c r="G9" i="136"/>
  <c r="I9" i="136" s="1"/>
  <c r="G8" i="136"/>
  <c r="K8" i="136" s="1"/>
  <c r="J7" i="136"/>
  <c r="G7" i="136"/>
  <c r="I7" i="136" s="1"/>
  <c r="J6" i="136"/>
  <c r="I6" i="136"/>
  <c r="G6" i="136"/>
  <c r="K6" i="136" s="1"/>
  <c r="L5" i="136"/>
  <c r="G5" i="136"/>
  <c r="I5" i="136" s="1"/>
  <c r="L4" i="136"/>
  <c r="J4" i="136"/>
  <c r="H4" i="136"/>
  <c r="G4" i="136"/>
  <c r="K4" i="136" s="1"/>
  <c r="G3" i="136"/>
  <c r="I3" i="136" s="1"/>
  <c r="K63" i="136" l="1"/>
  <c r="L63" i="136"/>
  <c r="K116" i="136"/>
  <c r="J116" i="136"/>
  <c r="I116" i="136"/>
  <c r="L116" i="136"/>
  <c r="L143" i="136"/>
  <c r="I143" i="136"/>
  <c r="L215" i="136"/>
  <c r="K215" i="136"/>
  <c r="K318" i="136"/>
  <c r="J318" i="136"/>
  <c r="L336" i="136"/>
  <c r="K336" i="136"/>
  <c r="H336" i="136"/>
  <c r="H24" i="136"/>
  <c r="K125" i="136"/>
  <c r="L125" i="136"/>
  <c r="H125" i="136"/>
  <c r="H129" i="136"/>
  <c r="H143" i="136"/>
  <c r="L153" i="136"/>
  <c r="I153" i="136"/>
  <c r="H153" i="136"/>
  <c r="I161" i="136"/>
  <c r="K218" i="136"/>
  <c r="L218" i="136"/>
  <c r="J218" i="136"/>
  <c r="I218" i="136"/>
  <c r="I318" i="136"/>
  <c r="G379" i="136"/>
  <c r="H379" i="136" s="1"/>
  <c r="J407" i="136" s="1"/>
  <c r="K407" i="136" s="1"/>
  <c r="K3" i="136"/>
  <c r="L6" i="136"/>
  <c r="I8" i="136"/>
  <c r="H10" i="136"/>
  <c r="K11" i="136"/>
  <c r="J19" i="136"/>
  <c r="L20" i="136"/>
  <c r="L22" i="136"/>
  <c r="I24" i="136"/>
  <c r="I34" i="136"/>
  <c r="J38" i="136"/>
  <c r="I40" i="136"/>
  <c r="I48" i="136"/>
  <c r="I63" i="136"/>
  <c r="H65" i="136"/>
  <c r="I67" i="136"/>
  <c r="H69" i="136"/>
  <c r="K71" i="136"/>
  <c r="L71" i="136"/>
  <c r="J72" i="136"/>
  <c r="K75" i="136"/>
  <c r="I75" i="136"/>
  <c r="K79" i="136"/>
  <c r="L79" i="136"/>
  <c r="J89" i="136"/>
  <c r="L92" i="136"/>
  <c r="I92" i="136"/>
  <c r="I106" i="136"/>
  <c r="K119" i="136"/>
  <c r="L119" i="136"/>
  <c r="H119" i="136"/>
  <c r="H123" i="136"/>
  <c r="L129" i="136"/>
  <c r="K174" i="136"/>
  <c r="L174" i="136"/>
  <c r="J174" i="136"/>
  <c r="H174" i="136"/>
  <c r="K178" i="136"/>
  <c r="L178" i="136"/>
  <c r="J178" i="136"/>
  <c r="H178" i="136"/>
  <c r="K182" i="136"/>
  <c r="L182" i="136"/>
  <c r="J182" i="136"/>
  <c r="H182" i="136"/>
  <c r="H218" i="136"/>
  <c r="J281" i="136"/>
  <c r="K281" i="136"/>
  <c r="I281" i="136"/>
  <c r="H281" i="136"/>
  <c r="J311" i="136"/>
  <c r="K311" i="136"/>
  <c r="I311" i="136"/>
  <c r="H311" i="136"/>
  <c r="K339" i="136"/>
  <c r="L339" i="136"/>
  <c r="J339" i="136"/>
  <c r="I339" i="136"/>
  <c r="K345" i="136"/>
  <c r="J345" i="136"/>
  <c r="I345" i="136"/>
  <c r="L362" i="136"/>
  <c r="I76" i="136"/>
  <c r="J76" i="136"/>
  <c r="L98" i="136"/>
  <c r="H98" i="136"/>
  <c r="I98" i="136"/>
  <c r="J3" i="136"/>
  <c r="H8" i="136"/>
  <c r="J11" i="136"/>
  <c r="H215" i="136"/>
  <c r="J315" i="136"/>
  <c r="K315" i="136"/>
  <c r="J8" i="136"/>
  <c r="I10" i="136"/>
  <c r="K19" i="136"/>
  <c r="J24" i="136"/>
  <c r="J40" i="136"/>
  <c r="J48" i="136"/>
  <c r="I60" i="136"/>
  <c r="J60" i="136"/>
  <c r="J63" i="136"/>
  <c r="I69" i="136"/>
  <c r="H71" i="136"/>
  <c r="K73" i="136"/>
  <c r="I73" i="136"/>
  <c r="H75" i="136"/>
  <c r="H79" i="136"/>
  <c r="H100" i="136"/>
  <c r="L104" i="136"/>
  <c r="I104" i="136"/>
  <c r="H117" i="136"/>
  <c r="L123" i="136"/>
  <c r="K135" i="136"/>
  <c r="L135" i="136"/>
  <c r="H135" i="136"/>
  <c r="K145" i="136"/>
  <c r="L145" i="136"/>
  <c r="K204" i="136"/>
  <c r="I204" i="136"/>
  <c r="H204" i="136"/>
  <c r="K212" i="136"/>
  <c r="J212" i="136"/>
  <c r="I212" i="136"/>
  <c r="H212" i="136"/>
  <c r="L212" i="136"/>
  <c r="L227" i="136"/>
  <c r="J227" i="136"/>
  <c r="I227" i="136"/>
  <c r="K254" i="136"/>
  <c r="L254" i="136"/>
  <c r="J254" i="136"/>
  <c r="I254" i="136"/>
  <c r="K262" i="136"/>
  <c r="L262" i="136"/>
  <c r="J262" i="136"/>
  <c r="I262" i="136"/>
  <c r="H339" i="136"/>
  <c r="G406" i="136"/>
  <c r="L406" i="136" s="1"/>
  <c r="H116" i="136"/>
  <c r="K132" i="136"/>
  <c r="J132" i="136"/>
  <c r="I132" i="136"/>
  <c r="L132" i="136"/>
  <c r="K128" i="136"/>
  <c r="J128" i="136"/>
  <c r="I128" i="136"/>
  <c r="L128" i="136"/>
  <c r="L159" i="136"/>
  <c r="I159" i="136"/>
  <c r="J295" i="136"/>
  <c r="K295" i="136"/>
  <c r="I295" i="136"/>
  <c r="H295" i="136"/>
  <c r="J327" i="136"/>
  <c r="K327" i="136"/>
  <c r="I327" i="136"/>
  <c r="J354" i="136"/>
  <c r="K354" i="136"/>
  <c r="I354" i="136"/>
  <c r="H63" i="136"/>
  <c r="K65" i="136"/>
  <c r="I65" i="136"/>
  <c r="K67" i="136"/>
  <c r="H67" i="136"/>
  <c r="H72" i="136"/>
  <c r="H76" i="136"/>
  <c r="I89" i="136"/>
  <c r="L8" i="136"/>
  <c r="J10" i="136"/>
  <c r="L24" i="136"/>
  <c r="L65" i="136"/>
  <c r="L67" i="136"/>
  <c r="J69" i="136"/>
  <c r="J88" i="136"/>
  <c r="H88" i="136"/>
  <c r="I88" i="136"/>
  <c r="I4" i="136"/>
  <c r="H6" i="136"/>
  <c r="K7" i="136"/>
  <c r="L10" i="136"/>
  <c r="I12" i="136"/>
  <c r="I14" i="136"/>
  <c r="H20" i="136"/>
  <c r="H22" i="136"/>
  <c r="K23" i="136"/>
  <c r="I33" i="136"/>
  <c r="I39" i="136"/>
  <c r="I47" i="136"/>
  <c r="H64" i="136"/>
  <c r="I68" i="136"/>
  <c r="J68" i="136"/>
  <c r="L69" i="136"/>
  <c r="J71" i="136"/>
  <c r="J73" i="136"/>
  <c r="L75" i="136"/>
  <c r="J79" i="136"/>
  <c r="K88" i="136"/>
  <c r="K122" i="136"/>
  <c r="J122" i="136"/>
  <c r="I122" i="136"/>
  <c r="L122" i="136"/>
  <c r="H128" i="136"/>
  <c r="L133" i="136"/>
  <c r="I145" i="136"/>
  <c r="I155" i="136"/>
  <c r="K188" i="136"/>
  <c r="L188" i="136"/>
  <c r="J188" i="136"/>
  <c r="H188" i="136"/>
  <c r="K192" i="136"/>
  <c r="L192" i="136"/>
  <c r="J192" i="136"/>
  <c r="H192" i="136"/>
  <c r="K206" i="136"/>
  <c r="L206" i="136"/>
  <c r="J206" i="136"/>
  <c r="I206" i="136"/>
  <c r="K214" i="136"/>
  <c r="J214" i="136"/>
  <c r="I214" i="136"/>
  <c r="H214" i="136"/>
  <c r="L214" i="136"/>
  <c r="J232" i="136"/>
  <c r="K232" i="136"/>
  <c r="I232" i="136"/>
  <c r="J313" i="136"/>
  <c r="I313" i="136"/>
  <c r="H327" i="136"/>
  <c r="H354" i="136"/>
  <c r="K78" i="136"/>
  <c r="I118" i="136"/>
  <c r="I124" i="136"/>
  <c r="I134" i="136"/>
  <c r="H149" i="136"/>
  <c r="I151" i="136"/>
  <c r="I163" i="136"/>
  <c r="G193" i="136"/>
  <c r="L193" i="136" s="1"/>
  <c r="J173" i="136"/>
  <c r="J177" i="136"/>
  <c r="J181" i="136"/>
  <c r="J185" i="136"/>
  <c r="J187" i="136"/>
  <c r="J191" i="136"/>
  <c r="I200" i="136"/>
  <c r="L202" i="136"/>
  <c r="H205" i="136"/>
  <c r="I208" i="136"/>
  <c r="H210" i="136"/>
  <c r="J211" i="136"/>
  <c r="H216" i="136"/>
  <c r="K217" i="136"/>
  <c r="J226" i="136"/>
  <c r="K234" i="136"/>
  <c r="K242" i="136"/>
  <c r="J256" i="136"/>
  <c r="I258" i="136"/>
  <c r="J264" i="136"/>
  <c r="J266" i="136"/>
  <c r="J268" i="136"/>
  <c r="I270" i="136"/>
  <c r="J280" i="136"/>
  <c r="J310" i="136"/>
  <c r="K314" i="136"/>
  <c r="K326" i="136"/>
  <c r="J335" i="136"/>
  <c r="J341" i="136"/>
  <c r="J347" i="136"/>
  <c r="K353" i="136"/>
  <c r="G391" i="136"/>
  <c r="H391" i="136" s="1"/>
  <c r="L398" i="136"/>
  <c r="H390" i="136"/>
  <c r="H173" i="136"/>
  <c r="H177" i="136"/>
  <c r="H181" i="136"/>
  <c r="H185" i="136"/>
  <c r="H187" i="136"/>
  <c r="H191" i="136"/>
  <c r="H202" i="136"/>
  <c r="H209" i="136"/>
  <c r="K230" i="136"/>
  <c r="H234" i="136"/>
  <c r="H242" i="136"/>
  <c r="H256" i="136"/>
  <c r="J259" i="136"/>
  <c r="H264" i="136"/>
  <c r="H266" i="136"/>
  <c r="H268" i="136"/>
  <c r="J271" i="136"/>
  <c r="I287" i="136"/>
  <c r="H289" i="136"/>
  <c r="H297" i="136"/>
  <c r="J320" i="136"/>
  <c r="H323" i="136"/>
  <c r="I326" i="136"/>
  <c r="H335" i="136"/>
  <c r="H341" i="136"/>
  <c r="I353" i="136"/>
  <c r="G363" i="136"/>
  <c r="L390" i="136"/>
  <c r="H118" i="136"/>
  <c r="H124" i="136"/>
  <c r="H134" i="136"/>
  <c r="H151" i="136"/>
  <c r="I173" i="136"/>
  <c r="I177" i="136"/>
  <c r="I181" i="136"/>
  <c r="I185" i="136"/>
  <c r="I187" i="136"/>
  <c r="I191" i="136"/>
  <c r="H200" i="136"/>
  <c r="I202" i="136"/>
  <c r="H208" i="136"/>
  <c r="H211" i="136"/>
  <c r="H217" i="136"/>
  <c r="I234" i="136"/>
  <c r="I242" i="136"/>
  <c r="I256" i="136"/>
  <c r="H258" i="136"/>
  <c r="K259" i="136"/>
  <c r="I264" i="136"/>
  <c r="I266" i="136"/>
  <c r="I268" i="136"/>
  <c r="H270" i="136"/>
  <c r="K271" i="136"/>
  <c r="K285" i="136"/>
  <c r="K287" i="136"/>
  <c r="I289" i="136"/>
  <c r="I297" i="136"/>
  <c r="I314" i="136"/>
  <c r="K323" i="136"/>
  <c r="I335" i="136"/>
  <c r="I341" i="136"/>
  <c r="I347" i="136"/>
  <c r="G362" i="136"/>
  <c r="J362" i="136" s="1"/>
  <c r="H371" i="136"/>
  <c r="G380" i="136"/>
  <c r="H398" i="136"/>
  <c r="J267" i="136"/>
  <c r="K267" i="136"/>
  <c r="J294" i="136"/>
  <c r="I321" i="136"/>
  <c r="H348" i="136"/>
  <c r="I348" i="136"/>
  <c r="I240" i="136"/>
  <c r="K240" i="136"/>
  <c r="H213" i="136"/>
  <c r="J186" i="136"/>
  <c r="H186" i="136"/>
  <c r="L186" i="136"/>
  <c r="G137" i="136"/>
  <c r="K137" i="136" s="1"/>
  <c r="H130" i="136"/>
  <c r="I130" i="136"/>
  <c r="J130" i="136"/>
  <c r="L130" i="136"/>
  <c r="H102" i="136"/>
  <c r="I102" i="136"/>
  <c r="K74" i="136"/>
  <c r="K46" i="136"/>
  <c r="L18" i="136"/>
  <c r="H18" i="136"/>
  <c r="I18" i="136"/>
  <c r="L13" i="136"/>
  <c r="G25" i="136"/>
  <c r="H5" i="136"/>
  <c r="H17" i="136"/>
  <c r="H21" i="136"/>
  <c r="L3" i="136"/>
  <c r="J5" i="136"/>
  <c r="L7" i="136"/>
  <c r="J9" i="136"/>
  <c r="L11" i="136"/>
  <c r="J13" i="136"/>
  <c r="L15" i="136"/>
  <c r="J17" i="136"/>
  <c r="L19" i="136"/>
  <c r="J21" i="136"/>
  <c r="L23" i="136"/>
  <c r="L31" i="136"/>
  <c r="J34" i="136"/>
  <c r="I35" i="136"/>
  <c r="I36" i="136"/>
  <c r="H37" i="136"/>
  <c r="L38" i="136"/>
  <c r="H38" i="136"/>
  <c r="L39" i="136"/>
  <c r="J42" i="136"/>
  <c r="I43" i="136"/>
  <c r="I44" i="136"/>
  <c r="H45" i="136"/>
  <c r="L46" i="136"/>
  <c r="H46" i="136"/>
  <c r="L47" i="136"/>
  <c r="J50" i="136"/>
  <c r="I51" i="136"/>
  <c r="I52" i="136"/>
  <c r="L62" i="136"/>
  <c r="L66" i="136"/>
  <c r="L70" i="136"/>
  <c r="L74" i="136"/>
  <c r="L78" i="136"/>
  <c r="J101" i="136"/>
  <c r="I101" i="136"/>
  <c r="L101" i="136"/>
  <c r="H101" i="136"/>
  <c r="J146" i="136"/>
  <c r="I146" i="136"/>
  <c r="L146" i="136"/>
  <c r="H146" i="136"/>
  <c r="J150" i="136"/>
  <c r="I150" i="136"/>
  <c r="L150" i="136"/>
  <c r="H150" i="136"/>
  <c r="G220" i="136"/>
  <c r="J199" i="136"/>
  <c r="I199" i="136"/>
  <c r="L199" i="136"/>
  <c r="H199" i="136"/>
  <c r="J203" i="136"/>
  <c r="I203" i="136"/>
  <c r="L203" i="136"/>
  <c r="H203" i="136"/>
  <c r="L243" i="136"/>
  <c r="H243" i="136"/>
  <c r="K243" i="136"/>
  <c r="J243" i="136"/>
  <c r="I243" i="136"/>
  <c r="J309" i="136"/>
  <c r="K309" i="136"/>
  <c r="I309" i="136"/>
  <c r="H309" i="136"/>
  <c r="L309" i="136"/>
  <c r="H3" i="136"/>
  <c r="K5" i="136"/>
  <c r="H7" i="136"/>
  <c r="K9" i="136"/>
  <c r="H11" i="136"/>
  <c r="K13" i="136"/>
  <c r="H15" i="136"/>
  <c r="K17" i="136"/>
  <c r="H19" i="136"/>
  <c r="K21" i="136"/>
  <c r="H23" i="136"/>
  <c r="H31" i="136"/>
  <c r="L32" i="136"/>
  <c r="H32" i="136"/>
  <c r="L33" i="136"/>
  <c r="K35" i="136"/>
  <c r="J36" i="136"/>
  <c r="I37" i="136"/>
  <c r="I38" i="136"/>
  <c r="H39" i="136"/>
  <c r="L40" i="136"/>
  <c r="H40" i="136"/>
  <c r="L41" i="136"/>
  <c r="K43" i="136"/>
  <c r="J44" i="136"/>
  <c r="I45" i="136"/>
  <c r="I46" i="136"/>
  <c r="H47" i="136"/>
  <c r="L48" i="136"/>
  <c r="H48" i="136"/>
  <c r="L49" i="136"/>
  <c r="K51" i="136"/>
  <c r="J52" i="136"/>
  <c r="G81" i="136"/>
  <c r="K60" i="136"/>
  <c r="H62" i="136"/>
  <c r="K64" i="136"/>
  <c r="H66" i="136"/>
  <c r="K68" i="136"/>
  <c r="H70" i="136"/>
  <c r="K72" i="136"/>
  <c r="H74" i="136"/>
  <c r="K76" i="136"/>
  <c r="H78" i="136"/>
  <c r="K80" i="136"/>
  <c r="L87" i="136"/>
  <c r="H87" i="136"/>
  <c r="L88" i="136"/>
  <c r="K101" i="136"/>
  <c r="J103" i="136"/>
  <c r="I103" i="136"/>
  <c r="L103" i="136"/>
  <c r="H103" i="136"/>
  <c r="K146" i="136"/>
  <c r="K150" i="136"/>
  <c r="J152" i="136"/>
  <c r="I152" i="136"/>
  <c r="L152" i="136"/>
  <c r="H152" i="136"/>
  <c r="K193" i="136"/>
  <c r="J193" i="136"/>
  <c r="K199" i="136"/>
  <c r="K203" i="136"/>
  <c r="J236" i="136"/>
  <c r="K236" i="136"/>
  <c r="I236" i="136"/>
  <c r="H236" i="136"/>
  <c r="L236" i="136"/>
  <c r="L34" i="136"/>
  <c r="H34" i="136"/>
  <c r="L35" i="136"/>
  <c r="K37" i="136"/>
  <c r="L42" i="136"/>
  <c r="H42" i="136"/>
  <c r="L43" i="136"/>
  <c r="K45" i="136"/>
  <c r="L50" i="136"/>
  <c r="H50" i="136"/>
  <c r="L51" i="136"/>
  <c r="L60" i="136"/>
  <c r="J62" i="136"/>
  <c r="L64" i="136"/>
  <c r="J66" i="136"/>
  <c r="L68" i="136"/>
  <c r="J70" i="136"/>
  <c r="L72" i="136"/>
  <c r="J74" i="136"/>
  <c r="L76" i="136"/>
  <c r="J78" i="136"/>
  <c r="L80" i="136"/>
  <c r="L89" i="136"/>
  <c r="H89" i="136"/>
  <c r="K90" i="136"/>
  <c r="J90" i="136"/>
  <c r="J91" i="136"/>
  <c r="I91" i="136"/>
  <c r="L91" i="136"/>
  <c r="H91" i="136"/>
  <c r="J93" i="136"/>
  <c r="I93" i="136"/>
  <c r="L93" i="136"/>
  <c r="H93" i="136"/>
  <c r="J95" i="136"/>
  <c r="I95" i="136"/>
  <c r="L95" i="136"/>
  <c r="H95" i="136"/>
  <c r="J97" i="136"/>
  <c r="I97" i="136"/>
  <c r="L97" i="136"/>
  <c r="H97" i="136"/>
  <c r="J105" i="136"/>
  <c r="I105" i="136"/>
  <c r="L105" i="136"/>
  <c r="H105" i="136"/>
  <c r="J107" i="136"/>
  <c r="I107" i="136"/>
  <c r="L107" i="136"/>
  <c r="H107" i="136"/>
  <c r="G109" i="136"/>
  <c r="G165" i="136"/>
  <c r="J144" i="136"/>
  <c r="I144" i="136"/>
  <c r="L144" i="136"/>
  <c r="H144" i="136"/>
  <c r="J148" i="136"/>
  <c r="I148" i="136"/>
  <c r="L148" i="136"/>
  <c r="H148" i="136"/>
  <c r="J154" i="136"/>
  <c r="I154" i="136"/>
  <c r="L154" i="136"/>
  <c r="H154" i="136"/>
  <c r="J201" i="136"/>
  <c r="I201" i="136"/>
  <c r="L201" i="136"/>
  <c r="H201" i="136"/>
  <c r="J283" i="136"/>
  <c r="K283" i="136"/>
  <c r="I283" i="136"/>
  <c r="H283" i="136"/>
  <c r="L283" i="136"/>
  <c r="G364" i="136"/>
  <c r="H364" i="136" s="1"/>
  <c r="L17" i="136"/>
  <c r="L21" i="136"/>
  <c r="H9" i="136"/>
  <c r="H13" i="136"/>
  <c r="L36" i="136"/>
  <c r="H36" i="136"/>
  <c r="L37" i="136"/>
  <c r="L44" i="136"/>
  <c r="H44" i="136"/>
  <c r="L45" i="136"/>
  <c r="L52" i="136"/>
  <c r="H52" i="136"/>
  <c r="G53" i="136"/>
  <c r="J99" i="136"/>
  <c r="I99" i="136"/>
  <c r="L99" i="136"/>
  <c r="H99" i="136"/>
  <c r="K144" i="136"/>
  <c r="K148" i="136"/>
  <c r="K154" i="136"/>
  <c r="J156" i="136"/>
  <c r="I156" i="136"/>
  <c r="L156" i="136"/>
  <c r="H156" i="136"/>
  <c r="J158" i="136"/>
  <c r="I158" i="136"/>
  <c r="L158" i="136"/>
  <c r="H158" i="136"/>
  <c r="J160" i="136"/>
  <c r="I160" i="136"/>
  <c r="L160" i="136"/>
  <c r="H160" i="136"/>
  <c r="J162" i="136"/>
  <c r="I162" i="136"/>
  <c r="L162" i="136"/>
  <c r="H162" i="136"/>
  <c r="J164" i="136"/>
  <c r="I164" i="136"/>
  <c r="L164" i="136"/>
  <c r="H164" i="136"/>
  <c r="K201" i="136"/>
  <c r="I265" i="136"/>
  <c r="K265" i="136"/>
  <c r="J265" i="136"/>
  <c r="H265" i="136"/>
  <c r="L265" i="136"/>
  <c r="L316" i="136"/>
  <c r="H316" i="136"/>
  <c r="K316" i="136"/>
  <c r="J316" i="136"/>
  <c r="I316" i="136"/>
  <c r="G355" i="136"/>
  <c r="J334" i="136"/>
  <c r="I334" i="136"/>
  <c r="L334" i="136"/>
  <c r="K334" i="136"/>
  <c r="H334" i="136"/>
  <c r="K59" i="136"/>
  <c r="J92" i="136"/>
  <c r="J94" i="136"/>
  <c r="J96" i="136"/>
  <c r="J98" i="136"/>
  <c r="J100" i="136"/>
  <c r="J102" i="136"/>
  <c r="J104" i="136"/>
  <c r="J106" i="136"/>
  <c r="J108" i="136"/>
  <c r="I115" i="136"/>
  <c r="I117" i="136"/>
  <c r="I119" i="136"/>
  <c r="I121" i="136"/>
  <c r="I123" i="136"/>
  <c r="I125" i="136"/>
  <c r="I127" i="136"/>
  <c r="I129" i="136"/>
  <c r="I131" i="136"/>
  <c r="I133" i="136"/>
  <c r="I135" i="136"/>
  <c r="J143" i="136"/>
  <c r="J145" i="136"/>
  <c r="J147" i="136"/>
  <c r="J149" i="136"/>
  <c r="J151" i="136"/>
  <c r="J153" i="136"/>
  <c r="J155" i="136"/>
  <c r="J157" i="136"/>
  <c r="J159" i="136"/>
  <c r="J161" i="136"/>
  <c r="J163" i="136"/>
  <c r="K171" i="136"/>
  <c r="I172" i="136"/>
  <c r="I174" i="136"/>
  <c r="I176" i="136"/>
  <c r="I178" i="136"/>
  <c r="I180" i="136"/>
  <c r="I182" i="136"/>
  <c r="I184" i="136"/>
  <c r="I186" i="136"/>
  <c r="I188" i="136"/>
  <c r="I190" i="136"/>
  <c r="I192" i="136"/>
  <c r="J200" i="136"/>
  <c r="J202" i="136"/>
  <c r="J204" i="136"/>
  <c r="J205" i="136"/>
  <c r="L207" i="136"/>
  <c r="J209" i="136"/>
  <c r="L211" i="136"/>
  <c r="J213" i="136"/>
  <c r="J215" i="136"/>
  <c r="I215" i="136"/>
  <c r="J244" i="136"/>
  <c r="K244" i="136"/>
  <c r="I244" i="136"/>
  <c r="H244" i="136"/>
  <c r="I261" i="136"/>
  <c r="K261" i="136"/>
  <c r="J261" i="136"/>
  <c r="H261" i="136"/>
  <c r="J317" i="136"/>
  <c r="K317" i="136"/>
  <c r="I317" i="136"/>
  <c r="H317" i="136"/>
  <c r="L324" i="136"/>
  <c r="H324" i="136"/>
  <c r="K324" i="136"/>
  <c r="J324" i="136"/>
  <c r="I324" i="136"/>
  <c r="K92" i="136"/>
  <c r="K94" i="136"/>
  <c r="K96" i="136"/>
  <c r="K98" i="136"/>
  <c r="K100" i="136"/>
  <c r="K102" i="136"/>
  <c r="K104" i="136"/>
  <c r="K106" i="136"/>
  <c r="K108" i="136"/>
  <c r="J115" i="136"/>
  <c r="J117" i="136"/>
  <c r="J119" i="136"/>
  <c r="J121" i="136"/>
  <c r="J123" i="136"/>
  <c r="J125" i="136"/>
  <c r="J127" i="136"/>
  <c r="J129" i="136"/>
  <c r="J131" i="136"/>
  <c r="J133" i="136"/>
  <c r="J135" i="136"/>
  <c r="K143" i="136"/>
  <c r="K151" i="136"/>
  <c r="K153" i="136"/>
  <c r="K155" i="136"/>
  <c r="K157" i="136"/>
  <c r="K159" i="136"/>
  <c r="K161" i="136"/>
  <c r="K163" i="136"/>
  <c r="L204" i="136"/>
  <c r="K205" i="136"/>
  <c r="K209" i="136"/>
  <c r="K213" i="136"/>
  <c r="J217" i="136"/>
  <c r="I217" i="136"/>
  <c r="I257" i="136"/>
  <c r="K257" i="136"/>
  <c r="J257" i="136"/>
  <c r="H257" i="136"/>
  <c r="I273" i="136"/>
  <c r="K273" i="136"/>
  <c r="J273" i="136"/>
  <c r="H273" i="136"/>
  <c r="L290" i="136"/>
  <c r="H290" i="136"/>
  <c r="K290" i="136"/>
  <c r="J290" i="136"/>
  <c r="I290" i="136"/>
  <c r="L298" i="136"/>
  <c r="H298" i="136"/>
  <c r="K298" i="136"/>
  <c r="J298" i="136"/>
  <c r="I298" i="136"/>
  <c r="J325" i="136"/>
  <c r="K325" i="136"/>
  <c r="I325" i="136"/>
  <c r="H325" i="136"/>
  <c r="J342" i="136"/>
  <c r="K342" i="136"/>
  <c r="I342" i="136"/>
  <c r="L342" i="136"/>
  <c r="H342" i="136"/>
  <c r="H92" i="136"/>
  <c r="H94" i="136"/>
  <c r="H96" i="136"/>
  <c r="H106" i="136"/>
  <c r="H108" i="136"/>
  <c r="K115" i="136"/>
  <c r="H157" i="136"/>
  <c r="H159" i="136"/>
  <c r="H161" i="136"/>
  <c r="H163" i="136"/>
  <c r="L205" i="136"/>
  <c r="L209" i="136"/>
  <c r="L213" i="136"/>
  <c r="J219" i="136"/>
  <c r="I219" i="136"/>
  <c r="L219" i="136"/>
  <c r="H219" i="136"/>
  <c r="J228" i="136"/>
  <c r="K228" i="136"/>
  <c r="I228" i="136"/>
  <c r="H228" i="136"/>
  <c r="L235" i="136"/>
  <c r="H235" i="136"/>
  <c r="K235" i="136"/>
  <c r="J235" i="136"/>
  <c r="I235" i="136"/>
  <c r="G274" i="136"/>
  <c r="I253" i="136"/>
  <c r="K253" i="136"/>
  <c r="J253" i="136"/>
  <c r="H253" i="136"/>
  <c r="I269" i="136"/>
  <c r="K269" i="136"/>
  <c r="J269" i="136"/>
  <c r="H269" i="136"/>
  <c r="L282" i="136"/>
  <c r="H282" i="136"/>
  <c r="K282" i="136"/>
  <c r="J282" i="136"/>
  <c r="G301" i="136"/>
  <c r="I282" i="136"/>
  <c r="J291" i="136"/>
  <c r="K291" i="136"/>
  <c r="I291" i="136"/>
  <c r="H291" i="136"/>
  <c r="J299" i="136"/>
  <c r="K299" i="136"/>
  <c r="I299" i="136"/>
  <c r="H299" i="136"/>
  <c r="L308" i="136"/>
  <c r="H308" i="136"/>
  <c r="K308" i="136"/>
  <c r="J308" i="136"/>
  <c r="I308" i="136"/>
  <c r="J350" i="136"/>
  <c r="K350" i="136"/>
  <c r="I350" i="136"/>
  <c r="L350" i="136"/>
  <c r="H350" i="136"/>
  <c r="J375" i="136"/>
  <c r="I375" i="136"/>
  <c r="K375" i="136"/>
  <c r="G400" i="136"/>
  <c r="K226" i="136"/>
  <c r="L229" i="136"/>
  <c r="H229" i="136"/>
  <c r="L230" i="136"/>
  <c r="L237" i="136"/>
  <c r="H237" i="136"/>
  <c r="L238" i="136"/>
  <c r="L245" i="136"/>
  <c r="H245" i="136"/>
  <c r="L246" i="136"/>
  <c r="L284" i="136"/>
  <c r="H284" i="136"/>
  <c r="L285" i="136"/>
  <c r="L292" i="136"/>
  <c r="H292" i="136"/>
  <c r="L293" i="136"/>
  <c r="L300" i="136"/>
  <c r="H300" i="136"/>
  <c r="I307" i="136"/>
  <c r="L310" i="136"/>
  <c r="H310" i="136"/>
  <c r="L311" i="136"/>
  <c r="K313" i="136"/>
  <c r="I315" i="136"/>
  <c r="L318" i="136"/>
  <c r="H318" i="136"/>
  <c r="L319" i="136"/>
  <c r="K321" i="136"/>
  <c r="I323" i="136"/>
  <c r="L326" i="136"/>
  <c r="H326" i="136"/>
  <c r="L327" i="136"/>
  <c r="J336" i="136"/>
  <c r="I336" i="136"/>
  <c r="J344" i="136"/>
  <c r="I344" i="136"/>
  <c r="H344" i="136"/>
  <c r="J352" i="136"/>
  <c r="I352" i="136"/>
  <c r="H352" i="136"/>
  <c r="G361" i="136"/>
  <c r="K362" i="136"/>
  <c r="H362" i="136"/>
  <c r="J367" i="136"/>
  <c r="I367" i="136"/>
  <c r="K367" i="136"/>
  <c r="G374" i="136"/>
  <c r="G382" i="136"/>
  <c r="J382" i="136"/>
  <c r="H392" i="136"/>
  <c r="G392" i="136"/>
  <c r="H226" i="136"/>
  <c r="L226" i="136"/>
  <c r="I229" i="136"/>
  <c r="H230" i="136"/>
  <c r="L231" i="136"/>
  <c r="H231" i="136"/>
  <c r="L232" i="136"/>
  <c r="I237" i="136"/>
  <c r="H238" i="136"/>
  <c r="L239" i="136"/>
  <c r="H239" i="136"/>
  <c r="L240" i="136"/>
  <c r="I245" i="136"/>
  <c r="H246" i="136"/>
  <c r="G247" i="136"/>
  <c r="L255" i="136"/>
  <c r="L259" i="136"/>
  <c r="L263" i="136"/>
  <c r="L267" i="136"/>
  <c r="L271" i="136"/>
  <c r="I284" i="136"/>
  <c r="H285" i="136"/>
  <c r="L286" i="136"/>
  <c r="H286" i="136"/>
  <c r="L287" i="136"/>
  <c r="K289" i="136"/>
  <c r="I292" i="136"/>
  <c r="H293" i="136"/>
  <c r="L294" i="136"/>
  <c r="H294" i="136"/>
  <c r="L295" i="136"/>
  <c r="K297" i="136"/>
  <c r="I300" i="136"/>
  <c r="L312" i="136"/>
  <c r="H312" i="136"/>
  <c r="L313" i="136"/>
  <c r="L320" i="136"/>
  <c r="H320" i="136"/>
  <c r="L321" i="136"/>
  <c r="G328" i="136"/>
  <c r="J338" i="136"/>
  <c r="I338" i="136"/>
  <c r="L349" i="136"/>
  <c r="H349" i="136"/>
  <c r="K349" i="136"/>
  <c r="J349" i="136"/>
  <c r="J363" i="136"/>
  <c r="I363" i="136"/>
  <c r="G366" i="136"/>
  <c r="J381" i="136"/>
  <c r="K227" i="136"/>
  <c r="J229" i="136"/>
  <c r="I230" i="136"/>
  <c r="I231" i="136"/>
  <c r="H232" i="136"/>
  <c r="L233" i="136"/>
  <c r="H233" i="136"/>
  <c r="L234" i="136"/>
  <c r="J237" i="136"/>
  <c r="I238" i="136"/>
  <c r="I239" i="136"/>
  <c r="H240" i="136"/>
  <c r="L241" i="136"/>
  <c r="H241" i="136"/>
  <c r="L242" i="136"/>
  <c r="J245" i="136"/>
  <c r="I246" i="136"/>
  <c r="H255" i="136"/>
  <c r="H259" i="136"/>
  <c r="H263" i="136"/>
  <c r="H267" i="136"/>
  <c r="H271" i="136"/>
  <c r="L280" i="136"/>
  <c r="H280" i="136"/>
  <c r="L281" i="136"/>
  <c r="J284" i="136"/>
  <c r="I285" i="136"/>
  <c r="I286" i="136"/>
  <c r="H287" i="136"/>
  <c r="L288" i="136"/>
  <c r="H288" i="136"/>
  <c r="L289" i="136"/>
  <c r="J292" i="136"/>
  <c r="I293" i="136"/>
  <c r="I294" i="136"/>
  <c r="L296" i="136"/>
  <c r="H296" i="136"/>
  <c r="L297" i="136"/>
  <c r="J300" i="136"/>
  <c r="L307" i="136"/>
  <c r="I312" i="136"/>
  <c r="H313" i="136"/>
  <c r="L314" i="136"/>
  <c r="H314" i="136"/>
  <c r="L315" i="136"/>
  <c r="I320" i="136"/>
  <c r="H321" i="136"/>
  <c r="L322" i="136"/>
  <c r="H322" i="136"/>
  <c r="L323" i="136"/>
  <c r="H338" i="136"/>
  <c r="J340" i="136"/>
  <c r="I340" i="136"/>
  <c r="L343" i="136"/>
  <c r="H343" i="136"/>
  <c r="J343" i="136"/>
  <c r="I343" i="136"/>
  <c r="I349" i="136"/>
  <c r="L351" i="136"/>
  <c r="H351" i="136"/>
  <c r="J351" i="136"/>
  <c r="I351" i="136"/>
  <c r="L363" i="136"/>
  <c r="H372" i="136"/>
  <c r="J372" i="136"/>
  <c r="H380" i="136"/>
  <c r="J380" i="136"/>
  <c r="G408" i="136"/>
  <c r="H408" i="136" s="1"/>
  <c r="L345" i="136"/>
  <c r="H345" i="136"/>
  <c r="L346" i="136"/>
  <c r="K348" i="136"/>
  <c r="L353" i="136"/>
  <c r="H353" i="136"/>
  <c r="L354" i="136"/>
  <c r="K364" i="136"/>
  <c r="G365" i="136"/>
  <c r="L371" i="136"/>
  <c r="K372" i="136"/>
  <c r="G373" i="136"/>
  <c r="J373" i="136" s="1"/>
  <c r="L379" i="136"/>
  <c r="K380" i="136"/>
  <c r="H381" i="136"/>
  <c r="G381" i="136"/>
  <c r="G389" i="136"/>
  <c r="I389" i="136" s="1"/>
  <c r="I390" i="136"/>
  <c r="I391" i="136"/>
  <c r="L391" i="136"/>
  <c r="H394" i="136"/>
  <c r="G395" i="136"/>
  <c r="G397" i="136"/>
  <c r="I397" i="136" s="1"/>
  <c r="I398" i="136"/>
  <c r="I399" i="136"/>
  <c r="L399" i="136"/>
  <c r="H402" i="136"/>
  <c r="G403" i="136"/>
  <c r="L403" i="136" s="1"/>
  <c r="G405" i="136"/>
  <c r="I405" i="136" s="1"/>
  <c r="I406" i="136"/>
  <c r="I407" i="136"/>
  <c r="L407" i="136"/>
  <c r="L347" i="136"/>
  <c r="H347" i="136"/>
  <c r="L348" i="136"/>
  <c r="I362" i="136"/>
  <c r="I364" i="136"/>
  <c r="L364" i="136"/>
  <c r="I366" i="136"/>
  <c r="H367" i="136"/>
  <c r="G368" i="136"/>
  <c r="L368" i="136" s="1"/>
  <c r="G370" i="136"/>
  <c r="J371" i="136"/>
  <c r="I371" i="136"/>
  <c r="I372" i="136"/>
  <c r="L372" i="136"/>
  <c r="H375" i="136"/>
  <c r="G376" i="136"/>
  <c r="I376" i="136" s="1"/>
  <c r="G378" i="136"/>
  <c r="I378" i="136" s="1"/>
  <c r="J379" i="136"/>
  <c r="I379" i="136"/>
  <c r="I380" i="136"/>
  <c r="L380" i="136"/>
  <c r="I382" i="136"/>
  <c r="L394" i="136"/>
  <c r="G396" i="136"/>
  <c r="H396" i="136" s="1"/>
  <c r="L402" i="136"/>
  <c r="G404" i="136"/>
  <c r="H363" i="136"/>
  <c r="J391" i="136" s="1"/>
  <c r="K391" i="136" s="1"/>
  <c r="K363" i="136"/>
  <c r="L367" i="136"/>
  <c r="G369" i="136"/>
  <c r="K371" i="136"/>
  <c r="L375" i="136"/>
  <c r="H377" i="136"/>
  <c r="G377" i="136"/>
  <c r="G393" i="136"/>
  <c r="I394" i="136"/>
  <c r="I395" i="136"/>
  <c r="L395" i="136"/>
  <c r="G401" i="136"/>
  <c r="I401" i="136" s="1"/>
  <c r="I402" i="136"/>
  <c r="G409" i="136"/>
  <c r="J390" i="136" l="1"/>
  <c r="K390" i="136" s="1"/>
  <c r="J364" i="136"/>
  <c r="J137" i="136"/>
  <c r="K373" i="136"/>
  <c r="L137" i="136"/>
  <c r="J399" i="136"/>
  <c r="K399" i="136" s="1"/>
  <c r="H406" i="136"/>
  <c r="K379" i="136"/>
  <c r="I403" i="136"/>
  <c r="L369" i="136"/>
  <c r="I369" i="136"/>
  <c r="K370" i="136"/>
  <c r="L370" i="136"/>
  <c r="H370" i="136"/>
  <c r="L365" i="136"/>
  <c r="I365" i="136"/>
  <c r="J365" i="136"/>
  <c r="K374" i="136"/>
  <c r="H374" i="136"/>
  <c r="L374" i="136"/>
  <c r="J355" i="136"/>
  <c r="L355" i="136"/>
  <c r="K355" i="136"/>
  <c r="J81" i="136"/>
  <c r="L81" i="136"/>
  <c r="K81" i="136"/>
  <c r="J220" i="136"/>
  <c r="L220" i="136"/>
  <c r="K220" i="136"/>
  <c r="K376" i="136"/>
  <c r="K369" i="136"/>
  <c r="J378" i="136"/>
  <c r="J369" i="136"/>
  <c r="L405" i="136"/>
  <c r="H405" i="136"/>
  <c r="H395" i="136"/>
  <c r="J395" i="136" s="1"/>
  <c r="K395" i="136" s="1"/>
  <c r="G410" i="136"/>
  <c r="L389" i="136"/>
  <c r="H389" i="136"/>
  <c r="H373" i="136"/>
  <c r="K365" i="136"/>
  <c r="J328" i="136"/>
  <c r="K328" i="136"/>
  <c r="L328" i="136"/>
  <c r="L392" i="136"/>
  <c r="I392" i="136"/>
  <c r="J392" i="136" s="1"/>
  <c r="K392" i="136" s="1"/>
  <c r="K382" i="136"/>
  <c r="H382" i="136"/>
  <c r="L382" i="136"/>
  <c r="L404" i="136"/>
  <c r="I404" i="136"/>
  <c r="H376" i="136"/>
  <c r="J404" i="136" s="1"/>
  <c r="K404" i="136" s="1"/>
  <c r="J376" i="136"/>
  <c r="L376" i="136"/>
  <c r="K366" i="136"/>
  <c r="H366" i="136"/>
  <c r="J394" i="136" s="1"/>
  <c r="K394" i="136" s="1"/>
  <c r="L366" i="136"/>
  <c r="L400" i="136"/>
  <c r="I400" i="136"/>
  <c r="L274" i="136"/>
  <c r="K274" i="136"/>
  <c r="J274" i="136"/>
  <c r="L377" i="136"/>
  <c r="I377" i="136"/>
  <c r="J405" i="136" s="1"/>
  <c r="K405" i="136" s="1"/>
  <c r="H369" i="136"/>
  <c r="J397" i="136" s="1"/>
  <c r="K397" i="136" s="1"/>
  <c r="I370" i="136"/>
  <c r="J247" i="136"/>
  <c r="K247" i="136"/>
  <c r="L247" i="136"/>
  <c r="G383" i="136"/>
  <c r="L361" i="136"/>
  <c r="K361" i="136"/>
  <c r="I361" i="136"/>
  <c r="H361" i="136"/>
  <c r="J389" i="136" s="1"/>
  <c r="K389" i="136" s="1"/>
  <c r="H400" i="136"/>
  <c r="J400" i="136" s="1"/>
  <c r="K400" i="136" s="1"/>
  <c r="K25" i="136"/>
  <c r="L25" i="136"/>
  <c r="J25" i="136"/>
  <c r="H404" i="136"/>
  <c r="L396" i="136"/>
  <c r="I396" i="136"/>
  <c r="K378" i="136"/>
  <c r="L378" i="136"/>
  <c r="H378" i="136"/>
  <c r="J406" i="136" s="1"/>
  <c r="K406" i="136" s="1"/>
  <c r="I374" i="136"/>
  <c r="H368" i="136"/>
  <c r="J368" i="136"/>
  <c r="L381" i="136"/>
  <c r="I381" i="136"/>
  <c r="J409" i="136" s="1"/>
  <c r="K409" i="136" s="1"/>
  <c r="H365" i="136"/>
  <c r="J393" i="136" s="1"/>
  <c r="K393" i="136" s="1"/>
  <c r="L409" i="136"/>
  <c r="H409" i="136"/>
  <c r="L401" i="136"/>
  <c r="H401" i="136"/>
  <c r="L393" i="136"/>
  <c r="H393" i="136"/>
  <c r="K377" i="136"/>
  <c r="K368" i="136"/>
  <c r="J377" i="136"/>
  <c r="J370" i="136"/>
  <c r="I409" i="136"/>
  <c r="H403" i="136"/>
  <c r="L397" i="136"/>
  <c r="H397" i="136"/>
  <c r="I393" i="136"/>
  <c r="K381" i="136"/>
  <c r="L373" i="136"/>
  <c r="I373" i="136"/>
  <c r="L408" i="136"/>
  <c r="I408" i="136"/>
  <c r="J408" i="136" s="1"/>
  <c r="K408" i="136" s="1"/>
  <c r="J366" i="136"/>
  <c r="J374" i="136"/>
  <c r="J361" i="136"/>
  <c r="I368" i="136"/>
  <c r="L301" i="136"/>
  <c r="K301" i="136"/>
  <c r="J301" i="136"/>
  <c r="L53" i="136"/>
  <c r="K53" i="136"/>
  <c r="J53" i="136"/>
  <c r="J165" i="136"/>
  <c r="L165" i="136"/>
  <c r="K165" i="136"/>
  <c r="L109" i="136"/>
  <c r="K109" i="136"/>
  <c r="J109" i="136"/>
  <c r="J401" i="136" l="1"/>
  <c r="K401" i="136" s="1"/>
  <c r="J398" i="136"/>
  <c r="K398" i="136" s="1"/>
  <c r="J396" i="136"/>
  <c r="K396" i="136" s="1"/>
  <c r="J402" i="136"/>
  <c r="K402" i="136" s="1"/>
  <c r="J403" i="136"/>
  <c r="K403" i="136" s="1"/>
  <c r="G413" i="136"/>
  <c r="G412" i="136"/>
  <c r="K383" i="136"/>
  <c r="J383" i="136"/>
  <c r="L383" i="136"/>
  <c r="L302" i="136"/>
  <c r="K302" i="136"/>
  <c r="J302" i="136"/>
  <c r="M59" i="84" l="1"/>
  <c r="M394" i="84" l="1"/>
  <c r="J280" i="84" l="1"/>
  <c r="M328" i="84" l="1"/>
  <c r="M361" i="84"/>
  <c r="M427" i="84"/>
  <c r="E17" i="84" l="1"/>
  <c r="E386" i="84"/>
  <c r="E383" i="84"/>
  <c r="E353" i="84"/>
  <c r="E350" i="84"/>
  <c r="E320" i="84"/>
  <c r="E317" i="84"/>
  <c r="E284" i="84"/>
  <c r="E221" i="84"/>
  <c r="E218" i="84"/>
  <c r="E187" i="84"/>
  <c r="E184" i="84"/>
  <c r="E153" i="84"/>
  <c r="E150" i="84"/>
  <c r="E119" i="84"/>
  <c r="E116" i="84"/>
  <c r="E85" i="84"/>
  <c r="E82" i="84"/>
  <c r="E51" i="84"/>
  <c r="E48" i="84"/>
  <c r="I427" i="84" l="1"/>
  <c r="G427" i="84"/>
  <c r="F427" i="84"/>
  <c r="E427" i="84"/>
  <c r="D427" i="84"/>
  <c r="H426" i="84"/>
  <c r="J426" i="84" s="1"/>
  <c r="N426" i="84" s="1"/>
  <c r="H425" i="84"/>
  <c r="J425" i="84" s="1"/>
  <c r="N425" i="84" s="1"/>
  <c r="H424" i="84"/>
  <c r="J424" i="84" s="1"/>
  <c r="N424" i="84" s="1"/>
  <c r="H423" i="84"/>
  <c r="J423" i="84" s="1"/>
  <c r="N423" i="84" s="1"/>
  <c r="H422" i="84"/>
  <c r="J422" i="84" s="1"/>
  <c r="N422" i="84" s="1"/>
  <c r="H421" i="84"/>
  <c r="J421" i="84" s="1"/>
  <c r="N421" i="84" s="1"/>
  <c r="H420" i="84"/>
  <c r="J420" i="84" s="1"/>
  <c r="N420" i="84" s="1"/>
  <c r="H419" i="84"/>
  <c r="J419" i="84" s="1"/>
  <c r="N419" i="84" s="1"/>
  <c r="H418" i="84"/>
  <c r="J418" i="84" s="1"/>
  <c r="N418" i="84" s="1"/>
  <c r="H417" i="84"/>
  <c r="J417" i="84" s="1"/>
  <c r="N417" i="84" s="1"/>
  <c r="H416" i="84"/>
  <c r="J416" i="84" s="1"/>
  <c r="N416" i="84" s="1"/>
  <c r="H415" i="84"/>
  <c r="J415" i="84" s="1"/>
  <c r="N415" i="84" s="1"/>
  <c r="H414" i="84"/>
  <c r="J414" i="84" s="1"/>
  <c r="N414" i="84" s="1"/>
  <c r="H413" i="84"/>
  <c r="J413" i="84" s="1"/>
  <c r="N413" i="84" s="1"/>
  <c r="H412" i="84"/>
  <c r="J412" i="84" s="1"/>
  <c r="N412" i="84" s="1"/>
  <c r="H411" i="84"/>
  <c r="J411" i="84" s="1"/>
  <c r="N411" i="84" s="1"/>
  <c r="H410" i="84"/>
  <c r="J410" i="84" s="1"/>
  <c r="N410" i="84" s="1"/>
  <c r="H409" i="84"/>
  <c r="J409" i="84" s="1"/>
  <c r="N409" i="84" s="1"/>
  <c r="H408" i="84"/>
  <c r="J408" i="84" s="1"/>
  <c r="N408" i="84" s="1"/>
  <c r="H407" i="84"/>
  <c r="J407" i="84" s="1"/>
  <c r="N407" i="84" s="1"/>
  <c r="H406" i="84"/>
  <c r="I394" i="84"/>
  <c r="G394" i="84"/>
  <c r="F394" i="84"/>
  <c r="E394" i="84"/>
  <c r="D394" i="84"/>
  <c r="H393" i="84"/>
  <c r="H392" i="84"/>
  <c r="H391" i="84"/>
  <c r="H390" i="84"/>
  <c r="H389" i="84"/>
  <c r="H388" i="84"/>
  <c r="H387" i="84"/>
  <c r="H386" i="84"/>
  <c r="H385" i="84"/>
  <c r="H384" i="84"/>
  <c r="H383" i="84"/>
  <c r="H382" i="84"/>
  <c r="H381" i="84"/>
  <c r="H380" i="84"/>
  <c r="H379" i="84"/>
  <c r="H378" i="84"/>
  <c r="H377" i="84"/>
  <c r="H376" i="84"/>
  <c r="H375" i="84"/>
  <c r="H374" i="84"/>
  <c r="H373" i="84"/>
  <c r="J373" i="84" s="1"/>
  <c r="I361" i="84"/>
  <c r="G361" i="84"/>
  <c r="F361" i="84"/>
  <c r="E361" i="84"/>
  <c r="D361" i="84"/>
  <c r="H360" i="84"/>
  <c r="J360" i="84" s="1"/>
  <c r="N360" i="84" s="1"/>
  <c r="H359" i="84"/>
  <c r="J359" i="84" s="1"/>
  <c r="N359" i="84" s="1"/>
  <c r="H358" i="84"/>
  <c r="J358" i="84" s="1"/>
  <c r="N358" i="84" s="1"/>
  <c r="H357" i="84"/>
  <c r="J357" i="84" s="1"/>
  <c r="N357" i="84" s="1"/>
  <c r="H356" i="84"/>
  <c r="J356" i="84" s="1"/>
  <c r="N356" i="84" s="1"/>
  <c r="H355" i="84"/>
  <c r="J355" i="84" s="1"/>
  <c r="N355" i="84" s="1"/>
  <c r="H354" i="84"/>
  <c r="J354" i="84" s="1"/>
  <c r="N354" i="84" s="1"/>
  <c r="H353" i="84"/>
  <c r="J353" i="84" s="1"/>
  <c r="N353" i="84" s="1"/>
  <c r="H352" i="84"/>
  <c r="J352" i="84" s="1"/>
  <c r="N352" i="84" s="1"/>
  <c r="H351" i="84"/>
  <c r="J351" i="84" s="1"/>
  <c r="N351" i="84" s="1"/>
  <c r="H350" i="84"/>
  <c r="J350" i="84" s="1"/>
  <c r="N350" i="84" s="1"/>
  <c r="H349" i="84"/>
  <c r="J349" i="84" s="1"/>
  <c r="N349" i="84" s="1"/>
  <c r="H348" i="84"/>
  <c r="J348" i="84" s="1"/>
  <c r="N348" i="84" s="1"/>
  <c r="H347" i="84"/>
  <c r="J347" i="84" s="1"/>
  <c r="N347" i="84" s="1"/>
  <c r="H346" i="84"/>
  <c r="J346" i="84" s="1"/>
  <c r="N346" i="84" s="1"/>
  <c r="H345" i="84"/>
  <c r="J345" i="84" s="1"/>
  <c r="N345" i="84" s="1"/>
  <c r="H344" i="84"/>
  <c r="J344" i="84" s="1"/>
  <c r="N344" i="84" s="1"/>
  <c r="H343" i="84"/>
  <c r="J343" i="84" s="1"/>
  <c r="N343" i="84" s="1"/>
  <c r="H342" i="84"/>
  <c r="J342" i="84" s="1"/>
  <c r="N342" i="84" s="1"/>
  <c r="H341" i="84"/>
  <c r="J341" i="84" s="1"/>
  <c r="N341" i="84" s="1"/>
  <c r="H340" i="84"/>
  <c r="I328" i="84"/>
  <c r="G328" i="84"/>
  <c r="F328" i="84"/>
  <c r="E328" i="84"/>
  <c r="D328" i="84"/>
  <c r="H327" i="84"/>
  <c r="H326" i="84"/>
  <c r="H325" i="84"/>
  <c r="H324" i="84"/>
  <c r="H323" i="84"/>
  <c r="H322" i="84"/>
  <c r="H321" i="84"/>
  <c r="H320" i="84"/>
  <c r="J320" i="84" s="1"/>
  <c r="H319" i="84"/>
  <c r="H318" i="84"/>
  <c r="H317" i="84"/>
  <c r="H316" i="84"/>
  <c r="H315" i="84"/>
  <c r="H314" i="84"/>
  <c r="H313" i="84"/>
  <c r="H312" i="84"/>
  <c r="H311" i="84"/>
  <c r="H310" i="84"/>
  <c r="H309" i="84"/>
  <c r="H308" i="84"/>
  <c r="H307" i="84"/>
  <c r="I295" i="84"/>
  <c r="G295" i="84"/>
  <c r="F295" i="84"/>
  <c r="E295" i="84"/>
  <c r="D295" i="84"/>
  <c r="H294" i="84"/>
  <c r="J294" i="84" s="1"/>
  <c r="N294" i="84" s="1"/>
  <c r="H293" i="84"/>
  <c r="J293" i="84" s="1"/>
  <c r="N293" i="84" s="1"/>
  <c r="H292" i="84"/>
  <c r="J292" i="84" s="1"/>
  <c r="N292" i="84" s="1"/>
  <c r="H291" i="84"/>
  <c r="J291" i="84" s="1"/>
  <c r="N291" i="84" s="1"/>
  <c r="H290" i="84"/>
  <c r="J290" i="84" s="1"/>
  <c r="N290" i="84" s="1"/>
  <c r="H289" i="84"/>
  <c r="J289" i="84" s="1"/>
  <c r="N289" i="84" s="1"/>
  <c r="H288" i="84"/>
  <c r="J288" i="84" s="1"/>
  <c r="N288" i="84" s="1"/>
  <c r="H287" i="84"/>
  <c r="J287" i="84" s="1"/>
  <c r="N287" i="84" s="1"/>
  <c r="H286" i="84"/>
  <c r="J286" i="84" s="1"/>
  <c r="N286" i="84" s="1"/>
  <c r="H285" i="84"/>
  <c r="J285" i="84" s="1"/>
  <c r="N285" i="84" s="1"/>
  <c r="H284" i="84"/>
  <c r="J284" i="84" s="1"/>
  <c r="N284" i="84" s="1"/>
  <c r="H283" i="84"/>
  <c r="J283" i="84" s="1"/>
  <c r="N283" i="84" s="1"/>
  <c r="H282" i="84"/>
  <c r="J282" i="84" s="1"/>
  <c r="N282" i="84" s="1"/>
  <c r="H281" i="84"/>
  <c r="J281" i="84" s="1"/>
  <c r="N281" i="84" s="1"/>
  <c r="N280" i="84"/>
  <c r="H280" i="84"/>
  <c r="H279" i="84"/>
  <c r="J279" i="84" s="1"/>
  <c r="N279" i="84" s="1"/>
  <c r="H278" i="84"/>
  <c r="J278" i="84" s="1"/>
  <c r="N278" i="84" s="1"/>
  <c r="H277" i="84"/>
  <c r="J277" i="84" s="1"/>
  <c r="N277" i="84" s="1"/>
  <c r="H276" i="84"/>
  <c r="J276" i="84" s="1"/>
  <c r="N276" i="84" s="1"/>
  <c r="H275" i="84"/>
  <c r="J275" i="84" s="1"/>
  <c r="N275" i="84" s="1"/>
  <c r="H274" i="84"/>
  <c r="I262" i="84"/>
  <c r="G262" i="84"/>
  <c r="F262" i="84"/>
  <c r="D262" i="84"/>
  <c r="H261" i="84"/>
  <c r="J261" i="84" s="1"/>
  <c r="N261" i="84" s="1"/>
  <c r="H260" i="84"/>
  <c r="J260" i="84" s="1"/>
  <c r="N260" i="84" s="1"/>
  <c r="H259" i="84"/>
  <c r="J259" i="84" s="1"/>
  <c r="N259" i="84" s="1"/>
  <c r="H258" i="84"/>
  <c r="J258" i="84" s="1"/>
  <c r="N258" i="84" s="1"/>
  <c r="H257" i="84"/>
  <c r="J257" i="84" s="1"/>
  <c r="N257" i="84" s="1"/>
  <c r="H256" i="84"/>
  <c r="J256" i="84" s="1"/>
  <c r="N256" i="84" s="1"/>
  <c r="H255" i="84"/>
  <c r="J255" i="84" s="1"/>
  <c r="N255" i="84" s="1"/>
  <c r="H254" i="84"/>
  <c r="J254" i="84" s="1"/>
  <c r="N254" i="84" s="1"/>
  <c r="H253" i="84"/>
  <c r="J253" i="84" s="1"/>
  <c r="N253" i="84" s="1"/>
  <c r="H252" i="84"/>
  <c r="J252" i="84" s="1"/>
  <c r="N252" i="84" s="1"/>
  <c r="H251" i="84"/>
  <c r="E251" i="84"/>
  <c r="H250" i="84"/>
  <c r="J250" i="84" s="1"/>
  <c r="N250" i="84" s="1"/>
  <c r="H249" i="84"/>
  <c r="J249" i="84" s="1"/>
  <c r="N249" i="84" s="1"/>
  <c r="H248" i="84"/>
  <c r="J248" i="84" s="1"/>
  <c r="N248" i="84" s="1"/>
  <c r="H247" i="84"/>
  <c r="J247" i="84" s="1"/>
  <c r="N247" i="84" s="1"/>
  <c r="H246" i="84"/>
  <c r="J246" i="84" s="1"/>
  <c r="N246" i="84" s="1"/>
  <c r="H245" i="84"/>
  <c r="J245" i="84" s="1"/>
  <c r="N245" i="84" s="1"/>
  <c r="H244" i="84"/>
  <c r="J244" i="84" s="1"/>
  <c r="N244" i="84" s="1"/>
  <c r="H243" i="84"/>
  <c r="J243" i="84" s="1"/>
  <c r="N243" i="84" s="1"/>
  <c r="H242" i="84"/>
  <c r="J242" i="84" s="1"/>
  <c r="N242" i="84" s="1"/>
  <c r="H241" i="84"/>
  <c r="J241" i="84" s="1"/>
  <c r="N241" i="84" s="1"/>
  <c r="I229" i="84"/>
  <c r="G229" i="84"/>
  <c r="F229" i="84"/>
  <c r="D229" i="84"/>
  <c r="H228" i="84"/>
  <c r="J228" i="84" s="1"/>
  <c r="N228" i="84" s="1"/>
  <c r="H227" i="84"/>
  <c r="J227" i="84" s="1"/>
  <c r="N227" i="84" s="1"/>
  <c r="H226" i="84"/>
  <c r="J226" i="84" s="1"/>
  <c r="N226" i="84" s="1"/>
  <c r="H225" i="84"/>
  <c r="J225" i="84" s="1"/>
  <c r="N225" i="84" s="1"/>
  <c r="H224" i="84"/>
  <c r="J224" i="84" s="1"/>
  <c r="N224" i="84" s="1"/>
  <c r="H223" i="84"/>
  <c r="J223" i="84" s="1"/>
  <c r="N223" i="84" s="1"/>
  <c r="H222" i="84"/>
  <c r="J222" i="84" s="1"/>
  <c r="N222" i="84" s="1"/>
  <c r="H221" i="84"/>
  <c r="J221" i="84" s="1"/>
  <c r="E229" i="84"/>
  <c r="H220" i="84"/>
  <c r="H219" i="84"/>
  <c r="H218" i="84"/>
  <c r="J218" i="84" s="1"/>
  <c r="H217" i="84"/>
  <c r="J217" i="84" s="1"/>
  <c r="N217" i="84" s="1"/>
  <c r="H216" i="84"/>
  <c r="J216" i="84" s="1"/>
  <c r="N216" i="84" s="1"/>
  <c r="H215" i="84"/>
  <c r="J215" i="84" s="1"/>
  <c r="N215" i="84" s="1"/>
  <c r="H214" i="84"/>
  <c r="J214" i="84" s="1"/>
  <c r="N214" i="84" s="1"/>
  <c r="H213" i="84"/>
  <c r="J213" i="84" s="1"/>
  <c r="N213" i="84" s="1"/>
  <c r="H212" i="84"/>
  <c r="J212" i="84" s="1"/>
  <c r="N212" i="84" s="1"/>
  <c r="H211" i="84"/>
  <c r="J211" i="84" s="1"/>
  <c r="N211" i="84" s="1"/>
  <c r="H210" i="84"/>
  <c r="J210" i="84" s="1"/>
  <c r="N210" i="84" s="1"/>
  <c r="H209" i="84"/>
  <c r="J209" i="84" s="1"/>
  <c r="N209" i="84" s="1"/>
  <c r="H208" i="84"/>
  <c r="J208" i="84" s="1"/>
  <c r="N208" i="84" s="1"/>
  <c r="H207" i="84"/>
  <c r="J207" i="84" s="1"/>
  <c r="N207" i="84" s="1"/>
  <c r="I195" i="84"/>
  <c r="G195" i="84"/>
  <c r="F195" i="84"/>
  <c r="D195" i="84"/>
  <c r="H194" i="84"/>
  <c r="H193" i="84"/>
  <c r="H192" i="84"/>
  <c r="H191" i="84"/>
  <c r="H190" i="84"/>
  <c r="H189" i="84"/>
  <c r="H188" i="84"/>
  <c r="H187" i="84"/>
  <c r="J187" i="84" s="1"/>
  <c r="N187" i="84" s="1"/>
  <c r="H186" i="84"/>
  <c r="J186" i="84" s="1"/>
  <c r="N186" i="84" s="1"/>
  <c r="H185" i="84"/>
  <c r="J185" i="84" s="1"/>
  <c r="N185" i="84" s="1"/>
  <c r="H184" i="84"/>
  <c r="J184" i="84" s="1"/>
  <c r="E195" i="84"/>
  <c r="H183" i="84"/>
  <c r="H182" i="84"/>
  <c r="H181" i="84"/>
  <c r="H180" i="84"/>
  <c r="H179" i="84"/>
  <c r="J179" i="84" s="1"/>
  <c r="N179" i="84" s="1"/>
  <c r="H178" i="84"/>
  <c r="J178" i="84" s="1"/>
  <c r="N178" i="84" s="1"/>
  <c r="H177" i="84"/>
  <c r="J177" i="84" s="1"/>
  <c r="N177" i="84" s="1"/>
  <c r="H176" i="84"/>
  <c r="J176" i="84" s="1"/>
  <c r="N176" i="84" s="1"/>
  <c r="H175" i="84"/>
  <c r="J175" i="84" s="1"/>
  <c r="N175" i="84" s="1"/>
  <c r="H174" i="84"/>
  <c r="J174" i="84" s="1"/>
  <c r="N174" i="84" s="1"/>
  <c r="H173" i="84"/>
  <c r="J173" i="84" s="1"/>
  <c r="N173" i="84" s="1"/>
  <c r="I161" i="84"/>
  <c r="G161" i="84"/>
  <c r="F161" i="84"/>
  <c r="D161" i="84"/>
  <c r="H160" i="84"/>
  <c r="H159" i="84"/>
  <c r="H158" i="84"/>
  <c r="H157" i="84"/>
  <c r="H156" i="84"/>
  <c r="H155" i="84"/>
  <c r="H154" i="84"/>
  <c r="H153" i="84"/>
  <c r="J153" i="84" s="1"/>
  <c r="N153" i="84" s="1"/>
  <c r="H152" i="84"/>
  <c r="J152" i="84" s="1"/>
  <c r="N152" i="84" s="1"/>
  <c r="H151" i="84"/>
  <c r="J151" i="84" s="1"/>
  <c r="N151" i="84" s="1"/>
  <c r="H150" i="84"/>
  <c r="J150" i="84" s="1"/>
  <c r="N150" i="84" s="1"/>
  <c r="H149" i="84"/>
  <c r="H148" i="84"/>
  <c r="H147" i="84"/>
  <c r="H146" i="84"/>
  <c r="H145" i="84"/>
  <c r="H144" i="84"/>
  <c r="H143" i="84"/>
  <c r="H142" i="84"/>
  <c r="H141" i="84"/>
  <c r="H140" i="84"/>
  <c r="H139" i="84"/>
  <c r="I127" i="84"/>
  <c r="G127" i="84"/>
  <c r="F127" i="84"/>
  <c r="D127" i="84"/>
  <c r="H126" i="84"/>
  <c r="J126" i="84" s="1"/>
  <c r="N126" i="84" s="1"/>
  <c r="H125" i="84"/>
  <c r="J125" i="84" s="1"/>
  <c r="N125" i="84" s="1"/>
  <c r="H124" i="84"/>
  <c r="J124" i="84" s="1"/>
  <c r="N124" i="84" s="1"/>
  <c r="H123" i="84"/>
  <c r="J123" i="84" s="1"/>
  <c r="N123" i="84" s="1"/>
  <c r="H122" i="84"/>
  <c r="J122" i="84" s="1"/>
  <c r="N122" i="84" s="1"/>
  <c r="H121" i="84"/>
  <c r="J121" i="84" s="1"/>
  <c r="N121" i="84" s="1"/>
  <c r="H120" i="84"/>
  <c r="J120" i="84" s="1"/>
  <c r="N120" i="84" s="1"/>
  <c r="H119" i="84"/>
  <c r="J119" i="84" s="1"/>
  <c r="E127" i="84"/>
  <c r="H118" i="84"/>
  <c r="H117" i="84"/>
  <c r="H116" i="84"/>
  <c r="J116" i="84" s="1"/>
  <c r="N116" i="84" s="1"/>
  <c r="H115" i="84"/>
  <c r="J115" i="84" s="1"/>
  <c r="N115" i="84" s="1"/>
  <c r="H114" i="84"/>
  <c r="J114" i="84" s="1"/>
  <c r="N114" i="84" s="1"/>
  <c r="H113" i="84"/>
  <c r="J113" i="84" s="1"/>
  <c r="N113" i="84" s="1"/>
  <c r="H112" i="84"/>
  <c r="J112" i="84" s="1"/>
  <c r="N112" i="84" s="1"/>
  <c r="H111" i="84"/>
  <c r="J111" i="84" s="1"/>
  <c r="N111" i="84" s="1"/>
  <c r="H110" i="84"/>
  <c r="J110" i="84" s="1"/>
  <c r="N110" i="84" s="1"/>
  <c r="H109" i="84"/>
  <c r="J109" i="84" s="1"/>
  <c r="N109" i="84" s="1"/>
  <c r="H108" i="84"/>
  <c r="J108" i="84" s="1"/>
  <c r="N108" i="84" s="1"/>
  <c r="H107" i="84"/>
  <c r="J107" i="84" s="1"/>
  <c r="N107" i="84" s="1"/>
  <c r="H106" i="84"/>
  <c r="J106" i="84" s="1"/>
  <c r="N106" i="84" s="1"/>
  <c r="H105" i="84"/>
  <c r="I93" i="84"/>
  <c r="G93" i="84"/>
  <c r="F93" i="84"/>
  <c r="D93" i="84"/>
  <c r="H92" i="84"/>
  <c r="H91" i="84"/>
  <c r="H90" i="84"/>
  <c r="H89" i="84"/>
  <c r="H88" i="84"/>
  <c r="H87" i="84"/>
  <c r="H86" i="84"/>
  <c r="H85" i="84"/>
  <c r="J85" i="84" s="1"/>
  <c r="N85" i="84" s="1"/>
  <c r="H84" i="84"/>
  <c r="J84" i="84" s="1"/>
  <c r="N84" i="84" s="1"/>
  <c r="H83" i="84"/>
  <c r="J83" i="84" s="1"/>
  <c r="N83" i="84" s="1"/>
  <c r="H82" i="84"/>
  <c r="J82" i="84" s="1"/>
  <c r="N82" i="84" s="1"/>
  <c r="H81" i="84"/>
  <c r="H80" i="84"/>
  <c r="H79" i="84"/>
  <c r="H78" i="84"/>
  <c r="H77" i="84"/>
  <c r="H76" i="84"/>
  <c r="H75" i="84"/>
  <c r="H74" i="84"/>
  <c r="H73" i="84"/>
  <c r="H72" i="84"/>
  <c r="H71" i="84"/>
  <c r="I59" i="84"/>
  <c r="G59" i="84"/>
  <c r="F59" i="84"/>
  <c r="D59" i="84"/>
  <c r="H58" i="84"/>
  <c r="J58" i="84" s="1"/>
  <c r="N58" i="84" s="1"/>
  <c r="H57" i="84"/>
  <c r="J57" i="84" s="1"/>
  <c r="N57" i="84" s="1"/>
  <c r="H56" i="84"/>
  <c r="J56" i="84" s="1"/>
  <c r="N56" i="84" s="1"/>
  <c r="H55" i="84"/>
  <c r="J55" i="84" s="1"/>
  <c r="N55" i="84" s="1"/>
  <c r="H54" i="84"/>
  <c r="J54" i="84" s="1"/>
  <c r="N54" i="84" s="1"/>
  <c r="H53" i="84"/>
  <c r="J53" i="84" s="1"/>
  <c r="N53" i="84" s="1"/>
  <c r="H52" i="84"/>
  <c r="J52" i="84" s="1"/>
  <c r="N52" i="84" s="1"/>
  <c r="H51" i="84"/>
  <c r="J51" i="84" s="1"/>
  <c r="E59" i="84"/>
  <c r="H50" i="84"/>
  <c r="H49" i="84"/>
  <c r="H48" i="84"/>
  <c r="J48" i="84" s="1"/>
  <c r="N48" i="84" s="1"/>
  <c r="H47" i="84"/>
  <c r="J47" i="84" s="1"/>
  <c r="N47" i="84" s="1"/>
  <c r="H46" i="84"/>
  <c r="J46" i="84" s="1"/>
  <c r="N46" i="84" s="1"/>
  <c r="H45" i="84"/>
  <c r="J45" i="84" s="1"/>
  <c r="N45" i="84" s="1"/>
  <c r="H44" i="84"/>
  <c r="J44" i="84" s="1"/>
  <c r="N44" i="84" s="1"/>
  <c r="H43" i="84"/>
  <c r="J43" i="84" s="1"/>
  <c r="N43" i="84" s="1"/>
  <c r="H42" i="84"/>
  <c r="J42" i="84" s="1"/>
  <c r="N42" i="84" s="1"/>
  <c r="H41" i="84"/>
  <c r="J41" i="84" s="1"/>
  <c r="N41" i="84" s="1"/>
  <c r="H40" i="84"/>
  <c r="J40" i="84" s="1"/>
  <c r="N40" i="84" s="1"/>
  <c r="H39" i="84"/>
  <c r="J39" i="84" s="1"/>
  <c r="N39" i="84" s="1"/>
  <c r="H38" i="84"/>
  <c r="J38" i="84" s="1"/>
  <c r="N38" i="84" s="1"/>
  <c r="H37" i="84"/>
  <c r="I25" i="84"/>
  <c r="D25" i="84"/>
  <c r="H24" i="84"/>
  <c r="J24" i="84" s="1"/>
  <c r="N24" i="84" s="1"/>
  <c r="H23" i="84"/>
  <c r="J23" i="84" s="1"/>
  <c r="N23" i="84" s="1"/>
  <c r="H22" i="84"/>
  <c r="J22" i="84" s="1"/>
  <c r="N22" i="84" s="1"/>
  <c r="H21" i="84"/>
  <c r="J21" i="84" s="1"/>
  <c r="N21" i="84" s="1"/>
  <c r="H20" i="84"/>
  <c r="J20" i="84" s="1"/>
  <c r="N20" i="84" s="1"/>
  <c r="H19" i="84"/>
  <c r="J19" i="84" s="1"/>
  <c r="N19" i="84" s="1"/>
  <c r="H18" i="84"/>
  <c r="J18" i="84" s="1"/>
  <c r="N18" i="84" s="1"/>
  <c r="H17" i="84"/>
  <c r="H16" i="84"/>
  <c r="J16" i="84" s="1"/>
  <c r="N16" i="84" s="1"/>
  <c r="H15" i="84"/>
  <c r="J15" i="84" s="1"/>
  <c r="N15" i="84" s="1"/>
  <c r="H14" i="84"/>
  <c r="E14" i="84"/>
  <c r="H13" i="84"/>
  <c r="J13" i="84" s="1"/>
  <c r="N13" i="84" s="1"/>
  <c r="H12" i="84"/>
  <c r="J12" i="84" s="1"/>
  <c r="N12" i="84" s="1"/>
  <c r="H11" i="84"/>
  <c r="J11" i="84" s="1"/>
  <c r="N11" i="84" s="1"/>
  <c r="H10" i="84"/>
  <c r="J10" i="84" s="1"/>
  <c r="N10" i="84" s="1"/>
  <c r="H9" i="84"/>
  <c r="J9" i="84" s="1"/>
  <c r="N9" i="84" s="1"/>
  <c r="H8" i="84"/>
  <c r="J8" i="84" s="1"/>
  <c r="N8" i="84" s="1"/>
  <c r="H7" i="84"/>
  <c r="J7" i="84" s="1"/>
  <c r="N7" i="84" s="1"/>
  <c r="H6" i="84"/>
  <c r="J6" i="84" s="1"/>
  <c r="N6" i="84" s="1"/>
  <c r="H5" i="84"/>
  <c r="J5" i="84" s="1"/>
  <c r="N5" i="84" s="1"/>
  <c r="H4" i="84"/>
  <c r="J4" i="84" s="1"/>
  <c r="N4" i="84" s="1"/>
  <c r="H3" i="84"/>
  <c r="J3" i="84" s="1"/>
  <c r="N3" i="84" s="1"/>
  <c r="J14" i="84" l="1"/>
  <c r="N14" i="84" s="1"/>
  <c r="J50" i="84"/>
  <c r="N50" i="84" s="1"/>
  <c r="J74" i="84"/>
  <c r="N74" i="84" s="1"/>
  <c r="J78" i="84"/>
  <c r="N78" i="84" s="1"/>
  <c r="J86" i="84"/>
  <c r="N86" i="84" s="1"/>
  <c r="J90" i="84"/>
  <c r="N90" i="84" s="1"/>
  <c r="J142" i="84"/>
  <c r="N142" i="84" s="1"/>
  <c r="J146" i="84"/>
  <c r="N146" i="84" s="1"/>
  <c r="J156" i="84"/>
  <c r="N156" i="84" s="1"/>
  <c r="J160" i="84"/>
  <c r="N160" i="84" s="1"/>
  <c r="J181" i="84"/>
  <c r="N181" i="84" s="1"/>
  <c r="E25" i="84"/>
  <c r="H59" i="84"/>
  <c r="J37" i="84"/>
  <c r="N37" i="84" s="1"/>
  <c r="J72" i="84"/>
  <c r="N72" i="84" s="1"/>
  <c r="J76" i="84"/>
  <c r="N76" i="84" s="1"/>
  <c r="J80" i="84"/>
  <c r="N80" i="84" s="1"/>
  <c r="J88" i="84"/>
  <c r="N88" i="84" s="1"/>
  <c r="J92" i="84"/>
  <c r="N92" i="84" s="1"/>
  <c r="J118" i="84"/>
  <c r="N118" i="84" s="1"/>
  <c r="J140" i="84"/>
  <c r="N140" i="84" s="1"/>
  <c r="J144" i="84"/>
  <c r="N144" i="84" s="1"/>
  <c r="J148" i="84"/>
  <c r="N148" i="84" s="1"/>
  <c r="J154" i="84"/>
  <c r="N154" i="84" s="1"/>
  <c r="J158" i="84"/>
  <c r="N158" i="84" s="1"/>
  <c r="J183" i="84"/>
  <c r="N183" i="84" s="1"/>
  <c r="J189" i="84"/>
  <c r="N189" i="84" s="1"/>
  <c r="J191" i="84"/>
  <c r="N191" i="84" s="1"/>
  <c r="J193" i="84"/>
  <c r="N193" i="84" s="1"/>
  <c r="J220" i="84"/>
  <c r="J307" i="84"/>
  <c r="N307" i="84" s="1"/>
  <c r="J309" i="84"/>
  <c r="N309" i="84" s="1"/>
  <c r="J311" i="84"/>
  <c r="N311" i="84" s="1"/>
  <c r="J313" i="84"/>
  <c r="N313" i="84" s="1"/>
  <c r="J315" i="84"/>
  <c r="N315" i="84" s="1"/>
  <c r="J319" i="84"/>
  <c r="N319" i="84" s="1"/>
  <c r="J321" i="84"/>
  <c r="N321" i="84" s="1"/>
  <c r="J323" i="84"/>
  <c r="N323" i="84" s="1"/>
  <c r="J325" i="84"/>
  <c r="N325" i="84" s="1"/>
  <c r="J327" i="84"/>
  <c r="N327" i="84" s="1"/>
  <c r="H361" i="84"/>
  <c r="J340" i="84"/>
  <c r="J361" i="84" s="1"/>
  <c r="J374" i="84"/>
  <c r="N374" i="84" s="1"/>
  <c r="J376" i="84"/>
  <c r="N376" i="84" s="1"/>
  <c r="J378" i="84"/>
  <c r="N378" i="84" s="1"/>
  <c r="J380" i="84"/>
  <c r="N380" i="84" s="1"/>
  <c r="J382" i="84"/>
  <c r="N382" i="84" s="1"/>
  <c r="J384" i="84"/>
  <c r="N384" i="84" s="1"/>
  <c r="J386" i="84"/>
  <c r="N386" i="84" s="1"/>
  <c r="J388" i="84"/>
  <c r="N388" i="84" s="1"/>
  <c r="J390" i="84"/>
  <c r="N390" i="84" s="1"/>
  <c r="J392" i="84"/>
  <c r="N392" i="84" s="1"/>
  <c r="J49" i="84"/>
  <c r="N49" i="84" s="1"/>
  <c r="H93" i="84"/>
  <c r="J71" i="84"/>
  <c r="J73" i="84"/>
  <c r="N73" i="84" s="1"/>
  <c r="J75" i="84"/>
  <c r="N75" i="84" s="1"/>
  <c r="J77" i="84"/>
  <c r="N77" i="84" s="1"/>
  <c r="J79" i="84"/>
  <c r="N79" i="84" s="1"/>
  <c r="J81" i="84"/>
  <c r="N81" i="84" s="1"/>
  <c r="J87" i="84"/>
  <c r="N87" i="84" s="1"/>
  <c r="J89" i="84"/>
  <c r="N89" i="84" s="1"/>
  <c r="J91" i="84"/>
  <c r="N91" i="84" s="1"/>
  <c r="H127" i="84"/>
  <c r="J105" i="84"/>
  <c r="N105" i="84" s="1"/>
  <c r="J117" i="84"/>
  <c r="N117" i="84" s="1"/>
  <c r="H161" i="84"/>
  <c r="J139" i="84"/>
  <c r="J141" i="84"/>
  <c r="N141" i="84" s="1"/>
  <c r="J143" i="84"/>
  <c r="N143" i="84" s="1"/>
  <c r="J145" i="84"/>
  <c r="N145" i="84" s="1"/>
  <c r="J147" i="84"/>
  <c r="N147" i="84" s="1"/>
  <c r="J149" i="84"/>
  <c r="N149" i="84" s="1"/>
  <c r="J155" i="84"/>
  <c r="N155" i="84" s="1"/>
  <c r="J157" i="84"/>
  <c r="N157" i="84" s="1"/>
  <c r="J159" i="84"/>
  <c r="N159" i="84" s="1"/>
  <c r="J180" i="84"/>
  <c r="N180" i="84" s="1"/>
  <c r="J182" i="84"/>
  <c r="N182" i="84" s="1"/>
  <c r="J188" i="84"/>
  <c r="N188" i="84" s="1"/>
  <c r="J190" i="84"/>
  <c r="N190" i="84" s="1"/>
  <c r="J192" i="84"/>
  <c r="N192" i="84" s="1"/>
  <c r="J194" i="84"/>
  <c r="N194" i="84" s="1"/>
  <c r="J219" i="84"/>
  <c r="N219" i="84" s="1"/>
  <c r="E262" i="84"/>
  <c r="J251" i="84"/>
  <c r="N251" i="84" s="1"/>
  <c r="H295" i="84"/>
  <c r="J274" i="84"/>
  <c r="J295" i="84" s="1"/>
  <c r="J308" i="84"/>
  <c r="N308" i="84" s="1"/>
  <c r="J310" i="84"/>
  <c r="N310" i="84" s="1"/>
  <c r="J312" i="84"/>
  <c r="N312" i="84" s="1"/>
  <c r="J314" i="84"/>
  <c r="N314" i="84" s="1"/>
  <c r="J316" i="84"/>
  <c r="N316" i="84" s="1"/>
  <c r="J318" i="84"/>
  <c r="N318" i="84" s="1"/>
  <c r="N320" i="84"/>
  <c r="J322" i="84"/>
  <c r="N322" i="84" s="1"/>
  <c r="J324" i="84"/>
  <c r="N324" i="84" s="1"/>
  <c r="J326" i="84"/>
  <c r="N326" i="84" s="1"/>
  <c r="J375" i="84"/>
  <c r="N375" i="84" s="1"/>
  <c r="J377" i="84"/>
  <c r="N377" i="84" s="1"/>
  <c r="J379" i="84"/>
  <c r="N379" i="84" s="1"/>
  <c r="J381" i="84"/>
  <c r="N381" i="84" s="1"/>
  <c r="J385" i="84"/>
  <c r="N385" i="84" s="1"/>
  <c r="J387" i="84"/>
  <c r="N387" i="84" s="1"/>
  <c r="J389" i="84"/>
  <c r="N389" i="84" s="1"/>
  <c r="J391" i="84"/>
  <c r="N391" i="84" s="1"/>
  <c r="J393" i="84"/>
  <c r="N393" i="84" s="1"/>
  <c r="H427" i="84"/>
  <c r="J406" i="84"/>
  <c r="J383" i="84"/>
  <c r="N383" i="84" s="1"/>
  <c r="J317" i="84"/>
  <c r="N317" i="84" s="1"/>
  <c r="N373" i="84"/>
  <c r="E93" i="84"/>
  <c r="E161" i="84"/>
  <c r="H229" i="84"/>
  <c r="N218" i="84"/>
  <c r="N221" i="84"/>
  <c r="J17" i="84"/>
  <c r="H195" i="84"/>
  <c r="H262" i="84"/>
  <c r="H328" i="84"/>
  <c r="H394" i="84"/>
  <c r="K213" i="84"/>
  <c r="L213" i="84" s="1"/>
  <c r="K179" i="84"/>
  <c r="L179" i="84" s="1"/>
  <c r="K145" i="84"/>
  <c r="K111" i="84"/>
  <c r="K117" i="84"/>
  <c r="K77" i="84"/>
  <c r="K43" i="84"/>
  <c r="K9" i="84"/>
  <c r="L9" i="84" s="1"/>
  <c r="M295" i="84"/>
  <c r="M262" i="84"/>
  <c r="M229" i="84"/>
  <c r="M195" i="84"/>
  <c r="M161" i="84"/>
  <c r="M127" i="84"/>
  <c r="M93" i="84"/>
  <c r="M25" i="84"/>
  <c r="K3" i="84"/>
  <c r="L3" i="84" s="1"/>
  <c r="K40" i="84"/>
  <c r="L40" i="84" s="1"/>
  <c r="K45" i="84"/>
  <c r="K49" i="84"/>
  <c r="K53" i="84"/>
  <c r="L53" i="84" s="1"/>
  <c r="K57" i="84"/>
  <c r="L57" i="84" s="1"/>
  <c r="K73" i="84"/>
  <c r="K78" i="84"/>
  <c r="K108" i="84"/>
  <c r="K113" i="84"/>
  <c r="L113" i="84" s="1"/>
  <c r="K121" i="84"/>
  <c r="K139" i="84"/>
  <c r="L139" i="84" s="1"/>
  <c r="K141" i="84"/>
  <c r="K143" i="84"/>
  <c r="K146" i="84"/>
  <c r="K148" i="84"/>
  <c r="K150" i="84"/>
  <c r="L150" i="84" s="1"/>
  <c r="K152" i="84"/>
  <c r="L152" i="84" s="1"/>
  <c r="K154" i="84"/>
  <c r="K156" i="84"/>
  <c r="L156" i="84" s="1"/>
  <c r="K158" i="84"/>
  <c r="K160" i="84"/>
  <c r="K176" i="84"/>
  <c r="L176" i="84" s="1"/>
  <c r="K178" i="84"/>
  <c r="K181" i="84"/>
  <c r="K183" i="84"/>
  <c r="K185" i="84"/>
  <c r="K187" i="84"/>
  <c r="K211" i="84"/>
  <c r="L211" i="84" s="1"/>
  <c r="K214" i="84"/>
  <c r="K216" i="84"/>
  <c r="L216" i="84" s="1"/>
  <c r="K218" i="84"/>
  <c r="L218" i="84" s="1"/>
  <c r="K220" i="84"/>
  <c r="K222" i="84"/>
  <c r="L222" i="84" s="1"/>
  <c r="K224" i="84"/>
  <c r="L224" i="84" s="1"/>
  <c r="K226" i="84"/>
  <c r="L226" i="84" s="1"/>
  <c r="K228" i="84"/>
  <c r="L228" i="84" s="1"/>
  <c r="K244" i="84"/>
  <c r="L244" i="84" s="1"/>
  <c r="K246" i="84"/>
  <c r="L246" i="84" s="1"/>
  <c r="K248" i="84"/>
  <c r="L248" i="84" s="1"/>
  <c r="K250" i="84"/>
  <c r="L250" i="84" s="1"/>
  <c r="K254" i="84"/>
  <c r="L254" i="84" s="1"/>
  <c r="K258" i="84"/>
  <c r="K276" i="84"/>
  <c r="L276" i="84" s="1"/>
  <c r="K278" i="84"/>
  <c r="L278" i="84" s="1"/>
  <c r="K280" i="84"/>
  <c r="L280" i="84" s="1"/>
  <c r="K282" i="84"/>
  <c r="L282" i="84" s="1"/>
  <c r="K284" i="84"/>
  <c r="L284" i="84" s="1"/>
  <c r="K286" i="84"/>
  <c r="L286" i="84" s="1"/>
  <c r="K288" i="84"/>
  <c r="L288" i="84" s="1"/>
  <c r="K290" i="84"/>
  <c r="L290" i="84" s="1"/>
  <c r="K294" i="84"/>
  <c r="L294" i="84" s="1"/>
  <c r="K310" i="84"/>
  <c r="K312" i="84"/>
  <c r="K314" i="84"/>
  <c r="K316" i="84"/>
  <c r="K318" i="84"/>
  <c r="K320" i="84"/>
  <c r="L320" i="84" s="1"/>
  <c r="K322" i="84"/>
  <c r="K344" i="84"/>
  <c r="K348" i="84"/>
  <c r="L348" i="84" s="1"/>
  <c r="K373" i="84"/>
  <c r="L373" i="84" s="1"/>
  <c r="K375" i="84"/>
  <c r="K377" i="84"/>
  <c r="K379" i="84"/>
  <c r="K409" i="84"/>
  <c r="L409" i="84" s="1"/>
  <c r="K411" i="84"/>
  <c r="L411" i="84" s="1"/>
  <c r="K413" i="84"/>
  <c r="L413" i="84" s="1"/>
  <c r="K415" i="84"/>
  <c r="K417" i="84"/>
  <c r="L417" i="84" s="1"/>
  <c r="K419" i="84"/>
  <c r="L419" i="84" s="1"/>
  <c r="K421" i="84"/>
  <c r="K425" i="84"/>
  <c r="K423" i="84"/>
  <c r="L423" i="84" s="1"/>
  <c r="K359" i="84"/>
  <c r="L359" i="84" s="1"/>
  <c r="K357" i="84"/>
  <c r="L357" i="84" s="1"/>
  <c r="K355" i="84"/>
  <c r="K353" i="84"/>
  <c r="K351" i="84"/>
  <c r="L351" i="84" s="1"/>
  <c r="K349" i="84"/>
  <c r="L349" i="84" s="1"/>
  <c r="K347" i="84"/>
  <c r="L347" i="84" s="1"/>
  <c r="K345" i="84"/>
  <c r="L345" i="84" s="1"/>
  <c r="K343" i="84"/>
  <c r="K260" i="84"/>
  <c r="L260" i="84" s="1"/>
  <c r="K256" i="84"/>
  <c r="L256" i="84" s="1"/>
  <c r="K252" i="84"/>
  <c r="K209" i="84"/>
  <c r="L209" i="84" s="1"/>
  <c r="K194" i="84"/>
  <c r="K192" i="84"/>
  <c r="K188" i="84"/>
  <c r="K186" i="84"/>
  <c r="K184" i="84"/>
  <c r="L184" i="84" s="1"/>
  <c r="K151" i="84"/>
  <c r="L151" i="84" s="1"/>
  <c r="K119" i="84"/>
  <c r="K110" i="84"/>
  <c r="L110" i="84" s="1"/>
  <c r="K89" i="84"/>
  <c r="K85" i="84"/>
  <c r="K81" i="84"/>
  <c r="K76" i="84"/>
  <c r="K58" i="84"/>
  <c r="L58" i="84" s="1"/>
  <c r="K56" i="84"/>
  <c r="K54" i="84"/>
  <c r="L54" i="84" s="1"/>
  <c r="K52" i="84"/>
  <c r="L52" i="84" s="1"/>
  <c r="K50" i="84"/>
  <c r="K48" i="84"/>
  <c r="L48" i="84" s="1"/>
  <c r="K46" i="84"/>
  <c r="L46" i="84" s="1"/>
  <c r="K41" i="84"/>
  <c r="L41" i="84" s="1"/>
  <c r="K410" i="84"/>
  <c r="K412" i="84"/>
  <c r="K414" i="84"/>
  <c r="L414" i="84" s="1"/>
  <c r="K406" i="84"/>
  <c r="K381" i="84"/>
  <c r="K346" i="84"/>
  <c r="K340" i="84"/>
  <c r="K311" i="84"/>
  <c r="K313" i="84"/>
  <c r="K315" i="84"/>
  <c r="K317" i="84"/>
  <c r="K319" i="84"/>
  <c r="K307" i="84"/>
  <c r="K279" i="84"/>
  <c r="L279" i="84" s="1"/>
  <c r="K281" i="84"/>
  <c r="K283" i="84"/>
  <c r="L283" i="84" s="1"/>
  <c r="K285" i="84"/>
  <c r="L285" i="84" s="1"/>
  <c r="K287" i="84"/>
  <c r="L287" i="84" s="1"/>
  <c r="K289" i="84"/>
  <c r="L289" i="84" s="1"/>
  <c r="K274" i="84"/>
  <c r="L274" i="84" s="1"/>
  <c r="K245" i="84"/>
  <c r="K247" i="84"/>
  <c r="K249" i="84"/>
  <c r="L249" i="84" s="1"/>
  <c r="L245" i="84"/>
  <c r="K241" i="84"/>
  <c r="L241" i="84" s="1"/>
  <c r="K212" i="84"/>
  <c r="L212" i="84" s="1"/>
  <c r="K215" i="84"/>
  <c r="L215" i="84" s="1"/>
  <c r="K217" i="84"/>
  <c r="K219" i="84"/>
  <c r="K175" i="84"/>
  <c r="L175" i="84" s="1"/>
  <c r="K177" i="84"/>
  <c r="L177" i="84" s="1"/>
  <c r="K180" i="84"/>
  <c r="K182" i="84"/>
  <c r="K140" i="84"/>
  <c r="K142" i="84"/>
  <c r="K144" i="84"/>
  <c r="K147" i="84"/>
  <c r="K149" i="84"/>
  <c r="K109" i="84"/>
  <c r="L109" i="84" s="1"/>
  <c r="K112" i="84"/>
  <c r="L112" i="84" s="1"/>
  <c r="K114" i="84"/>
  <c r="K105" i="84"/>
  <c r="K75" i="84"/>
  <c r="K80" i="84"/>
  <c r="K72" i="84"/>
  <c r="K71" i="84"/>
  <c r="K44" i="84"/>
  <c r="K37" i="84"/>
  <c r="K8" i="84"/>
  <c r="K11" i="84"/>
  <c r="L11" i="84" s="1"/>
  <c r="K13" i="84"/>
  <c r="L13" i="84" s="1"/>
  <c r="K210" i="84"/>
  <c r="K251" i="84"/>
  <c r="K253" i="84"/>
  <c r="K255" i="84"/>
  <c r="L255" i="84" s="1"/>
  <c r="K257" i="84"/>
  <c r="L257" i="84" s="1"/>
  <c r="K259" i="84"/>
  <c r="L259" i="84" s="1"/>
  <c r="K221" i="84"/>
  <c r="K223" i="84"/>
  <c r="L223" i="84" s="1"/>
  <c r="K225" i="84"/>
  <c r="K191" i="84"/>
  <c r="K153" i="84"/>
  <c r="K155" i="84"/>
  <c r="K157" i="84"/>
  <c r="L157" i="84" s="1"/>
  <c r="K243" i="84"/>
  <c r="K261" i="84"/>
  <c r="L261" i="84" s="1"/>
  <c r="K227" i="84"/>
  <c r="K208" i="84"/>
  <c r="L208" i="84" s="1"/>
  <c r="K189" i="84"/>
  <c r="K190" i="84"/>
  <c r="K193" i="84"/>
  <c r="K159" i="84"/>
  <c r="K82" i="84"/>
  <c r="K84" i="84"/>
  <c r="K86" i="84"/>
  <c r="K88" i="84"/>
  <c r="K42" i="84"/>
  <c r="L42" i="84" s="1"/>
  <c r="K47" i="84"/>
  <c r="L47" i="84" s="1"/>
  <c r="K51" i="84"/>
  <c r="L51" i="84" s="1"/>
  <c r="K55" i="84"/>
  <c r="L55" i="84" s="1"/>
  <c r="K21" i="84"/>
  <c r="L21" i="84" s="1"/>
  <c r="K15" i="84"/>
  <c r="L15" i="84" s="1"/>
  <c r="K107" i="84"/>
  <c r="L107" i="84" s="1"/>
  <c r="K116" i="84"/>
  <c r="L116" i="84" s="1"/>
  <c r="K118" i="84"/>
  <c r="K120" i="84"/>
  <c r="L120" i="84" s="1"/>
  <c r="K122" i="84"/>
  <c r="L122" i="84" s="1"/>
  <c r="K124" i="84"/>
  <c r="L124" i="84" s="1"/>
  <c r="K125" i="84"/>
  <c r="L125" i="84" s="1"/>
  <c r="K126" i="84"/>
  <c r="K106" i="84"/>
  <c r="L106" i="84" s="1"/>
  <c r="K90" i="84"/>
  <c r="K91" i="84"/>
  <c r="K92" i="84"/>
  <c r="K39" i="84"/>
  <c r="L39" i="84" s="1"/>
  <c r="K38" i="84"/>
  <c r="K4" i="84"/>
  <c r="L4" i="84" s="1"/>
  <c r="K6" i="84"/>
  <c r="L6" i="84" s="1"/>
  <c r="K16" i="84"/>
  <c r="L16" i="84" s="1"/>
  <c r="K17" i="84"/>
  <c r="K18" i="84"/>
  <c r="L18" i="84" s="1"/>
  <c r="K19" i="84"/>
  <c r="L19" i="84" s="1"/>
  <c r="K22" i="84"/>
  <c r="L22" i="84" s="1"/>
  <c r="K23" i="84"/>
  <c r="L23" i="84" s="1"/>
  <c r="K24" i="84"/>
  <c r="K426" i="84"/>
  <c r="K424" i="84"/>
  <c r="L424" i="84" s="1"/>
  <c r="K422" i="84"/>
  <c r="L422" i="84" s="1"/>
  <c r="K420" i="84"/>
  <c r="L420" i="84" s="1"/>
  <c r="K418" i="84"/>
  <c r="L418" i="84" s="1"/>
  <c r="K416" i="84"/>
  <c r="L416" i="84" s="1"/>
  <c r="K408" i="84"/>
  <c r="L408" i="84" s="1"/>
  <c r="K393" i="84"/>
  <c r="K392" i="84"/>
  <c r="K391" i="84"/>
  <c r="K390" i="84"/>
  <c r="K389" i="84"/>
  <c r="K388" i="84"/>
  <c r="K387" i="84"/>
  <c r="K386" i="84"/>
  <c r="K385" i="84"/>
  <c r="K384" i="84"/>
  <c r="K383" i="84"/>
  <c r="K376" i="84"/>
  <c r="K374" i="84"/>
  <c r="K360" i="84"/>
  <c r="L360" i="84" s="1"/>
  <c r="K358" i="84"/>
  <c r="L358" i="84" s="1"/>
  <c r="K356" i="84"/>
  <c r="L356" i="84" s="1"/>
  <c r="K354" i="84"/>
  <c r="L354" i="84" s="1"/>
  <c r="K352" i="84"/>
  <c r="L352" i="84" s="1"/>
  <c r="K350" i="84"/>
  <c r="L350" i="84" s="1"/>
  <c r="K342" i="84"/>
  <c r="L342" i="84" s="1"/>
  <c r="K341" i="84"/>
  <c r="L341" i="84" s="1"/>
  <c r="K327" i="84"/>
  <c r="K326" i="84"/>
  <c r="K325" i="84"/>
  <c r="K324" i="84"/>
  <c r="K323" i="84"/>
  <c r="K321" i="84"/>
  <c r="K309" i="84"/>
  <c r="K293" i="84"/>
  <c r="L293" i="84" s="1"/>
  <c r="K292" i="84"/>
  <c r="L292" i="84" s="1"/>
  <c r="K291" i="84"/>
  <c r="L291" i="84" s="1"/>
  <c r="K277" i="84"/>
  <c r="L277" i="84" s="1"/>
  <c r="K275" i="84"/>
  <c r="L275" i="84" s="1"/>
  <c r="K308" i="84"/>
  <c r="K174" i="84"/>
  <c r="L174" i="84" s="1"/>
  <c r="K407" i="84"/>
  <c r="L407" i="84" s="1"/>
  <c r="K382" i="84"/>
  <c r="K380" i="84"/>
  <c r="K378" i="84"/>
  <c r="K242" i="84"/>
  <c r="L242" i="84" s="1"/>
  <c r="K207" i="84"/>
  <c r="L207" i="84" s="1"/>
  <c r="K173" i="84"/>
  <c r="K123" i="84"/>
  <c r="L123" i="84" s="1"/>
  <c r="K115" i="84"/>
  <c r="L115" i="84" s="1"/>
  <c r="K87" i="84"/>
  <c r="K83" i="84"/>
  <c r="K79" i="84"/>
  <c r="K74" i="84"/>
  <c r="K20" i="84"/>
  <c r="L20" i="84" s="1"/>
  <c r="K14" i="84"/>
  <c r="K5" i="84"/>
  <c r="L5" i="84" s="1"/>
  <c r="K12" i="84"/>
  <c r="K10" i="84"/>
  <c r="L10" i="84" s="1"/>
  <c r="K7" i="84"/>
  <c r="L7" i="84" s="1"/>
  <c r="L317" i="84" l="1"/>
  <c r="L340" i="84"/>
  <c r="L220" i="84"/>
  <c r="L76" i="84"/>
  <c r="L323" i="84"/>
  <c r="L37" i="84"/>
  <c r="L313" i="84"/>
  <c r="N340" i="84"/>
  <c r="L50" i="84"/>
  <c r="L374" i="84"/>
  <c r="L181" i="84"/>
  <c r="L309" i="84"/>
  <c r="L392" i="84"/>
  <c r="L159" i="84"/>
  <c r="L327" i="84"/>
  <c r="L118" i="84"/>
  <c r="L142" i="84"/>
  <c r="L319" i="84"/>
  <c r="L385" i="84"/>
  <c r="L81" i="84"/>
  <c r="L312" i="84"/>
  <c r="L183" i="84"/>
  <c r="L194" i="84"/>
  <c r="L324" i="84"/>
  <c r="L78" i="84"/>
  <c r="L14" i="84"/>
  <c r="L326" i="84"/>
  <c r="L383" i="84"/>
  <c r="L391" i="84"/>
  <c r="L87" i="84"/>
  <c r="L86" i="84"/>
  <c r="L193" i="84"/>
  <c r="L75" i="84"/>
  <c r="L381" i="84"/>
  <c r="L192" i="84"/>
  <c r="L310" i="84"/>
  <c r="L158" i="84"/>
  <c r="L141" i="84"/>
  <c r="L71" i="84"/>
  <c r="L180" i="84"/>
  <c r="L378" i="84"/>
  <c r="L105" i="84"/>
  <c r="L149" i="84"/>
  <c r="L311" i="84"/>
  <c r="J262" i="84"/>
  <c r="L307" i="84"/>
  <c r="L219" i="84"/>
  <c r="L377" i="84"/>
  <c r="L382" i="84"/>
  <c r="L92" i="84"/>
  <c r="L79" i="84"/>
  <c r="L74" i="84"/>
  <c r="L325" i="84"/>
  <c r="L145" i="84"/>
  <c r="L322" i="84"/>
  <c r="L387" i="84"/>
  <c r="L17" i="84"/>
  <c r="L189" i="84"/>
  <c r="L308" i="84"/>
  <c r="L393" i="84"/>
  <c r="L384" i="84"/>
  <c r="L90" i="84"/>
  <c r="L191" i="84"/>
  <c r="L88" i="84"/>
  <c r="L376" i="84"/>
  <c r="L182" i="84"/>
  <c r="L155" i="84"/>
  <c r="L389" i="84"/>
  <c r="L379" i="84"/>
  <c r="K195" i="84"/>
  <c r="N274" i="84"/>
  <c r="K262" i="84"/>
  <c r="N220" i="84"/>
  <c r="J229" i="84"/>
  <c r="K328" i="84"/>
  <c r="K394" i="84"/>
  <c r="K295" i="84"/>
  <c r="L390" i="84"/>
  <c r="K161" i="84"/>
  <c r="K361" i="84"/>
  <c r="K427" i="84"/>
  <c r="J328" i="84"/>
  <c r="J394" i="84"/>
  <c r="N406" i="84"/>
  <c r="J427" i="84"/>
  <c r="J25" i="84"/>
  <c r="N17" i="84"/>
  <c r="J195" i="84"/>
  <c r="N184" i="84"/>
  <c r="J161" i="84"/>
  <c r="N139" i="84"/>
  <c r="J127" i="84"/>
  <c r="N119" i="84"/>
  <c r="J93" i="84"/>
  <c r="N71" i="84"/>
  <c r="J59" i="84"/>
  <c r="N51" i="84"/>
  <c r="L85" i="84"/>
  <c r="L251" i="84"/>
  <c r="L388" i="84"/>
  <c r="L426" i="84"/>
  <c r="L49" i="84"/>
  <c r="L190" i="84"/>
  <c r="L375" i="84"/>
  <c r="L8" i="84"/>
  <c r="L119" i="84"/>
  <c r="L114" i="84"/>
  <c r="L210" i="84"/>
  <c r="L353" i="84"/>
  <c r="L84" i="84"/>
  <c r="K93" i="84"/>
  <c r="L173" i="84"/>
  <c r="K127" i="84"/>
  <c r="L412" i="84"/>
  <c r="L140" i="84"/>
  <c r="L380" i="84"/>
  <c r="L386" i="84"/>
  <c r="L281" i="84"/>
  <c r="L295" i="84" s="1"/>
  <c r="L316" i="84"/>
  <c r="L160" i="84"/>
  <c r="L188" i="84"/>
  <c r="K229" i="84"/>
  <c r="L12" i="84"/>
  <c r="L314" i="84"/>
  <c r="L421" i="84"/>
  <c r="L126" i="84"/>
  <c r="L214" i="84"/>
  <c r="L410" i="84"/>
  <c r="L38" i="84"/>
  <c r="L153" i="84"/>
  <c r="L227" i="84"/>
  <c r="L253" i="84"/>
  <c r="L73" i="84"/>
  <c r="L178" i="84"/>
  <c r="L56" i="84"/>
  <c r="L185" i="84"/>
  <c r="L43" i="84"/>
  <c r="L355" i="84"/>
  <c r="L425" i="84"/>
  <c r="L91" i="84"/>
  <c r="L72" i="84"/>
  <c r="L315" i="84"/>
  <c r="L318" i="84"/>
  <c r="L343" i="84"/>
  <c r="L121" i="84"/>
  <c r="L117" i="84"/>
  <c r="L258" i="84"/>
  <c r="L252" i="84"/>
  <c r="L45" i="84"/>
  <c r="L108" i="84"/>
  <c r="L147" i="84"/>
  <c r="L221" i="84"/>
  <c r="L243" i="84"/>
  <c r="L154" i="84"/>
  <c r="L186" i="84"/>
  <c r="L225" i="84"/>
  <c r="L80" i="84"/>
  <c r="L217" i="84"/>
  <c r="L321" i="84"/>
  <c r="L144" i="84"/>
  <c r="L24" i="84"/>
  <c r="L77" i="84"/>
  <c r="L111" i="84"/>
  <c r="L415" i="84" l="1"/>
  <c r="L344" i="84"/>
  <c r="L394" i="84"/>
  <c r="L346" i="84"/>
  <c r="L161" i="84"/>
  <c r="L229" i="84"/>
  <c r="L328" i="84"/>
  <c r="L406" i="84"/>
  <c r="L187" i="84"/>
  <c r="L195" i="84" s="1"/>
  <c r="L82" i="84"/>
  <c r="L93" i="84" s="1"/>
  <c r="L44" i="84"/>
  <c r="L59" i="84" s="1"/>
  <c r="L247" i="84"/>
  <c r="L262" i="84" s="1"/>
  <c r="L127" i="84"/>
  <c r="L427" i="84" l="1"/>
  <c r="L361" i="84"/>
</calcChain>
</file>

<file path=xl/sharedStrings.xml><?xml version="1.0" encoding="utf-8"?>
<sst xmlns="http://schemas.openxmlformats.org/spreadsheetml/2006/main" count="1054" uniqueCount="135">
  <si>
    <t>註：</t>
  </si>
  <si>
    <t>日駛班次</t>
    <phoneticPr fontId="3" type="noConversion"/>
  </si>
  <si>
    <t>實際路段                 短駛里程</t>
    <phoneticPr fontId="3" type="noConversion"/>
  </si>
  <si>
    <t xml:space="preserve"> 路  線  別</t>
  </si>
  <si>
    <t>許可證字號</t>
  </si>
  <si>
    <t>本月每車公里載客人公里數</t>
  </si>
  <si>
    <t>每車公里路線別成本</t>
  </si>
  <si>
    <t>1、營運虧損需補貼金額＝（每車公里合理營運成本─每車公里營運收入）＊班次數＊補貼里程</t>
  </si>
  <si>
    <t>2、路線里程逾六十公里，以六十公里計之，惟如特殊地區路線，依核定行駛里程計算者，請於編號前加註#。</t>
  </si>
  <si>
    <t>3、重複路線，依全線行駛里程計算者，請於編號前加註＊；依未重複路段里程數計算者，請於編號前加註＠。</t>
  </si>
  <si>
    <t>4、聯營路線，請於編號前加註＆。</t>
  </si>
  <si>
    <t>5、扣處罰金數額＝扣基本處罰金個數＊每車公里合理營運成本＊該營運路線補貼里程</t>
  </si>
  <si>
    <t>6、扣減罰金後需補貼數額＝營運虧損需補貼金額─扣處罰金數額（未滿一元部分不計）。</t>
  </si>
  <si>
    <t>主管機關初審核章：</t>
  </si>
  <si>
    <t>每車公里收入</t>
    <phoneticPr fontId="3" type="noConversion"/>
  </si>
  <si>
    <t>學生票載客人數比率</t>
    <phoneticPr fontId="3" type="noConversion"/>
  </si>
  <si>
    <t>花蓮火車站-成功</t>
    <phoneticPr fontId="3" type="noConversion"/>
  </si>
  <si>
    <t>花蓮汽車客運公司偏遠服務路線107年12月份營運報表(蓋公司及負責人章)</t>
    <phoneticPr fontId="3" type="noConversion"/>
  </si>
  <si>
    <t>花蓮汽車客運公司偏遠服務路線108年1月份營運報表(蓋公司及負責人章)</t>
    <phoneticPr fontId="3" type="noConversion"/>
  </si>
  <si>
    <t>花蓮汽車客運公司偏遠服務路線108年2月份營運報表(蓋公司及負責人章)</t>
    <phoneticPr fontId="3" type="noConversion"/>
  </si>
  <si>
    <t>花蓮汽車客運公司偏遠服務路線108年3月營運報表(蓋公司及負責人章)</t>
    <phoneticPr fontId="3" type="noConversion"/>
  </si>
  <si>
    <t>花蓮汽車客運公司偏遠服務路線108年4月營運報表(蓋公司及負責人章)</t>
    <phoneticPr fontId="3" type="noConversion"/>
  </si>
  <si>
    <t>花蓮汽車客運公司偏遠服務路線108年5月份營運報表(蓋公司及負責人章)</t>
    <phoneticPr fontId="3" type="noConversion"/>
  </si>
  <si>
    <t>花蓮汽車客運公司偏遠服務路線108年6月份營運報表(蓋公司及負責人章)</t>
    <phoneticPr fontId="3" type="noConversion"/>
  </si>
  <si>
    <t>花蓮汽車客運公司偏遠服務路線108年7月份營運報表(蓋公司及負責人章)</t>
    <phoneticPr fontId="3" type="noConversion"/>
  </si>
  <si>
    <t>花蓮汽車客運公司偏遠服務路線108年8月份營運報表(蓋公司及負責人章)</t>
    <phoneticPr fontId="3" type="noConversion"/>
  </si>
  <si>
    <t>花蓮汽車客運公司偏遠服務路線108年10月份營運報表(蓋公司及負責人章)</t>
    <phoneticPr fontId="3" type="noConversion"/>
  </si>
  <si>
    <t>花蓮汽車客運公司偏遠服務路線108年11月份營運報表(蓋公司及負責人章)</t>
    <phoneticPr fontId="3" type="noConversion"/>
  </si>
  <si>
    <t>花蓮汽車客運公司偏遠服務路線108年9/1-9/9份營運報表(蓋公司及負責人章)</t>
    <phoneticPr fontId="3" type="noConversion"/>
  </si>
  <si>
    <t>花蓮汽車客運公司偏遠服務路線108年9/10-9/30份營運報表(蓋公司及負責人章)</t>
    <phoneticPr fontId="3" type="noConversion"/>
  </si>
  <si>
    <t>行駛天數</t>
    <phoneticPr fontId="3" type="noConversion"/>
  </si>
  <si>
    <t>花蓮火車站–銅門</t>
  </si>
  <si>
    <t>花蓮火車站–崇德</t>
  </si>
  <si>
    <t>花蓮火車站–天祥</t>
  </si>
  <si>
    <t>瑞穗–玉里</t>
  </si>
  <si>
    <t>花蓮火車站–秀林</t>
  </si>
  <si>
    <t>光復–富里</t>
  </si>
  <si>
    <t>花蓮火車站–壽豐</t>
  </si>
  <si>
    <t>花蓮火車站–靜浦</t>
  </si>
  <si>
    <t>花蓮火車站–臺中(梨山)</t>
  </si>
  <si>
    <t>光復–玉里</t>
  </si>
  <si>
    <t>瑞穗–紅葉</t>
  </si>
  <si>
    <t>花蓮火車站–成功</t>
  </si>
  <si>
    <t>花蓮火車站-光復</t>
  </si>
  <si>
    <t>花蓮火車站-瑞穗</t>
    <phoneticPr fontId="3" type="noConversion"/>
  </si>
  <si>
    <t>花蓮車站-花蓮總站-花蓮機場-花蓮車站</t>
  </si>
  <si>
    <t>花蓮車站-銅門</t>
  </si>
  <si>
    <t>花蓮車站-崇德</t>
  </si>
  <si>
    <t>瑞穗-玉里</t>
  </si>
  <si>
    <t>花蓮車站-秀林</t>
  </si>
  <si>
    <t>光復-富里</t>
  </si>
  <si>
    <t>花蓮車站-壽豐</t>
  </si>
  <si>
    <t>花蓮火車站-靜浦</t>
  </si>
  <si>
    <t>光復-玉里</t>
  </si>
  <si>
    <t>瑞穗-紅葉</t>
  </si>
  <si>
    <t>花蓮火車站-瑞穗</t>
    <phoneticPr fontId="3" type="noConversion"/>
  </si>
  <si>
    <t xml:space="preserve">花蓮車站－洛韶 </t>
  </si>
  <si>
    <t xml:space="preserve">花蓮火車站－太魯閣 </t>
  </si>
  <si>
    <t xml:space="preserve">花蓮火車站－天祥 </t>
  </si>
  <si>
    <t xml:space="preserve">花蓮火車站－臺中(梨山) </t>
  </si>
  <si>
    <t>富里-望通嶺</t>
  </si>
  <si>
    <t>光復車站-豐濱</t>
  </si>
  <si>
    <t>花蓮火車站-月眉-東華大學</t>
    <phoneticPr fontId="3" type="noConversion"/>
  </si>
  <si>
    <t>玉里-富里</t>
  </si>
  <si>
    <t>108年2月份花蓮客運公路客運偏遠服務路線載客人數一覽表</t>
    <phoneticPr fontId="3" type="noConversion"/>
  </si>
  <si>
    <t>108年8月份花蓮客運公路客運偏遠服務路線載客人數一覽表</t>
    <phoneticPr fontId="3" type="noConversion"/>
  </si>
  <si>
    <t>108年9/1-9/9月份花蓮客運公路客運偏遠服務路線載客人數一覽表</t>
    <phoneticPr fontId="3" type="noConversion"/>
  </si>
  <si>
    <t>108年9/10-9/30月份花蓮客運公路客運偏遠服務路線載客人數一覽表</t>
    <phoneticPr fontId="3" type="noConversion"/>
  </si>
  <si>
    <t>花蓮-成功-臺東站</t>
    <phoneticPr fontId="3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</si>
  <si>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光復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</si>
  <si>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瑞穗</t>
    </r>
    <phoneticPr fontId="4" type="noConversion"/>
  </si>
  <si>
    <r>
      <rPr>
        <sz val="14"/>
        <rFont val="微軟正黑體"/>
        <family val="2"/>
        <charset val="136"/>
      </rPr>
      <t>花蓮新站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花蓮總站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花蓮機場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花蓮新站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</si>
  <si>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豐濱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</si>
  <si>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洛韶</t>
    </r>
    <phoneticPr fontId="4" type="noConversion"/>
  </si>
  <si>
    <r>
      <rPr>
        <sz val="14"/>
        <rFont val="微軟正黑體"/>
        <family val="2"/>
        <charset val="136"/>
      </rPr>
      <t>瑞穗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玉里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</si>
  <si>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秀林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</si>
  <si>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富里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</si>
  <si>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壽豐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</si>
  <si>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靜浦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</si>
  <si>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梨山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</si>
  <si>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月眉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東華大學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</si>
  <si>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太魯閣</t>
    </r>
    <phoneticPr fontId="4" type="noConversion"/>
  </si>
  <si>
    <r>
      <rPr>
        <sz val="14"/>
        <rFont val="微軟正黑體"/>
        <family val="2"/>
        <charset val="136"/>
      </rPr>
      <t>玉里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富里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</si>
  <si>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銅門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</si>
  <si>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崇德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</si>
  <si>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天祥</t>
    </r>
    <phoneticPr fontId="4" type="noConversion"/>
  </si>
  <si>
    <r>
      <rPr>
        <sz val="14"/>
        <rFont val="微軟正黑體"/>
        <family val="2"/>
        <charset val="136"/>
      </rPr>
      <t>光復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玉里</t>
    </r>
    <phoneticPr fontId="4" type="noConversion"/>
  </si>
  <si>
    <r>
      <rPr>
        <sz val="14"/>
        <rFont val="微軟正黑體"/>
        <family val="2"/>
        <charset val="136"/>
      </rPr>
      <t>瑞穗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紅葉</t>
    </r>
    <phoneticPr fontId="4" type="noConversion"/>
  </si>
  <si>
    <r>
      <rPr>
        <sz val="14"/>
        <rFont val="微軟正黑體"/>
        <family val="2"/>
        <charset val="136"/>
      </rPr>
      <t>花蓮火車站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成功</t>
    </r>
    <phoneticPr fontId="4" type="noConversion"/>
  </si>
  <si>
    <t>108年6月份花蓮客運公路客運偏遠服務路線載客人數一覽表</t>
    <phoneticPr fontId="3" type="noConversion"/>
  </si>
  <si>
    <r>
      <rPr>
        <sz val="14"/>
        <rFont val="微軟正黑體"/>
        <family val="2"/>
        <charset val="136"/>
      </rPr>
      <t>路線編碼</t>
    </r>
    <phoneticPr fontId="4" type="noConversion"/>
  </si>
  <si>
    <r>
      <rPr>
        <sz val="14"/>
        <rFont val="微軟正黑體"/>
        <family val="2"/>
        <charset val="136"/>
      </rPr>
      <t>路線名稱</t>
    </r>
    <phoneticPr fontId="4" type="noConversion"/>
  </si>
  <si>
    <r>
      <rPr>
        <sz val="14"/>
        <rFont val="微軟正黑體"/>
        <family val="2"/>
        <charset val="136"/>
      </rPr>
      <t>全票</t>
    </r>
    <phoneticPr fontId="4" type="noConversion"/>
  </si>
  <si>
    <r>
      <rPr>
        <sz val="14"/>
        <rFont val="微軟正黑體"/>
        <family val="2"/>
        <charset val="136"/>
      </rPr>
      <t>敬老愛心</t>
    </r>
    <phoneticPr fontId="4" type="noConversion"/>
  </si>
  <si>
    <r>
      <rPr>
        <sz val="14"/>
        <rFont val="微軟正黑體"/>
        <family val="2"/>
        <charset val="136"/>
      </rPr>
      <t>學生</t>
    </r>
    <phoneticPr fontId="4" type="noConversion"/>
  </si>
  <si>
    <r>
      <rPr>
        <sz val="14"/>
        <rFont val="微軟正黑體"/>
        <family val="2"/>
        <charset val="136"/>
      </rPr>
      <t>合計</t>
    </r>
    <phoneticPr fontId="4" type="noConversion"/>
  </si>
  <si>
    <t>敬老愛心載客人數比率</t>
    <phoneticPr fontId="3" type="noConversion"/>
  </si>
  <si>
    <r>
      <rPr>
        <sz val="14"/>
        <rFont val="微軟正黑體"/>
        <family val="2"/>
        <charset val="136"/>
      </rPr>
      <t>富里</t>
    </r>
    <r>
      <rPr>
        <sz val="14"/>
        <rFont val="Arial"/>
        <family val="2"/>
      </rPr>
      <t>-</t>
    </r>
    <r>
      <rPr>
        <sz val="14"/>
        <rFont val="微軟正黑體"/>
        <family val="2"/>
        <charset val="136"/>
      </rPr>
      <t>望通嶺</t>
    </r>
    <phoneticPr fontId="4" type="noConversion"/>
  </si>
  <si>
    <t>花蓮火車站-成功(補14班)</t>
    <phoneticPr fontId="3" type="noConversion"/>
  </si>
  <si>
    <t>花蓮火車站-成功(補14班)</t>
    <phoneticPr fontId="3" type="noConversion"/>
  </si>
  <si>
    <t>計畫行              駛里程</t>
    <phoneticPr fontId="3" type="noConversion"/>
  </si>
  <si>
    <t>實際行             駛里程</t>
    <phoneticPr fontId="3" type="noConversion"/>
  </si>
  <si>
    <t>日駛            班次</t>
    <phoneticPr fontId="3" type="noConversion"/>
  </si>
  <si>
    <t>行駛            天數</t>
    <phoneticPr fontId="3" type="noConversion"/>
  </si>
  <si>
    <t>月駛             班次</t>
    <phoneticPr fontId="3" type="noConversion"/>
  </si>
  <si>
    <t>客票收入</t>
    <phoneticPr fontId="3" type="noConversion"/>
  </si>
  <si>
    <t>路線           編號</t>
    <phoneticPr fontId="3" type="noConversion"/>
  </si>
  <si>
    <t>總行車                 公里</t>
    <phoneticPr fontId="3" type="noConversion"/>
  </si>
  <si>
    <t>總延人              公里</t>
    <phoneticPr fontId="3" type="noConversion"/>
  </si>
  <si>
    <t>客票                   收入</t>
    <phoneticPr fontId="3" type="noConversion"/>
  </si>
  <si>
    <t>花蓮火車站－臺東</t>
    <phoneticPr fontId="3" type="noConversion"/>
  </si>
  <si>
    <t>8/28日繞駛四維中學</t>
    <phoneticPr fontId="3" type="noConversion"/>
  </si>
  <si>
    <t>6/17日辦理停駛</t>
    <phoneticPr fontId="3" type="noConversion"/>
  </si>
  <si>
    <t>1/1日減班2班次</t>
    <phoneticPr fontId="3" type="noConversion"/>
  </si>
  <si>
    <t>客票收入</t>
    <phoneticPr fontId="3" type="noConversion"/>
  </si>
  <si>
    <t>計畫行 駛里程</t>
    <phoneticPr fontId="3" type="noConversion"/>
  </si>
  <si>
    <t>實際行駛里程</t>
    <phoneticPr fontId="3" type="noConversion"/>
  </si>
  <si>
    <t>日駛班次</t>
    <phoneticPr fontId="3" type="noConversion"/>
  </si>
  <si>
    <t>行駛天數</t>
    <phoneticPr fontId="3" type="noConversion"/>
  </si>
  <si>
    <t>月駛班次</t>
    <phoneticPr fontId="3" type="noConversion"/>
  </si>
  <si>
    <t>實際路段 短駛里程</t>
    <phoneticPr fontId="3" type="noConversion"/>
  </si>
  <si>
    <t>總行車公里</t>
    <phoneticPr fontId="3" type="noConversion"/>
  </si>
  <si>
    <t>總延人 公里</t>
    <phoneticPr fontId="3" type="noConversion"/>
  </si>
  <si>
    <t>路線編號</t>
    <phoneticPr fontId="3" type="noConversion"/>
  </si>
  <si>
    <t>107年12月份花蓮客運公路客運偏遠服務路線載客人數一覽表</t>
    <phoneticPr fontId="3" type="noConversion"/>
  </si>
  <si>
    <t>108年1月份花蓮客運公路客運偏遠服務路線載客人數一覽表</t>
    <phoneticPr fontId="3" type="noConversion"/>
  </si>
  <si>
    <t>108年3月花蓮客運公路客運偏遠服務路線載客人數一覽表</t>
    <phoneticPr fontId="3" type="noConversion"/>
  </si>
  <si>
    <t>108年4月花蓮客運公路客運偏遠服務路線載客人數一覽表</t>
    <phoneticPr fontId="3" type="noConversion"/>
  </si>
  <si>
    <t>108年5月花蓮客運公路客運偏遠服務路線載客人數一覽表</t>
    <phoneticPr fontId="3" type="noConversion"/>
  </si>
  <si>
    <t>108年7月份花蓮客運公路客運偏遠服務路線載客人數一覽表</t>
    <phoneticPr fontId="3" type="noConversion"/>
  </si>
  <si>
    <t>108年10月份花蓮客運公路客運偏遠服務路線載客人數一覽表</t>
    <phoneticPr fontId="3" type="noConversion"/>
  </si>
  <si>
    <t>108年11月份花蓮客運公路客運偏遠服務路線載客人數一覽表</t>
    <phoneticPr fontId="3" type="noConversion"/>
  </si>
  <si>
    <t>107年12月-108年9月9日份花蓮客運公路客運偏遠服務路線載客人數一覽表</t>
    <phoneticPr fontId="3" type="noConversion"/>
  </si>
  <si>
    <t>108年9月10日-11月30日份花蓮客運公路客運偏遠服務路線載客人數一覽表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</si>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</sst>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76" formatCode="0.00_ "/>
    <numFmt numFmtId="178" formatCode="0.0_ "/>
    <numFmt numFmtId="179" formatCode="_-* #,##0_-;\-* #,##0_-;_-* &quot;-&quot;??_-;_-@_-"/>
    <numFmt numFmtId="180" formatCode="0.0"/>
    <numFmt numFmtId="181" formatCode="_-* #,##0.0_-;\-* #,##0.0_-;_-* &quot;-&quot;??_-;_-@_-"/>
    <numFmt numFmtId="182" formatCode="_-* #,##0.000_-;\-* #,##0.000_-;_-* &quot;-&quot;??_-;_-@_-"/>
    <numFmt numFmtId="183" formatCode="0_ "/>
    <numFmt numFmtId="184" formatCode="0.000_);[Red]\(0.000\)"/>
    <numFmt numFmtId="185" formatCode="0.0_);[Red]\(0.0\)"/>
    <numFmt numFmtId="186" formatCode="0.00_);[Red]\(0.00\)"/>
    <numFmt numFmtId="187" formatCode="_-* #,##0.00_-;\-* #,##0.00_-;_-* \-??_-;_-@_-"/>
    <numFmt numFmtId="188" formatCode="_-* #,##0_-;\-* #,##0_-;_-* \-??_-;_-@_-"/>
    <numFmt numFmtId="189" formatCode="_-* #,##0.0_-;\-* #,##0.0_-;_-* \-??_-;_-@_-"/>
    <numFmt numFmtId="190" formatCode="_-* #,##0.00_-;\-* #,##0.00_-;_-* \-??_-;_-@"/>
    <numFmt numFmtId="191" formatCode="_-* #,##0_-;\-* #,##0_-;_-* \-??_-;_-@"/>
    <numFmt numFmtId="192" formatCode="_-* #,##0.0_-;\-* #,##0.0_-;_-* \-??_-;_-@"/>
  </numFmts>
  <fonts count="38">
    <font>
      <sz val="14"/>
      <name val="標楷體"/>
      <family val="4"/>
      <charset val="136"/>
    </font>
    <font>
      <sz val="14"/>
      <name val="標楷體"/>
      <family val="4"/>
      <charset val="136"/>
    </font>
    <font>
      <sz val="14"/>
      <name val="標楷體"/>
      <family val="4"/>
      <charset val="136"/>
    </font>
    <font>
      <sz val="9"/>
      <name val="標楷體"/>
      <family val="4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name val="Arial"/>
      <family val="2"/>
    </font>
    <font>
      <sz val="14"/>
      <name val="微軟正黑體"/>
      <family val="2"/>
      <charset val="136"/>
    </font>
    <font>
      <sz val="14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theme="1"/>
      <name val="Arial"/>
      <family val="2"/>
    </font>
    <font>
      <sz val="16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4"/>
      <color theme="0"/>
      <name val="Arial"/>
      <family val="2"/>
    </font>
    <font>
      <sz val="14"/>
      <color rgb="FF000000"/>
      <name val="DFKai-SB"/>
      <family val="4"/>
      <charset val="136"/>
    </font>
    <font>
      <sz val="14"/>
      <color indexed="8"/>
      <name val="DFKai-SB"/>
      <family val="4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67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2" fillId="0" borderId="0"/>
    <xf numFmtId="0" fontId="26" fillId="0" borderId="0">
      <alignment vertical="center"/>
    </xf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ill="0" applyBorder="0" applyAlignment="0" applyProtection="0"/>
    <xf numFmtId="187" fontId="2" fillId="0" borderId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87" fontId="2" fillId="0" borderId="0" applyFill="0" applyBorder="0" applyAlignment="0" applyProtection="0"/>
    <xf numFmtId="41" fontId="2" fillId="0" borderId="0" applyFont="0" applyFill="0" applyBorder="0" applyAlignment="0" applyProtection="0"/>
    <xf numFmtId="0" fontId="9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11" fillId="1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/>
    <xf numFmtId="43" fontId="37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0" fontId="27" fillId="0" borderId="12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shrinkToFi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8" fillId="0" borderId="1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3" fillId="24" borderId="0" xfId="0" applyFont="1" applyFill="1" applyBorder="1" applyAlignment="1">
      <alignment horizontal="center" vertical="center" shrinkToFit="1"/>
    </xf>
    <xf numFmtId="0" fontId="23" fillId="25" borderId="10" xfId="0" applyFont="1" applyFill="1" applyBorder="1" applyAlignment="1">
      <alignment horizontal="center" vertical="center" shrinkToFit="1"/>
    </xf>
    <xf numFmtId="0" fontId="23" fillId="24" borderId="10" xfId="0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horizontal="center" vertical="center" shrinkToFit="1"/>
    </xf>
    <xf numFmtId="0" fontId="23" fillId="24" borderId="20" xfId="0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vertical="center" shrinkToFit="1"/>
    </xf>
    <xf numFmtId="0" fontId="23" fillId="24" borderId="10" xfId="0" applyFont="1" applyFill="1" applyBorder="1" applyAlignment="1">
      <alignment vertical="center" shrinkToFit="1"/>
    </xf>
    <xf numFmtId="0" fontId="23" fillId="24" borderId="20" xfId="0" applyFont="1" applyFill="1" applyBorder="1" applyAlignment="1">
      <alignment vertical="center" shrinkToFit="1"/>
    </xf>
    <xf numFmtId="0" fontId="23" fillId="0" borderId="0" xfId="0" applyFont="1" applyFill="1" applyAlignment="1">
      <alignment vertical="center" shrinkToFit="1"/>
    </xf>
    <xf numFmtId="0" fontId="23" fillId="0" borderId="10" xfId="0" applyFont="1" applyFill="1" applyBorder="1" applyAlignment="1">
      <alignment vertical="center" shrinkToFit="1"/>
    </xf>
    <xf numFmtId="0" fontId="23" fillId="24" borderId="0" xfId="0" applyFont="1" applyFill="1" applyBorder="1" applyAlignment="1">
      <alignment vertical="center" shrinkToFit="1"/>
    </xf>
    <xf numFmtId="0" fontId="24" fillId="25" borderId="10" xfId="0" applyFont="1" applyFill="1" applyBorder="1" applyAlignment="1">
      <alignment vertical="center" shrinkToFit="1"/>
    </xf>
    <xf numFmtId="179" fontId="27" fillId="0" borderId="10" xfId="32" applyNumberFormat="1" applyFont="1" applyFill="1" applyBorder="1" applyAlignment="1">
      <alignment horizontal="right" vertical="center" shrinkToFit="1"/>
    </xf>
    <xf numFmtId="179" fontId="27" fillId="0" borderId="21" xfId="32" applyNumberFormat="1" applyFont="1" applyFill="1" applyBorder="1" applyAlignment="1">
      <alignment horizontal="right" vertical="center" shrinkToFit="1"/>
    </xf>
    <xf numFmtId="188" fontId="27" fillId="0" borderId="22" xfId="30" applyNumberFormat="1" applyFont="1" applyFill="1" applyBorder="1" applyAlignment="1" applyProtection="1">
      <alignment horizontal="right" vertical="center"/>
    </xf>
    <xf numFmtId="0" fontId="28" fillId="0" borderId="24" xfId="0" applyFont="1" applyFill="1" applyBorder="1" applyAlignment="1">
      <alignment horizontal="left" vertical="center"/>
    </xf>
    <xf numFmtId="0" fontId="28" fillId="0" borderId="24" xfId="0" applyFont="1" applyFill="1" applyBorder="1" applyAlignment="1">
      <alignment vertical="center"/>
    </xf>
    <xf numFmtId="188" fontId="28" fillId="0" borderId="24" xfId="30" applyNumberFormat="1" applyFont="1" applyFill="1" applyBorder="1" applyAlignment="1" applyProtection="1">
      <alignment vertical="center" shrinkToFit="1"/>
    </xf>
    <xf numFmtId="188" fontId="28" fillId="0" borderId="0" xfId="30" applyNumberFormat="1" applyFont="1" applyFill="1" applyBorder="1" applyAlignment="1" applyProtection="1">
      <alignment vertical="center"/>
    </xf>
    <xf numFmtId="188" fontId="28" fillId="0" borderId="0" xfId="30" applyNumberFormat="1" applyFont="1" applyFill="1" applyBorder="1" applyAlignment="1" applyProtection="1">
      <alignment vertical="center" shrinkToFit="1"/>
    </xf>
    <xf numFmtId="0" fontId="28" fillId="0" borderId="25" xfId="0" applyFont="1" applyFill="1" applyBorder="1" applyAlignment="1">
      <alignment vertical="center"/>
    </xf>
    <xf numFmtId="1" fontId="27" fillId="0" borderId="10" xfId="0" applyNumberFormat="1" applyFont="1" applyFill="1" applyBorder="1" applyAlignment="1">
      <alignment horizontal="center" vertical="center"/>
    </xf>
    <xf numFmtId="188" fontId="27" fillId="0" borderId="10" xfId="30" applyNumberFormat="1" applyFont="1" applyFill="1" applyBorder="1" applyAlignment="1" applyProtection="1">
      <alignment horizontal="right" vertical="center"/>
    </xf>
    <xf numFmtId="185" fontId="27" fillId="0" borderId="10" xfId="0" applyNumberFormat="1" applyFont="1" applyFill="1" applyBorder="1" applyAlignment="1">
      <alignment horizontal="right" vertical="center"/>
    </xf>
    <xf numFmtId="184" fontId="27" fillId="0" borderId="10" xfId="0" applyNumberFormat="1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188" fontId="28" fillId="0" borderId="25" xfId="30" applyNumberFormat="1" applyFont="1" applyFill="1" applyBorder="1" applyAlignment="1" applyProtection="1">
      <alignment vertical="center" shrinkToFit="1"/>
    </xf>
    <xf numFmtId="0" fontId="28" fillId="0" borderId="0" xfId="0" applyFont="1" applyFill="1" applyAlignment="1">
      <alignment vertical="center" shrinkToFit="1"/>
    </xf>
    <xf numFmtId="0" fontId="28" fillId="0" borderId="0" xfId="0" applyFont="1" applyFill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188" fontId="28" fillId="0" borderId="25" xfId="30" applyNumberFormat="1" applyFont="1" applyFill="1" applyBorder="1" applyAlignment="1" applyProtection="1">
      <alignment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vertical="center"/>
    </xf>
    <xf numFmtId="0" fontId="28" fillId="0" borderId="15" xfId="0" applyFont="1" applyFill="1" applyBorder="1" applyAlignment="1">
      <alignment vertical="center" shrinkToFit="1"/>
    </xf>
    <xf numFmtId="188" fontId="28" fillId="0" borderId="0" xfId="0" applyNumberFormat="1" applyFont="1" applyFill="1" applyAlignment="1">
      <alignment vertical="center"/>
    </xf>
    <xf numFmtId="179" fontId="28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 shrinkToFit="1"/>
    </xf>
    <xf numFmtId="0" fontId="27" fillId="0" borderId="0" xfId="0" applyFont="1" applyFill="1" applyAlignment="1">
      <alignment horizontal="left" vertical="center" shrinkToFit="1"/>
    </xf>
    <xf numFmtId="2" fontId="28" fillId="0" borderId="0" xfId="0" applyNumberFormat="1" applyFont="1" applyFill="1" applyBorder="1" applyAlignment="1">
      <alignment vertical="center"/>
    </xf>
    <xf numFmtId="186" fontId="27" fillId="0" borderId="10" xfId="0" applyNumberFormat="1" applyFont="1" applyFill="1" applyBorder="1" applyAlignment="1">
      <alignment horizontal="right" vertical="center"/>
    </xf>
    <xf numFmtId="184" fontId="27" fillId="0" borderId="33" xfId="0" applyNumberFormat="1" applyFont="1" applyFill="1" applyBorder="1" applyAlignment="1">
      <alignment horizontal="right" vertical="center"/>
    </xf>
    <xf numFmtId="1" fontId="27" fillId="0" borderId="34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 shrinkToFit="1"/>
    </xf>
    <xf numFmtId="0" fontId="27" fillId="0" borderId="0" xfId="29" applyFont="1" applyFill="1" applyBorder="1" applyAlignment="1">
      <alignment horizontal="left" vertical="center" shrinkToFit="1"/>
    </xf>
    <xf numFmtId="191" fontId="27" fillId="0" borderId="0" xfId="0" applyNumberFormat="1" applyFont="1" applyFill="1" applyBorder="1" applyAlignment="1">
      <alignment horizontal="left" vertical="center" shrinkToFit="1"/>
    </xf>
    <xf numFmtId="0" fontId="28" fillId="0" borderId="0" xfId="0" applyFont="1" applyFill="1" applyBorder="1" applyAlignment="1">
      <alignment horizontal="left" vertical="center" shrinkToFit="1"/>
    </xf>
    <xf numFmtId="188" fontId="27" fillId="0" borderId="35" xfId="30" applyNumberFormat="1" applyFont="1" applyFill="1" applyBorder="1" applyAlignment="1" applyProtection="1">
      <alignment horizontal="center" vertical="center" wrapText="1" shrinkToFit="1"/>
    </xf>
    <xf numFmtId="186" fontId="31" fillId="0" borderId="10" xfId="0" applyNumberFormat="1" applyFont="1" applyFill="1" applyBorder="1" applyAlignment="1">
      <alignment horizontal="right" vertical="center"/>
    </xf>
    <xf numFmtId="0" fontId="27" fillId="0" borderId="36" xfId="0" applyFont="1" applyFill="1" applyBorder="1" applyAlignment="1">
      <alignment horizontal="center" vertical="center" wrapText="1"/>
    </xf>
    <xf numFmtId="188" fontId="27" fillId="0" borderId="35" xfId="30" applyNumberFormat="1" applyFont="1" applyFill="1" applyBorder="1" applyAlignment="1" applyProtection="1">
      <alignment horizontal="center" vertical="center" wrapText="1"/>
    </xf>
    <xf numFmtId="186" fontId="27" fillId="0" borderId="19" xfId="0" applyNumberFormat="1" applyFont="1" applyFill="1" applyBorder="1" applyAlignment="1">
      <alignment horizontal="right" vertical="center"/>
    </xf>
    <xf numFmtId="188" fontId="27" fillId="0" borderId="30" xfId="30" applyNumberFormat="1" applyFont="1" applyFill="1" applyBorder="1" applyAlignment="1" applyProtection="1">
      <alignment horizontal="right" vertical="center"/>
    </xf>
    <xf numFmtId="186" fontId="27" fillId="0" borderId="30" xfId="0" applyNumberFormat="1" applyFont="1" applyFill="1" applyBorder="1" applyAlignment="1">
      <alignment horizontal="right" vertical="center"/>
    </xf>
    <xf numFmtId="179" fontId="27" fillId="0" borderId="14" xfId="32" applyNumberFormat="1" applyFont="1" applyFill="1" applyBorder="1" applyAlignment="1">
      <alignment horizontal="right" vertical="center" shrinkToFit="1"/>
    </xf>
    <xf numFmtId="0" fontId="27" fillId="0" borderId="12" xfId="0" applyFont="1" applyFill="1" applyBorder="1" applyAlignment="1">
      <alignment horizontal="center" vertical="center" wrapText="1" shrinkToFit="1"/>
    </xf>
    <xf numFmtId="188" fontId="27" fillId="0" borderId="12" xfId="30" applyNumberFormat="1" applyFont="1" applyFill="1" applyBorder="1" applyAlignment="1" applyProtection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188" fontId="27" fillId="0" borderId="19" xfId="30" applyNumberFormat="1" applyFont="1" applyFill="1" applyBorder="1" applyAlignment="1" applyProtection="1">
      <alignment horizontal="right" vertical="center"/>
    </xf>
    <xf numFmtId="184" fontId="27" fillId="0" borderId="19" xfId="0" applyNumberFormat="1" applyFont="1" applyFill="1" applyBorder="1" applyAlignment="1">
      <alignment horizontal="right" vertical="center"/>
    </xf>
    <xf numFmtId="179" fontId="27" fillId="0" borderId="30" xfId="32" applyNumberFormat="1" applyFont="1" applyFill="1" applyBorder="1" applyAlignment="1">
      <alignment horizontal="right" vertical="center" shrinkToFit="1"/>
    </xf>
    <xf numFmtId="184" fontId="27" fillId="0" borderId="30" xfId="0" applyNumberFormat="1" applyFont="1" applyFill="1" applyBorder="1" applyAlignment="1">
      <alignment horizontal="right" vertical="center"/>
    </xf>
    <xf numFmtId="188" fontId="27" fillId="0" borderId="38" xfId="30" applyNumberFormat="1" applyFont="1" applyFill="1" applyBorder="1" applyAlignment="1" applyProtection="1">
      <alignment horizontal="right" vertical="center"/>
    </xf>
    <xf numFmtId="186" fontId="31" fillId="0" borderId="19" xfId="0" applyNumberFormat="1" applyFont="1" applyFill="1" applyBorder="1" applyAlignment="1">
      <alignment horizontal="right" vertical="center"/>
    </xf>
    <xf numFmtId="188" fontId="27" fillId="0" borderId="39" xfId="30" applyNumberFormat="1" applyFont="1" applyFill="1" applyBorder="1" applyAlignment="1" applyProtection="1">
      <alignment horizontal="right" vertical="center"/>
    </xf>
    <xf numFmtId="184" fontId="27" fillId="0" borderId="40" xfId="0" applyNumberFormat="1" applyFont="1" applyFill="1" applyBorder="1" applyAlignment="1">
      <alignment horizontal="right" vertical="center"/>
    </xf>
    <xf numFmtId="0" fontId="27" fillId="0" borderId="41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left" vertical="center"/>
    </xf>
    <xf numFmtId="0" fontId="28" fillId="0" borderId="42" xfId="0" applyFont="1" applyFill="1" applyBorder="1" applyAlignment="1">
      <alignment vertical="center"/>
    </xf>
    <xf numFmtId="178" fontId="28" fillId="0" borderId="42" xfId="0" applyNumberFormat="1" applyFont="1" applyFill="1" applyBorder="1" applyAlignment="1">
      <alignment vertical="center" shrinkToFit="1"/>
    </xf>
    <xf numFmtId="188" fontId="27" fillId="0" borderId="34" xfId="30" applyNumberFormat="1" applyFont="1" applyFill="1" applyBorder="1" applyAlignment="1" applyProtection="1">
      <alignment horizontal="right" vertical="center"/>
    </xf>
    <xf numFmtId="185" fontId="27" fillId="0" borderId="34" xfId="0" applyNumberFormat="1" applyFont="1" applyFill="1" applyBorder="1" applyAlignment="1">
      <alignment horizontal="right" vertical="center"/>
    </xf>
    <xf numFmtId="179" fontId="27" fillId="0" borderId="34" xfId="32" applyNumberFormat="1" applyFont="1" applyFill="1" applyBorder="1" applyAlignment="1">
      <alignment horizontal="right" vertical="center" shrinkToFit="1"/>
    </xf>
    <xf numFmtId="186" fontId="27" fillId="0" borderId="34" xfId="0" applyNumberFormat="1" applyFont="1" applyFill="1" applyBorder="1" applyAlignment="1">
      <alignment horizontal="right" vertical="center"/>
    </xf>
    <xf numFmtId="184" fontId="27" fillId="0" borderId="34" xfId="0" applyNumberFormat="1" applyFont="1" applyFill="1" applyBorder="1" applyAlignment="1">
      <alignment horizontal="right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left" vertical="center"/>
    </xf>
    <xf numFmtId="0" fontId="28" fillId="0" borderId="12" xfId="0" applyFont="1" applyFill="1" applyBorder="1" applyAlignment="1">
      <alignment vertical="center"/>
    </xf>
    <xf numFmtId="176" fontId="28" fillId="0" borderId="12" xfId="0" applyNumberFormat="1" applyFont="1" applyFill="1" applyBorder="1" applyAlignment="1">
      <alignment horizontal="right" vertical="center" shrinkToFit="1"/>
    </xf>
    <xf numFmtId="185" fontId="27" fillId="0" borderId="19" xfId="0" applyNumberFormat="1" applyFont="1" applyFill="1" applyBorder="1" applyAlignment="1">
      <alignment horizontal="right" vertical="center"/>
    </xf>
    <xf numFmtId="185" fontId="27" fillId="0" borderId="30" xfId="0" applyNumberFormat="1" applyFont="1" applyFill="1" applyBorder="1" applyAlignment="1">
      <alignment horizontal="right" vertical="center"/>
    </xf>
    <xf numFmtId="1" fontId="28" fillId="0" borderId="42" xfId="0" applyNumberFormat="1" applyFont="1" applyFill="1" applyBorder="1" applyAlignment="1">
      <alignment vertical="center"/>
    </xf>
    <xf numFmtId="2" fontId="31" fillId="0" borderId="42" xfId="0" applyNumberFormat="1" applyFont="1" applyFill="1" applyBorder="1" applyAlignment="1">
      <alignment vertical="center"/>
    </xf>
    <xf numFmtId="0" fontId="27" fillId="0" borderId="42" xfId="0" applyFont="1" applyFill="1" applyBorder="1" applyAlignment="1">
      <alignment vertical="center"/>
    </xf>
    <xf numFmtId="176" fontId="28" fillId="0" borderId="42" xfId="0" applyNumberFormat="1" applyFont="1" applyFill="1" applyBorder="1" applyAlignment="1">
      <alignment horizontal="right" vertical="center" shrinkToFit="1"/>
    </xf>
    <xf numFmtId="41" fontId="23" fillId="24" borderId="0" xfId="0" applyNumberFormat="1" applyFont="1" applyFill="1" applyAlignment="1">
      <alignment vertical="center" shrinkToFit="1"/>
    </xf>
    <xf numFmtId="0" fontId="28" fillId="0" borderId="0" xfId="0" applyFont="1" applyFill="1" applyBorder="1" applyAlignment="1">
      <alignment horizontal="left" vertical="center"/>
    </xf>
    <xf numFmtId="179" fontId="33" fillId="0" borderId="0" xfId="30" applyNumberFormat="1" applyFont="1" applyFill="1" applyBorder="1" applyAlignment="1">
      <alignment vertical="center"/>
    </xf>
    <xf numFmtId="179" fontId="28" fillId="0" borderId="24" xfId="30" applyNumberFormat="1" applyFont="1" applyFill="1" applyBorder="1" applyAlignment="1">
      <alignment vertical="center"/>
    </xf>
    <xf numFmtId="179" fontId="28" fillId="0" borderId="0" xfId="30" applyNumberFormat="1" applyFont="1" applyFill="1" applyBorder="1" applyAlignment="1">
      <alignment vertical="center"/>
    </xf>
    <xf numFmtId="179" fontId="28" fillId="0" borderId="42" xfId="30" applyNumberFormat="1" applyFont="1" applyFill="1" applyBorder="1" applyAlignment="1">
      <alignment vertical="center" shrinkToFit="1"/>
    </xf>
    <xf numFmtId="179" fontId="28" fillId="0" borderId="12" xfId="30" applyNumberFormat="1" applyFont="1" applyFill="1" applyBorder="1" applyAlignment="1">
      <alignment horizontal="right" vertical="center" shrinkToFit="1"/>
    </xf>
    <xf numFmtId="188" fontId="27" fillId="0" borderId="0" xfId="30" applyNumberFormat="1" applyFont="1" applyFill="1" applyBorder="1" applyAlignment="1" applyProtection="1">
      <alignment vertical="center" shrinkToFit="1"/>
    </xf>
    <xf numFmtId="179" fontId="28" fillId="0" borderId="42" xfId="30" applyNumberFormat="1" applyFont="1" applyFill="1" applyBorder="1" applyAlignment="1">
      <alignment horizontal="right" vertical="center" shrinkToFit="1"/>
    </xf>
    <xf numFmtId="179" fontId="28" fillId="0" borderId="0" xfId="30" applyNumberFormat="1" applyFont="1" applyFill="1" applyBorder="1" applyAlignment="1" applyProtection="1">
      <alignment vertical="center" shrinkToFit="1"/>
    </xf>
    <xf numFmtId="188" fontId="28" fillId="0" borderId="0" xfId="33" applyNumberFormat="1" applyFont="1" applyFill="1" applyBorder="1" applyAlignment="1" applyProtection="1">
      <alignment vertical="center" shrinkToFit="1"/>
    </xf>
    <xf numFmtId="188" fontId="28" fillId="0" borderId="25" xfId="33" applyNumberFormat="1" applyFont="1" applyFill="1" applyBorder="1" applyAlignment="1" applyProtection="1">
      <alignment vertical="center" shrinkToFit="1"/>
    </xf>
    <xf numFmtId="179" fontId="27" fillId="0" borderId="10" xfId="23" applyNumberFormat="1" applyFont="1" applyFill="1" applyBorder="1" applyAlignment="1">
      <alignment horizontal="center" vertical="center"/>
    </xf>
    <xf numFmtId="179" fontId="27" fillId="0" borderId="30" xfId="23" applyNumberFormat="1" applyFont="1" applyFill="1" applyBorder="1" applyAlignment="1">
      <alignment horizontal="center" vertical="center"/>
    </xf>
    <xf numFmtId="188" fontId="28" fillId="0" borderId="0" xfId="0" applyNumberFormat="1" applyFont="1" applyFill="1" applyAlignment="1">
      <alignment vertical="center" shrinkToFit="1"/>
    </xf>
    <xf numFmtId="0" fontId="31" fillId="0" borderId="15" xfId="0" applyFont="1" applyFill="1" applyBorder="1"/>
    <xf numFmtId="180" fontId="27" fillId="0" borderId="35" xfId="0" applyNumberFormat="1" applyFont="1" applyFill="1" applyBorder="1" applyAlignment="1">
      <alignment horizontal="center" vertical="center" wrapText="1"/>
    </xf>
    <xf numFmtId="188" fontId="27" fillId="0" borderId="21" xfId="30" applyNumberFormat="1" applyFont="1" applyFill="1" applyBorder="1" applyAlignment="1" applyProtection="1">
      <alignment horizontal="right" vertical="center"/>
    </xf>
    <xf numFmtId="185" fontId="27" fillId="0" borderId="21" xfId="0" applyNumberFormat="1" applyFont="1" applyFill="1" applyBorder="1" applyAlignment="1">
      <alignment horizontal="right" vertical="center"/>
    </xf>
    <xf numFmtId="186" fontId="27" fillId="0" borderId="21" xfId="0" applyNumberFormat="1" applyFont="1" applyFill="1" applyBorder="1" applyAlignment="1">
      <alignment horizontal="right" vertical="center"/>
    </xf>
    <xf numFmtId="184" fontId="27" fillId="0" borderId="21" xfId="0" applyNumberFormat="1" applyFont="1" applyFill="1" applyBorder="1" applyAlignment="1">
      <alignment horizontal="right" vertical="center"/>
    </xf>
    <xf numFmtId="0" fontId="28" fillId="0" borderId="46" xfId="0" applyFont="1" applyFill="1" applyBorder="1" applyAlignment="1">
      <alignment horizontal="center" vertical="center"/>
    </xf>
    <xf numFmtId="188" fontId="28" fillId="0" borderId="15" xfId="30" applyNumberFormat="1" applyFont="1" applyFill="1" applyBorder="1" applyAlignment="1" applyProtection="1">
      <alignment vertical="center"/>
    </xf>
    <xf numFmtId="188" fontId="28" fillId="0" borderId="15" xfId="30" applyNumberFormat="1" applyFont="1" applyFill="1" applyBorder="1" applyAlignment="1" applyProtection="1">
      <alignment vertical="center" shrinkToFit="1"/>
    </xf>
    <xf numFmtId="0" fontId="27" fillId="0" borderId="24" xfId="0" applyFont="1" applyFill="1" applyBorder="1" applyAlignment="1">
      <alignment horizontal="left" vertical="center"/>
    </xf>
    <xf numFmtId="0" fontId="27" fillId="0" borderId="25" xfId="0" applyFont="1" applyFill="1" applyBorder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10" xfId="0" applyFont="1" applyFill="1" applyBorder="1" applyAlignment="1">
      <alignment horizontal="left" vertical="center" shrinkToFit="1"/>
    </xf>
    <xf numFmtId="0" fontId="27" fillId="0" borderId="18" xfId="0" applyFont="1" applyFill="1" applyBorder="1" applyAlignment="1">
      <alignment horizontal="center" vertical="center" shrinkToFit="1"/>
    </xf>
    <xf numFmtId="0" fontId="29" fillId="24" borderId="0" xfId="0" applyFont="1" applyFill="1" applyAlignment="1">
      <alignment vertical="center" shrinkToFit="1"/>
    </xf>
    <xf numFmtId="179" fontId="29" fillId="24" borderId="0" xfId="0" applyNumberFormat="1" applyFont="1" applyFill="1" applyAlignment="1">
      <alignment vertical="center" shrinkToFit="1"/>
    </xf>
    <xf numFmtId="0" fontId="27" fillId="0" borderId="10" xfId="0" applyFont="1" applyFill="1" applyBorder="1" applyAlignment="1">
      <alignment horizontal="left" vertical="center"/>
    </xf>
    <xf numFmtId="178" fontId="27" fillId="0" borderId="10" xfId="0" applyNumberFormat="1" applyFont="1" applyFill="1" applyBorder="1" applyAlignment="1">
      <alignment horizontal="center" vertical="center" wrapText="1"/>
    </xf>
    <xf numFmtId="176" fontId="27" fillId="0" borderId="10" xfId="0" applyNumberFormat="1" applyFont="1" applyFill="1" applyBorder="1" applyAlignment="1">
      <alignment horizontal="center" vertical="center" wrapText="1"/>
    </xf>
    <xf numFmtId="178" fontId="27" fillId="0" borderId="21" xfId="0" applyNumberFormat="1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left" vertical="center"/>
    </xf>
    <xf numFmtId="178" fontId="27" fillId="0" borderId="30" xfId="0" applyNumberFormat="1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left" vertical="center"/>
    </xf>
    <xf numFmtId="178" fontId="27" fillId="0" borderId="34" xfId="0" applyNumberFormat="1" applyFont="1" applyFill="1" applyBorder="1" applyAlignment="1">
      <alignment horizontal="center" vertical="center" wrapText="1"/>
    </xf>
    <xf numFmtId="191" fontId="27" fillId="0" borderId="10" xfId="0" applyNumberFormat="1" applyFont="1" applyFill="1" applyBorder="1" applyAlignment="1">
      <alignment horizontal="right" vertical="center" shrinkToFit="1"/>
    </xf>
    <xf numFmtId="191" fontId="27" fillId="0" borderId="30" xfId="0" applyNumberFormat="1" applyFont="1" applyFill="1" applyBorder="1" applyAlignment="1">
      <alignment horizontal="right" vertical="center" shrinkToFit="1"/>
    </xf>
    <xf numFmtId="191" fontId="33" fillId="0" borderId="10" xfId="0" applyNumberFormat="1" applyFont="1" applyFill="1" applyBorder="1" applyAlignment="1">
      <alignment horizontal="right" vertical="center" shrinkToFit="1"/>
    </xf>
    <xf numFmtId="191" fontId="33" fillId="0" borderId="30" xfId="0" applyNumberFormat="1" applyFont="1" applyFill="1" applyBorder="1" applyAlignment="1">
      <alignment horizontal="right" vertical="center" shrinkToFit="1"/>
    </xf>
    <xf numFmtId="179" fontId="27" fillId="0" borderId="10" xfId="19" applyNumberFormat="1" applyFont="1" applyFill="1" applyBorder="1" applyAlignment="1">
      <alignment vertical="center"/>
    </xf>
    <xf numFmtId="179" fontId="27" fillId="0" borderId="30" xfId="19" applyNumberFormat="1" applyFont="1" applyFill="1" applyBorder="1" applyAlignment="1">
      <alignment vertical="center"/>
    </xf>
    <xf numFmtId="0" fontId="27" fillId="0" borderId="19" xfId="0" applyFont="1" applyFill="1" applyBorder="1" applyAlignment="1">
      <alignment horizontal="left" vertical="center" shrinkToFit="1"/>
    </xf>
    <xf numFmtId="0" fontId="27" fillId="0" borderId="21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shrinkToFit="1"/>
    </xf>
    <xf numFmtId="0" fontId="28" fillId="0" borderId="0" xfId="0" applyFont="1" applyFill="1"/>
    <xf numFmtId="188" fontId="27" fillId="0" borderId="19" xfId="33" applyNumberFormat="1" applyFont="1" applyFill="1" applyBorder="1" applyAlignment="1" applyProtection="1">
      <alignment horizontal="right" vertical="center"/>
    </xf>
    <xf numFmtId="188" fontId="27" fillId="0" borderId="10" xfId="33" applyNumberFormat="1" applyFont="1" applyFill="1" applyBorder="1" applyAlignment="1" applyProtection="1">
      <alignment horizontal="right" vertical="center"/>
    </xf>
    <xf numFmtId="188" fontId="27" fillId="0" borderId="34" xfId="33" applyNumberFormat="1" applyFont="1" applyFill="1" applyBorder="1" applyAlignment="1" applyProtection="1">
      <alignment horizontal="right" vertical="center"/>
    </xf>
    <xf numFmtId="2" fontId="27" fillId="0" borderId="12" xfId="0" applyNumberFormat="1" applyFont="1" applyFill="1" applyBorder="1" applyAlignment="1">
      <alignment vertical="center"/>
    </xf>
    <xf numFmtId="188" fontId="28" fillId="0" borderId="0" xfId="33" applyNumberFormat="1" applyFont="1" applyFill="1" applyBorder="1" applyAlignment="1" applyProtection="1">
      <alignment vertical="center"/>
    </xf>
    <xf numFmtId="188" fontId="28" fillId="0" borderId="25" xfId="33" applyNumberFormat="1" applyFont="1" applyFill="1" applyBorder="1" applyAlignment="1" applyProtection="1">
      <alignment vertical="center"/>
    </xf>
    <xf numFmtId="191" fontId="27" fillId="0" borderId="10" xfId="0" applyNumberFormat="1" applyFont="1" applyFill="1" applyBorder="1" applyAlignment="1">
      <alignment horizontal="right" vertical="center"/>
    </xf>
    <xf numFmtId="0" fontId="28" fillId="0" borderId="16" xfId="0" applyFont="1" applyFill="1" applyBorder="1" applyAlignment="1">
      <alignment horizontal="left" vertical="center" shrinkToFit="1"/>
    </xf>
    <xf numFmtId="0" fontId="27" fillId="0" borderId="30" xfId="0" applyFont="1" applyFill="1" applyBorder="1" applyAlignment="1">
      <alignment horizontal="left" vertical="center"/>
    </xf>
    <xf numFmtId="191" fontId="27" fillId="0" borderId="30" xfId="0" applyNumberFormat="1" applyFont="1" applyFill="1" applyBorder="1" applyAlignment="1">
      <alignment horizontal="right" vertical="center"/>
    </xf>
    <xf numFmtId="191" fontId="27" fillId="0" borderId="19" xfId="0" applyNumberFormat="1" applyFont="1" applyFill="1" applyBorder="1" applyAlignment="1">
      <alignment horizontal="right" vertical="center"/>
    </xf>
    <xf numFmtId="191" fontId="33" fillId="0" borderId="19" xfId="0" applyNumberFormat="1" applyFont="1" applyFill="1" applyBorder="1" applyAlignment="1">
      <alignment horizontal="right" vertical="center"/>
    </xf>
    <xf numFmtId="186" fontId="33" fillId="0" borderId="19" xfId="0" applyNumberFormat="1" applyFont="1" applyFill="1" applyBorder="1" applyAlignment="1">
      <alignment horizontal="right" vertical="center"/>
    </xf>
    <xf numFmtId="182" fontId="33" fillId="0" borderId="19" xfId="30" applyNumberFormat="1" applyFont="1" applyFill="1" applyBorder="1" applyAlignment="1">
      <alignment horizontal="right" vertical="center"/>
    </xf>
    <xf numFmtId="191" fontId="33" fillId="0" borderId="10" xfId="0" applyNumberFormat="1" applyFont="1" applyFill="1" applyBorder="1" applyAlignment="1">
      <alignment horizontal="right" vertical="center"/>
    </xf>
    <xf numFmtId="186" fontId="33" fillId="0" borderId="10" xfId="0" applyNumberFormat="1" applyFont="1" applyFill="1" applyBorder="1" applyAlignment="1">
      <alignment horizontal="right" vertical="center"/>
    </xf>
    <xf numFmtId="184" fontId="33" fillId="0" borderId="10" xfId="0" applyNumberFormat="1" applyFont="1" applyFill="1" applyBorder="1" applyAlignment="1">
      <alignment horizontal="right" vertical="center"/>
    </xf>
    <xf numFmtId="182" fontId="33" fillId="0" borderId="10" xfId="30" applyNumberFormat="1" applyFont="1" applyFill="1" applyBorder="1" applyAlignment="1">
      <alignment horizontal="right" vertical="center"/>
    </xf>
    <xf numFmtId="0" fontId="33" fillId="0" borderId="31" xfId="0" applyFont="1" applyFill="1" applyBorder="1" applyAlignment="1">
      <alignment horizontal="center" vertical="center" shrinkToFit="1"/>
    </xf>
    <xf numFmtId="0" fontId="33" fillId="0" borderId="10" xfId="0" applyFont="1" applyFill="1" applyBorder="1" applyAlignment="1">
      <alignment horizontal="center" vertical="center" shrinkToFit="1"/>
    </xf>
    <xf numFmtId="0" fontId="33" fillId="0" borderId="32" xfId="0" applyFont="1" applyFill="1" applyBorder="1" applyAlignment="1">
      <alignment horizontal="center" vertical="center" shrinkToFit="1"/>
    </xf>
    <xf numFmtId="0" fontId="33" fillId="0" borderId="30" xfId="0" applyFont="1" applyFill="1" applyBorder="1" applyAlignment="1">
      <alignment horizontal="center" vertical="center" shrinkToFit="1"/>
    </xf>
    <xf numFmtId="191" fontId="33" fillId="0" borderId="30" xfId="0" applyNumberFormat="1" applyFont="1" applyFill="1" applyBorder="1" applyAlignment="1">
      <alignment horizontal="right" vertical="center"/>
    </xf>
    <xf numFmtId="186" fontId="33" fillId="0" borderId="30" xfId="0" applyNumberFormat="1" applyFont="1" applyFill="1" applyBorder="1" applyAlignment="1">
      <alignment horizontal="right" vertical="center"/>
    </xf>
    <xf numFmtId="184" fontId="33" fillId="0" borderId="30" xfId="0" applyNumberFormat="1" applyFont="1" applyFill="1" applyBorder="1" applyAlignment="1">
      <alignment horizontal="right" vertical="center"/>
    </xf>
    <xf numFmtId="184" fontId="27" fillId="0" borderId="54" xfId="0" applyNumberFormat="1" applyFont="1" applyFill="1" applyBorder="1" applyAlignment="1">
      <alignment horizontal="right" vertical="center"/>
    </xf>
    <xf numFmtId="188" fontId="27" fillId="0" borderId="55" xfId="30" applyNumberFormat="1" applyFont="1" applyFill="1" applyBorder="1" applyAlignment="1" applyProtection="1">
      <alignment horizontal="right" vertical="center"/>
    </xf>
    <xf numFmtId="184" fontId="27" fillId="0" borderId="23" xfId="0" applyNumberFormat="1" applyFont="1" applyFill="1" applyBorder="1" applyAlignment="1">
      <alignment horizontal="right" vertical="center"/>
    </xf>
    <xf numFmtId="179" fontId="27" fillId="0" borderId="35" xfId="32" applyNumberFormat="1" applyFont="1" applyFill="1" applyBorder="1" applyAlignment="1">
      <alignment horizontal="right" vertical="center" shrinkToFit="1"/>
    </xf>
    <xf numFmtId="184" fontId="27" fillId="0" borderId="56" xfId="0" applyNumberFormat="1" applyFont="1" applyFill="1" applyBorder="1" applyAlignment="1">
      <alignment horizontal="right" vertical="center"/>
    </xf>
    <xf numFmtId="189" fontId="28" fillId="0" borderId="42" xfId="0" applyNumberFormat="1" applyFont="1" applyFill="1" applyBorder="1" applyAlignment="1">
      <alignment vertical="center" shrinkToFit="1"/>
    </xf>
    <xf numFmtId="184" fontId="27" fillId="0" borderId="14" xfId="0" applyNumberFormat="1" applyFont="1" applyFill="1" applyBorder="1" applyAlignment="1">
      <alignment horizontal="right" vertical="center"/>
    </xf>
    <xf numFmtId="0" fontId="28" fillId="0" borderId="45" xfId="0" quotePrefix="1" applyFont="1" applyFill="1" applyBorder="1" applyAlignment="1">
      <alignment horizontal="center" vertical="center" shrinkToFit="1"/>
    </xf>
    <xf numFmtId="188" fontId="27" fillId="0" borderId="12" xfId="30" applyNumberFormat="1" applyFont="1" applyFill="1" applyBorder="1" applyAlignment="1" applyProtection="1">
      <alignment horizontal="center" vertical="center" wrapText="1" shrinkToFit="1"/>
    </xf>
    <xf numFmtId="0" fontId="25" fillId="0" borderId="10" xfId="0" applyFont="1" applyFill="1" applyBorder="1" applyAlignment="1">
      <alignment vertical="center" shrinkToFit="1"/>
    </xf>
    <xf numFmtId="10" fontId="35" fillId="24" borderId="0" xfId="0" applyNumberFormat="1" applyFont="1" applyFill="1" applyAlignment="1">
      <alignment vertical="center" shrinkToFit="1"/>
    </xf>
    <xf numFmtId="41" fontId="23" fillId="25" borderId="10" xfId="65" applyFont="1" applyFill="1" applyBorder="1" applyAlignment="1">
      <alignment horizontal="center" vertical="center" shrinkToFit="1"/>
    </xf>
    <xf numFmtId="41" fontId="23" fillId="0" borderId="10" xfId="65" applyFont="1" applyFill="1" applyBorder="1" applyAlignment="1">
      <alignment horizontal="center" vertical="center" shrinkToFit="1"/>
    </xf>
    <xf numFmtId="10" fontId="23" fillId="0" borderId="10" xfId="66" applyNumberFormat="1" applyFont="1" applyFill="1" applyBorder="1" applyAlignment="1">
      <alignment vertical="center" shrinkToFit="1"/>
    </xf>
    <xf numFmtId="41" fontId="23" fillId="0" borderId="20" xfId="65" applyFont="1" applyFill="1" applyBorder="1" applyAlignment="1">
      <alignment horizontal="center" vertical="center" shrinkToFit="1"/>
    </xf>
    <xf numFmtId="41" fontId="23" fillId="0" borderId="0" xfId="65" applyFont="1" applyFill="1" applyBorder="1" applyAlignment="1">
      <alignment horizontal="center" vertical="center" shrinkToFit="1"/>
    </xf>
    <xf numFmtId="10" fontId="35" fillId="0" borderId="0" xfId="0" applyNumberFormat="1" applyFont="1" applyFill="1" applyAlignment="1">
      <alignment vertical="center" shrinkToFit="1"/>
    </xf>
    <xf numFmtId="0" fontId="27" fillId="0" borderId="14" xfId="0" applyFont="1" applyFill="1" applyBorder="1" applyAlignment="1">
      <alignment horizontal="center" vertical="center" wrapText="1" shrinkToFit="1"/>
    </xf>
    <xf numFmtId="180" fontId="27" fillId="0" borderId="37" xfId="0" applyNumberFormat="1" applyFont="1" applyFill="1" applyBorder="1" applyAlignment="1">
      <alignment horizontal="center" vertical="center" wrapText="1"/>
    </xf>
    <xf numFmtId="1" fontId="27" fillId="0" borderId="38" xfId="0" applyNumberFormat="1" applyFont="1" applyFill="1" applyBorder="1" applyAlignment="1">
      <alignment horizontal="center" vertical="center"/>
    </xf>
    <xf numFmtId="189" fontId="27" fillId="0" borderId="19" xfId="33" applyNumberFormat="1" applyFont="1" applyFill="1" applyBorder="1" applyAlignment="1" applyProtection="1">
      <alignment horizontal="right" vertical="center" shrinkToFit="1"/>
    </xf>
    <xf numFmtId="1" fontId="27" fillId="0" borderId="22" xfId="0" applyNumberFormat="1" applyFont="1" applyFill="1" applyBorder="1" applyAlignment="1">
      <alignment horizontal="center" vertical="center"/>
    </xf>
    <xf numFmtId="187" fontId="27" fillId="0" borderId="10" xfId="33" applyFont="1" applyFill="1" applyBorder="1" applyAlignment="1">
      <alignment horizontal="center" vertical="center"/>
    </xf>
    <xf numFmtId="189" fontId="27" fillId="0" borderId="10" xfId="33" applyNumberFormat="1" applyFont="1" applyFill="1" applyBorder="1" applyAlignment="1" applyProtection="1">
      <alignment horizontal="right" vertical="center" shrinkToFit="1"/>
    </xf>
    <xf numFmtId="1" fontId="27" fillId="0" borderId="30" xfId="0" applyNumberFormat="1" applyFont="1" applyFill="1" applyBorder="1" applyAlignment="1">
      <alignment horizontal="center" vertical="center"/>
    </xf>
    <xf numFmtId="1" fontId="27" fillId="0" borderId="39" xfId="0" applyNumberFormat="1" applyFont="1" applyFill="1" applyBorder="1" applyAlignment="1">
      <alignment horizontal="center" vertical="center"/>
    </xf>
    <xf numFmtId="187" fontId="27" fillId="0" borderId="30" xfId="33" applyFont="1" applyFill="1" applyBorder="1" applyAlignment="1">
      <alignment horizontal="center" vertical="center"/>
    </xf>
    <xf numFmtId="189" fontId="27" fillId="0" borderId="30" xfId="33" applyNumberFormat="1" applyFont="1" applyFill="1" applyBorder="1" applyAlignment="1" applyProtection="1">
      <alignment horizontal="right" vertical="center" shrinkToFit="1"/>
    </xf>
    <xf numFmtId="178" fontId="28" fillId="0" borderId="0" xfId="0" applyNumberFormat="1" applyFont="1" applyFill="1" applyBorder="1" applyAlignment="1">
      <alignment horizontal="center" vertical="center" shrinkToFit="1"/>
    </xf>
    <xf numFmtId="1" fontId="28" fillId="0" borderId="0" xfId="0" applyNumberFormat="1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vertical="center"/>
    </xf>
    <xf numFmtId="0" fontId="28" fillId="0" borderId="24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vertical="center" shrinkToFit="1"/>
    </xf>
    <xf numFmtId="188" fontId="28" fillId="0" borderId="24" xfId="30" applyNumberFormat="1" applyFont="1" applyFill="1" applyBorder="1" applyAlignment="1" applyProtection="1">
      <alignment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shrinkToFit="1"/>
    </xf>
    <xf numFmtId="0" fontId="28" fillId="0" borderId="0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vertical="center" shrinkToFit="1"/>
    </xf>
    <xf numFmtId="1" fontId="27" fillId="0" borderId="21" xfId="0" applyNumberFormat="1" applyFont="1" applyFill="1" applyBorder="1" applyAlignment="1">
      <alignment horizontal="center" vertical="center"/>
    </xf>
    <xf numFmtId="189" fontId="27" fillId="0" borderId="21" xfId="33" applyNumberFormat="1" applyFont="1" applyFill="1" applyBorder="1" applyAlignment="1" applyProtection="1">
      <alignment horizontal="right" vertical="center" shrinkToFit="1"/>
    </xf>
    <xf numFmtId="0" fontId="27" fillId="0" borderId="10" xfId="0" applyFont="1" applyFill="1" applyBorder="1" applyAlignment="1">
      <alignment horizontal="center" vertical="center" wrapText="1"/>
    </xf>
    <xf numFmtId="2" fontId="27" fillId="0" borderId="29" xfId="0" applyNumberFormat="1" applyFont="1" applyFill="1" applyBorder="1" applyAlignment="1">
      <alignment horizontal="center" vertical="center" shrinkToFit="1"/>
    </xf>
    <xf numFmtId="2" fontId="27" fillId="0" borderId="51" xfId="0" applyNumberFormat="1" applyFont="1" applyFill="1" applyBorder="1" applyAlignment="1">
      <alignment horizontal="center" vertical="center" shrinkToFit="1"/>
    </xf>
    <xf numFmtId="0" fontId="27" fillId="0" borderId="21" xfId="0" applyFont="1" applyFill="1" applyBorder="1" applyAlignment="1">
      <alignment horizontal="center" vertical="center" wrapText="1"/>
    </xf>
    <xf numFmtId="2" fontId="27" fillId="0" borderId="55" xfId="0" applyNumberFormat="1" applyFont="1" applyFill="1" applyBorder="1" applyAlignment="1">
      <alignment horizontal="center" vertical="center" shrinkToFit="1"/>
    </xf>
    <xf numFmtId="178" fontId="28" fillId="0" borderId="42" xfId="0" applyNumberFormat="1" applyFont="1" applyFill="1" applyBorder="1" applyAlignment="1">
      <alignment horizontal="center" vertical="center" shrinkToFit="1"/>
    </xf>
    <xf numFmtId="2" fontId="28" fillId="0" borderId="42" xfId="0" applyNumberFormat="1" applyFont="1" applyFill="1" applyBorder="1" applyAlignment="1">
      <alignment vertical="center"/>
    </xf>
    <xf numFmtId="187" fontId="28" fillId="0" borderId="0" xfId="30" applyNumberFormat="1" applyFont="1" applyFill="1" applyBorder="1" applyAlignment="1" applyProtection="1">
      <alignment vertical="center"/>
    </xf>
    <xf numFmtId="0" fontId="28" fillId="0" borderId="0" xfId="0" applyFont="1" applyFill="1" applyAlignment="1">
      <alignment horizontal="center" vertical="center" wrapText="1"/>
    </xf>
    <xf numFmtId="1" fontId="27" fillId="0" borderId="53" xfId="0" applyNumberFormat="1" applyFont="1" applyFill="1" applyBorder="1" applyAlignment="1">
      <alignment horizontal="center" vertical="center"/>
    </xf>
    <xf numFmtId="1" fontId="27" fillId="0" borderId="11" xfId="0" applyNumberFormat="1" applyFont="1" applyFill="1" applyBorder="1" applyAlignment="1">
      <alignment horizontal="center" vertical="center"/>
    </xf>
    <xf numFmtId="187" fontId="27" fillId="0" borderId="49" xfId="33" applyNumberFormat="1" applyFont="1" applyFill="1" applyBorder="1" applyAlignment="1">
      <alignment horizontal="center" vertical="center"/>
    </xf>
    <xf numFmtId="187" fontId="27" fillId="0" borderId="49" xfId="33" applyFont="1" applyFill="1" applyBorder="1" applyAlignment="1">
      <alignment horizontal="center" vertical="center"/>
    </xf>
    <xf numFmtId="180" fontId="27" fillId="0" borderId="23" xfId="0" applyNumberFormat="1" applyFont="1" applyFill="1" applyBorder="1" applyAlignment="1">
      <alignment horizontal="center" vertical="center" shrinkToFit="1"/>
    </xf>
    <xf numFmtId="187" fontId="27" fillId="0" borderId="50" xfId="33" applyNumberFormat="1" applyFont="1" applyFill="1" applyBorder="1" applyAlignment="1">
      <alignment horizontal="center" vertical="center"/>
    </xf>
    <xf numFmtId="1" fontId="27" fillId="0" borderId="19" xfId="0" applyNumberFormat="1" applyFont="1" applyFill="1" applyBorder="1" applyAlignment="1">
      <alignment horizontal="center" vertical="center"/>
    </xf>
    <xf numFmtId="189" fontId="27" fillId="0" borderId="10" xfId="30" applyNumberFormat="1" applyFont="1" applyFill="1" applyBorder="1" applyAlignment="1">
      <alignment horizontal="center" vertical="center" shrinkToFit="1"/>
    </xf>
    <xf numFmtId="187" fontId="27" fillId="0" borderId="10" xfId="30" applyNumberFormat="1" applyFont="1" applyFill="1" applyBorder="1" applyAlignment="1">
      <alignment horizontal="center" vertical="center" shrinkToFit="1"/>
    </xf>
    <xf numFmtId="189" fontId="27" fillId="0" borderId="30" xfId="30" applyNumberFormat="1" applyFont="1" applyFill="1" applyBorder="1" applyAlignment="1">
      <alignment horizontal="center" vertical="center" shrinkToFit="1"/>
    </xf>
    <xf numFmtId="2" fontId="27" fillId="0" borderId="10" xfId="0" applyNumberFormat="1" applyFont="1" applyFill="1" applyBorder="1" applyAlignment="1">
      <alignment horizontal="center" vertical="center" shrinkToFit="1"/>
    </xf>
    <xf numFmtId="2" fontId="27" fillId="0" borderId="30" xfId="0" applyNumberFormat="1" applyFont="1" applyFill="1" applyBorder="1" applyAlignment="1">
      <alignment horizontal="center" vertical="center" shrinkToFit="1"/>
    </xf>
    <xf numFmtId="2" fontId="27" fillId="0" borderId="34" xfId="0" applyNumberFormat="1" applyFont="1" applyFill="1" applyBorder="1" applyAlignment="1">
      <alignment horizontal="center" vertical="center" shrinkToFit="1"/>
    </xf>
    <xf numFmtId="183" fontId="28" fillId="0" borderId="12" xfId="0" applyNumberFormat="1" applyFont="1" applyFill="1" applyBorder="1" applyAlignment="1">
      <alignment horizontal="center" vertical="center" shrinkToFit="1"/>
    </xf>
    <xf numFmtId="178" fontId="28" fillId="0" borderId="12" xfId="0" applyNumberFormat="1" applyFont="1" applyFill="1" applyBorder="1" applyAlignment="1">
      <alignment horizontal="center" vertical="center" shrinkToFit="1"/>
    </xf>
    <xf numFmtId="180" fontId="28" fillId="0" borderId="42" xfId="0" applyNumberFormat="1" applyFont="1" applyFill="1" applyBorder="1" applyAlignment="1">
      <alignment horizontal="center" vertical="center" wrapText="1"/>
    </xf>
    <xf numFmtId="1" fontId="28" fillId="0" borderId="42" xfId="0" applyNumberFormat="1" applyFont="1" applyFill="1" applyBorder="1" applyAlignment="1">
      <alignment horizontal="center" vertical="center" wrapText="1"/>
    </xf>
    <xf numFmtId="180" fontId="27" fillId="0" borderId="19" xfId="0" applyNumberFormat="1" applyFont="1" applyFill="1" applyBorder="1" applyAlignment="1">
      <alignment horizontal="center" vertical="center" wrapText="1"/>
    </xf>
    <xf numFmtId="181" fontId="27" fillId="0" borderId="10" xfId="30" applyNumberFormat="1" applyFont="1" applyFill="1" applyBorder="1" applyAlignment="1">
      <alignment horizontal="center" vertical="center" shrinkToFit="1"/>
    </xf>
    <xf numFmtId="181" fontId="27" fillId="0" borderId="34" xfId="30" applyNumberFormat="1" applyFont="1" applyFill="1" applyBorder="1" applyAlignment="1">
      <alignment horizontal="center" vertical="center" shrinkToFit="1"/>
    </xf>
    <xf numFmtId="0" fontId="28" fillId="0" borderId="12" xfId="0" applyFont="1" applyFill="1" applyBorder="1" applyAlignment="1">
      <alignment vertical="center" shrinkToFit="1"/>
    </xf>
    <xf numFmtId="183" fontId="28" fillId="0" borderId="12" xfId="0" applyNumberFormat="1" applyFont="1" applyFill="1" applyBorder="1" applyAlignment="1">
      <alignment vertical="center" shrinkToFit="1"/>
    </xf>
    <xf numFmtId="2" fontId="28" fillId="0" borderId="12" xfId="0" applyNumberFormat="1" applyFont="1" applyFill="1" applyBorder="1" applyAlignment="1">
      <alignment vertical="center" shrinkToFit="1"/>
    </xf>
    <xf numFmtId="2" fontId="31" fillId="0" borderId="12" xfId="0" applyNumberFormat="1" applyFont="1" applyFill="1" applyBorder="1" applyAlignment="1">
      <alignment vertical="center" shrinkToFit="1"/>
    </xf>
    <xf numFmtId="190" fontId="27" fillId="0" borderId="10" xfId="0" applyNumberFormat="1" applyFont="1" applyFill="1" applyBorder="1" applyAlignment="1">
      <alignment horizontal="center" vertical="center"/>
    </xf>
    <xf numFmtId="190" fontId="27" fillId="0" borderId="30" xfId="0" applyNumberFormat="1" applyFont="1" applyFill="1" applyBorder="1" applyAlignment="1">
      <alignment horizontal="center" vertical="center"/>
    </xf>
    <xf numFmtId="176" fontId="28" fillId="0" borderId="42" xfId="0" applyNumberFormat="1" applyFont="1" applyFill="1" applyBorder="1" applyAlignment="1">
      <alignment horizontal="center" vertical="center" shrinkToFit="1"/>
    </xf>
    <xf numFmtId="183" fontId="28" fillId="0" borderId="42" xfId="0" applyNumberFormat="1" applyFont="1" applyFill="1" applyBorder="1" applyAlignment="1">
      <alignment horizontal="center" vertical="center" shrinkToFit="1"/>
    </xf>
    <xf numFmtId="183" fontId="28" fillId="0" borderId="42" xfId="0" applyNumberFormat="1" applyFont="1" applyFill="1" applyBorder="1" applyAlignment="1">
      <alignment horizontal="right" vertical="center" shrinkToFit="1"/>
    </xf>
    <xf numFmtId="187" fontId="28" fillId="0" borderId="0" xfId="30" applyNumberFormat="1" applyFont="1" applyFill="1" applyBorder="1" applyAlignment="1">
      <alignment vertical="center" shrinkToFit="1"/>
    </xf>
    <xf numFmtId="187" fontId="28" fillId="0" borderId="25" xfId="30" applyNumberFormat="1" applyFont="1" applyFill="1" applyBorder="1" applyAlignment="1">
      <alignment vertical="center" shrinkToFit="1"/>
    </xf>
    <xf numFmtId="187" fontId="27" fillId="0" borderId="0" xfId="30" applyNumberFormat="1" applyFont="1" applyFill="1" applyAlignment="1">
      <alignment vertical="center"/>
    </xf>
    <xf numFmtId="190" fontId="33" fillId="0" borderId="10" xfId="0" applyNumberFormat="1" applyFont="1" applyFill="1" applyBorder="1" applyAlignment="1">
      <alignment horizontal="center" vertical="center"/>
    </xf>
    <xf numFmtId="192" fontId="33" fillId="0" borderId="10" xfId="0" applyNumberFormat="1" applyFont="1" applyFill="1" applyBorder="1" applyAlignment="1">
      <alignment horizontal="center" vertical="center"/>
    </xf>
    <xf numFmtId="190" fontId="33" fillId="0" borderId="30" xfId="0" applyNumberFormat="1" applyFont="1" applyFill="1" applyBorder="1" applyAlignment="1">
      <alignment horizontal="center" vertical="center"/>
    </xf>
    <xf numFmtId="187" fontId="27" fillId="0" borderId="0" xfId="30" applyNumberFormat="1" applyFont="1" applyFill="1" applyAlignment="1">
      <alignment vertical="center" shrinkToFit="1"/>
    </xf>
    <xf numFmtId="190" fontId="31" fillId="0" borderId="10" xfId="0" applyNumberFormat="1" applyFont="1" applyFill="1" applyBorder="1" applyAlignment="1">
      <alignment horizontal="center" vertical="center"/>
    </xf>
    <xf numFmtId="43" fontId="27" fillId="0" borderId="10" xfId="30" applyFont="1" applyFill="1" applyBorder="1" applyAlignment="1">
      <alignment horizontal="center" vertical="center"/>
    </xf>
    <xf numFmtId="43" fontId="27" fillId="0" borderId="30" xfId="30" applyFont="1" applyFill="1" applyBorder="1" applyAlignment="1">
      <alignment horizontal="center" vertical="center"/>
    </xf>
    <xf numFmtId="180" fontId="28" fillId="0" borderId="42" xfId="0" applyNumberFormat="1" applyFont="1" applyFill="1" applyBorder="1" applyAlignment="1">
      <alignment horizontal="center" vertical="center"/>
    </xf>
    <xf numFmtId="2" fontId="28" fillId="0" borderId="42" xfId="0" applyNumberFormat="1" applyFont="1" applyFill="1" applyBorder="1" applyAlignment="1">
      <alignment horizontal="center" vertical="center"/>
    </xf>
    <xf numFmtId="1" fontId="28" fillId="0" borderId="42" xfId="0" applyNumberFormat="1" applyFont="1" applyFill="1" applyBorder="1" applyAlignment="1">
      <alignment horizontal="center" vertical="center"/>
    </xf>
    <xf numFmtId="43" fontId="28" fillId="0" borderId="42" xfId="30" applyNumberFormat="1" applyFont="1" applyFill="1" applyBorder="1" applyAlignment="1">
      <alignment vertical="center" shrinkToFit="1"/>
    </xf>
    <xf numFmtId="187" fontId="34" fillId="0" borderId="0" xfId="30" applyNumberFormat="1" applyFont="1" applyFill="1" applyAlignment="1">
      <alignment vertical="center"/>
    </xf>
    <xf numFmtId="0" fontId="27" fillId="0" borderId="37" xfId="0" applyFont="1" applyFill="1" applyBorder="1" applyAlignment="1">
      <alignment horizontal="center" vertical="center" wrapText="1" shrinkToFit="1"/>
    </xf>
    <xf numFmtId="179" fontId="27" fillId="0" borderId="19" xfId="32" applyNumberFormat="1" applyFont="1" applyFill="1" applyBorder="1" applyAlignment="1">
      <alignment horizontal="right" vertical="center" shrinkToFit="1"/>
    </xf>
    <xf numFmtId="1" fontId="27" fillId="0" borderId="10" xfId="0" applyNumberFormat="1" applyFont="1" applyFill="1" applyBorder="1" applyAlignment="1">
      <alignment horizontal="center" vertical="center" shrinkToFit="1"/>
    </xf>
    <xf numFmtId="1" fontId="27" fillId="0" borderId="35" xfId="0" applyNumberFormat="1" applyFont="1" applyFill="1" applyBorder="1" applyAlignment="1">
      <alignment horizontal="center" vertical="center"/>
    </xf>
    <xf numFmtId="187" fontId="27" fillId="0" borderId="48" xfId="33" applyNumberFormat="1" applyFont="1" applyFill="1" applyBorder="1" applyAlignment="1">
      <alignment horizontal="center" vertical="center"/>
    </xf>
    <xf numFmtId="189" fontId="27" fillId="0" borderId="19" xfId="30" applyNumberFormat="1" applyFont="1" applyFill="1" applyBorder="1" applyAlignment="1">
      <alignment horizontal="center" vertical="center" shrinkToFit="1"/>
    </xf>
    <xf numFmtId="2" fontId="27" fillId="0" borderId="19" xfId="0" applyNumberFormat="1" applyFont="1" applyFill="1" applyBorder="1" applyAlignment="1">
      <alignment horizontal="center" vertical="center" shrinkToFit="1"/>
    </xf>
    <xf numFmtId="2" fontId="27" fillId="0" borderId="21" xfId="0" applyNumberFormat="1" applyFont="1" applyFill="1" applyBorder="1" applyAlignment="1">
      <alignment horizontal="center" vertical="center" shrinkToFit="1"/>
    </xf>
    <xf numFmtId="181" fontId="27" fillId="0" borderId="19" xfId="30" applyNumberFormat="1" applyFont="1" applyFill="1" applyBorder="1" applyAlignment="1">
      <alignment horizontal="center" vertical="center" shrinkToFit="1"/>
    </xf>
    <xf numFmtId="43" fontId="27" fillId="0" borderId="10" xfId="30" applyNumberFormat="1" applyFont="1" applyFill="1" applyBorder="1" applyAlignment="1">
      <alignment horizontal="center" vertical="center" shrinkToFit="1"/>
    </xf>
    <xf numFmtId="190" fontId="27" fillId="0" borderId="19" xfId="0" applyNumberFormat="1" applyFont="1" applyFill="1" applyBorder="1" applyAlignment="1">
      <alignment horizontal="center" vertical="center"/>
    </xf>
    <xf numFmtId="191" fontId="27" fillId="0" borderId="19" xfId="0" applyNumberFormat="1" applyFont="1" applyFill="1" applyBorder="1" applyAlignment="1">
      <alignment horizontal="right" vertical="center" shrinkToFit="1"/>
    </xf>
    <xf numFmtId="1" fontId="33" fillId="0" borderId="19" xfId="0" applyNumberFormat="1" applyFont="1" applyFill="1" applyBorder="1" applyAlignment="1">
      <alignment horizontal="center" vertical="center"/>
    </xf>
    <xf numFmtId="190" fontId="33" fillId="0" borderId="19" xfId="0" applyNumberFormat="1" applyFont="1" applyFill="1" applyBorder="1" applyAlignment="1">
      <alignment horizontal="center" vertical="center"/>
    </xf>
    <xf numFmtId="191" fontId="33" fillId="0" borderId="19" xfId="0" applyNumberFormat="1" applyFont="1" applyFill="1" applyBorder="1" applyAlignment="1">
      <alignment horizontal="right" vertical="center" shrinkToFit="1"/>
    </xf>
    <xf numFmtId="1" fontId="33" fillId="0" borderId="10" xfId="0" applyNumberFormat="1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179" fontId="27" fillId="0" borderId="19" xfId="19" applyNumberFormat="1" applyFont="1" applyFill="1" applyBorder="1" applyAlignment="1">
      <alignment vertical="center"/>
    </xf>
    <xf numFmtId="43" fontId="27" fillId="0" borderId="19" xfId="30" applyFont="1" applyFill="1" applyBorder="1" applyAlignment="1">
      <alignment horizontal="center" vertical="center"/>
    </xf>
    <xf numFmtId="176" fontId="27" fillId="0" borderId="30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center" shrinkToFit="1"/>
    </xf>
    <xf numFmtId="0" fontId="28" fillId="0" borderId="0" xfId="0" applyFont="1" applyFill="1" applyAlignment="1">
      <alignment horizontal="left" vertical="center"/>
    </xf>
    <xf numFmtId="0" fontId="27" fillId="0" borderId="31" xfId="0" applyFont="1" applyFill="1" applyBorder="1" applyAlignment="1">
      <alignment horizontal="center" vertical="center" shrinkToFit="1"/>
    </xf>
    <xf numFmtId="0" fontId="27" fillId="0" borderId="32" xfId="0" applyFont="1" applyFill="1" applyBorder="1" applyAlignment="1">
      <alignment horizontal="center" vertical="center" shrinkToFit="1"/>
    </xf>
    <xf numFmtId="0" fontId="27" fillId="0" borderId="10" xfId="0" applyFont="1" applyFill="1" applyBorder="1" applyAlignment="1">
      <alignment horizontal="center" vertical="center" shrinkToFit="1"/>
    </xf>
    <xf numFmtId="0" fontId="27" fillId="0" borderId="30" xfId="0" applyFont="1" applyFill="1" applyBorder="1" applyAlignment="1">
      <alignment horizontal="center" vertical="center" shrinkToFit="1"/>
    </xf>
    <xf numFmtId="0" fontId="27" fillId="0" borderId="34" xfId="0" applyFont="1" applyFill="1" applyBorder="1" applyAlignment="1">
      <alignment horizontal="center" vertical="center" shrinkToFit="1"/>
    </xf>
    <xf numFmtId="0" fontId="27" fillId="0" borderId="21" xfId="0" applyFont="1" applyFill="1" applyBorder="1" applyAlignment="1">
      <alignment horizontal="center" vertical="center" shrinkToFit="1"/>
    </xf>
    <xf numFmtId="176" fontId="27" fillId="0" borderId="10" xfId="0" applyNumberFormat="1" applyFont="1" applyFill="1" applyBorder="1" applyAlignment="1">
      <alignment horizontal="center" vertical="center" shrinkToFit="1"/>
    </xf>
    <xf numFmtId="0" fontId="27" fillId="0" borderId="44" xfId="0" applyFont="1" applyFill="1" applyBorder="1" applyAlignment="1">
      <alignment horizontal="center" vertical="center" shrinkToFit="1"/>
    </xf>
    <xf numFmtId="176" fontId="27" fillId="0" borderId="21" xfId="0" applyNumberFormat="1" applyFont="1" applyFill="1" applyBorder="1" applyAlignment="1">
      <alignment horizontal="center" vertical="center" shrinkToFit="1"/>
    </xf>
    <xf numFmtId="0" fontId="27" fillId="0" borderId="47" xfId="0" applyFont="1" applyFill="1" applyBorder="1" applyAlignment="1">
      <alignment horizontal="center" vertical="center" shrinkToFit="1"/>
    </xf>
    <xf numFmtId="0" fontId="27" fillId="0" borderId="21" xfId="0" applyFont="1" applyFill="1" applyBorder="1" applyAlignment="1">
      <alignment horizontal="left" vertical="center" shrinkToFi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center" shrinkToFi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center" shrinkToFit="1"/>
    </xf>
    <xf numFmtId="179" fontId="33" fillId="0" borderId="42" xfId="30" applyNumberFormat="1" applyFont="1" applyFill="1" applyBorder="1" applyAlignment="1">
      <alignment vertical="center"/>
    </xf>
    <xf numFmtId="179" fontId="27" fillId="0" borderId="42" xfId="30" applyNumberFormat="1" applyFont="1" applyFill="1" applyBorder="1" applyAlignment="1">
      <alignment vertical="center" shrinkToFit="1"/>
    </xf>
    <xf numFmtId="179" fontId="27" fillId="0" borderId="12" xfId="30" applyNumberFormat="1" applyFont="1" applyFill="1" applyBorder="1" applyAlignment="1">
      <alignment vertical="center" shrinkToFit="1"/>
    </xf>
    <xf numFmtId="41" fontId="23" fillId="24" borderId="10" xfId="65" applyFont="1" applyFill="1" applyBorder="1" applyAlignment="1">
      <alignment horizontal="center" vertical="center" shrinkToFit="1"/>
    </xf>
    <xf numFmtId="10" fontId="23" fillId="24" borderId="10" xfId="66" applyNumberFormat="1" applyFont="1" applyFill="1" applyBorder="1" applyAlignment="1">
      <alignment vertical="center" shrinkToFit="1"/>
    </xf>
    <xf numFmtId="41" fontId="23" fillId="24" borderId="20" xfId="65" applyFont="1" applyFill="1" applyBorder="1" applyAlignment="1">
      <alignment horizontal="center" vertical="center" shrinkToFit="1"/>
    </xf>
    <xf numFmtId="10" fontId="23" fillId="24" borderId="20" xfId="66" applyNumberFormat="1" applyFont="1" applyFill="1" applyBorder="1" applyAlignment="1">
      <alignment vertical="center" shrinkToFit="1"/>
    </xf>
    <xf numFmtId="41" fontId="23" fillId="24" borderId="0" xfId="65" applyFont="1" applyFill="1" applyBorder="1" applyAlignment="1">
      <alignment horizontal="center" vertical="center" shrinkToFit="1"/>
    </xf>
    <xf numFmtId="10" fontId="23" fillId="24" borderId="0" xfId="66" applyNumberFormat="1" applyFont="1" applyFill="1" applyBorder="1" applyAlignment="1">
      <alignment vertical="center" shrinkToFit="1"/>
    </xf>
    <xf numFmtId="179" fontId="23" fillId="24" borderId="10" xfId="65" applyNumberFormat="1" applyFont="1" applyFill="1" applyBorder="1" applyAlignment="1">
      <alignment horizontal="center" vertical="center" shrinkToFit="1"/>
    </xf>
    <xf numFmtId="179" fontId="23" fillId="24" borderId="20" xfId="65" applyNumberFormat="1" applyFont="1" applyFill="1" applyBorder="1" applyAlignment="1">
      <alignment horizontal="center" vertical="center" shrinkToFit="1"/>
    </xf>
    <xf numFmtId="179" fontId="23" fillId="24" borderId="0" xfId="65" applyNumberFormat="1" applyFont="1" applyFill="1" applyBorder="1" applyAlignment="1">
      <alignment horizontal="center" vertical="center" shrinkToFit="1"/>
    </xf>
    <xf numFmtId="41" fontId="23" fillId="24" borderId="0" xfId="65" applyFont="1" applyFill="1" applyAlignment="1">
      <alignment horizontal="center" vertical="center" shrinkToFit="1"/>
    </xf>
    <xf numFmtId="41" fontId="35" fillId="24" borderId="0" xfId="65" applyFont="1" applyFill="1" applyAlignment="1">
      <alignment horizontal="center" vertical="center" shrinkToFit="1"/>
    </xf>
    <xf numFmtId="0" fontId="35" fillId="24" borderId="0" xfId="0" applyFont="1" applyFill="1" applyAlignment="1">
      <alignment vertical="center" shrinkToFit="1"/>
    </xf>
    <xf numFmtId="0" fontId="30" fillId="0" borderId="15" xfId="0" applyFont="1" applyFill="1" applyBorder="1" applyAlignment="1">
      <alignment horizontal="center" vertical="center"/>
    </xf>
    <xf numFmtId="0" fontId="24" fillId="24" borderId="52" xfId="0" applyFont="1" applyFill="1" applyBorder="1" applyAlignment="1">
      <alignment horizontal="center" vertical="center" shrinkToFit="1"/>
    </xf>
  </cellXfs>
  <cellStyles count="6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10" xfId="19"/>
    <cellStyle name="一般 16" xfId="20"/>
    <cellStyle name="一般 2" xfId="21"/>
    <cellStyle name="一般 2 2" xfId="22"/>
    <cellStyle name="一般 2 3" xfId="64"/>
    <cellStyle name="一般 24" xfId="23"/>
    <cellStyle name="一般 25" xfId="62"/>
    <cellStyle name="一般 3" xfId="24"/>
    <cellStyle name="一般 4" xfId="25"/>
    <cellStyle name="一般 5" xfId="26"/>
    <cellStyle name="一般 6" xfId="27"/>
    <cellStyle name="一般 7" xfId="28"/>
    <cellStyle name="一般_93年度北區補貼計畫書930923報北所更正版" xfId="29"/>
    <cellStyle name="千分位" xfId="30" builtinId="3"/>
    <cellStyle name="千分位 13" xfId="31"/>
    <cellStyle name="千分位 2" xfId="32"/>
    <cellStyle name="千分位 20 2" xfId="63"/>
    <cellStyle name="千分位 3" xfId="33"/>
    <cellStyle name="千分位 3 2" xfId="34"/>
    <cellStyle name="千分位 4" xfId="35"/>
    <cellStyle name="千分位 5" xfId="36"/>
    <cellStyle name="千分位[0] 2" xfId="65"/>
    <cellStyle name="千分位[0] 7" xfId="37"/>
    <cellStyle name="中等" xfId="38" builtinId="28" customBuiltin="1"/>
    <cellStyle name="合計" xfId="39" builtinId="25" customBuiltin="1"/>
    <cellStyle name="好" xfId="40" builtinId="26" customBuiltin="1"/>
    <cellStyle name="百分比 2" xfId="66"/>
    <cellStyle name="百分比 4" xfId="41"/>
    <cellStyle name="計算方式" xfId="42" builtinId="22" customBuiltin="1"/>
    <cellStyle name="連結的儲存格" xfId="43" builtinId="24" customBuiltin="1"/>
    <cellStyle name="備註" xfId="44" builtinId="10" customBuiltin="1"/>
    <cellStyle name="說明文字" xfId="45" builtinId="53" customBuiltin="1"/>
    <cellStyle name="輔色1" xfId="46" builtinId="29" customBuiltin="1"/>
    <cellStyle name="輔色2" xfId="47" builtinId="33" customBuiltin="1"/>
    <cellStyle name="輔色3" xfId="48" builtinId="37" customBuiltin="1"/>
    <cellStyle name="輔色4" xfId="49" builtinId="41" customBuiltin="1"/>
    <cellStyle name="輔色5" xfId="50" builtinId="45" customBuiltin="1"/>
    <cellStyle name="輔色6" xfId="51" builtinId="49" customBuiltin="1"/>
    <cellStyle name="標題" xfId="52" builtinId="15" customBuiltin="1"/>
    <cellStyle name="標題 1" xfId="53" builtinId="16" customBuiltin="1"/>
    <cellStyle name="標題 2" xfId="54" builtinId="17" customBuiltin="1"/>
    <cellStyle name="標題 3" xfId="55" builtinId="18" customBuiltin="1"/>
    <cellStyle name="標題 4" xfId="56" builtinId="19" customBuiltin="1"/>
    <cellStyle name="輸入" xfId="57" builtinId="20" customBuiltin="1"/>
    <cellStyle name="輸出" xfId="58" builtinId="21" customBuiltin="1"/>
    <cellStyle name="檢查儲存格" xfId="59" builtinId="23" customBuiltin="1"/>
    <cellStyle name="壞" xfId="60" builtinId="27" customBuiltin="1"/>
    <cellStyle name="警告文字" xfId="61" builtinId="11" customBuiltin="1"/>
  </cellStyles>
  <dxfs count="0"/>
  <tableStyles count="0" defaultTableStyle="TableStyleMedium9" defaultPivotStyle="PivotStyleLight16"/>
  <colors>
    <mruColors>
      <color rgb="FFFFCCFF"/>
      <color rgb="FF99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12865</xdr:colOff>
      <xdr:row>60</xdr:row>
      <xdr:rowOff>21194</xdr:rowOff>
    </xdr:from>
    <xdr:to>
      <xdr:col>15</xdr:col>
      <xdr:colOff>0</xdr:colOff>
      <xdr:row>64</xdr:row>
      <xdr:rowOff>250371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2829705" y="18865454"/>
          <a:ext cx="1384859" cy="12959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94</xdr:row>
      <xdr:rowOff>21194</xdr:rowOff>
    </xdr:from>
    <xdr:to>
      <xdr:col>15</xdr:col>
      <xdr:colOff>0</xdr:colOff>
      <xdr:row>98</xdr:row>
      <xdr:rowOff>250371</xdr:rowOff>
    </xdr:to>
    <xdr:sp macro="" textlink="">
      <xdr:nvSpPr>
        <xdr:cNvPr id="20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2155531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128</xdr:row>
      <xdr:rowOff>21194</xdr:rowOff>
    </xdr:from>
    <xdr:to>
      <xdr:col>15</xdr:col>
      <xdr:colOff>0</xdr:colOff>
      <xdr:row>132</xdr:row>
      <xdr:rowOff>250371</xdr:rowOff>
    </xdr:to>
    <xdr:sp macro="" textlink="">
      <xdr:nvSpPr>
        <xdr:cNvPr id="22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3369397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162</xdr:row>
      <xdr:rowOff>21194</xdr:rowOff>
    </xdr:from>
    <xdr:to>
      <xdr:col>15</xdr:col>
      <xdr:colOff>0</xdr:colOff>
      <xdr:row>166</xdr:row>
      <xdr:rowOff>250371</xdr:rowOff>
    </xdr:to>
    <xdr:sp macro="" textlink="">
      <xdr:nvSpPr>
        <xdr:cNvPr id="24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4583263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196</xdr:row>
      <xdr:rowOff>21194</xdr:rowOff>
    </xdr:from>
    <xdr:to>
      <xdr:col>15</xdr:col>
      <xdr:colOff>0</xdr:colOff>
      <xdr:row>200</xdr:row>
      <xdr:rowOff>250371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5797129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230</xdr:row>
      <xdr:rowOff>21194</xdr:rowOff>
    </xdr:from>
    <xdr:to>
      <xdr:col>15</xdr:col>
      <xdr:colOff>0</xdr:colOff>
      <xdr:row>234</xdr:row>
      <xdr:rowOff>250371</xdr:rowOff>
    </xdr:to>
    <xdr:sp macro="" textlink="">
      <xdr:nvSpPr>
        <xdr:cNvPr id="31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7010995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263</xdr:row>
      <xdr:rowOff>21194</xdr:rowOff>
    </xdr:from>
    <xdr:to>
      <xdr:col>15</xdr:col>
      <xdr:colOff>0</xdr:colOff>
      <xdr:row>267</xdr:row>
      <xdr:rowOff>250371</xdr:rowOff>
    </xdr:to>
    <xdr:sp macro="" textlink="">
      <xdr:nvSpPr>
        <xdr:cNvPr id="33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8224861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296</xdr:row>
      <xdr:rowOff>21194</xdr:rowOff>
    </xdr:from>
    <xdr:to>
      <xdr:col>15</xdr:col>
      <xdr:colOff>0</xdr:colOff>
      <xdr:row>300</xdr:row>
      <xdr:rowOff>250371</xdr:rowOff>
    </xdr:to>
    <xdr:sp macro="" textlink="">
      <xdr:nvSpPr>
        <xdr:cNvPr id="42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9404437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329</xdr:row>
      <xdr:rowOff>21194</xdr:rowOff>
    </xdr:from>
    <xdr:to>
      <xdr:col>15</xdr:col>
      <xdr:colOff>0</xdr:colOff>
      <xdr:row>333</xdr:row>
      <xdr:rowOff>250371</xdr:rowOff>
    </xdr:to>
    <xdr:sp macro="" textlink="">
      <xdr:nvSpPr>
        <xdr:cNvPr id="44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10584013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362</xdr:row>
      <xdr:rowOff>21194</xdr:rowOff>
    </xdr:from>
    <xdr:to>
      <xdr:col>15</xdr:col>
      <xdr:colOff>0</xdr:colOff>
      <xdr:row>366</xdr:row>
      <xdr:rowOff>250371</xdr:rowOff>
    </xdr:to>
    <xdr:sp macro="" textlink="">
      <xdr:nvSpPr>
        <xdr:cNvPr id="46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11763589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395</xdr:row>
      <xdr:rowOff>21194</xdr:rowOff>
    </xdr:from>
    <xdr:to>
      <xdr:col>15</xdr:col>
      <xdr:colOff>0</xdr:colOff>
      <xdr:row>399</xdr:row>
      <xdr:rowOff>250371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12943165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  <xdr:twoCellAnchor>
    <xdr:from>
      <xdr:col>13</xdr:col>
      <xdr:colOff>12865</xdr:colOff>
      <xdr:row>428</xdr:row>
      <xdr:rowOff>21194</xdr:rowOff>
    </xdr:from>
    <xdr:to>
      <xdr:col>15</xdr:col>
      <xdr:colOff>0</xdr:colOff>
      <xdr:row>432</xdr:row>
      <xdr:rowOff>250371</xdr:rowOff>
    </xdr:to>
    <xdr:sp macro="" textlink="">
      <xdr:nvSpPr>
        <xdr:cNvPr id="51" name="Rectangle 1">
          <a:extLst>
            <a:ext uri="{FF2B5EF4-FFF2-40B4-BE49-F238E27FC236}">
              <a16:creationId xmlns:a16="http://schemas.microsoft.com/office/drawing/2014/main" id="{48C70231-E1D3-4018-A3C4-06F654A7E9FA}"/>
            </a:ext>
          </a:extLst>
        </xdr:cNvPr>
        <xdr:cNvSpPr>
          <a:spLocks noChangeArrowheads="1"/>
        </xdr:cNvSpPr>
      </xdr:nvSpPr>
      <xdr:spPr bwMode="auto">
        <a:xfrm flipH="1">
          <a:off x="10543705" y="141227414"/>
          <a:ext cx="1567739" cy="1600777"/>
        </a:xfrm>
        <a:prstGeom prst="rect">
          <a:avLst/>
        </a:prstGeom>
        <a:solidFill>
          <a:srgbClr val="C0C0C0">
            <a:alpha val="50195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公司章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Q469"/>
  <sheetViews>
    <sheetView tabSelected="1" zoomScale="58" zoomScaleNormal="58" zoomScaleSheetLayoutView="79" zoomScalePageLayoutView="78" workbookViewId="0">
      <selection activeCell="R19" sqref="R19"/>
    </sheetView>
  </sheetViews>
  <sheetFormatPr defaultColWidth="8.796875" defaultRowHeight="27" customHeight="1"/>
  <cols>
    <col min="1" max="1" width="6.8984375" style="41" customWidth="1"/>
    <col min="2" max="2" width="23" style="4" customWidth="1"/>
    <col min="3" max="3" width="9.796875" style="5" customWidth="1"/>
    <col min="4" max="5" width="6.8984375" style="41" customWidth="1"/>
    <col min="6" max="8" width="5.3984375" style="5" customWidth="1"/>
    <col min="9" max="9" width="8.19921875" style="40" customWidth="1"/>
    <col min="10" max="10" width="10.3984375" style="30" customWidth="1"/>
    <col min="11" max="11" width="11.19921875" style="5" customWidth="1"/>
    <col min="12" max="12" width="6" style="31" customWidth="1"/>
    <col min="13" max="13" width="9.59765625" style="5" customWidth="1"/>
    <col min="14" max="15" width="8.59765625" style="5" customWidth="1"/>
    <col min="16" max="16" width="27.5" style="288" customWidth="1"/>
    <col min="17" max="17" width="10.296875" style="5" customWidth="1"/>
    <col min="18" max="16384" width="8.796875" style="5"/>
  </cols>
  <sheetData>
    <row r="1" spans="1:16" ht="27" customHeight="1" thickBot="1">
      <c r="C1" s="324" t="s">
        <v>17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</row>
    <row r="2" spans="1:16" ht="64.900000000000006" customHeight="1" thickBot="1">
      <c r="A2" s="301" t="s">
        <v>123</v>
      </c>
      <c r="B2" s="63" t="s">
        <v>3</v>
      </c>
      <c r="C2" s="300" t="s">
        <v>4</v>
      </c>
      <c r="D2" s="300" t="s">
        <v>115</v>
      </c>
      <c r="E2" s="300" t="s">
        <v>116</v>
      </c>
      <c r="F2" s="300" t="s">
        <v>117</v>
      </c>
      <c r="G2" s="300" t="s">
        <v>118</v>
      </c>
      <c r="H2" s="300" t="s">
        <v>119</v>
      </c>
      <c r="I2" s="190" t="s">
        <v>120</v>
      </c>
      <c r="J2" s="300" t="s">
        <v>121</v>
      </c>
      <c r="K2" s="64" t="s">
        <v>122</v>
      </c>
      <c r="L2" s="303" t="s">
        <v>5</v>
      </c>
      <c r="M2" s="61" t="s">
        <v>114</v>
      </c>
      <c r="N2" s="1" t="s">
        <v>14</v>
      </c>
      <c r="O2" s="303" t="s">
        <v>6</v>
      </c>
      <c r="P2" s="287" t="s">
        <v>134</v>
      </c>
    </row>
    <row r="3" spans="1:16" ht="27" customHeight="1">
      <c r="A3" s="127">
        <v>1120</v>
      </c>
      <c r="B3" s="144" t="s">
        <v>60</v>
      </c>
      <c r="C3" s="302">
        <v>9001862</v>
      </c>
      <c r="D3" s="191">
        <v>0</v>
      </c>
      <c r="E3" s="191">
        <v>10</v>
      </c>
      <c r="F3" s="302">
        <v>4</v>
      </c>
      <c r="G3" s="302">
        <v>31</v>
      </c>
      <c r="H3" s="192">
        <f t="shared" ref="H3:H24" si="0">F3*31</f>
        <v>124</v>
      </c>
      <c r="I3" s="267"/>
      <c r="J3" s="193">
        <f t="shared" ref="J3:J24" si="1">(E3*H3)-I3</f>
        <v>1240</v>
      </c>
      <c r="K3" s="76">
        <f t="shared" ref="K3:K24" si="2">M3/2.5</f>
        <v>503.2</v>
      </c>
      <c r="L3" s="77">
        <f>ROUND(K3/J3,2)</f>
        <v>0.41</v>
      </c>
      <c r="M3" s="268">
        <v>1258</v>
      </c>
      <c r="N3" s="119">
        <f>ROUND(M3/J3,3)</f>
        <v>1.0149999999999999</v>
      </c>
      <c r="O3" s="173">
        <v>38.57</v>
      </c>
      <c r="P3" s="287"/>
    </row>
    <row r="4" spans="1:16" ht="27" customHeight="1">
      <c r="A4" s="289">
        <v>1121</v>
      </c>
      <c r="B4" s="130" t="s">
        <v>43</v>
      </c>
      <c r="C4" s="291">
        <v>9001863</v>
      </c>
      <c r="D4" s="131">
        <v>48.8</v>
      </c>
      <c r="E4" s="131">
        <v>48.8</v>
      </c>
      <c r="F4" s="33">
        <v>24</v>
      </c>
      <c r="G4" s="33">
        <v>31</v>
      </c>
      <c r="H4" s="194">
        <f t="shared" si="0"/>
        <v>744</v>
      </c>
      <c r="I4" s="195">
        <v>2.84</v>
      </c>
      <c r="J4" s="196">
        <f t="shared" si="1"/>
        <v>36304.36</v>
      </c>
      <c r="K4" s="26">
        <f t="shared" si="2"/>
        <v>216152</v>
      </c>
      <c r="L4" s="54">
        <f t="shared" ref="L4:L24" si="3">ROUND(K4/J4,2)</f>
        <v>5.95</v>
      </c>
      <c r="M4" s="25">
        <v>540380</v>
      </c>
      <c r="N4" s="36">
        <f t="shared" ref="N4:N24" si="4">ROUND(M4/J4,3)</f>
        <v>14.885</v>
      </c>
      <c r="O4" s="55">
        <v>38.57</v>
      </c>
      <c r="P4" s="287"/>
    </row>
    <row r="5" spans="1:16" ht="27" customHeight="1">
      <c r="A5" s="289">
        <v>1122</v>
      </c>
      <c r="B5" s="130" t="s">
        <v>44</v>
      </c>
      <c r="C5" s="291">
        <v>9001864</v>
      </c>
      <c r="D5" s="132">
        <v>71.150000000000006</v>
      </c>
      <c r="E5" s="132">
        <v>72.400000000000006</v>
      </c>
      <c r="F5" s="33">
        <v>6</v>
      </c>
      <c r="G5" s="33">
        <v>31</v>
      </c>
      <c r="H5" s="194">
        <f t="shared" si="0"/>
        <v>186</v>
      </c>
      <c r="I5" s="195">
        <v>2.5</v>
      </c>
      <c r="J5" s="196">
        <f t="shared" si="1"/>
        <v>13463.900000000001</v>
      </c>
      <c r="K5" s="26">
        <f t="shared" si="2"/>
        <v>45534</v>
      </c>
      <c r="L5" s="54">
        <f t="shared" si="3"/>
        <v>3.38</v>
      </c>
      <c r="M5" s="25">
        <v>113835</v>
      </c>
      <c r="N5" s="36">
        <f t="shared" si="4"/>
        <v>8.4550000000000001</v>
      </c>
      <c r="O5" s="55">
        <v>38.57</v>
      </c>
      <c r="P5" s="287"/>
    </row>
    <row r="6" spans="1:16" ht="27" customHeight="1">
      <c r="A6" s="289">
        <v>1123</v>
      </c>
      <c r="B6" s="126" t="s">
        <v>45</v>
      </c>
      <c r="C6" s="291">
        <v>9002067</v>
      </c>
      <c r="D6" s="131">
        <v>19.600000000000001</v>
      </c>
      <c r="E6" s="131">
        <v>20.399999999999999</v>
      </c>
      <c r="F6" s="56">
        <v>14</v>
      </c>
      <c r="G6" s="56">
        <v>31</v>
      </c>
      <c r="H6" s="194">
        <f t="shared" si="0"/>
        <v>434</v>
      </c>
      <c r="I6" s="195">
        <v>19.3</v>
      </c>
      <c r="J6" s="196">
        <f t="shared" si="1"/>
        <v>8834.2999999999993</v>
      </c>
      <c r="K6" s="26">
        <f t="shared" si="2"/>
        <v>28322</v>
      </c>
      <c r="L6" s="54">
        <f t="shared" si="3"/>
        <v>3.21</v>
      </c>
      <c r="M6" s="25">
        <v>70805</v>
      </c>
      <c r="N6" s="36">
        <f t="shared" si="4"/>
        <v>8.0150000000000006</v>
      </c>
      <c r="O6" s="55">
        <v>38.57</v>
      </c>
    </row>
    <row r="7" spans="1:16" ht="27" customHeight="1">
      <c r="A7" s="289">
        <v>1125</v>
      </c>
      <c r="B7" s="126" t="s">
        <v>61</v>
      </c>
      <c r="C7" s="294">
        <v>9002182</v>
      </c>
      <c r="D7" s="133">
        <v>0</v>
      </c>
      <c r="E7" s="133">
        <v>20.8</v>
      </c>
      <c r="F7" s="56">
        <v>10</v>
      </c>
      <c r="G7" s="56">
        <v>31</v>
      </c>
      <c r="H7" s="194">
        <f t="shared" si="0"/>
        <v>310</v>
      </c>
      <c r="I7" s="195"/>
      <c r="J7" s="196">
        <f t="shared" si="1"/>
        <v>6448</v>
      </c>
      <c r="K7" s="26">
        <f t="shared" si="2"/>
        <v>6222.8</v>
      </c>
      <c r="L7" s="54">
        <f t="shared" si="3"/>
        <v>0.97</v>
      </c>
      <c r="M7" s="25">
        <v>15557</v>
      </c>
      <c r="N7" s="36">
        <f t="shared" si="4"/>
        <v>2.4129999999999998</v>
      </c>
      <c r="O7" s="55">
        <v>38.57</v>
      </c>
    </row>
    <row r="8" spans="1:16" ht="27" customHeight="1">
      <c r="A8" s="298">
        <v>1126</v>
      </c>
      <c r="B8" s="145" t="s">
        <v>56</v>
      </c>
      <c r="C8" s="294">
        <v>9002068</v>
      </c>
      <c r="D8" s="295">
        <v>65.650000000000006</v>
      </c>
      <c r="E8" s="297">
        <v>66.099999999999994</v>
      </c>
      <c r="F8" s="33">
        <v>2</v>
      </c>
      <c r="G8" s="33">
        <v>31</v>
      </c>
      <c r="H8" s="194">
        <f t="shared" si="0"/>
        <v>62</v>
      </c>
      <c r="I8" s="195">
        <v>79.900000000000006</v>
      </c>
      <c r="J8" s="196">
        <f t="shared" si="1"/>
        <v>4018.2999999999997</v>
      </c>
      <c r="K8" s="26">
        <f t="shared" si="2"/>
        <v>25884</v>
      </c>
      <c r="L8" s="54">
        <f t="shared" si="3"/>
        <v>6.44</v>
      </c>
      <c r="M8" s="25">
        <v>64710</v>
      </c>
      <c r="N8" s="36">
        <f t="shared" si="4"/>
        <v>16.103999999999999</v>
      </c>
      <c r="O8" s="55">
        <v>38.57</v>
      </c>
    </row>
    <row r="9" spans="1:16" ht="27" customHeight="1">
      <c r="A9" s="298">
        <v>1127</v>
      </c>
      <c r="B9" s="145" t="s">
        <v>68</v>
      </c>
      <c r="C9" s="294">
        <v>9002220</v>
      </c>
      <c r="D9" s="297">
        <v>0</v>
      </c>
      <c r="E9" s="297">
        <v>183.7</v>
      </c>
      <c r="F9" s="33">
        <v>2</v>
      </c>
      <c r="G9" s="33">
        <v>31</v>
      </c>
      <c r="H9" s="194">
        <f t="shared" si="0"/>
        <v>62</v>
      </c>
      <c r="I9" s="195"/>
      <c r="J9" s="196">
        <f t="shared" si="1"/>
        <v>11389.4</v>
      </c>
      <c r="K9" s="26">
        <f t="shared" si="2"/>
        <v>34883.199999999997</v>
      </c>
      <c r="L9" s="54">
        <f t="shared" si="3"/>
        <v>3.06</v>
      </c>
      <c r="M9" s="25">
        <v>87208</v>
      </c>
      <c r="N9" s="36">
        <f t="shared" si="4"/>
        <v>7.657</v>
      </c>
      <c r="O9" s="55">
        <v>39.57</v>
      </c>
    </row>
    <row r="10" spans="1:16" ht="27" customHeight="1">
      <c r="A10" s="289">
        <v>1128</v>
      </c>
      <c r="B10" s="126" t="s">
        <v>62</v>
      </c>
      <c r="C10" s="294">
        <v>9002283</v>
      </c>
      <c r="D10" s="297">
        <v>0</v>
      </c>
      <c r="E10" s="297">
        <v>35.15</v>
      </c>
      <c r="F10" s="33">
        <v>4</v>
      </c>
      <c r="G10" s="33">
        <v>31</v>
      </c>
      <c r="H10" s="194">
        <f t="shared" si="0"/>
        <v>124</v>
      </c>
      <c r="I10" s="195">
        <v>0.7</v>
      </c>
      <c r="J10" s="196">
        <f t="shared" si="1"/>
        <v>4357.8999999999996</v>
      </c>
      <c r="K10" s="26">
        <f t="shared" si="2"/>
        <v>4642.8</v>
      </c>
      <c r="L10" s="54">
        <f t="shared" si="3"/>
        <v>1.07</v>
      </c>
      <c r="M10" s="25">
        <v>11607</v>
      </c>
      <c r="N10" s="36">
        <f t="shared" si="4"/>
        <v>2.6629999999999998</v>
      </c>
      <c r="O10" s="55">
        <v>38.57</v>
      </c>
    </row>
    <row r="11" spans="1:16" ht="27" customHeight="1">
      <c r="A11" s="289">
        <v>1129</v>
      </c>
      <c r="B11" s="130" t="s">
        <v>57</v>
      </c>
      <c r="C11" s="291">
        <v>9002187</v>
      </c>
      <c r="D11" s="295">
        <v>30.3</v>
      </c>
      <c r="E11" s="295">
        <v>30.75</v>
      </c>
      <c r="F11" s="33">
        <v>10</v>
      </c>
      <c r="G11" s="33">
        <v>31</v>
      </c>
      <c r="H11" s="194">
        <f t="shared" si="0"/>
        <v>310</v>
      </c>
      <c r="I11" s="195">
        <v>35.049999999999997</v>
      </c>
      <c r="J11" s="196">
        <f t="shared" si="1"/>
        <v>9497.4500000000007</v>
      </c>
      <c r="K11" s="26">
        <f t="shared" si="2"/>
        <v>33194.400000000001</v>
      </c>
      <c r="L11" s="54">
        <f t="shared" si="3"/>
        <v>3.5</v>
      </c>
      <c r="M11" s="25">
        <v>82986</v>
      </c>
      <c r="N11" s="36">
        <f t="shared" si="4"/>
        <v>8.7379999999999995</v>
      </c>
      <c r="O11" s="55">
        <v>38.57</v>
      </c>
    </row>
    <row r="12" spans="1:16" ht="27" customHeight="1">
      <c r="A12" s="289">
        <v>1130</v>
      </c>
      <c r="B12" s="126" t="s">
        <v>63</v>
      </c>
      <c r="C12" s="291">
        <v>9002184</v>
      </c>
      <c r="D12" s="295">
        <v>0</v>
      </c>
      <c r="E12" s="295">
        <v>25.5</v>
      </c>
      <c r="F12" s="33">
        <v>12</v>
      </c>
      <c r="G12" s="33">
        <v>31</v>
      </c>
      <c r="H12" s="194">
        <f t="shared" si="0"/>
        <v>372</v>
      </c>
      <c r="I12" s="195"/>
      <c r="J12" s="196">
        <f t="shared" si="1"/>
        <v>9486</v>
      </c>
      <c r="K12" s="26">
        <f t="shared" si="2"/>
        <v>11014.4</v>
      </c>
      <c r="L12" s="54">
        <f t="shared" si="3"/>
        <v>1.1599999999999999</v>
      </c>
      <c r="M12" s="25">
        <v>27536</v>
      </c>
      <c r="N12" s="36">
        <f t="shared" si="4"/>
        <v>2.903</v>
      </c>
      <c r="O12" s="55">
        <v>38.57</v>
      </c>
    </row>
    <row r="13" spans="1:16" ht="27" customHeight="1">
      <c r="A13" s="289">
        <v>1131</v>
      </c>
      <c r="B13" s="130" t="s">
        <v>46</v>
      </c>
      <c r="C13" s="291">
        <v>9002188</v>
      </c>
      <c r="D13" s="131">
        <v>18.899999999999999</v>
      </c>
      <c r="E13" s="131">
        <v>18.899999999999999</v>
      </c>
      <c r="F13" s="33">
        <v>16</v>
      </c>
      <c r="G13" s="33">
        <v>31</v>
      </c>
      <c r="H13" s="194">
        <f t="shared" si="0"/>
        <v>496</v>
      </c>
      <c r="I13" s="195">
        <v>21.28</v>
      </c>
      <c r="J13" s="196">
        <f t="shared" si="1"/>
        <v>9353.119999999999</v>
      </c>
      <c r="K13" s="26">
        <f t="shared" si="2"/>
        <v>52828.800000000003</v>
      </c>
      <c r="L13" s="54">
        <f t="shared" si="3"/>
        <v>5.65</v>
      </c>
      <c r="M13" s="24">
        <v>132072</v>
      </c>
      <c r="N13" s="36">
        <f t="shared" si="4"/>
        <v>14.121</v>
      </c>
      <c r="O13" s="55">
        <v>38.57</v>
      </c>
      <c r="P13" s="287"/>
    </row>
    <row r="14" spans="1:16" ht="27" customHeight="1">
      <c r="A14" s="289">
        <v>1132</v>
      </c>
      <c r="B14" s="130" t="s">
        <v>47</v>
      </c>
      <c r="C14" s="291">
        <v>9002189</v>
      </c>
      <c r="D14" s="131">
        <v>35.9</v>
      </c>
      <c r="E14" s="132">
        <f>35.9+0.45</f>
        <v>36.35</v>
      </c>
      <c r="F14" s="33">
        <v>12</v>
      </c>
      <c r="G14" s="33">
        <v>31</v>
      </c>
      <c r="H14" s="194">
        <f t="shared" si="0"/>
        <v>372</v>
      </c>
      <c r="I14" s="195">
        <v>46.9</v>
      </c>
      <c r="J14" s="196">
        <f t="shared" si="1"/>
        <v>13475.300000000001</v>
      </c>
      <c r="K14" s="26">
        <f t="shared" si="2"/>
        <v>63112</v>
      </c>
      <c r="L14" s="54">
        <f t="shared" si="3"/>
        <v>4.68</v>
      </c>
      <c r="M14" s="24">
        <v>157780</v>
      </c>
      <c r="N14" s="36">
        <f t="shared" si="4"/>
        <v>11.709</v>
      </c>
      <c r="O14" s="55">
        <v>38.57</v>
      </c>
      <c r="P14" s="287"/>
    </row>
    <row r="15" spans="1:16" ht="27" customHeight="1">
      <c r="A15" s="289">
        <v>1133</v>
      </c>
      <c r="B15" s="126" t="s">
        <v>58</v>
      </c>
      <c r="C15" s="291">
        <v>9002190</v>
      </c>
      <c r="D15" s="295">
        <v>56.45</v>
      </c>
      <c r="E15" s="295">
        <v>56.9</v>
      </c>
      <c r="F15" s="33">
        <v>4</v>
      </c>
      <c r="G15" s="33">
        <v>31</v>
      </c>
      <c r="H15" s="194">
        <f t="shared" si="0"/>
        <v>124</v>
      </c>
      <c r="I15" s="195">
        <v>128.69999999999999</v>
      </c>
      <c r="J15" s="196">
        <f t="shared" si="1"/>
        <v>6926.9</v>
      </c>
      <c r="K15" s="26">
        <f t="shared" si="2"/>
        <v>64910.8</v>
      </c>
      <c r="L15" s="54">
        <f t="shared" si="3"/>
        <v>9.3699999999999992</v>
      </c>
      <c r="M15" s="24">
        <v>162277</v>
      </c>
      <c r="N15" s="36">
        <f t="shared" si="4"/>
        <v>23.427</v>
      </c>
      <c r="O15" s="55">
        <v>38.57</v>
      </c>
      <c r="P15" s="287"/>
    </row>
    <row r="16" spans="1:16" ht="27" customHeight="1">
      <c r="A16" s="289">
        <v>1135</v>
      </c>
      <c r="B16" s="130" t="s">
        <v>48</v>
      </c>
      <c r="C16" s="291">
        <v>9002191</v>
      </c>
      <c r="D16" s="131">
        <v>28.4</v>
      </c>
      <c r="E16" s="131">
        <v>28.4</v>
      </c>
      <c r="F16" s="33">
        <v>24</v>
      </c>
      <c r="G16" s="33">
        <v>31</v>
      </c>
      <c r="H16" s="194">
        <f t="shared" si="0"/>
        <v>744</v>
      </c>
      <c r="I16" s="195"/>
      <c r="J16" s="196">
        <f t="shared" si="1"/>
        <v>21129.599999999999</v>
      </c>
      <c r="K16" s="26">
        <f t="shared" si="2"/>
        <v>69668.399999999994</v>
      </c>
      <c r="L16" s="54">
        <f t="shared" si="3"/>
        <v>3.3</v>
      </c>
      <c r="M16" s="24">
        <v>174171</v>
      </c>
      <c r="N16" s="36">
        <f t="shared" si="4"/>
        <v>8.2430000000000003</v>
      </c>
      <c r="O16" s="55">
        <v>38.57</v>
      </c>
      <c r="P16" s="287"/>
    </row>
    <row r="17" spans="1:16" ht="27" customHeight="1">
      <c r="A17" s="289">
        <v>1136</v>
      </c>
      <c r="B17" s="130" t="s">
        <v>49</v>
      </c>
      <c r="C17" s="291">
        <v>9002192</v>
      </c>
      <c r="D17" s="132">
        <v>11.65</v>
      </c>
      <c r="E17" s="132">
        <f>26.4+0.45</f>
        <v>26.849999999999998</v>
      </c>
      <c r="F17" s="33">
        <v>6</v>
      </c>
      <c r="G17" s="33">
        <v>31</v>
      </c>
      <c r="H17" s="194">
        <f t="shared" si="0"/>
        <v>186</v>
      </c>
      <c r="I17" s="195">
        <v>12.1</v>
      </c>
      <c r="J17" s="196">
        <f t="shared" si="1"/>
        <v>4981.9999999999991</v>
      </c>
      <c r="K17" s="26">
        <f t="shared" si="2"/>
        <v>30430.799999999999</v>
      </c>
      <c r="L17" s="54">
        <f t="shared" si="3"/>
        <v>6.11</v>
      </c>
      <c r="M17" s="24">
        <v>76077</v>
      </c>
      <c r="N17" s="36">
        <f t="shared" si="4"/>
        <v>15.27</v>
      </c>
      <c r="O17" s="55">
        <v>38.57</v>
      </c>
      <c r="P17" s="287"/>
    </row>
    <row r="18" spans="1:16" ht="27" customHeight="1">
      <c r="A18" s="289">
        <v>1137</v>
      </c>
      <c r="B18" s="130" t="s">
        <v>50</v>
      </c>
      <c r="C18" s="291">
        <v>9002185</v>
      </c>
      <c r="D18" s="131">
        <v>69.3</v>
      </c>
      <c r="E18" s="131">
        <v>69.3</v>
      </c>
      <c r="F18" s="33">
        <v>14</v>
      </c>
      <c r="G18" s="33">
        <v>31</v>
      </c>
      <c r="H18" s="194">
        <f t="shared" si="0"/>
        <v>434</v>
      </c>
      <c r="I18" s="195">
        <v>20.399999999999999</v>
      </c>
      <c r="J18" s="196">
        <f t="shared" si="1"/>
        <v>30055.799999999996</v>
      </c>
      <c r="K18" s="26">
        <f t="shared" si="2"/>
        <v>75963.199999999997</v>
      </c>
      <c r="L18" s="54">
        <f t="shared" si="3"/>
        <v>2.5299999999999998</v>
      </c>
      <c r="M18" s="24">
        <v>189908</v>
      </c>
      <c r="N18" s="36">
        <f t="shared" si="4"/>
        <v>6.319</v>
      </c>
      <c r="O18" s="55">
        <v>38.57</v>
      </c>
      <c r="P18" s="287"/>
    </row>
    <row r="19" spans="1:16" ht="27" customHeight="1">
      <c r="A19" s="289">
        <v>1139</v>
      </c>
      <c r="B19" s="130" t="s">
        <v>51</v>
      </c>
      <c r="C19" s="291">
        <v>9002193</v>
      </c>
      <c r="D19" s="131">
        <v>27.9</v>
      </c>
      <c r="E19" s="131">
        <v>27.9</v>
      </c>
      <c r="F19" s="33">
        <v>18</v>
      </c>
      <c r="G19" s="33">
        <v>31</v>
      </c>
      <c r="H19" s="194">
        <f t="shared" si="0"/>
        <v>558</v>
      </c>
      <c r="I19" s="195">
        <v>17.399999999999999</v>
      </c>
      <c r="J19" s="196">
        <f t="shared" si="1"/>
        <v>15550.8</v>
      </c>
      <c r="K19" s="26">
        <f t="shared" si="2"/>
        <v>77218.8</v>
      </c>
      <c r="L19" s="54">
        <f t="shared" si="3"/>
        <v>4.97</v>
      </c>
      <c r="M19" s="24">
        <v>193047</v>
      </c>
      <c r="N19" s="36">
        <f t="shared" si="4"/>
        <v>12.414</v>
      </c>
      <c r="O19" s="55">
        <v>38.57</v>
      </c>
      <c r="P19" s="287"/>
    </row>
    <row r="20" spans="1:16" ht="27" customHeight="1">
      <c r="A20" s="289">
        <v>1140</v>
      </c>
      <c r="B20" s="130" t="s">
        <v>52</v>
      </c>
      <c r="C20" s="291">
        <v>9002194</v>
      </c>
      <c r="D20" s="131">
        <v>76.5</v>
      </c>
      <c r="E20" s="131">
        <v>76.5</v>
      </c>
      <c r="F20" s="33">
        <v>16</v>
      </c>
      <c r="G20" s="33">
        <v>31</v>
      </c>
      <c r="H20" s="194">
        <f t="shared" si="0"/>
        <v>496</v>
      </c>
      <c r="I20" s="195">
        <v>5.68</v>
      </c>
      <c r="J20" s="196">
        <f t="shared" si="1"/>
        <v>37938.32</v>
      </c>
      <c r="K20" s="26">
        <f t="shared" si="2"/>
        <v>190458.8</v>
      </c>
      <c r="L20" s="54">
        <f t="shared" si="3"/>
        <v>5.0199999999999996</v>
      </c>
      <c r="M20" s="24">
        <v>476147</v>
      </c>
      <c r="N20" s="36">
        <f t="shared" si="4"/>
        <v>12.551</v>
      </c>
      <c r="O20" s="55">
        <v>38.57</v>
      </c>
      <c r="P20" s="287"/>
    </row>
    <row r="21" spans="1:16" ht="27" customHeight="1">
      <c r="A21" s="289">
        <v>1141</v>
      </c>
      <c r="B21" s="130" t="s">
        <v>59</v>
      </c>
      <c r="C21" s="291">
        <v>9002069</v>
      </c>
      <c r="D21" s="295">
        <v>137.44999999999999</v>
      </c>
      <c r="E21" s="295">
        <v>137.9</v>
      </c>
      <c r="F21" s="269">
        <v>2</v>
      </c>
      <c r="G21" s="33">
        <v>31</v>
      </c>
      <c r="H21" s="194">
        <f t="shared" si="0"/>
        <v>62</v>
      </c>
      <c r="I21" s="195">
        <v>226.1</v>
      </c>
      <c r="J21" s="196">
        <f t="shared" si="1"/>
        <v>8323.7000000000007</v>
      </c>
      <c r="K21" s="26">
        <f t="shared" si="2"/>
        <v>62504</v>
      </c>
      <c r="L21" s="54">
        <f t="shared" si="3"/>
        <v>7.51</v>
      </c>
      <c r="M21" s="24">
        <v>156260</v>
      </c>
      <c r="N21" s="36">
        <f t="shared" si="4"/>
        <v>18.773</v>
      </c>
      <c r="O21" s="55">
        <v>38.57</v>
      </c>
      <c r="P21" s="287"/>
    </row>
    <row r="22" spans="1:16" ht="27" customHeight="1">
      <c r="A22" s="289">
        <v>1142</v>
      </c>
      <c r="B22" s="130" t="s">
        <v>53</v>
      </c>
      <c r="C22" s="291">
        <v>9001865</v>
      </c>
      <c r="D22" s="131">
        <v>45.5</v>
      </c>
      <c r="E22" s="131">
        <v>45.5</v>
      </c>
      <c r="F22" s="33">
        <v>10</v>
      </c>
      <c r="G22" s="33">
        <v>31</v>
      </c>
      <c r="H22" s="194">
        <f t="shared" si="0"/>
        <v>310</v>
      </c>
      <c r="I22" s="195"/>
      <c r="J22" s="196">
        <f t="shared" si="1"/>
        <v>14105</v>
      </c>
      <c r="K22" s="26">
        <f t="shared" si="2"/>
        <v>30039.599999999999</v>
      </c>
      <c r="L22" s="54">
        <f t="shared" si="3"/>
        <v>2.13</v>
      </c>
      <c r="M22" s="24">
        <v>75099</v>
      </c>
      <c r="N22" s="36">
        <f t="shared" si="4"/>
        <v>5.3239999999999998</v>
      </c>
      <c r="O22" s="55">
        <v>38.57</v>
      </c>
      <c r="P22" s="287"/>
    </row>
    <row r="23" spans="1:16" ht="27" customHeight="1">
      <c r="A23" s="289">
        <v>1143</v>
      </c>
      <c r="B23" s="130" t="s">
        <v>54</v>
      </c>
      <c r="C23" s="291">
        <v>9002214</v>
      </c>
      <c r="D23" s="131">
        <v>4.4000000000000004</v>
      </c>
      <c r="E23" s="131">
        <v>4.4000000000000004</v>
      </c>
      <c r="F23" s="33">
        <v>8</v>
      </c>
      <c r="G23" s="33">
        <v>31</v>
      </c>
      <c r="H23" s="194">
        <f t="shared" si="0"/>
        <v>248</v>
      </c>
      <c r="I23" s="195"/>
      <c r="J23" s="196">
        <f t="shared" si="1"/>
        <v>1091.2</v>
      </c>
      <c r="K23" s="26">
        <f t="shared" si="2"/>
        <v>8946.7999999999993</v>
      </c>
      <c r="L23" s="54">
        <f t="shared" si="3"/>
        <v>8.1999999999999993</v>
      </c>
      <c r="M23" s="24">
        <v>22367</v>
      </c>
      <c r="N23" s="36">
        <f t="shared" si="4"/>
        <v>20.498000000000001</v>
      </c>
      <c r="O23" s="55">
        <v>38.57</v>
      </c>
      <c r="P23" s="287"/>
    </row>
    <row r="24" spans="1:16" ht="27" customHeight="1" thickBot="1">
      <c r="A24" s="290">
        <v>1145</v>
      </c>
      <c r="B24" s="134" t="s">
        <v>98</v>
      </c>
      <c r="C24" s="292">
        <v>9002070</v>
      </c>
      <c r="D24" s="135">
        <v>75.7</v>
      </c>
      <c r="E24" s="135">
        <v>126.6</v>
      </c>
      <c r="F24" s="197">
        <v>18</v>
      </c>
      <c r="G24" s="197">
        <v>31</v>
      </c>
      <c r="H24" s="198">
        <f t="shared" si="0"/>
        <v>558</v>
      </c>
      <c r="I24" s="199">
        <v>4.26</v>
      </c>
      <c r="J24" s="200">
        <f t="shared" si="1"/>
        <v>70638.540000000008</v>
      </c>
      <c r="K24" s="78">
        <f t="shared" si="2"/>
        <v>393555.20000000001</v>
      </c>
      <c r="L24" s="67">
        <f t="shared" si="3"/>
        <v>5.57</v>
      </c>
      <c r="M24" s="68">
        <v>983888</v>
      </c>
      <c r="N24" s="75">
        <f t="shared" si="4"/>
        <v>13.928000000000001</v>
      </c>
      <c r="O24" s="79">
        <v>38.57</v>
      </c>
      <c r="P24" s="287"/>
    </row>
    <row r="25" spans="1:16" ht="27" customHeight="1" thickBot="1">
      <c r="A25" s="37"/>
      <c r="B25" s="38"/>
      <c r="C25" s="9"/>
      <c r="D25" s="201">
        <f>SUM(D3:D24)</f>
        <v>823.55000000000007</v>
      </c>
      <c r="E25" s="201">
        <f>SUM(E3:E24)</f>
        <v>1169.0999999999999</v>
      </c>
      <c r="F25" s="9"/>
      <c r="G25" s="9"/>
      <c r="H25" s="202"/>
      <c r="I25" s="53">
        <f>SUM(I3:I24)</f>
        <v>623.11</v>
      </c>
      <c r="J25" s="203">
        <f>SUM(J3:J24)</f>
        <v>338609.89</v>
      </c>
      <c r="K25" s="53"/>
      <c r="L25" s="53"/>
      <c r="M25" s="101">
        <f>SUM(M3:M24)</f>
        <v>3814975</v>
      </c>
      <c r="N25" s="9"/>
      <c r="O25" s="9"/>
      <c r="P25" s="287"/>
    </row>
    <row r="26" spans="1:16" ht="27" customHeight="1">
      <c r="A26" s="42" t="s">
        <v>0</v>
      </c>
      <c r="B26" s="123" t="s">
        <v>7</v>
      </c>
      <c r="C26" s="28"/>
      <c r="D26" s="204"/>
      <c r="E26" s="204"/>
      <c r="F26" s="28"/>
      <c r="G26" s="28"/>
      <c r="H26" s="28"/>
      <c r="I26" s="205"/>
      <c r="J26" s="206"/>
      <c r="K26" s="28"/>
      <c r="L26" s="29"/>
      <c r="M26" s="102"/>
      <c r="N26" s="27"/>
      <c r="O26" s="28"/>
      <c r="P26" s="287"/>
    </row>
    <row r="27" spans="1:16" ht="27" customHeight="1">
      <c r="A27" s="43"/>
      <c r="B27" s="38" t="s">
        <v>8</v>
      </c>
      <c r="C27" s="9"/>
      <c r="D27" s="207"/>
      <c r="E27" s="207"/>
      <c r="F27" s="9"/>
      <c r="G27" s="9"/>
      <c r="H27" s="9"/>
      <c r="I27" s="208"/>
      <c r="K27" s="9"/>
      <c r="M27" s="103"/>
      <c r="N27" s="100"/>
      <c r="O27" s="9"/>
      <c r="P27" s="287"/>
    </row>
    <row r="28" spans="1:16" ht="27" customHeight="1">
      <c r="A28" s="43"/>
      <c r="B28" s="38" t="s">
        <v>9</v>
      </c>
      <c r="C28" s="9"/>
      <c r="D28" s="207"/>
      <c r="E28" s="207"/>
      <c r="F28" s="9"/>
      <c r="G28" s="9"/>
      <c r="H28" s="9"/>
      <c r="I28" s="208"/>
      <c r="K28" s="9"/>
      <c r="M28" s="103"/>
      <c r="N28" s="100"/>
      <c r="O28" s="9"/>
      <c r="P28" s="287"/>
    </row>
    <row r="29" spans="1:16" ht="27" customHeight="1">
      <c r="A29" s="43"/>
      <c r="B29" s="38" t="s">
        <v>10</v>
      </c>
      <c r="C29" s="9"/>
      <c r="D29" s="207"/>
      <c r="E29" s="207"/>
      <c r="F29" s="9"/>
      <c r="G29" s="9"/>
      <c r="H29" s="9"/>
      <c r="I29" s="208"/>
      <c r="K29" s="9"/>
      <c r="M29" s="9"/>
      <c r="N29" s="100"/>
      <c r="O29" s="9"/>
      <c r="P29" s="287"/>
    </row>
    <row r="30" spans="1:16" ht="27" customHeight="1">
      <c r="A30" s="43"/>
      <c r="B30" s="38" t="s">
        <v>11</v>
      </c>
      <c r="D30" s="209"/>
      <c r="E30" s="209"/>
      <c r="F30" s="207"/>
      <c r="G30" s="207"/>
      <c r="H30" s="9"/>
      <c r="I30" s="208"/>
      <c r="K30" s="9"/>
      <c r="M30" s="9"/>
      <c r="N30" s="9"/>
      <c r="O30" s="9"/>
      <c r="P30" s="287"/>
    </row>
    <row r="31" spans="1:16" ht="27" customHeight="1">
      <c r="A31" s="43"/>
      <c r="B31" s="7" t="s">
        <v>12</v>
      </c>
      <c r="C31" s="9"/>
      <c r="D31" s="209"/>
      <c r="E31" s="209"/>
      <c r="F31" s="9"/>
      <c r="G31" s="9"/>
      <c r="H31" s="9"/>
      <c r="I31" s="208"/>
      <c r="K31" s="9"/>
      <c r="M31" s="9"/>
      <c r="N31" s="9"/>
      <c r="O31" s="9"/>
      <c r="P31" s="287"/>
    </row>
    <row r="32" spans="1:16" ht="27" customHeight="1" thickBot="1">
      <c r="A32" s="44"/>
      <c r="B32" s="124"/>
      <c r="C32" s="32"/>
      <c r="D32" s="210"/>
      <c r="E32" s="210"/>
      <c r="F32" s="32"/>
      <c r="G32" s="32"/>
      <c r="H32" s="32"/>
      <c r="I32" s="211"/>
      <c r="J32" s="45"/>
      <c r="K32" s="32"/>
      <c r="L32" s="39"/>
      <c r="M32" s="32"/>
      <c r="N32" s="32"/>
      <c r="O32" s="32"/>
      <c r="P32" s="287"/>
    </row>
    <row r="33" spans="1:16" ht="27" customHeight="1">
      <c r="B33" s="4" t="s">
        <v>13</v>
      </c>
    </row>
    <row r="35" spans="1:16" ht="27" customHeight="1" thickBot="1">
      <c r="C35" s="324" t="s">
        <v>18</v>
      </c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</row>
    <row r="36" spans="1:16" ht="64.900000000000006" customHeight="1" thickBot="1">
      <c r="A36" s="11" t="s">
        <v>123</v>
      </c>
      <c r="B36" s="3" t="s">
        <v>3</v>
      </c>
      <c r="C36" s="1" t="s">
        <v>4</v>
      </c>
      <c r="D36" s="1" t="s">
        <v>115</v>
      </c>
      <c r="E36" s="1" t="s">
        <v>116</v>
      </c>
      <c r="F36" s="1" t="s">
        <v>117</v>
      </c>
      <c r="G36" s="1" t="s">
        <v>118</v>
      </c>
      <c r="H36" s="1" t="s">
        <v>119</v>
      </c>
      <c r="I36" s="69" t="s">
        <v>120</v>
      </c>
      <c r="J36" s="1" t="s">
        <v>121</v>
      </c>
      <c r="K36" s="70" t="s">
        <v>122</v>
      </c>
      <c r="L36" s="1" t="s">
        <v>5</v>
      </c>
      <c r="M36" s="181" t="s">
        <v>114</v>
      </c>
      <c r="N36" s="1" t="s">
        <v>14</v>
      </c>
      <c r="O36" s="1" t="s">
        <v>6</v>
      </c>
      <c r="P36" s="304"/>
    </row>
    <row r="37" spans="1:16" ht="27" customHeight="1">
      <c r="A37" s="298">
        <v>1120</v>
      </c>
      <c r="B37" s="299" t="s">
        <v>60</v>
      </c>
      <c r="C37" s="303">
        <v>9001862</v>
      </c>
      <c r="D37" s="115">
        <v>0</v>
      </c>
      <c r="E37" s="115">
        <v>10</v>
      </c>
      <c r="F37" s="303">
        <v>2</v>
      </c>
      <c r="G37" s="303">
        <v>31</v>
      </c>
      <c r="H37" s="212">
        <f>(F37*2)+(2*29)</f>
        <v>62</v>
      </c>
      <c r="I37" s="215"/>
      <c r="J37" s="213">
        <f t="shared" ref="J37:J58" si="5">(E37*H37)-I37</f>
        <v>620</v>
      </c>
      <c r="K37" s="174">
        <f t="shared" ref="K37:K58" si="6">M37/2.5</f>
        <v>174.4</v>
      </c>
      <c r="L37" s="118">
        <f>ROUND(K37/J37,2)</f>
        <v>0.28000000000000003</v>
      </c>
      <c r="M37" s="25">
        <v>436</v>
      </c>
      <c r="N37" s="119">
        <f>ROUND(M37/J37,3)</f>
        <v>0.70299999999999996</v>
      </c>
      <c r="O37" s="175">
        <v>38.57</v>
      </c>
      <c r="P37" s="287" t="s">
        <v>113</v>
      </c>
    </row>
    <row r="38" spans="1:16" ht="27" customHeight="1">
      <c r="A38" s="289">
        <v>1121</v>
      </c>
      <c r="B38" s="130" t="s">
        <v>43</v>
      </c>
      <c r="C38" s="291">
        <v>9001863</v>
      </c>
      <c r="D38" s="131">
        <v>48.8</v>
      </c>
      <c r="E38" s="131">
        <v>48.8</v>
      </c>
      <c r="F38" s="33">
        <v>24</v>
      </c>
      <c r="G38" s="214">
        <v>31</v>
      </c>
      <c r="H38" s="33">
        <f>F38*31</f>
        <v>744</v>
      </c>
      <c r="I38" s="215"/>
      <c r="J38" s="196">
        <f t="shared" si="5"/>
        <v>36307.199999999997</v>
      </c>
      <c r="K38" s="34">
        <f t="shared" si="6"/>
        <v>198660.8</v>
      </c>
      <c r="L38" s="54">
        <f t="shared" ref="L38:L58" si="7">ROUND(K38/J38,2)</f>
        <v>5.47</v>
      </c>
      <c r="M38" s="25">
        <v>496652</v>
      </c>
      <c r="N38" s="36">
        <f t="shared" ref="N38:N58" si="8">ROUND(M38/J38,3)</f>
        <v>13.679</v>
      </c>
      <c r="O38" s="55">
        <v>38.57</v>
      </c>
      <c r="P38" s="60"/>
    </row>
    <row r="39" spans="1:16" ht="27" customHeight="1">
      <c r="A39" s="289">
        <v>1122</v>
      </c>
      <c r="B39" s="130" t="s">
        <v>55</v>
      </c>
      <c r="C39" s="291">
        <v>9001864</v>
      </c>
      <c r="D39" s="132">
        <v>71.150000000000006</v>
      </c>
      <c r="E39" s="132">
        <v>72.400000000000006</v>
      </c>
      <c r="F39" s="33">
        <v>6</v>
      </c>
      <c r="G39" s="214">
        <v>31</v>
      </c>
      <c r="H39" s="33">
        <f t="shared" ref="H39:H58" si="9">F39*31</f>
        <v>186</v>
      </c>
      <c r="I39" s="215">
        <v>2.5</v>
      </c>
      <c r="J39" s="196">
        <f t="shared" si="5"/>
        <v>13463.900000000001</v>
      </c>
      <c r="K39" s="34">
        <f t="shared" si="6"/>
        <v>40596</v>
      </c>
      <c r="L39" s="54">
        <f t="shared" si="7"/>
        <v>3.02</v>
      </c>
      <c r="M39" s="25">
        <v>101490</v>
      </c>
      <c r="N39" s="36">
        <f t="shared" si="8"/>
        <v>7.5380000000000003</v>
      </c>
      <c r="O39" s="55">
        <v>38.57</v>
      </c>
      <c r="P39" s="60"/>
    </row>
    <row r="40" spans="1:16" ht="27" customHeight="1">
      <c r="A40" s="296">
        <v>1123</v>
      </c>
      <c r="B40" s="126" t="s">
        <v>45</v>
      </c>
      <c r="C40" s="291">
        <v>9002067</v>
      </c>
      <c r="D40" s="131">
        <v>19.600000000000001</v>
      </c>
      <c r="E40" s="131">
        <v>20.399999999999999</v>
      </c>
      <c r="F40" s="33">
        <v>14</v>
      </c>
      <c r="G40" s="214">
        <v>31</v>
      </c>
      <c r="H40" s="33">
        <f t="shared" si="9"/>
        <v>434</v>
      </c>
      <c r="I40" s="216"/>
      <c r="J40" s="196">
        <f t="shared" si="5"/>
        <v>8853.5999999999985</v>
      </c>
      <c r="K40" s="34">
        <f t="shared" si="6"/>
        <v>25172.400000000001</v>
      </c>
      <c r="L40" s="54">
        <f t="shared" si="7"/>
        <v>2.84</v>
      </c>
      <c r="M40" s="25">
        <v>62931</v>
      </c>
      <c r="N40" s="36">
        <f t="shared" si="8"/>
        <v>7.1079999999999997</v>
      </c>
      <c r="O40" s="55">
        <v>38.57</v>
      </c>
      <c r="P40" s="287"/>
    </row>
    <row r="41" spans="1:16" ht="27" customHeight="1">
      <c r="A41" s="289">
        <v>1125</v>
      </c>
      <c r="B41" s="299" t="s">
        <v>61</v>
      </c>
      <c r="C41" s="294">
        <v>9002182</v>
      </c>
      <c r="D41" s="133">
        <v>0</v>
      </c>
      <c r="E41" s="133">
        <v>20.8</v>
      </c>
      <c r="F41" s="270">
        <v>10</v>
      </c>
      <c r="G41" s="217">
        <v>31</v>
      </c>
      <c r="H41" s="212">
        <f t="shared" si="9"/>
        <v>310</v>
      </c>
      <c r="I41" s="215"/>
      <c r="J41" s="196">
        <f t="shared" si="5"/>
        <v>6448</v>
      </c>
      <c r="K41" s="116">
        <f t="shared" si="6"/>
        <v>8633.2000000000007</v>
      </c>
      <c r="L41" s="62">
        <f t="shared" si="7"/>
        <v>1.34</v>
      </c>
      <c r="M41" s="25">
        <v>21583</v>
      </c>
      <c r="N41" s="36">
        <f t="shared" si="8"/>
        <v>3.347</v>
      </c>
      <c r="O41" s="55">
        <v>38.57</v>
      </c>
      <c r="P41" s="287"/>
    </row>
    <row r="42" spans="1:16" ht="27" customHeight="1">
      <c r="A42" s="289">
        <v>1126</v>
      </c>
      <c r="B42" s="130" t="s">
        <v>56</v>
      </c>
      <c r="C42" s="291">
        <v>9002068</v>
      </c>
      <c r="D42" s="295">
        <v>65.650000000000006</v>
      </c>
      <c r="E42" s="297">
        <v>66.099999999999994</v>
      </c>
      <c r="F42" s="33">
        <v>2</v>
      </c>
      <c r="G42" s="214">
        <v>31</v>
      </c>
      <c r="H42" s="33">
        <f t="shared" si="9"/>
        <v>62</v>
      </c>
      <c r="I42" s="215"/>
      <c r="J42" s="196">
        <f t="shared" si="5"/>
        <v>4098.2</v>
      </c>
      <c r="K42" s="34">
        <f t="shared" si="6"/>
        <v>38770.400000000001</v>
      </c>
      <c r="L42" s="54">
        <f t="shared" si="7"/>
        <v>9.4600000000000009</v>
      </c>
      <c r="M42" s="25">
        <v>96926</v>
      </c>
      <c r="N42" s="36">
        <f t="shared" si="8"/>
        <v>23.651</v>
      </c>
      <c r="O42" s="55">
        <v>38.57</v>
      </c>
      <c r="P42" s="287"/>
    </row>
    <row r="43" spans="1:16" ht="27" customHeight="1">
      <c r="A43" s="298">
        <v>1127</v>
      </c>
      <c r="B43" s="145" t="s">
        <v>68</v>
      </c>
      <c r="C43" s="294">
        <v>9002220</v>
      </c>
      <c r="D43" s="297">
        <v>0</v>
      </c>
      <c r="E43" s="297">
        <v>183.7</v>
      </c>
      <c r="F43" s="33">
        <v>2</v>
      </c>
      <c r="G43" s="33">
        <v>31</v>
      </c>
      <c r="H43" s="194">
        <f t="shared" si="9"/>
        <v>62</v>
      </c>
      <c r="I43" s="195"/>
      <c r="J43" s="196">
        <f t="shared" si="5"/>
        <v>11389.4</v>
      </c>
      <c r="K43" s="34">
        <f>M43/2.5</f>
        <v>29910.400000000001</v>
      </c>
      <c r="L43" s="54">
        <f>ROUND(K43/J43,2)</f>
        <v>2.63</v>
      </c>
      <c r="M43" s="25">
        <v>74776</v>
      </c>
      <c r="N43" s="36">
        <f t="shared" si="8"/>
        <v>6.5650000000000004</v>
      </c>
      <c r="O43" s="55">
        <v>39.57</v>
      </c>
    </row>
    <row r="44" spans="1:16" ht="27" customHeight="1">
      <c r="A44" s="289">
        <v>1128</v>
      </c>
      <c r="B44" s="126" t="s">
        <v>62</v>
      </c>
      <c r="C44" s="294">
        <v>9002283</v>
      </c>
      <c r="D44" s="297">
        <v>0</v>
      </c>
      <c r="E44" s="297">
        <v>35.15</v>
      </c>
      <c r="F44" s="33">
        <v>4</v>
      </c>
      <c r="G44" s="214">
        <v>31</v>
      </c>
      <c r="H44" s="33">
        <f t="shared" si="9"/>
        <v>124</v>
      </c>
      <c r="I44" s="215"/>
      <c r="J44" s="196">
        <f t="shared" si="5"/>
        <v>4358.5999999999995</v>
      </c>
      <c r="K44" s="34">
        <f t="shared" si="6"/>
        <v>5126.8</v>
      </c>
      <c r="L44" s="54">
        <f t="shared" si="7"/>
        <v>1.18</v>
      </c>
      <c r="M44" s="25">
        <v>12817</v>
      </c>
      <c r="N44" s="36">
        <f t="shared" si="8"/>
        <v>2.9409999999999998</v>
      </c>
      <c r="O44" s="55">
        <v>38.57</v>
      </c>
      <c r="P44" s="287"/>
    </row>
    <row r="45" spans="1:16" ht="27" customHeight="1">
      <c r="A45" s="289">
        <v>1129</v>
      </c>
      <c r="B45" s="130" t="s">
        <v>57</v>
      </c>
      <c r="C45" s="291">
        <v>9002187</v>
      </c>
      <c r="D45" s="295">
        <v>30.3</v>
      </c>
      <c r="E45" s="295">
        <v>30.75</v>
      </c>
      <c r="F45" s="33">
        <v>10</v>
      </c>
      <c r="G45" s="214">
        <v>31</v>
      </c>
      <c r="H45" s="33">
        <f t="shared" si="9"/>
        <v>310</v>
      </c>
      <c r="I45" s="215">
        <v>1.4</v>
      </c>
      <c r="J45" s="196">
        <f t="shared" si="5"/>
        <v>9531.1</v>
      </c>
      <c r="K45" s="34">
        <f t="shared" si="6"/>
        <v>33442</v>
      </c>
      <c r="L45" s="54">
        <f t="shared" si="7"/>
        <v>3.51</v>
      </c>
      <c r="M45" s="25">
        <v>83605</v>
      </c>
      <c r="N45" s="36">
        <f t="shared" si="8"/>
        <v>8.7720000000000002</v>
      </c>
      <c r="O45" s="55">
        <v>38.57</v>
      </c>
      <c r="P45" s="287"/>
    </row>
    <row r="46" spans="1:16" ht="27" customHeight="1">
      <c r="A46" s="289">
        <v>1130</v>
      </c>
      <c r="B46" s="126" t="s">
        <v>63</v>
      </c>
      <c r="C46" s="291">
        <v>9002184</v>
      </c>
      <c r="D46" s="295">
        <v>0</v>
      </c>
      <c r="E46" s="295">
        <v>25.5</v>
      </c>
      <c r="F46" s="33">
        <v>10</v>
      </c>
      <c r="G46" s="214">
        <v>31</v>
      </c>
      <c r="H46" s="33">
        <f t="shared" si="9"/>
        <v>310</v>
      </c>
      <c r="I46" s="215"/>
      <c r="J46" s="196">
        <f t="shared" si="5"/>
        <v>7905</v>
      </c>
      <c r="K46" s="34">
        <f t="shared" si="6"/>
        <v>8784.4</v>
      </c>
      <c r="L46" s="54">
        <f t="shared" si="7"/>
        <v>1.1100000000000001</v>
      </c>
      <c r="M46" s="25">
        <v>21961</v>
      </c>
      <c r="N46" s="36">
        <f t="shared" si="8"/>
        <v>2.778</v>
      </c>
      <c r="O46" s="55">
        <v>38.57</v>
      </c>
      <c r="P46" s="287"/>
    </row>
    <row r="47" spans="1:16" ht="27" customHeight="1">
      <c r="A47" s="289">
        <v>1131</v>
      </c>
      <c r="B47" s="130" t="s">
        <v>46</v>
      </c>
      <c r="C47" s="291">
        <v>9002188</v>
      </c>
      <c r="D47" s="131">
        <v>18.899999999999999</v>
      </c>
      <c r="E47" s="131">
        <v>18.899999999999999</v>
      </c>
      <c r="F47" s="33">
        <v>16</v>
      </c>
      <c r="G47" s="214">
        <v>31</v>
      </c>
      <c r="H47" s="33">
        <f t="shared" si="9"/>
        <v>496</v>
      </c>
      <c r="I47" s="215">
        <v>2.6</v>
      </c>
      <c r="J47" s="196">
        <f t="shared" si="5"/>
        <v>9371.7999999999993</v>
      </c>
      <c r="K47" s="34">
        <f t="shared" si="6"/>
        <v>41444.800000000003</v>
      </c>
      <c r="L47" s="54">
        <f t="shared" si="7"/>
        <v>4.42</v>
      </c>
      <c r="M47" s="25">
        <v>103612</v>
      </c>
      <c r="N47" s="36">
        <f t="shared" si="8"/>
        <v>11.055999999999999</v>
      </c>
      <c r="O47" s="55">
        <v>38.57</v>
      </c>
      <c r="P47" s="60"/>
    </row>
    <row r="48" spans="1:16" ht="27" customHeight="1">
      <c r="A48" s="289">
        <v>1132</v>
      </c>
      <c r="B48" s="130" t="s">
        <v>47</v>
      </c>
      <c r="C48" s="291">
        <v>9002189</v>
      </c>
      <c r="D48" s="131">
        <v>35.9</v>
      </c>
      <c r="E48" s="132">
        <f>35.9+0.45</f>
        <v>36.35</v>
      </c>
      <c r="F48" s="33">
        <v>12</v>
      </c>
      <c r="G48" s="33">
        <v>31</v>
      </c>
      <c r="H48" s="33">
        <f t="shared" si="9"/>
        <v>372</v>
      </c>
      <c r="I48" s="215">
        <v>1.4</v>
      </c>
      <c r="J48" s="196">
        <f t="shared" si="5"/>
        <v>13520.800000000001</v>
      </c>
      <c r="K48" s="34">
        <f t="shared" si="6"/>
        <v>57135.199999999997</v>
      </c>
      <c r="L48" s="54">
        <f t="shared" si="7"/>
        <v>4.2300000000000004</v>
      </c>
      <c r="M48" s="25">
        <v>142838</v>
      </c>
      <c r="N48" s="36">
        <f t="shared" si="8"/>
        <v>10.564</v>
      </c>
      <c r="O48" s="55">
        <v>38.57</v>
      </c>
      <c r="P48" s="60"/>
    </row>
    <row r="49" spans="1:16" ht="27" customHeight="1">
      <c r="A49" s="289">
        <v>1133</v>
      </c>
      <c r="B49" s="126" t="s">
        <v>58</v>
      </c>
      <c r="C49" s="291">
        <v>9002190</v>
      </c>
      <c r="D49" s="295">
        <v>56.45</v>
      </c>
      <c r="E49" s="295">
        <v>56.9</v>
      </c>
      <c r="F49" s="33">
        <v>4</v>
      </c>
      <c r="G49" s="33">
        <v>31</v>
      </c>
      <c r="H49" s="33">
        <f t="shared" si="9"/>
        <v>124</v>
      </c>
      <c r="I49" s="215"/>
      <c r="J49" s="196">
        <f t="shared" si="5"/>
        <v>7055.5999999999995</v>
      </c>
      <c r="K49" s="34">
        <f t="shared" si="6"/>
        <v>38102.800000000003</v>
      </c>
      <c r="L49" s="54">
        <f t="shared" si="7"/>
        <v>5.4</v>
      </c>
      <c r="M49" s="25">
        <v>95257</v>
      </c>
      <c r="N49" s="36">
        <f t="shared" si="8"/>
        <v>13.500999999999999</v>
      </c>
      <c r="O49" s="55">
        <v>38.57</v>
      </c>
      <c r="P49" s="60"/>
    </row>
    <row r="50" spans="1:16" ht="27" customHeight="1">
      <c r="A50" s="289">
        <v>1135</v>
      </c>
      <c r="B50" s="130" t="s">
        <v>48</v>
      </c>
      <c r="C50" s="291">
        <v>9002191</v>
      </c>
      <c r="D50" s="131">
        <v>28.4</v>
      </c>
      <c r="E50" s="131">
        <v>28.4</v>
      </c>
      <c r="F50" s="33">
        <v>24</v>
      </c>
      <c r="G50" s="33">
        <v>31</v>
      </c>
      <c r="H50" s="33">
        <f t="shared" si="9"/>
        <v>744</v>
      </c>
      <c r="I50" s="215"/>
      <c r="J50" s="196">
        <f t="shared" si="5"/>
        <v>21129.599999999999</v>
      </c>
      <c r="K50" s="34">
        <f t="shared" si="6"/>
        <v>58176.4</v>
      </c>
      <c r="L50" s="54">
        <f t="shared" si="7"/>
        <v>2.75</v>
      </c>
      <c r="M50" s="25">
        <v>145441</v>
      </c>
      <c r="N50" s="36">
        <f t="shared" si="8"/>
        <v>6.883</v>
      </c>
      <c r="O50" s="55">
        <v>38.57</v>
      </c>
      <c r="P50" s="287"/>
    </row>
    <row r="51" spans="1:16" ht="27" customHeight="1">
      <c r="A51" s="289">
        <v>1136</v>
      </c>
      <c r="B51" s="130" t="s">
        <v>49</v>
      </c>
      <c r="C51" s="291">
        <v>9002192</v>
      </c>
      <c r="D51" s="132">
        <v>11.65</v>
      </c>
      <c r="E51" s="132">
        <f>26.4+0.45</f>
        <v>26.849999999999998</v>
      </c>
      <c r="F51" s="33">
        <v>6</v>
      </c>
      <c r="G51" s="33">
        <v>31</v>
      </c>
      <c r="H51" s="33">
        <f t="shared" si="9"/>
        <v>186</v>
      </c>
      <c r="I51" s="215">
        <v>0.7</v>
      </c>
      <c r="J51" s="196">
        <f t="shared" si="5"/>
        <v>4993.3999999999996</v>
      </c>
      <c r="K51" s="34">
        <f t="shared" si="6"/>
        <v>21072.799999999999</v>
      </c>
      <c r="L51" s="54">
        <f t="shared" si="7"/>
        <v>4.22</v>
      </c>
      <c r="M51" s="25">
        <v>52682</v>
      </c>
      <c r="N51" s="36">
        <f t="shared" si="8"/>
        <v>10.55</v>
      </c>
      <c r="O51" s="55">
        <v>38.57</v>
      </c>
      <c r="P51" s="287"/>
    </row>
    <row r="52" spans="1:16" ht="27" customHeight="1">
      <c r="A52" s="289">
        <v>1137</v>
      </c>
      <c r="B52" s="130" t="s">
        <v>50</v>
      </c>
      <c r="C52" s="291">
        <v>9002185</v>
      </c>
      <c r="D52" s="131">
        <v>69.3</v>
      </c>
      <c r="E52" s="131">
        <v>69.3</v>
      </c>
      <c r="F52" s="33">
        <v>14</v>
      </c>
      <c r="G52" s="33">
        <v>31</v>
      </c>
      <c r="H52" s="33">
        <f t="shared" si="9"/>
        <v>434</v>
      </c>
      <c r="I52" s="215"/>
      <c r="J52" s="196">
        <f t="shared" si="5"/>
        <v>30076.199999999997</v>
      </c>
      <c r="K52" s="34">
        <f t="shared" si="6"/>
        <v>65459.6</v>
      </c>
      <c r="L52" s="54">
        <f t="shared" si="7"/>
        <v>2.1800000000000002</v>
      </c>
      <c r="M52" s="25">
        <v>163649</v>
      </c>
      <c r="N52" s="36">
        <f t="shared" si="8"/>
        <v>5.4409999999999998</v>
      </c>
      <c r="O52" s="55">
        <v>38.57</v>
      </c>
      <c r="P52" s="287"/>
    </row>
    <row r="53" spans="1:16" ht="27" customHeight="1">
      <c r="A53" s="289">
        <v>1139</v>
      </c>
      <c r="B53" s="130" t="s">
        <v>51</v>
      </c>
      <c r="C53" s="291">
        <v>9002193</v>
      </c>
      <c r="D53" s="131">
        <v>27.9</v>
      </c>
      <c r="E53" s="131">
        <v>27.9</v>
      </c>
      <c r="F53" s="33">
        <v>18</v>
      </c>
      <c r="G53" s="33">
        <v>31</v>
      </c>
      <c r="H53" s="33">
        <f t="shared" si="9"/>
        <v>558</v>
      </c>
      <c r="I53" s="215">
        <v>1.9</v>
      </c>
      <c r="J53" s="196">
        <f t="shared" si="5"/>
        <v>15566.3</v>
      </c>
      <c r="K53" s="34">
        <f t="shared" si="6"/>
        <v>63398.8</v>
      </c>
      <c r="L53" s="54">
        <f t="shared" si="7"/>
        <v>4.07</v>
      </c>
      <c r="M53" s="25">
        <v>158497</v>
      </c>
      <c r="N53" s="36">
        <f t="shared" si="8"/>
        <v>10.182</v>
      </c>
      <c r="O53" s="55">
        <v>38.57</v>
      </c>
      <c r="P53" s="287"/>
    </row>
    <row r="54" spans="1:16" ht="27" customHeight="1">
      <c r="A54" s="289">
        <v>1140</v>
      </c>
      <c r="B54" s="130" t="s">
        <v>52</v>
      </c>
      <c r="C54" s="291">
        <v>9002194</v>
      </c>
      <c r="D54" s="131">
        <v>76.5</v>
      </c>
      <c r="E54" s="131">
        <v>76.5</v>
      </c>
      <c r="F54" s="33">
        <v>16</v>
      </c>
      <c r="G54" s="33">
        <v>31</v>
      </c>
      <c r="H54" s="33">
        <f t="shared" si="9"/>
        <v>496</v>
      </c>
      <c r="I54" s="215"/>
      <c r="J54" s="196">
        <f t="shared" si="5"/>
        <v>37944</v>
      </c>
      <c r="K54" s="34">
        <f t="shared" si="6"/>
        <v>186680</v>
      </c>
      <c r="L54" s="54">
        <f t="shared" si="7"/>
        <v>4.92</v>
      </c>
      <c r="M54" s="25">
        <v>466700</v>
      </c>
      <c r="N54" s="36">
        <f t="shared" si="8"/>
        <v>12.3</v>
      </c>
      <c r="O54" s="55">
        <v>38.57</v>
      </c>
      <c r="P54" s="287"/>
    </row>
    <row r="55" spans="1:16" ht="27" customHeight="1">
      <c r="A55" s="289">
        <v>1141</v>
      </c>
      <c r="B55" s="130" t="s">
        <v>59</v>
      </c>
      <c r="C55" s="291">
        <v>9002069</v>
      </c>
      <c r="D55" s="295">
        <v>137.44999999999999</v>
      </c>
      <c r="E55" s="295">
        <v>137.9</v>
      </c>
      <c r="F55" s="33">
        <v>2</v>
      </c>
      <c r="G55" s="33">
        <v>31</v>
      </c>
      <c r="H55" s="33">
        <f t="shared" si="9"/>
        <v>62</v>
      </c>
      <c r="I55" s="215">
        <v>0.7</v>
      </c>
      <c r="J55" s="196">
        <f t="shared" si="5"/>
        <v>8549.1</v>
      </c>
      <c r="K55" s="34">
        <f t="shared" si="6"/>
        <v>45060.800000000003</v>
      </c>
      <c r="L55" s="54">
        <f t="shared" si="7"/>
        <v>5.27</v>
      </c>
      <c r="M55" s="25">
        <v>112652</v>
      </c>
      <c r="N55" s="36">
        <f t="shared" si="8"/>
        <v>13.177</v>
      </c>
      <c r="O55" s="55">
        <v>38.57</v>
      </c>
      <c r="P55" s="287"/>
    </row>
    <row r="56" spans="1:16" ht="27" customHeight="1">
      <c r="A56" s="289">
        <v>1142</v>
      </c>
      <c r="B56" s="130" t="s">
        <v>53</v>
      </c>
      <c r="C56" s="291">
        <v>9001865</v>
      </c>
      <c r="D56" s="131">
        <v>45.5</v>
      </c>
      <c r="E56" s="131">
        <v>45.5</v>
      </c>
      <c r="F56" s="33">
        <v>10</v>
      </c>
      <c r="G56" s="33">
        <v>31</v>
      </c>
      <c r="H56" s="33">
        <f t="shared" si="9"/>
        <v>310</v>
      </c>
      <c r="I56" s="215"/>
      <c r="J56" s="196">
        <f t="shared" si="5"/>
        <v>14105</v>
      </c>
      <c r="K56" s="34">
        <f t="shared" si="6"/>
        <v>23731.599999999999</v>
      </c>
      <c r="L56" s="54">
        <f t="shared" si="7"/>
        <v>1.68</v>
      </c>
      <c r="M56" s="25">
        <v>59329</v>
      </c>
      <c r="N56" s="36">
        <f t="shared" si="8"/>
        <v>4.2060000000000004</v>
      </c>
      <c r="O56" s="55">
        <v>38.57</v>
      </c>
      <c r="P56" s="60"/>
    </row>
    <row r="57" spans="1:16" ht="27" customHeight="1">
      <c r="A57" s="289">
        <v>1143</v>
      </c>
      <c r="B57" s="130" t="s">
        <v>54</v>
      </c>
      <c r="C57" s="291">
        <v>9002214</v>
      </c>
      <c r="D57" s="131">
        <v>4.4000000000000004</v>
      </c>
      <c r="E57" s="131">
        <v>4.4000000000000004</v>
      </c>
      <c r="F57" s="33">
        <v>8</v>
      </c>
      <c r="G57" s="33">
        <v>31</v>
      </c>
      <c r="H57" s="33">
        <f t="shared" si="9"/>
        <v>248</v>
      </c>
      <c r="I57" s="215">
        <v>25.8</v>
      </c>
      <c r="J57" s="196">
        <f t="shared" si="5"/>
        <v>1065.4000000000001</v>
      </c>
      <c r="K57" s="34">
        <f t="shared" si="6"/>
        <v>6786.8</v>
      </c>
      <c r="L57" s="54">
        <f t="shared" si="7"/>
        <v>6.37</v>
      </c>
      <c r="M57" s="25">
        <v>16967</v>
      </c>
      <c r="N57" s="36">
        <f t="shared" si="8"/>
        <v>15.925000000000001</v>
      </c>
      <c r="O57" s="55">
        <v>38.57</v>
      </c>
      <c r="P57" s="60"/>
    </row>
    <row r="58" spans="1:16" ht="27" customHeight="1" thickBot="1">
      <c r="A58" s="296">
        <v>1145</v>
      </c>
      <c r="B58" s="136" t="s">
        <v>99</v>
      </c>
      <c r="C58" s="293">
        <v>9002070</v>
      </c>
      <c r="D58" s="135">
        <v>75.7</v>
      </c>
      <c r="E58" s="135">
        <v>126.6</v>
      </c>
      <c r="F58" s="56">
        <v>18</v>
      </c>
      <c r="G58" s="56">
        <v>31</v>
      </c>
      <c r="H58" s="56">
        <f t="shared" si="9"/>
        <v>558</v>
      </c>
      <c r="I58" s="218"/>
      <c r="J58" s="200">
        <f t="shared" si="5"/>
        <v>70642.8</v>
      </c>
      <c r="K58" s="84">
        <f t="shared" si="6"/>
        <v>362200.4</v>
      </c>
      <c r="L58" s="87">
        <f t="shared" si="7"/>
        <v>5.13</v>
      </c>
      <c r="M58" s="74">
        <v>905501</v>
      </c>
      <c r="N58" s="88">
        <f t="shared" si="8"/>
        <v>12.818</v>
      </c>
      <c r="O58" s="177">
        <v>38.57</v>
      </c>
      <c r="P58" s="287"/>
    </row>
    <row r="59" spans="1:16" ht="27" customHeight="1" thickBot="1">
      <c r="A59" s="80"/>
      <c r="B59" s="81"/>
      <c r="C59" s="82"/>
      <c r="D59" s="219">
        <f t="shared" ref="D59:J59" si="10">SUM(D37:D58)</f>
        <v>823.55000000000007</v>
      </c>
      <c r="E59" s="219">
        <f t="shared" si="10"/>
        <v>1169.0999999999999</v>
      </c>
      <c r="F59" s="219">
        <f t="shared" si="10"/>
        <v>232</v>
      </c>
      <c r="G59" s="219">
        <f t="shared" si="10"/>
        <v>682</v>
      </c>
      <c r="H59" s="219">
        <f t="shared" si="10"/>
        <v>7192</v>
      </c>
      <c r="I59" s="220">
        <f t="shared" si="10"/>
        <v>37</v>
      </c>
      <c r="J59" s="96">
        <f t="shared" si="10"/>
        <v>336995.00000000006</v>
      </c>
      <c r="K59" s="178"/>
      <c r="L59" s="178">
        <f>SUM(L37:L58)</f>
        <v>81.48</v>
      </c>
      <c r="M59" s="309">
        <f>SUM(M37:M58)</f>
        <v>3396302</v>
      </c>
      <c r="N59" s="82"/>
      <c r="O59" s="82"/>
      <c r="P59" s="287"/>
    </row>
    <row r="60" spans="1:16" ht="27" customHeight="1">
      <c r="A60" s="43" t="s">
        <v>0</v>
      </c>
      <c r="B60" s="38" t="s">
        <v>7</v>
      </c>
      <c r="C60" s="9"/>
      <c r="D60" s="207"/>
      <c r="E60" s="207"/>
      <c r="F60" s="9"/>
      <c r="G60" s="9"/>
      <c r="H60" s="9"/>
      <c r="I60" s="208"/>
      <c r="K60" s="9"/>
      <c r="M60" s="9"/>
      <c r="N60" s="180"/>
      <c r="O60" s="180"/>
      <c r="P60" s="287"/>
    </row>
    <row r="61" spans="1:16" ht="27" customHeight="1">
      <c r="A61" s="43"/>
      <c r="B61" s="38" t="s">
        <v>8</v>
      </c>
      <c r="C61" s="9"/>
      <c r="D61" s="207"/>
      <c r="E61" s="207"/>
      <c r="F61" s="9"/>
      <c r="G61" s="9"/>
      <c r="H61" s="9"/>
      <c r="I61" s="208"/>
      <c r="K61" s="9"/>
      <c r="M61" s="9"/>
      <c r="N61" s="41"/>
      <c r="O61" s="41"/>
      <c r="P61" s="287"/>
    </row>
    <row r="62" spans="1:16" ht="27" customHeight="1">
      <c r="A62" s="43"/>
      <c r="B62" s="38" t="s">
        <v>9</v>
      </c>
      <c r="C62" s="9"/>
      <c r="D62" s="207"/>
      <c r="E62" s="207"/>
      <c r="F62" s="9"/>
      <c r="G62" s="9"/>
      <c r="H62" s="9"/>
      <c r="I62" s="208"/>
      <c r="K62" s="9"/>
      <c r="M62" s="9"/>
      <c r="N62" s="41"/>
      <c r="O62" s="41"/>
      <c r="P62" s="287"/>
    </row>
    <row r="63" spans="1:16" ht="27" customHeight="1">
      <c r="A63" s="43"/>
      <c r="B63" s="38" t="s">
        <v>10</v>
      </c>
      <c r="C63" s="9"/>
      <c r="D63" s="207"/>
      <c r="E63" s="207"/>
      <c r="F63" s="9"/>
      <c r="G63" s="9"/>
      <c r="H63" s="9"/>
      <c r="I63" s="208"/>
      <c r="J63" s="221"/>
      <c r="K63" s="9"/>
      <c r="M63" s="9"/>
      <c r="N63" s="41"/>
      <c r="O63" s="41"/>
      <c r="P63" s="287"/>
    </row>
    <row r="64" spans="1:16" ht="27" customHeight="1">
      <c r="A64" s="43"/>
      <c r="B64" s="38" t="s">
        <v>11</v>
      </c>
      <c r="D64" s="209"/>
      <c r="E64" s="209"/>
      <c r="F64" s="207"/>
      <c r="G64" s="207"/>
      <c r="H64" s="9"/>
      <c r="I64" s="208"/>
      <c r="K64" s="9"/>
      <c r="M64" s="9"/>
      <c r="N64" s="125"/>
      <c r="O64" s="125"/>
      <c r="P64" s="287"/>
    </row>
    <row r="65" spans="1:16" ht="27" customHeight="1">
      <c r="A65" s="43"/>
      <c r="B65" s="7" t="s">
        <v>12</v>
      </c>
      <c r="C65" s="9"/>
      <c r="D65" s="209"/>
      <c r="E65" s="209"/>
      <c r="F65" s="9"/>
      <c r="G65" s="9"/>
      <c r="H65" s="9"/>
      <c r="I65" s="208"/>
      <c r="K65" s="9"/>
      <c r="M65" s="9"/>
      <c r="N65" s="10"/>
      <c r="O65" s="10"/>
      <c r="P65" s="287"/>
    </row>
    <row r="66" spans="1:16" ht="27" customHeight="1" thickBot="1">
      <c r="A66" s="44"/>
      <c r="B66" s="124"/>
      <c r="C66" s="32"/>
      <c r="D66" s="210"/>
      <c r="E66" s="210"/>
      <c r="F66" s="32"/>
      <c r="G66" s="32"/>
      <c r="H66" s="32"/>
      <c r="I66" s="211"/>
      <c r="J66" s="45"/>
      <c r="K66" s="32"/>
      <c r="L66" s="39"/>
      <c r="M66" s="32"/>
      <c r="N66" s="114"/>
      <c r="O66" s="114"/>
      <c r="P66" s="287"/>
    </row>
    <row r="67" spans="1:16" ht="27" customHeight="1">
      <c r="B67" s="4" t="s">
        <v>13</v>
      </c>
      <c r="D67" s="222"/>
      <c r="E67" s="222"/>
    </row>
    <row r="68" spans="1:16" ht="27" customHeight="1">
      <c r="D68" s="222"/>
      <c r="E68" s="222"/>
    </row>
    <row r="69" spans="1:16" ht="27" customHeight="1" thickBot="1">
      <c r="A69" s="46"/>
      <c r="B69" s="6"/>
      <c r="C69" s="324" t="s">
        <v>19</v>
      </c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</row>
    <row r="70" spans="1:16" ht="64.900000000000006" customHeight="1" thickBot="1">
      <c r="A70" s="11" t="s">
        <v>123</v>
      </c>
      <c r="B70" s="3" t="s">
        <v>3</v>
      </c>
      <c r="C70" s="1" t="s">
        <v>4</v>
      </c>
      <c r="D70" s="1" t="s">
        <v>115</v>
      </c>
      <c r="E70" s="1" t="s">
        <v>116</v>
      </c>
      <c r="F70" s="1" t="s">
        <v>1</v>
      </c>
      <c r="G70" s="1" t="s">
        <v>30</v>
      </c>
      <c r="H70" s="1" t="s">
        <v>119</v>
      </c>
      <c r="I70" s="69" t="s">
        <v>120</v>
      </c>
      <c r="J70" s="1" t="s">
        <v>121</v>
      </c>
      <c r="K70" s="70" t="s">
        <v>122</v>
      </c>
      <c r="L70" s="1" t="s">
        <v>5</v>
      </c>
      <c r="M70" s="181" t="s">
        <v>105</v>
      </c>
      <c r="N70" s="1" t="s">
        <v>14</v>
      </c>
      <c r="O70" s="1" t="s">
        <v>6</v>
      </c>
      <c r="P70" s="308"/>
    </row>
    <row r="71" spans="1:16" ht="27" customHeight="1">
      <c r="A71" s="298">
        <v>1120</v>
      </c>
      <c r="B71" s="299" t="s">
        <v>60</v>
      </c>
      <c r="C71" s="217">
        <v>9001862</v>
      </c>
      <c r="D71" s="191">
        <v>0</v>
      </c>
      <c r="E71" s="191">
        <v>10</v>
      </c>
      <c r="F71" s="303">
        <v>2</v>
      </c>
      <c r="G71" s="223">
        <v>28</v>
      </c>
      <c r="H71" s="212">
        <f>F71*G71</f>
        <v>56</v>
      </c>
      <c r="I71" s="271"/>
      <c r="J71" s="193">
        <f t="shared" ref="J71:J92" si="11">(E71*H71)-I71</f>
        <v>560</v>
      </c>
      <c r="K71" s="174">
        <f t="shared" ref="K71:K92" si="12">M71/2.5</f>
        <v>106</v>
      </c>
      <c r="L71" s="118">
        <f>ROUND(K71/J71,2)</f>
        <v>0.19</v>
      </c>
      <c r="M71" s="25">
        <v>265</v>
      </c>
      <c r="N71" s="119">
        <f>ROUND(M71/J71,3)</f>
        <v>0.47299999999999998</v>
      </c>
      <c r="O71" s="175">
        <v>38.57</v>
      </c>
      <c r="P71" s="287"/>
    </row>
    <row r="72" spans="1:16" ht="27" customHeight="1">
      <c r="A72" s="289">
        <v>1121</v>
      </c>
      <c r="B72" s="130" t="s">
        <v>43</v>
      </c>
      <c r="C72" s="291">
        <v>9001863</v>
      </c>
      <c r="D72" s="131">
        <v>48.8</v>
      </c>
      <c r="E72" s="131">
        <v>48.8</v>
      </c>
      <c r="F72" s="33">
        <v>24</v>
      </c>
      <c r="G72" s="224">
        <v>28</v>
      </c>
      <c r="H72" s="33">
        <f t="shared" ref="H72:H92" si="13">F72*G72</f>
        <v>672</v>
      </c>
      <c r="I72" s="225"/>
      <c r="J72" s="196">
        <f t="shared" si="11"/>
        <v>32793.599999999999</v>
      </c>
      <c r="K72" s="34">
        <f t="shared" si="12"/>
        <v>191459.20000000001</v>
      </c>
      <c r="L72" s="54">
        <f t="shared" ref="L72:L92" si="14">ROUND(K72/J72,2)</f>
        <v>5.84</v>
      </c>
      <c r="M72" s="25">
        <v>478648</v>
      </c>
      <c r="N72" s="36">
        <f t="shared" ref="N72:N92" si="15">ROUND(M72/J72,3)</f>
        <v>14.596</v>
      </c>
      <c r="O72" s="55">
        <v>38.57</v>
      </c>
      <c r="P72" s="60"/>
    </row>
    <row r="73" spans="1:16" ht="27" customHeight="1">
      <c r="A73" s="289">
        <v>1122</v>
      </c>
      <c r="B73" s="130" t="s">
        <v>44</v>
      </c>
      <c r="C73" s="291">
        <v>9001864</v>
      </c>
      <c r="D73" s="132">
        <v>71.150000000000006</v>
      </c>
      <c r="E73" s="132">
        <v>72.400000000000006</v>
      </c>
      <c r="F73" s="33">
        <v>6</v>
      </c>
      <c r="G73" s="224">
        <v>28</v>
      </c>
      <c r="H73" s="33">
        <f t="shared" si="13"/>
        <v>168</v>
      </c>
      <c r="I73" s="225"/>
      <c r="J73" s="196">
        <f t="shared" si="11"/>
        <v>12163.2</v>
      </c>
      <c r="K73" s="34">
        <f t="shared" si="12"/>
        <v>44347.199999999997</v>
      </c>
      <c r="L73" s="54">
        <f t="shared" si="14"/>
        <v>3.65</v>
      </c>
      <c r="M73" s="25">
        <v>110868</v>
      </c>
      <c r="N73" s="36">
        <f t="shared" si="15"/>
        <v>9.1150000000000002</v>
      </c>
      <c r="O73" s="55">
        <v>38.57</v>
      </c>
      <c r="P73" s="100"/>
    </row>
    <row r="74" spans="1:16" ht="27" customHeight="1">
      <c r="A74" s="289">
        <v>1123</v>
      </c>
      <c r="B74" s="126" t="s">
        <v>45</v>
      </c>
      <c r="C74" s="291">
        <v>9002067</v>
      </c>
      <c r="D74" s="131">
        <v>19.600000000000001</v>
      </c>
      <c r="E74" s="131">
        <v>20.399999999999999</v>
      </c>
      <c r="F74" s="56">
        <v>14</v>
      </c>
      <c r="G74" s="224">
        <v>28</v>
      </c>
      <c r="H74" s="33">
        <f t="shared" si="13"/>
        <v>392</v>
      </c>
      <c r="I74" s="225"/>
      <c r="J74" s="196">
        <f t="shared" si="11"/>
        <v>7996.7999999999993</v>
      </c>
      <c r="K74" s="34">
        <f t="shared" si="12"/>
        <v>21061.599999999999</v>
      </c>
      <c r="L74" s="54">
        <f t="shared" si="14"/>
        <v>2.63</v>
      </c>
      <c r="M74" s="25">
        <v>52654</v>
      </c>
      <c r="N74" s="36">
        <f t="shared" si="15"/>
        <v>6.5839999999999996</v>
      </c>
      <c r="O74" s="55">
        <v>38.57</v>
      </c>
      <c r="P74" s="287"/>
    </row>
    <row r="75" spans="1:16" ht="27" customHeight="1">
      <c r="A75" s="289">
        <v>1125</v>
      </c>
      <c r="B75" s="126" t="s">
        <v>61</v>
      </c>
      <c r="C75" s="291">
        <v>9002182</v>
      </c>
      <c r="D75" s="133">
        <v>0</v>
      </c>
      <c r="E75" s="133">
        <v>20.8</v>
      </c>
      <c r="F75" s="56">
        <v>10</v>
      </c>
      <c r="G75" s="224">
        <v>28</v>
      </c>
      <c r="H75" s="33">
        <f t="shared" si="13"/>
        <v>280</v>
      </c>
      <c r="I75" s="225"/>
      <c r="J75" s="196">
        <f t="shared" si="11"/>
        <v>5824</v>
      </c>
      <c r="K75" s="34">
        <f t="shared" si="12"/>
        <v>6380.8</v>
      </c>
      <c r="L75" s="54">
        <f t="shared" si="14"/>
        <v>1.1000000000000001</v>
      </c>
      <c r="M75" s="25">
        <v>15952</v>
      </c>
      <c r="N75" s="36">
        <f t="shared" si="15"/>
        <v>2.7389999999999999</v>
      </c>
      <c r="O75" s="55">
        <v>38.57</v>
      </c>
      <c r="P75" s="287"/>
    </row>
    <row r="76" spans="1:16" ht="27" customHeight="1">
      <c r="A76" s="289">
        <v>1126</v>
      </c>
      <c r="B76" s="130" t="s">
        <v>56</v>
      </c>
      <c r="C76" s="291">
        <v>9002068</v>
      </c>
      <c r="D76" s="295">
        <v>65.650000000000006</v>
      </c>
      <c r="E76" s="297">
        <v>66.099999999999994</v>
      </c>
      <c r="F76" s="33">
        <v>2</v>
      </c>
      <c r="G76" s="224">
        <v>28</v>
      </c>
      <c r="H76" s="33">
        <f t="shared" si="13"/>
        <v>56</v>
      </c>
      <c r="I76" s="225"/>
      <c r="J76" s="196">
        <f t="shared" si="11"/>
        <v>3701.5999999999995</v>
      </c>
      <c r="K76" s="34">
        <f t="shared" si="12"/>
        <v>23421.200000000001</v>
      </c>
      <c r="L76" s="54">
        <f t="shared" si="14"/>
        <v>6.33</v>
      </c>
      <c r="M76" s="25">
        <v>58553</v>
      </c>
      <c r="N76" s="36">
        <f t="shared" si="15"/>
        <v>15.818</v>
      </c>
      <c r="O76" s="55">
        <v>38.57</v>
      </c>
      <c r="P76" s="287"/>
    </row>
    <row r="77" spans="1:16" ht="27" customHeight="1">
      <c r="A77" s="298">
        <v>1127</v>
      </c>
      <c r="B77" s="145" t="s">
        <v>68</v>
      </c>
      <c r="C77" s="294">
        <v>9002220</v>
      </c>
      <c r="D77" s="297">
        <v>0</v>
      </c>
      <c r="E77" s="297">
        <v>183.7</v>
      </c>
      <c r="F77" s="33">
        <v>2</v>
      </c>
      <c r="G77" s="224">
        <v>28</v>
      </c>
      <c r="H77" s="33">
        <f t="shared" si="13"/>
        <v>56</v>
      </c>
      <c r="I77" s="226"/>
      <c r="J77" s="196">
        <f t="shared" si="11"/>
        <v>10287.199999999999</v>
      </c>
      <c r="K77" s="34">
        <f>M77/2.5</f>
        <v>42733.2</v>
      </c>
      <c r="L77" s="54">
        <f>ROUND(K77/J77,2)</f>
        <v>4.1500000000000004</v>
      </c>
      <c r="M77" s="25">
        <v>106833</v>
      </c>
      <c r="N77" s="36">
        <f t="shared" si="15"/>
        <v>10.385</v>
      </c>
      <c r="O77" s="55">
        <v>39.57</v>
      </c>
    </row>
    <row r="78" spans="1:16" ht="27" customHeight="1">
      <c r="A78" s="289">
        <v>1128</v>
      </c>
      <c r="B78" s="126" t="s">
        <v>62</v>
      </c>
      <c r="C78" s="291">
        <v>9002283</v>
      </c>
      <c r="D78" s="297">
        <v>0</v>
      </c>
      <c r="E78" s="297">
        <v>35.15</v>
      </c>
      <c r="F78" s="33">
        <v>4</v>
      </c>
      <c r="G78" s="224">
        <v>28</v>
      </c>
      <c r="H78" s="33">
        <f t="shared" si="13"/>
        <v>112</v>
      </c>
      <c r="I78" s="225"/>
      <c r="J78" s="196">
        <f t="shared" si="11"/>
        <v>3936.7999999999997</v>
      </c>
      <c r="K78" s="34">
        <f t="shared" si="12"/>
        <v>2929.2</v>
      </c>
      <c r="L78" s="54">
        <f t="shared" si="14"/>
        <v>0.74</v>
      </c>
      <c r="M78" s="25">
        <v>7323</v>
      </c>
      <c r="N78" s="36">
        <f t="shared" si="15"/>
        <v>1.86</v>
      </c>
      <c r="O78" s="55">
        <v>38.57</v>
      </c>
      <c r="P78" s="287"/>
    </row>
    <row r="79" spans="1:16" ht="27" customHeight="1">
      <c r="A79" s="289">
        <v>1129</v>
      </c>
      <c r="B79" s="130" t="s">
        <v>57</v>
      </c>
      <c r="C79" s="291">
        <v>9002187</v>
      </c>
      <c r="D79" s="295">
        <v>30.3</v>
      </c>
      <c r="E79" s="295">
        <v>30.75</v>
      </c>
      <c r="F79" s="33">
        <v>10</v>
      </c>
      <c r="G79" s="224">
        <v>28</v>
      </c>
      <c r="H79" s="33">
        <f t="shared" si="13"/>
        <v>280</v>
      </c>
      <c r="I79" s="225"/>
      <c r="J79" s="196">
        <f t="shared" si="11"/>
        <v>8610</v>
      </c>
      <c r="K79" s="34">
        <f t="shared" si="12"/>
        <v>32696</v>
      </c>
      <c r="L79" s="54">
        <f t="shared" si="14"/>
        <v>3.8</v>
      </c>
      <c r="M79" s="25">
        <v>81740</v>
      </c>
      <c r="N79" s="36">
        <f t="shared" si="15"/>
        <v>9.4939999999999998</v>
      </c>
      <c r="O79" s="55">
        <v>38.57</v>
      </c>
      <c r="P79" s="287"/>
    </row>
    <row r="80" spans="1:16" ht="27" customHeight="1">
      <c r="A80" s="289">
        <v>1130</v>
      </c>
      <c r="B80" s="126" t="s">
        <v>63</v>
      </c>
      <c r="C80" s="291">
        <v>9002184</v>
      </c>
      <c r="D80" s="295">
        <v>0</v>
      </c>
      <c r="E80" s="295">
        <v>25.5</v>
      </c>
      <c r="F80" s="33">
        <v>10</v>
      </c>
      <c r="G80" s="224">
        <v>28</v>
      </c>
      <c r="H80" s="33">
        <f t="shared" si="13"/>
        <v>280</v>
      </c>
      <c r="I80" s="225">
        <v>25.5</v>
      </c>
      <c r="J80" s="196">
        <f t="shared" si="11"/>
        <v>7114.5</v>
      </c>
      <c r="K80" s="34">
        <f t="shared" si="12"/>
        <v>8942</v>
      </c>
      <c r="L80" s="54">
        <f t="shared" si="14"/>
        <v>1.26</v>
      </c>
      <c r="M80" s="25">
        <v>22355</v>
      </c>
      <c r="N80" s="36">
        <f t="shared" si="15"/>
        <v>3.1419999999999999</v>
      </c>
      <c r="O80" s="55">
        <v>38.57</v>
      </c>
      <c r="P80" s="287"/>
    </row>
    <row r="81" spans="1:16" ht="27" customHeight="1">
      <c r="A81" s="289">
        <v>1131</v>
      </c>
      <c r="B81" s="130" t="s">
        <v>46</v>
      </c>
      <c r="C81" s="291">
        <v>9002188</v>
      </c>
      <c r="D81" s="131">
        <v>18.899999999999999</v>
      </c>
      <c r="E81" s="131">
        <v>18.899999999999999</v>
      </c>
      <c r="F81" s="33">
        <v>16</v>
      </c>
      <c r="G81" s="224">
        <v>28</v>
      </c>
      <c r="H81" s="33">
        <f t="shared" si="13"/>
        <v>448</v>
      </c>
      <c r="I81" s="225"/>
      <c r="J81" s="196">
        <f t="shared" si="11"/>
        <v>8467.1999999999989</v>
      </c>
      <c r="K81" s="34">
        <f t="shared" si="12"/>
        <v>49443.6</v>
      </c>
      <c r="L81" s="54">
        <f t="shared" si="14"/>
        <v>5.84</v>
      </c>
      <c r="M81" s="25">
        <v>123609</v>
      </c>
      <c r="N81" s="36">
        <f t="shared" si="15"/>
        <v>14.599</v>
      </c>
      <c r="O81" s="55">
        <v>38.57</v>
      </c>
      <c r="P81" s="287"/>
    </row>
    <row r="82" spans="1:16" ht="27" customHeight="1">
      <c r="A82" s="289">
        <v>1132</v>
      </c>
      <c r="B82" s="130" t="s">
        <v>47</v>
      </c>
      <c r="C82" s="291">
        <v>9002189</v>
      </c>
      <c r="D82" s="131">
        <v>35.9</v>
      </c>
      <c r="E82" s="132">
        <f>35.9+0.45</f>
        <v>36.35</v>
      </c>
      <c r="F82" s="33">
        <v>12</v>
      </c>
      <c r="G82" s="224">
        <v>28</v>
      </c>
      <c r="H82" s="33">
        <f t="shared" si="13"/>
        <v>336</v>
      </c>
      <c r="I82" s="225"/>
      <c r="J82" s="196">
        <f t="shared" si="11"/>
        <v>12213.6</v>
      </c>
      <c r="K82" s="34">
        <f t="shared" si="12"/>
        <v>53335.199999999997</v>
      </c>
      <c r="L82" s="54">
        <f t="shared" si="14"/>
        <v>4.37</v>
      </c>
      <c r="M82" s="25">
        <v>133338</v>
      </c>
      <c r="N82" s="36">
        <f t="shared" si="15"/>
        <v>10.917</v>
      </c>
      <c r="O82" s="55">
        <v>38.57</v>
      </c>
      <c r="P82" s="60"/>
    </row>
    <row r="83" spans="1:16" ht="27" customHeight="1">
      <c r="A83" s="289">
        <v>1133</v>
      </c>
      <c r="B83" s="126" t="s">
        <v>58</v>
      </c>
      <c r="C83" s="291">
        <v>9002190</v>
      </c>
      <c r="D83" s="295">
        <v>56.45</v>
      </c>
      <c r="E83" s="295">
        <v>56.9</v>
      </c>
      <c r="F83" s="33">
        <v>4</v>
      </c>
      <c r="G83" s="224">
        <v>28</v>
      </c>
      <c r="H83" s="33">
        <f t="shared" si="13"/>
        <v>112</v>
      </c>
      <c r="I83" s="225"/>
      <c r="J83" s="196">
        <f t="shared" si="11"/>
        <v>6372.8</v>
      </c>
      <c r="K83" s="34">
        <f t="shared" si="12"/>
        <v>29516</v>
      </c>
      <c r="L83" s="54"/>
      <c r="M83" s="25">
        <v>73790</v>
      </c>
      <c r="N83" s="36">
        <f t="shared" si="15"/>
        <v>11.579000000000001</v>
      </c>
      <c r="O83" s="55">
        <v>38.57</v>
      </c>
      <c r="P83" s="60"/>
    </row>
    <row r="84" spans="1:16" ht="27" customHeight="1">
      <c r="A84" s="289">
        <v>1135</v>
      </c>
      <c r="B84" s="130" t="s">
        <v>48</v>
      </c>
      <c r="C84" s="291">
        <v>9002191</v>
      </c>
      <c r="D84" s="131">
        <v>28.4</v>
      </c>
      <c r="E84" s="131">
        <v>28.4</v>
      </c>
      <c r="F84" s="33">
        <v>24</v>
      </c>
      <c r="G84" s="224">
        <v>28</v>
      </c>
      <c r="H84" s="33">
        <f t="shared" si="13"/>
        <v>672</v>
      </c>
      <c r="I84" s="225"/>
      <c r="J84" s="196">
        <f t="shared" si="11"/>
        <v>19084.8</v>
      </c>
      <c r="K84" s="34">
        <f t="shared" si="12"/>
        <v>61999.199999999997</v>
      </c>
      <c r="L84" s="54">
        <f t="shared" si="14"/>
        <v>3.25</v>
      </c>
      <c r="M84" s="25">
        <v>154998</v>
      </c>
      <c r="N84" s="36">
        <f t="shared" si="15"/>
        <v>8.1219999999999999</v>
      </c>
      <c r="O84" s="55">
        <v>38.57</v>
      </c>
    </row>
    <row r="85" spans="1:16" ht="27" customHeight="1">
      <c r="A85" s="289">
        <v>1136</v>
      </c>
      <c r="B85" s="130" t="s">
        <v>49</v>
      </c>
      <c r="C85" s="291">
        <v>9002192</v>
      </c>
      <c r="D85" s="132">
        <v>11.65</v>
      </c>
      <c r="E85" s="132">
        <f>26.4+0.45</f>
        <v>26.849999999999998</v>
      </c>
      <c r="F85" s="33">
        <v>6</v>
      </c>
      <c r="G85" s="224">
        <v>28</v>
      </c>
      <c r="H85" s="33">
        <f t="shared" si="13"/>
        <v>168</v>
      </c>
      <c r="I85" s="225"/>
      <c r="J85" s="196">
        <f t="shared" si="11"/>
        <v>4510.7999999999993</v>
      </c>
      <c r="K85" s="34">
        <f t="shared" si="12"/>
        <v>23265.599999999999</v>
      </c>
      <c r="L85" s="54">
        <f t="shared" si="14"/>
        <v>5.16</v>
      </c>
      <c r="M85" s="25">
        <v>58164</v>
      </c>
      <c r="N85" s="36">
        <f t="shared" si="15"/>
        <v>12.894</v>
      </c>
      <c r="O85" s="55">
        <v>38.57</v>
      </c>
      <c r="P85" s="287"/>
    </row>
    <row r="86" spans="1:16" ht="27" customHeight="1">
      <c r="A86" s="289">
        <v>1137</v>
      </c>
      <c r="B86" s="130" t="s">
        <v>50</v>
      </c>
      <c r="C86" s="291">
        <v>9002185</v>
      </c>
      <c r="D86" s="131">
        <v>69.3</v>
      </c>
      <c r="E86" s="131">
        <v>69.3</v>
      </c>
      <c r="F86" s="33">
        <v>14</v>
      </c>
      <c r="G86" s="224">
        <v>28</v>
      </c>
      <c r="H86" s="33">
        <f t="shared" si="13"/>
        <v>392</v>
      </c>
      <c r="I86" s="225"/>
      <c r="J86" s="196">
        <f t="shared" si="11"/>
        <v>27165.599999999999</v>
      </c>
      <c r="K86" s="34">
        <f t="shared" si="12"/>
        <v>62796.4</v>
      </c>
      <c r="L86" s="54">
        <f t="shared" si="14"/>
        <v>2.31</v>
      </c>
      <c r="M86" s="25">
        <v>156991</v>
      </c>
      <c r="N86" s="36">
        <f t="shared" si="15"/>
        <v>5.7789999999999999</v>
      </c>
      <c r="O86" s="55">
        <v>38.57</v>
      </c>
      <c r="P86" s="287"/>
    </row>
    <row r="87" spans="1:16" ht="27" customHeight="1">
      <c r="A87" s="289">
        <v>1139</v>
      </c>
      <c r="B87" s="130" t="s">
        <v>51</v>
      </c>
      <c r="C87" s="291">
        <v>9002193</v>
      </c>
      <c r="D87" s="131">
        <v>27.9</v>
      </c>
      <c r="E87" s="131">
        <v>27.9</v>
      </c>
      <c r="F87" s="33">
        <v>18</v>
      </c>
      <c r="G87" s="224">
        <v>28</v>
      </c>
      <c r="H87" s="33">
        <f t="shared" si="13"/>
        <v>504</v>
      </c>
      <c r="I87" s="225"/>
      <c r="J87" s="196">
        <f t="shared" si="11"/>
        <v>14061.599999999999</v>
      </c>
      <c r="K87" s="34">
        <f t="shared" si="12"/>
        <v>61907.6</v>
      </c>
      <c r="L87" s="54">
        <f t="shared" si="14"/>
        <v>4.4000000000000004</v>
      </c>
      <c r="M87" s="25">
        <v>154769</v>
      </c>
      <c r="N87" s="36">
        <f t="shared" si="15"/>
        <v>11.006</v>
      </c>
      <c r="O87" s="55">
        <v>38.57</v>
      </c>
      <c r="P87" s="287"/>
    </row>
    <row r="88" spans="1:16" ht="27" customHeight="1">
      <c r="A88" s="289">
        <v>1140</v>
      </c>
      <c r="B88" s="130" t="s">
        <v>52</v>
      </c>
      <c r="C88" s="291">
        <v>9002194</v>
      </c>
      <c r="D88" s="131">
        <v>76.5</v>
      </c>
      <c r="E88" s="131">
        <v>76.5</v>
      </c>
      <c r="F88" s="33">
        <v>16</v>
      </c>
      <c r="G88" s="224">
        <v>28</v>
      </c>
      <c r="H88" s="33">
        <f t="shared" si="13"/>
        <v>448</v>
      </c>
      <c r="I88" s="225"/>
      <c r="J88" s="196">
        <f t="shared" si="11"/>
        <v>34272</v>
      </c>
      <c r="K88" s="34">
        <f t="shared" si="12"/>
        <v>210848</v>
      </c>
      <c r="L88" s="54">
        <f t="shared" si="14"/>
        <v>6.15</v>
      </c>
      <c r="M88" s="25">
        <v>527120</v>
      </c>
      <c r="N88" s="36">
        <f t="shared" si="15"/>
        <v>15.38</v>
      </c>
      <c r="O88" s="55">
        <v>38.57</v>
      </c>
      <c r="P88" s="287"/>
    </row>
    <row r="89" spans="1:16" ht="27" customHeight="1">
      <c r="A89" s="289">
        <v>1141</v>
      </c>
      <c r="B89" s="130" t="s">
        <v>59</v>
      </c>
      <c r="C89" s="291">
        <v>9002069</v>
      </c>
      <c r="D89" s="295">
        <v>137.44999999999999</v>
      </c>
      <c r="E89" s="295">
        <v>137.9</v>
      </c>
      <c r="F89" s="33">
        <v>2</v>
      </c>
      <c r="G89" s="224">
        <v>28</v>
      </c>
      <c r="H89" s="33">
        <f t="shared" si="13"/>
        <v>56</v>
      </c>
      <c r="I89" s="227">
        <v>144.80000000000001</v>
      </c>
      <c r="J89" s="196">
        <f t="shared" si="11"/>
        <v>7577.6</v>
      </c>
      <c r="K89" s="34">
        <f t="shared" si="12"/>
        <v>33508.400000000001</v>
      </c>
      <c r="L89" s="54"/>
      <c r="M89" s="25">
        <v>83771</v>
      </c>
      <c r="N89" s="36">
        <f t="shared" si="15"/>
        <v>11.055</v>
      </c>
      <c r="O89" s="55">
        <v>38.57</v>
      </c>
      <c r="P89" s="287"/>
    </row>
    <row r="90" spans="1:16" ht="27" customHeight="1">
      <c r="A90" s="289">
        <v>1142</v>
      </c>
      <c r="B90" s="130" t="s">
        <v>53</v>
      </c>
      <c r="C90" s="291">
        <v>9001865</v>
      </c>
      <c r="D90" s="131">
        <v>45.5</v>
      </c>
      <c r="E90" s="131">
        <v>45.5</v>
      </c>
      <c r="F90" s="33">
        <v>10</v>
      </c>
      <c r="G90" s="224">
        <v>28</v>
      </c>
      <c r="H90" s="33">
        <f t="shared" si="13"/>
        <v>280</v>
      </c>
      <c r="I90" s="225"/>
      <c r="J90" s="196">
        <f t="shared" si="11"/>
        <v>12740</v>
      </c>
      <c r="K90" s="34">
        <f t="shared" si="12"/>
        <v>23454.400000000001</v>
      </c>
      <c r="L90" s="54">
        <f t="shared" si="14"/>
        <v>1.84</v>
      </c>
      <c r="M90" s="25">
        <v>58636</v>
      </c>
      <c r="N90" s="36">
        <f t="shared" si="15"/>
        <v>4.6029999999999998</v>
      </c>
      <c r="O90" s="55">
        <v>38.57</v>
      </c>
      <c r="P90" s="100"/>
    </row>
    <row r="91" spans="1:16" ht="27" customHeight="1">
      <c r="A91" s="289">
        <v>1143</v>
      </c>
      <c r="B91" s="130" t="s">
        <v>54</v>
      </c>
      <c r="C91" s="291">
        <v>9002214</v>
      </c>
      <c r="D91" s="131">
        <v>4.4000000000000004</v>
      </c>
      <c r="E91" s="131">
        <v>4.4000000000000004</v>
      </c>
      <c r="F91" s="33">
        <v>8</v>
      </c>
      <c r="G91" s="224">
        <v>28</v>
      </c>
      <c r="H91" s="33">
        <f t="shared" si="13"/>
        <v>224</v>
      </c>
      <c r="I91" s="225"/>
      <c r="J91" s="196">
        <f t="shared" si="11"/>
        <v>985.60000000000014</v>
      </c>
      <c r="K91" s="34">
        <f t="shared" si="12"/>
        <v>6390.4</v>
      </c>
      <c r="L91" s="54">
        <f t="shared" si="14"/>
        <v>6.48</v>
      </c>
      <c r="M91" s="25">
        <v>15976</v>
      </c>
      <c r="N91" s="36">
        <f t="shared" si="15"/>
        <v>16.209</v>
      </c>
      <c r="O91" s="55">
        <v>38.57</v>
      </c>
      <c r="P91" s="60"/>
    </row>
    <row r="92" spans="1:16" ht="27" customHeight="1" thickBot="1">
      <c r="A92" s="296">
        <v>1145</v>
      </c>
      <c r="B92" s="136" t="s">
        <v>99</v>
      </c>
      <c r="C92" s="293">
        <v>9002070</v>
      </c>
      <c r="D92" s="135">
        <v>75.7</v>
      </c>
      <c r="E92" s="135">
        <v>126.6</v>
      </c>
      <c r="F92" s="56">
        <v>18</v>
      </c>
      <c r="G92" s="223">
        <v>28</v>
      </c>
      <c r="H92" s="56">
        <f t="shared" si="13"/>
        <v>504</v>
      </c>
      <c r="I92" s="228"/>
      <c r="J92" s="200">
        <f t="shared" si="11"/>
        <v>63806.399999999994</v>
      </c>
      <c r="K92" s="174">
        <f t="shared" si="12"/>
        <v>497324.79999999999</v>
      </c>
      <c r="L92" s="87">
        <f t="shared" si="14"/>
        <v>7.79</v>
      </c>
      <c r="M92" s="176">
        <v>1243312</v>
      </c>
      <c r="N92" s="88">
        <f t="shared" si="15"/>
        <v>19.486000000000001</v>
      </c>
      <c r="O92" s="177">
        <v>38.57</v>
      </c>
      <c r="P92" s="287"/>
    </row>
    <row r="93" spans="1:16" ht="27" customHeight="1" thickBot="1">
      <c r="A93" s="80"/>
      <c r="B93" s="81"/>
      <c r="C93" s="82"/>
      <c r="D93" s="219">
        <f t="shared" ref="D93:I93" si="16">SUM(D71:D92)</f>
        <v>823.55000000000007</v>
      </c>
      <c r="E93" s="219">
        <f t="shared" si="16"/>
        <v>1169.0999999999999</v>
      </c>
      <c r="F93" s="219">
        <f t="shared" si="16"/>
        <v>232</v>
      </c>
      <c r="G93" s="219">
        <f t="shared" si="16"/>
        <v>616</v>
      </c>
      <c r="H93" s="219">
        <f t="shared" si="16"/>
        <v>6496</v>
      </c>
      <c r="I93" s="219">
        <f t="shared" si="16"/>
        <v>170.3</v>
      </c>
      <c r="J93" s="83">
        <f>SUM(J71:J92)</f>
        <v>304245.7</v>
      </c>
      <c r="K93" s="83">
        <f>SUM(K71:K92)</f>
        <v>1487866</v>
      </c>
      <c r="L93" s="83">
        <f>SUM(L71:L92)</f>
        <v>77.280000000000015</v>
      </c>
      <c r="M93" s="104">
        <f>SUM(M71:M92)</f>
        <v>3719665</v>
      </c>
      <c r="N93" s="97"/>
      <c r="O93" s="97"/>
      <c r="P93" s="287"/>
    </row>
    <row r="94" spans="1:16" ht="27" customHeight="1">
      <c r="A94" s="43" t="s">
        <v>0</v>
      </c>
      <c r="B94" s="38" t="s">
        <v>7</v>
      </c>
      <c r="C94" s="9"/>
      <c r="D94" s="207"/>
      <c r="E94" s="207"/>
      <c r="F94" s="9"/>
      <c r="G94" s="9"/>
      <c r="H94" s="9"/>
      <c r="I94" s="208"/>
      <c r="K94" s="9"/>
      <c r="M94" s="9"/>
      <c r="N94" s="180"/>
      <c r="O94" s="180"/>
      <c r="P94" s="287"/>
    </row>
    <row r="95" spans="1:16" ht="27" customHeight="1">
      <c r="A95" s="43"/>
      <c r="B95" s="38" t="s">
        <v>8</v>
      </c>
      <c r="C95" s="9"/>
      <c r="D95" s="207"/>
      <c r="E95" s="207"/>
      <c r="F95" s="9"/>
      <c r="G95" s="9"/>
      <c r="H95" s="9"/>
      <c r="I95" s="208"/>
      <c r="K95" s="9"/>
      <c r="M95" s="9"/>
      <c r="N95" s="41"/>
      <c r="O95" s="41"/>
      <c r="P95" s="287"/>
    </row>
    <row r="96" spans="1:16" ht="27" customHeight="1">
      <c r="A96" s="43"/>
      <c r="B96" s="38" t="s">
        <v>9</v>
      </c>
      <c r="C96" s="9"/>
      <c r="D96" s="207"/>
      <c r="E96" s="207"/>
      <c r="F96" s="9"/>
      <c r="G96" s="9"/>
      <c r="H96" s="9"/>
      <c r="I96" s="208"/>
      <c r="K96" s="9"/>
      <c r="M96" s="9"/>
      <c r="N96" s="41"/>
      <c r="O96" s="41"/>
      <c r="P96" s="287"/>
    </row>
    <row r="97" spans="1:17" ht="27" customHeight="1">
      <c r="A97" s="43"/>
      <c r="B97" s="38" t="s">
        <v>10</v>
      </c>
      <c r="C97" s="9"/>
      <c r="D97" s="207"/>
      <c r="E97" s="207"/>
      <c r="F97" s="9"/>
      <c r="G97" s="9"/>
      <c r="H97" s="9"/>
      <c r="I97" s="208"/>
      <c r="K97" s="9"/>
      <c r="M97" s="9"/>
      <c r="N97" s="41"/>
      <c r="O97" s="41"/>
      <c r="P97" s="287"/>
    </row>
    <row r="98" spans="1:17" ht="27" customHeight="1">
      <c r="A98" s="43"/>
      <c r="B98" s="38" t="s">
        <v>11</v>
      </c>
      <c r="D98" s="209"/>
      <c r="E98" s="209"/>
      <c r="F98" s="207"/>
      <c r="G98" s="207"/>
      <c r="H98" s="9"/>
      <c r="I98" s="208"/>
      <c r="K98" s="9"/>
      <c r="M98" s="9"/>
      <c r="N98" s="125"/>
      <c r="O98" s="125"/>
      <c r="P98" s="287"/>
    </row>
    <row r="99" spans="1:17" ht="27" customHeight="1">
      <c r="A99" s="43"/>
      <c r="B99" s="7" t="s">
        <v>12</v>
      </c>
      <c r="C99" s="9"/>
      <c r="D99" s="209"/>
      <c r="E99" s="209"/>
      <c r="F99" s="9"/>
      <c r="G99" s="9"/>
      <c r="H99" s="9"/>
      <c r="I99" s="208"/>
      <c r="K99" s="9"/>
      <c r="M99" s="9"/>
      <c r="N99" s="10"/>
      <c r="O99" s="10"/>
      <c r="P99" s="287"/>
    </row>
    <row r="100" spans="1:17" ht="27" customHeight="1" thickBot="1">
      <c r="A100" s="44"/>
      <c r="B100" s="124"/>
      <c r="C100" s="32"/>
      <c r="D100" s="210"/>
      <c r="E100" s="210"/>
      <c r="F100" s="32"/>
      <c r="G100" s="32"/>
      <c r="H100" s="32"/>
      <c r="I100" s="211"/>
      <c r="J100" s="45"/>
      <c r="K100" s="32"/>
      <c r="L100" s="39"/>
      <c r="M100" s="32"/>
      <c r="N100" s="114"/>
      <c r="O100" s="114"/>
      <c r="P100" s="287"/>
    </row>
    <row r="101" spans="1:17" ht="27" customHeight="1">
      <c r="B101" s="4" t="s">
        <v>13</v>
      </c>
      <c r="D101" s="222"/>
      <c r="E101" s="222"/>
    </row>
    <row r="102" spans="1:17" ht="27" customHeight="1">
      <c r="D102" s="222"/>
      <c r="E102" s="222"/>
    </row>
    <row r="103" spans="1:17" ht="27" customHeight="1" thickBot="1">
      <c r="C103" s="324" t="s">
        <v>20</v>
      </c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</row>
    <row r="104" spans="1:17" ht="64.900000000000006" customHeight="1" thickBot="1">
      <c r="A104" s="306" t="s">
        <v>123</v>
      </c>
      <c r="B104" s="63" t="s">
        <v>3</v>
      </c>
      <c r="C104" s="305" t="s">
        <v>4</v>
      </c>
      <c r="D104" s="305" t="s">
        <v>115</v>
      </c>
      <c r="E104" s="305" t="s">
        <v>116</v>
      </c>
      <c r="F104" s="305" t="s">
        <v>117</v>
      </c>
      <c r="G104" s="305" t="s">
        <v>118</v>
      </c>
      <c r="H104" s="305" t="s">
        <v>119</v>
      </c>
      <c r="I104" s="190" t="s">
        <v>120</v>
      </c>
      <c r="J104" s="305" t="s">
        <v>121</v>
      </c>
      <c r="K104" s="64" t="s">
        <v>122</v>
      </c>
      <c r="L104" s="307" t="s">
        <v>5</v>
      </c>
      <c r="M104" s="61" t="s">
        <v>114</v>
      </c>
      <c r="N104" s="1" t="s">
        <v>14</v>
      </c>
      <c r="O104" s="307" t="s">
        <v>6</v>
      </c>
      <c r="P104" s="304"/>
    </row>
    <row r="105" spans="1:17" ht="27" customHeight="1">
      <c r="A105" s="127">
        <v>1120</v>
      </c>
      <c r="B105" s="144" t="s">
        <v>60</v>
      </c>
      <c r="C105" s="71">
        <v>9001862</v>
      </c>
      <c r="D105" s="191">
        <v>0</v>
      </c>
      <c r="E105" s="191">
        <v>10</v>
      </c>
      <c r="F105" s="71">
        <v>2</v>
      </c>
      <c r="G105" s="229">
        <v>31</v>
      </c>
      <c r="H105" s="229">
        <f>F105*G105</f>
        <v>62</v>
      </c>
      <c r="I105" s="272"/>
      <c r="J105" s="193">
        <f t="shared" ref="J105:J126" si="17">(E105*H105)-I105</f>
        <v>620</v>
      </c>
      <c r="K105" s="72">
        <f t="shared" ref="K105:K116" si="18">M105/2.5</f>
        <v>63.2</v>
      </c>
      <c r="L105" s="65">
        <f>ROUND(K105/J105,2)</f>
        <v>0.1</v>
      </c>
      <c r="M105" s="268">
        <v>158</v>
      </c>
      <c r="N105" s="73">
        <f>ROUND(M105/J105,3)</f>
        <v>0.255</v>
      </c>
      <c r="O105" s="73">
        <v>38.57</v>
      </c>
      <c r="P105" s="287"/>
    </row>
    <row r="106" spans="1:17" ht="27" customHeight="1">
      <c r="A106" s="289">
        <v>1121</v>
      </c>
      <c r="B106" s="130" t="s">
        <v>43</v>
      </c>
      <c r="C106" s="291">
        <v>9001863</v>
      </c>
      <c r="D106" s="131">
        <v>48.8</v>
      </c>
      <c r="E106" s="131">
        <v>48.8</v>
      </c>
      <c r="F106" s="33">
        <v>24</v>
      </c>
      <c r="G106" s="33">
        <v>31</v>
      </c>
      <c r="H106" s="33">
        <f>F106*G106</f>
        <v>744</v>
      </c>
      <c r="I106" s="230"/>
      <c r="J106" s="196">
        <f t="shared" si="17"/>
        <v>36307.199999999997</v>
      </c>
      <c r="K106" s="34">
        <f t="shared" si="18"/>
        <v>202387.6</v>
      </c>
      <c r="L106" s="54">
        <f t="shared" ref="L106:L126" si="19">ROUND(K106/J106,2)</f>
        <v>5.57</v>
      </c>
      <c r="M106" s="24">
        <v>505969</v>
      </c>
      <c r="N106" s="36">
        <f>ROUND(M106/J106,3)</f>
        <v>13.936</v>
      </c>
      <c r="O106" s="36">
        <v>38.57</v>
      </c>
      <c r="P106" s="60"/>
      <c r="Q106" s="50"/>
    </row>
    <row r="107" spans="1:17" ht="27" customHeight="1">
      <c r="A107" s="289">
        <v>1122</v>
      </c>
      <c r="B107" s="130" t="s">
        <v>44</v>
      </c>
      <c r="C107" s="291">
        <v>9001864</v>
      </c>
      <c r="D107" s="132">
        <v>71.150000000000006</v>
      </c>
      <c r="E107" s="132">
        <v>72.400000000000006</v>
      </c>
      <c r="F107" s="33">
        <v>6</v>
      </c>
      <c r="G107" s="33">
        <v>31</v>
      </c>
      <c r="H107" s="33">
        <f t="shared" ref="H107:H126" si="20">F107*G107</f>
        <v>186</v>
      </c>
      <c r="I107" s="230"/>
      <c r="J107" s="196">
        <f t="shared" si="17"/>
        <v>13466.400000000001</v>
      </c>
      <c r="K107" s="34">
        <f t="shared" si="18"/>
        <v>46390.400000000001</v>
      </c>
      <c r="L107" s="54">
        <f t="shared" si="19"/>
        <v>3.44</v>
      </c>
      <c r="M107" s="24">
        <v>115976</v>
      </c>
      <c r="N107" s="119">
        <f t="shared" ref="N107:N126" si="21">ROUND(M107/J107,3)</f>
        <v>8.6120000000000001</v>
      </c>
      <c r="O107" s="36">
        <v>38.57</v>
      </c>
      <c r="P107" s="60"/>
      <c r="Q107" s="50"/>
    </row>
    <row r="108" spans="1:17" ht="27" customHeight="1">
      <c r="A108" s="289">
        <v>1123</v>
      </c>
      <c r="B108" s="126" t="s">
        <v>45</v>
      </c>
      <c r="C108" s="291">
        <v>9002067</v>
      </c>
      <c r="D108" s="131">
        <v>19.600000000000001</v>
      </c>
      <c r="E108" s="131">
        <v>20.399999999999999</v>
      </c>
      <c r="F108" s="33">
        <v>14</v>
      </c>
      <c r="G108" s="33">
        <v>31</v>
      </c>
      <c r="H108" s="33">
        <f t="shared" si="20"/>
        <v>434</v>
      </c>
      <c r="I108" s="230"/>
      <c r="J108" s="196">
        <f t="shared" si="17"/>
        <v>8853.5999999999985</v>
      </c>
      <c r="K108" s="34">
        <f t="shared" si="18"/>
        <v>25040</v>
      </c>
      <c r="L108" s="54">
        <f t="shared" si="19"/>
        <v>2.83</v>
      </c>
      <c r="M108" s="24">
        <v>62600</v>
      </c>
      <c r="N108" s="119">
        <f t="shared" si="21"/>
        <v>7.0709999999999997</v>
      </c>
      <c r="O108" s="36">
        <v>38.57</v>
      </c>
      <c r="P108" s="287"/>
      <c r="Q108" s="50"/>
    </row>
    <row r="109" spans="1:17" ht="27" customHeight="1">
      <c r="A109" s="289">
        <v>1125</v>
      </c>
      <c r="B109" s="126" t="s">
        <v>61</v>
      </c>
      <c r="C109" s="291">
        <v>9002182</v>
      </c>
      <c r="D109" s="133">
        <v>0</v>
      </c>
      <c r="E109" s="133">
        <v>20.8</v>
      </c>
      <c r="F109" s="33">
        <v>10</v>
      </c>
      <c r="G109" s="33">
        <v>31</v>
      </c>
      <c r="H109" s="33">
        <f t="shared" si="20"/>
        <v>310</v>
      </c>
      <c r="I109" s="230"/>
      <c r="J109" s="196">
        <f t="shared" si="17"/>
        <v>6448</v>
      </c>
      <c r="K109" s="34">
        <f t="shared" si="18"/>
        <v>7068</v>
      </c>
      <c r="L109" s="54">
        <f t="shared" si="19"/>
        <v>1.1000000000000001</v>
      </c>
      <c r="M109" s="24">
        <v>17670</v>
      </c>
      <c r="N109" s="119">
        <f t="shared" si="21"/>
        <v>2.74</v>
      </c>
      <c r="O109" s="36">
        <v>38.57</v>
      </c>
      <c r="P109" s="287"/>
      <c r="Q109" s="50"/>
    </row>
    <row r="110" spans="1:17" ht="27" customHeight="1">
      <c r="A110" s="289">
        <v>1126</v>
      </c>
      <c r="B110" s="130" t="s">
        <v>56</v>
      </c>
      <c r="C110" s="291">
        <v>9002068</v>
      </c>
      <c r="D110" s="295">
        <v>65.650000000000006</v>
      </c>
      <c r="E110" s="297">
        <v>66.099999999999994</v>
      </c>
      <c r="F110" s="33">
        <v>2</v>
      </c>
      <c r="G110" s="33">
        <v>31</v>
      </c>
      <c r="H110" s="33">
        <f t="shared" si="20"/>
        <v>62</v>
      </c>
      <c r="I110" s="230"/>
      <c r="J110" s="196">
        <f t="shared" si="17"/>
        <v>4098.2</v>
      </c>
      <c r="K110" s="34">
        <f t="shared" si="18"/>
        <v>17694.400000000001</v>
      </c>
      <c r="L110" s="54">
        <f t="shared" si="19"/>
        <v>4.32</v>
      </c>
      <c r="M110" s="24">
        <v>44236</v>
      </c>
      <c r="N110" s="119">
        <f t="shared" si="21"/>
        <v>10.794</v>
      </c>
      <c r="O110" s="36">
        <v>38.57</v>
      </c>
      <c r="P110" s="287"/>
      <c r="Q110" s="50"/>
    </row>
    <row r="111" spans="1:17" ht="27" customHeight="1">
      <c r="A111" s="298">
        <v>1127</v>
      </c>
      <c r="B111" s="145" t="s">
        <v>68</v>
      </c>
      <c r="C111" s="294">
        <v>9002220</v>
      </c>
      <c r="D111" s="297">
        <v>0</v>
      </c>
      <c r="E111" s="297">
        <v>183.7</v>
      </c>
      <c r="F111" s="33">
        <v>2</v>
      </c>
      <c r="G111" s="33">
        <v>31</v>
      </c>
      <c r="H111" s="194">
        <f>F111*31</f>
        <v>62</v>
      </c>
      <c r="I111" s="195"/>
      <c r="J111" s="196">
        <f t="shared" si="17"/>
        <v>11389.4</v>
      </c>
      <c r="K111" s="34">
        <f>M111/2.5</f>
        <v>35898</v>
      </c>
      <c r="L111" s="54">
        <f>ROUND(K111/J111,2)</f>
        <v>3.15</v>
      </c>
      <c r="M111" s="25">
        <v>89745</v>
      </c>
      <c r="N111" s="119">
        <f t="shared" si="21"/>
        <v>7.88</v>
      </c>
      <c r="O111" s="55">
        <v>39.57</v>
      </c>
    </row>
    <row r="112" spans="1:17" ht="27" customHeight="1">
      <c r="A112" s="289">
        <v>1128</v>
      </c>
      <c r="B112" s="126" t="s">
        <v>62</v>
      </c>
      <c r="C112" s="291">
        <v>9002283</v>
      </c>
      <c r="D112" s="297">
        <v>0</v>
      </c>
      <c r="E112" s="297">
        <v>35.15</v>
      </c>
      <c r="F112" s="33">
        <v>4</v>
      </c>
      <c r="G112" s="33">
        <v>31</v>
      </c>
      <c r="H112" s="33">
        <f t="shared" si="20"/>
        <v>124</v>
      </c>
      <c r="I112" s="230"/>
      <c r="J112" s="196">
        <f t="shared" si="17"/>
        <v>4358.5999999999995</v>
      </c>
      <c r="K112" s="34">
        <f t="shared" si="18"/>
        <v>3729.6</v>
      </c>
      <c r="L112" s="54">
        <f t="shared" si="19"/>
        <v>0.86</v>
      </c>
      <c r="M112" s="24">
        <v>9324</v>
      </c>
      <c r="N112" s="119">
        <f t="shared" si="21"/>
        <v>2.1389999999999998</v>
      </c>
      <c r="O112" s="36">
        <v>38.57</v>
      </c>
      <c r="P112" s="287"/>
      <c r="Q112" s="50"/>
    </row>
    <row r="113" spans="1:17" ht="27" customHeight="1">
      <c r="A113" s="289">
        <v>1129</v>
      </c>
      <c r="B113" s="130" t="s">
        <v>57</v>
      </c>
      <c r="C113" s="291">
        <v>9002187</v>
      </c>
      <c r="D113" s="295">
        <v>30.3</v>
      </c>
      <c r="E113" s="295">
        <v>30.75</v>
      </c>
      <c r="F113" s="33">
        <v>10</v>
      </c>
      <c r="G113" s="33">
        <v>31</v>
      </c>
      <c r="H113" s="33">
        <f t="shared" si="20"/>
        <v>310</v>
      </c>
      <c r="I113" s="230"/>
      <c r="J113" s="196">
        <f t="shared" si="17"/>
        <v>9532.5</v>
      </c>
      <c r="K113" s="34">
        <f t="shared" si="18"/>
        <v>30732.400000000001</v>
      </c>
      <c r="L113" s="54">
        <f t="shared" si="19"/>
        <v>3.22</v>
      </c>
      <c r="M113" s="24">
        <v>76831</v>
      </c>
      <c r="N113" s="119">
        <f t="shared" si="21"/>
        <v>8.06</v>
      </c>
      <c r="O113" s="36">
        <v>38.57</v>
      </c>
      <c r="P113" s="287"/>
      <c r="Q113" s="50"/>
    </row>
    <row r="114" spans="1:17" ht="27" customHeight="1">
      <c r="A114" s="289">
        <v>1130</v>
      </c>
      <c r="B114" s="126" t="s">
        <v>63</v>
      </c>
      <c r="C114" s="291">
        <v>9002184</v>
      </c>
      <c r="D114" s="295">
        <v>0</v>
      </c>
      <c r="E114" s="295">
        <v>25.5</v>
      </c>
      <c r="F114" s="33">
        <v>10</v>
      </c>
      <c r="G114" s="33">
        <v>31</v>
      </c>
      <c r="H114" s="33">
        <f t="shared" si="20"/>
        <v>310</v>
      </c>
      <c r="I114" s="230"/>
      <c r="J114" s="196">
        <f t="shared" si="17"/>
        <v>7905</v>
      </c>
      <c r="K114" s="34">
        <f t="shared" si="18"/>
        <v>8889.2000000000007</v>
      </c>
      <c r="L114" s="54">
        <f t="shared" si="19"/>
        <v>1.1200000000000001</v>
      </c>
      <c r="M114" s="24">
        <v>22223</v>
      </c>
      <c r="N114" s="119">
        <f t="shared" si="21"/>
        <v>2.8109999999999999</v>
      </c>
      <c r="O114" s="36">
        <v>38.57</v>
      </c>
      <c r="P114" s="287"/>
      <c r="Q114" s="50"/>
    </row>
    <row r="115" spans="1:17" ht="27" customHeight="1">
      <c r="A115" s="289">
        <v>1131</v>
      </c>
      <c r="B115" s="130" t="s">
        <v>46</v>
      </c>
      <c r="C115" s="291">
        <v>9002188</v>
      </c>
      <c r="D115" s="131">
        <v>18.899999999999999</v>
      </c>
      <c r="E115" s="131">
        <v>18.899999999999999</v>
      </c>
      <c r="F115" s="33">
        <v>16</v>
      </c>
      <c r="G115" s="33">
        <v>31</v>
      </c>
      <c r="H115" s="33">
        <f t="shared" si="20"/>
        <v>496</v>
      </c>
      <c r="I115" s="230"/>
      <c r="J115" s="196">
        <f t="shared" si="17"/>
        <v>9374.4</v>
      </c>
      <c r="K115" s="34">
        <f t="shared" si="18"/>
        <v>42120</v>
      </c>
      <c r="L115" s="54">
        <f t="shared" si="19"/>
        <v>4.49</v>
      </c>
      <c r="M115" s="24">
        <v>105300</v>
      </c>
      <c r="N115" s="119">
        <f t="shared" si="21"/>
        <v>11.233000000000001</v>
      </c>
      <c r="O115" s="36">
        <v>38.57</v>
      </c>
      <c r="P115" s="60"/>
      <c r="Q115" s="50"/>
    </row>
    <row r="116" spans="1:17" ht="27" customHeight="1">
      <c r="A116" s="289">
        <v>1132</v>
      </c>
      <c r="B116" s="130" t="s">
        <v>47</v>
      </c>
      <c r="C116" s="291">
        <v>9002189</v>
      </c>
      <c r="D116" s="131">
        <v>35.9</v>
      </c>
      <c r="E116" s="132">
        <f>35.9+0.45</f>
        <v>36.35</v>
      </c>
      <c r="F116" s="33">
        <v>12</v>
      </c>
      <c r="G116" s="33">
        <v>31</v>
      </c>
      <c r="H116" s="33">
        <f t="shared" si="20"/>
        <v>372</v>
      </c>
      <c r="I116" s="230"/>
      <c r="J116" s="196">
        <f t="shared" si="17"/>
        <v>13522.2</v>
      </c>
      <c r="K116" s="34">
        <f t="shared" si="18"/>
        <v>56768.4</v>
      </c>
      <c r="L116" s="54">
        <f t="shared" si="19"/>
        <v>4.2</v>
      </c>
      <c r="M116" s="24">
        <v>141921</v>
      </c>
      <c r="N116" s="119">
        <f t="shared" si="21"/>
        <v>10.494999999999999</v>
      </c>
      <c r="O116" s="36">
        <v>38.57</v>
      </c>
      <c r="P116" s="287"/>
      <c r="Q116" s="50"/>
    </row>
    <row r="117" spans="1:17" ht="27" customHeight="1">
      <c r="A117" s="289">
        <v>1133</v>
      </c>
      <c r="B117" s="126" t="s">
        <v>58</v>
      </c>
      <c r="C117" s="291">
        <v>9002190</v>
      </c>
      <c r="D117" s="295">
        <v>56.45</v>
      </c>
      <c r="E117" s="295">
        <v>56.9</v>
      </c>
      <c r="F117" s="33">
        <v>4</v>
      </c>
      <c r="G117" s="33">
        <v>31</v>
      </c>
      <c r="H117" s="33">
        <f t="shared" si="20"/>
        <v>124</v>
      </c>
      <c r="I117" s="230"/>
      <c r="J117" s="196">
        <f t="shared" si="17"/>
        <v>7055.5999999999995</v>
      </c>
      <c r="K117" s="34">
        <f>M117/2.5</f>
        <v>33914.800000000003</v>
      </c>
      <c r="L117" s="54">
        <f>ROUND(K117/J117,2)</f>
        <v>4.8099999999999996</v>
      </c>
      <c r="M117" s="24">
        <v>84787</v>
      </c>
      <c r="N117" s="119">
        <f t="shared" si="21"/>
        <v>12.016999999999999</v>
      </c>
      <c r="O117" s="36">
        <v>38.57</v>
      </c>
      <c r="P117" s="287"/>
      <c r="Q117" s="50"/>
    </row>
    <row r="118" spans="1:17" ht="27" customHeight="1">
      <c r="A118" s="289">
        <v>1135</v>
      </c>
      <c r="B118" s="130" t="s">
        <v>48</v>
      </c>
      <c r="C118" s="291">
        <v>9002191</v>
      </c>
      <c r="D118" s="131">
        <v>28.4</v>
      </c>
      <c r="E118" s="131">
        <v>28.4</v>
      </c>
      <c r="F118" s="33">
        <v>24</v>
      </c>
      <c r="G118" s="33">
        <v>31</v>
      </c>
      <c r="H118" s="33">
        <f t="shared" si="20"/>
        <v>744</v>
      </c>
      <c r="I118" s="230"/>
      <c r="J118" s="196">
        <f t="shared" si="17"/>
        <v>21129.599999999999</v>
      </c>
      <c r="K118" s="34">
        <f t="shared" ref="K118:K126" si="22">M118/2.5</f>
        <v>68707.600000000006</v>
      </c>
      <c r="L118" s="54">
        <f t="shared" si="19"/>
        <v>3.25</v>
      </c>
      <c r="M118" s="24">
        <v>171769</v>
      </c>
      <c r="N118" s="119">
        <f t="shared" si="21"/>
        <v>8.1289999999999996</v>
      </c>
      <c r="O118" s="36">
        <v>38.57</v>
      </c>
      <c r="P118" s="287"/>
    </row>
    <row r="119" spans="1:17" ht="27" customHeight="1">
      <c r="A119" s="289">
        <v>1136</v>
      </c>
      <c r="B119" s="130" t="s">
        <v>49</v>
      </c>
      <c r="C119" s="291">
        <v>9002192</v>
      </c>
      <c r="D119" s="132">
        <v>11.65</v>
      </c>
      <c r="E119" s="132">
        <f>26.4+0.45</f>
        <v>26.849999999999998</v>
      </c>
      <c r="F119" s="33">
        <v>6</v>
      </c>
      <c r="G119" s="33">
        <v>31</v>
      </c>
      <c r="H119" s="33">
        <f t="shared" si="20"/>
        <v>186</v>
      </c>
      <c r="I119" s="230"/>
      <c r="J119" s="196">
        <f t="shared" si="17"/>
        <v>4994.0999999999995</v>
      </c>
      <c r="K119" s="34">
        <f t="shared" si="22"/>
        <v>24630.400000000001</v>
      </c>
      <c r="L119" s="54">
        <f t="shared" si="19"/>
        <v>4.93</v>
      </c>
      <c r="M119" s="24">
        <v>61576</v>
      </c>
      <c r="N119" s="119">
        <f t="shared" si="21"/>
        <v>12.33</v>
      </c>
      <c r="O119" s="36">
        <v>38.57</v>
      </c>
      <c r="P119" s="287"/>
      <c r="Q119" s="50"/>
    </row>
    <row r="120" spans="1:17" ht="27" customHeight="1">
      <c r="A120" s="289">
        <v>1137</v>
      </c>
      <c r="B120" s="130" t="s">
        <v>50</v>
      </c>
      <c r="C120" s="291">
        <v>9002185</v>
      </c>
      <c r="D120" s="131">
        <v>69.3</v>
      </c>
      <c r="E120" s="131">
        <v>69.3</v>
      </c>
      <c r="F120" s="33">
        <v>14</v>
      </c>
      <c r="G120" s="33">
        <v>31</v>
      </c>
      <c r="H120" s="33">
        <f t="shared" si="20"/>
        <v>434</v>
      </c>
      <c r="I120" s="230"/>
      <c r="J120" s="196">
        <f t="shared" si="17"/>
        <v>30076.199999999997</v>
      </c>
      <c r="K120" s="34">
        <f t="shared" si="22"/>
        <v>62430.400000000001</v>
      </c>
      <c r="L120" s="54">
        <f t="shared" si="19"/>
        <v>2.08</v>
      </c>
      <c r="M120" s="24">
        <v>156076</v>
      </c>
      <c r="N120" s="119">
        <f t="shared" si="21"/>
        <v>5.1890000000000001</v>
      </c>
      <c r="O120" s="36">
        <v>38.57</v>
      </c>
      <c r="P120" s="287"/>
      <c r="Q120" s="50"/>
    </row>
    <row r="121" spans="1:17" ht="27" customHeight="1">
      <c r="A121" s="289">
        <v>1139</v>
      </c>
      <c r="B121" s="130" t="s">
        <v>51</v>
      </c>
      <c r="C121" s="291">
        <v>9002193</v>
      </c>
      <c r="D121" s="131">
        <v>27.9</v>
      </c>
      <c r="E121" s="131">
        <v>27.9</v>
      </c>
      <c r="F121" s="33">
        <v>18</v>
      </c>
      <c r="G121" s="33">
        <v>31</v>
      </c>
      <c r="H121" s="33">
        <f t="shared" si="20"/>
        <v>558</v>
      </c>
      <c r="I121" s="230"/>
      <c r="J121" s="196">
        <f t="shared" si="17"/>
        <v>15568.199999999999</v>
      </c>
      <c r="K121" s="34">
        <f t="shared" si="22"/>
        <v>66598.8</v>
      </c>
      <c r="L121" s="54">
        <f t="shared" si="19"/>
        <v>4.28</v>
      </c>
      <c r="M121" s="24">
        <v>166497</v>
      </c>
      <c r="N121" s="119">
        <f t="shared" si="21"/>
        <v>10.695</v>
      </c>
      <c r="O121" s="36">
        <v>38.57</v>
      </c>
      <c r="P121" s="287"/>
      <c r="Q121" s="50"/>
    </row>
    <row r="122" spans="1:17" ht="27" customHeight="1">
      <c r="A122" s="289">
        <v>1140</v>
      </c>
      <c r="B122" s="130" t="s">
        <v>52</v>
      </c>
      <c r="C122" s="291">
        <v>9002194</v>
      </c>
      <c r="D122" s="131">
        <v>76.5</v>
      </c>
      <c r="E122" s="131">
        <v>76.5</v>
      </c>
      <c r="F122" s="33">
        <v>16</v>
      </c>
      <c r="G122" s="33">
        <v>31</v>
      </c>
      <c r="H122" s="33">
        <f t="shared" si="20"/>
        <v>496</v>
      </c>
      <c r="I122" s="230"/>
      <c r="J122" s="196">
        <f t="shared" si="17"/>
        <v>37944</v>
      </c>
      <c r="K122" s="34">
        <f t="shared" si="22"/>
        <v>181469.6</v>
      </c>
      <c r="L122" s="54">
        <f t="shared" si="19"/>
        <v>4.78</v>
      </c>
      <c r="M122" s="24">
        <v>453674</v>
      </c>
      <c r="N122" s="119">
        <f t="shared" si="21"/>
        <v>11.956</v>
      </c>
      <c r="O122" s="36">
        <v>38.57</v>
      </c>
      <c r="P122" s="287"/>
      <c r="Q122" s="50"/>
    </row>
    <row r="123" spans="1:17" ht="27" customHeight="1">
      <c r="A123" s="289">
        <v>1141</v>
      </c>
      <c r="B123" s="130" t="s">
        <v>59</v>
      </c>
      <c r="C123" s="291">
        <v>9002069</v>
      </c>
      <c r="D123" s="295">
        <v>137.44999999999999</v>
      </c>
      <c r="E123" s="295">
        <v>137.9</v>
      </c>
      <c r="F123" s="33">
        <v>2</v>
      </c>
      <c r="G123" s="33">
        <v>31</v>
      </c>
      <c r="H123" s="33">
        <f t="shared" si="20"/>
        <v>62</v>
      </c>
      <c r="I123" s="230"/>
      <c r="J123" s="196">
        <f t="shared" si="17"/>
        <v>8549.8000000000011</v>
      </c>
      <c r="K123" s="34">
        <f t="shared" si="22"/>
        <v>41041.199999999997</v>
      </c>
      <c r="L123" s="54">
        <f t="shared" si="19"/>
        <v>4.8</v>
      </c>
      <c r="M123" s="24">
        <v>102603</v>
      </c>
      <c r="N123" s="119">
        <f t="shared" si="21"/>
        <v>12.000999999999999</v>
      </c>
      <c r="O123" s="36">
        <v>38.57</v>
      </c>
      <c r="P123" s="287"/>
      <c r="Q123" s="50"/>
    </row>
    <row r="124" spans="1:17" ht="27" customHeight="1">
      <c r="A124" s="289">
        <v>1142</v>
      </c>
      <c r="B124" s="130" t="s">
        <v>53</v>
      </c>
      <c r="C124" s="291">
        <v>9001865</v>
      </c>
      <c r="D124" s="131">
        <v>45.5</v>
      </c>
      <c r="E124" s="131">
        <v>45.5</v>
      </c>
      <c r="F124" s="33">
        <v>10</v>
      </c>
      <c r="G124" s="33">
        <v>31</v>
      </c>
      <c r="H124" s="33">
        <f t="shared" si="20"/>
        <v>310</v>
      </c>
      <c r="I124" s="230"/>
      <c r="J124" s="196">
        <f t="shared" si="17"/>
        <v>14105</v>
      </c>
      <c r="K124" s="34">
        <f t="shared" si="22"/>
        <v>27740.799999999999</v>
      </c>
      <c r="L124" s="54">
        <f t="shared" si="19"/>
        <v>1.97</v>
      </c>
      <c r="M124" s="24">
        <v>69352</v>
      </c>
      <c r="N124" s="119">
        <f t="shared" si="21"/>
        <v>4.9169999999999998</v>
      </c>
      <c r="O124" s="36">
        <v>38.57</v>
      </c>
      <c r="P124" s="60"/>
      <c r="Q124" s="50"/>
    </row>
    <row r="125" spans="1:17" ht="27" customHeight="1">
      <c r="A125" s="289">
        <v>1143</v>
      </c>
      <c r="B125" s="130" t="s">
        <v>54</v>
      </c>
      <c r="C125" s="291">
        <v>9002214</v>
      </c>
      <c r="D125" s="131">
        <v>4.4000000000000004</v>
      </c>
      <c r="E125" s="131">
        <v>4.4000000000000004</v>
      </c>
      <c r="F125" s="33">
        <v>8</v>
      </c>
      <c r="G125" s="33">
        <v>31</v>
      </c>
      <c r="H125" s="33">
        <f t="shared" si="20"/>
        <v>248</v>
      </c>
      <c r="I125" s="231">
        <v>9.1999999999999993</v>
      </c>
      <c r="J125" s="196">
        <f t="shared" si="17"/>
        <v>1082</v>
      </c>
      <c r="K125" s="34">
        <f t="shared" si="22"/>
        <v>9744.7999999999993</v>
      </c>
      <c r="L125" s="54">
        <f t="shared" si="19"/>
        <v>9.01</v>
      </c>
      <c r="M125" s="24">
        <v>24362</v>
      </c>
      <c r="N125" s="119">
        <f t="shared" si="21"/>
        <v>22.515999999999998</v>
      </c>
      <c r="O125" s="36">
        <v>38.57</v>
      </c>
      <c r="P125" s="60"/>
      <c r="Q125" s="50"/>
    </row>
    <row r="126" spans="1:17" ht="27" customHeight="1" thickBot="1">
      <c r="A126" s="290">
        <v>1145</v>
      </c>
      <c r="B126" s="134" t="s">
        <v>99</v>
      </c>
      <c r="C126" s="292">
        <v>9002207</v>
      </c>
      <c r="D126" s="135">
        <v>75.7</v>
      </c>
      <c r="E126" s="135">
        <v>126.6</v>
      </c>
      <c r="F126" s="197">
        <v>18</v>
      </c>
      <c r="G126" s="197">
        <v>31</v>
      </c>
      <c r="H126" s="197">
        <f t="shared" si="20"/>
        <v>558</v>
      </c>
      <c r="I126" s="232"/>
      <c r="J126" s="200">
        <f t="shared" si="17"/>
        <v>70642.8</v>
      </c>
      <c r="K126" s="66">
        <f t="shared" si="22"/>
        <v>376053.2</v>
      </c>
      <c r="L126" s="67">
        <f t="shared" si="19"/>
        <v>5.32</v>
      </c>
      <c r="M126" s="74">
        <v>940133</v>
      </c>
      <c r="N126" s="179">
        <f t="shared" si="21"/>
        <v>13.308</v>
      </c>
      <c r="O126" s="75">
        <v>38.57</v>
      </c>
      <c r="P126" s="287"/>
      <c r="Q126" s="50"/>
    </row>
    <row r="127" spans="1:17" ht="27" customHeight="1" thickBot="1">
      <c r="A127" s="80"/>
      <c r="B127" s="81"/>
      <c r="C127" s="82"/>
      <c r="D127" s="219">
        <f t="shared" ref="D127:I127" si="23">SUM(D105:D126)</f>
        <v>823.55000000000007</v>
      </c>
      <c r="E127" s="219">
        <f t="shared" si="23"/>
        <v>1169.0999999999999</v>
      </c>
      <c r="F127" s="219">
        <f t="shared" si="23"/>
        <v>232</v>
      </c>
      <c r="G127" s="219">
        <f t="shared" si="23"/>
        <v>682</v>
      </c>
      <c r="H127" s="219">
        <f t="shared" si="23"/>
        <v>7192</v>
      </c>
      <c r="I127" s="219">
        <f t="shared" si="23"/>
        <v>9.1999999999999993</v>
      </c>
      <c r="J127" s="83">
        <f>SUM(J105:J126)</f>
        <v>337022.8</v>
      </c>
      <c r="K127" s="83">
        <f>SUM(K105:K126)</f>
        <v>1369112.8000000003</v>
      </c>
      <c r="L127" s="83">
        <f>SUM(L105:L126)</f>
        <v>79.63</v>
      </c>
      <c r="M127" s="104">
        <f>SUM(M105:M126)</f>
        <v>3422782</v>
      </c>
      <c r="N127" s="82"/>
      <c r="O127" s="82"/>
      <c r="P127" s="287"/>
    </row>
    <row r="128" spans="1:17" ht="27" customHeight="1">
      <c r="A128" s="43" t="s">
        <v>0</v>
      </c>
      <c r="B128" s="38" t="s">
        <v>7</v>
      </c>
      <c r="C128" s="9"/>
      <c r="D128" s="207"/>
      <c r="E128" s="207"/>
      <c r="F128" s="9"/>
      <c r="G128" s="9"/>
      <c r="H128" s="9"/>
      <c r="I128" s="208"/>
      <c r="K128" s="9"/>
      <c r="M128" s="9"/>
      <c r="N128" s="180"/>
      <c r="O128" s="180"/>
      <c r="P128" s="287"/>
    </row>
    <row r="129" spans="1:16" ht="27" customHeight="1">
      <c r="A129" s="43"/>
      <c r="B129" s="38" t="s">
        <v>8</v>
      </c>
      <c r="C129" s="9"/>
      <c r="D129" s="207"/>
      <c r="E129" s="207"/>
      <c r="F129" s="9"/>
      <c r="G129" s="9"/>
      <c r="H129" s="9"/>
      <c r="I129" s="208"/>
      <c r="K129" s="9"/>
      <c r="M129" s="9"/>
      <c r="N129" s="41"/>
      <c r="O129" s="41"/>
      <c r="P129" s="287"/>
    </row>
    <row r="130" spans="1:16" ht="27" customHeight="1">
      <c r="A130" s="43"/>
      <c r="B130" s="38" t="s">
        <v>9</v>
      </c>
      <c r="C130" s="9"/>
      <c r="D130" s="207"/>
      <c r="E130" s="207"/>
      <c r="F130" s="9"/>
      <c r="G130" s="9"/>
      <c r="H130" s="9"/>
      <c r="I130" s="208"/>
      <c r="K130" s="9"/>
      <c r="M130" s="9"/>
      <c r="N130" s="41"/>
      <c r="O130" s="41"/>
      <c r="P130" s="287"/>
    </row>
    <row r="131" spans="1:16" ht="27" customHeight="1">
      <c r="A131" s="43"/>
      <c r="B131" s="38" t="s">
        <v>10</v>
      </c>
      <c r="C131" s="9"/>
      <c r="D131" s="207"/>
      <c r="E131" s="207"/>
      <c r="F131" s="9"/>
      <c r="G131" s="9"/>
      <c r="H131" s="9"/>
      <c r="I131" s="208"/>
      <c r="K131" s="9"/>
      <c r="M131" s="9"/>
      <c r="N131" s="41"/>
      <c r="O131" s="41"/>
      <c r="P131" s="287"/>
    </row>
    <row r="132" spans="1:16" ht="27" customHeight="1">
      <c r="A132" s="43"/>
      <c r="B132" s="38" t="s">
        <v>11</v>
      </c>
      <c r="D132" s="209"/>
      <c r="E132" s="209"/>
      <c r="F132" s="207"/>
      <c r="G132" s="207"/>
      <c r="H132" s="9"/>
      <c r="I132" s="208"/>
      <c r="K132" s="9"/>
      <c r="M132" s="9"/>
      <c r="N132" s="125"/>
      <c r="O132" s="125"/>
      <c r="P132" s="287"/>
    </row>
    <row r="133" spans="1:16" ht="27" customHeight="1">
      <c r="A133" s="43"/>
      <c r="B133" s="7" t="s">
        <v>12</v>
      </c>
      <c r="C133" s="9"/>
      <c r="D133" s="209"/>
      <c r="E133" s="209"/>
      <c r="F133" s="9"/>
      <c r="G133" s="9"/>
      <c r="H133" s="9"/>
      <c r="I133" s="208"/>
      <c r="K133" s="9"/>
      <c r="M133" s="9"/>
      <c r="N133" s="10"/>
      <c r="O133" s="10"/>
      <c r="P133" s="287"/>
    </row>
    <row r="134" spans="1:16" ht="27" customHeight="1" thickBot="1">
      <c r="A134" s="44"/>
      <c r="B134" s="124"/>
      <c r="C134" s="32"/>
      <c r="D134" s="210"/>
      <c r="E134" s="210"/>
      <c r="F134" s="32"/>
      <c r="G134" s="32"/>
      <c r="H134" s="32"/>
      <c r="I134" s="211"/>
      <c r="J134" s="45"/>
      <c r="K134" s="32"/>
      <c r="L134" s="39"/>
      <c r="M134" s="32"/>
      <c r="N134" s="114"/>
      <c r="O134" s="114"/>
      <c r="P134" s="287"/>
    </row>
    <row r="135" spans="1:16" ht="27" customHeight="1">
      <c r="B135" s="4" t="s">
        <v>13</v>
      </c>
      <c r="D135" s="222"/>
      <c r="E135" s="222"/>
    </row>
    <row r="136" spans="1:16" ht="27" customHeight="1">
      <c r="D136" s="222"/>
      <c r="E136" s="222"/>
    </row>
    <row r="137" spans="1:16" ht="27" customHeight="1" thickBot="1">
      <c r="C137" s="324" t="s">
        <v>21</v>
      </c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</row>
    <row r="138" spans="1:16" ht="64.900000000000006" customHeight="1" thickBot="1">
      <c r="A138" s="306" t="s">
        <v>123</v>
      </c>
      <c r="B138" s="63" t="s">
        <v>3</v>
      </c>
      <c r="C138" s="305" t="s">
        <v>4</v>
      </c>
      <c r="D138" s="305" t="s">
        <v>115</v>
      </c>
      <c r="E138" s="305" t="s">
        <v>116</v>
      </c>
      <c r="F138" s="305" t="s">
        <v>117</v>
      </c>
      <c r="G138" s="305" t="s">
        <v>118</v>
      </c>
      <c r="H138" s="305" t="s">
        <v>119</v>
      </c>
      <c r="I138" s="190" t="s">
        <v>120</v>
      </c>
      <c r="J138" s="305" t="s">
        <v>121</v>
      </c>
      <c r="K138" s="64" t="s">
        <v>122</v>
      </c>
      <c r="L138" s="307" t="s">
        <v>5</v>
      </c>
      <c r="M138" s="61" t="s">
        <v>114</v>
      </c>
      <c r="N138" s="1" t="s">
        <v>14</v>
      </c>
      <c r="O138" s="307" t="s">
        <v>6</v>
      </c>
      <c r="P138" s="304"/>
    </row>
    <row r="139" spans="1:16" ht="27" customHeight="1">
      <c r="A139" s="127">
        <v>1120</v>
      </c>
      <c r="B139" s="144" t="s">
        <v>60</v>
      </c>
      <c r="C139" s="71">
        <v>9001862</v>
      </c>
      <c r="D139" s="191">
        <v>0</v>
      </c>
      <c r="E139" s="191">
        <v>10</v>
      </c>
      <c r="F139" s="71">
        <v>2</v>
      </c>
      <c r="G139" s="229">
        <v>30</v>
      </c>
      <c r="H139" s="229">
        <f>F139*G139</f>
        <v>60</v>
      </c>
      <c r="I139" s="273"/>
      <c r="J139" s="193">
        <f t="shared" ref="J139:J160" si="24">(E139*H139)-I139</f>
        <v>600</v>
      </c>
      <c r="K139" s="72">
        <f t="shared" ref="K139:K160" si="25">M139/2.5</f>
        <v>152</v>
      </c>
      <c r="L139" s="65">
        <f>ROUND(K139/J139,2)</f>
        <v>0.25</v>
      </c>
      <c r="M139" s="268">
        <v>380</v>
      </c>
      <c r="N139" s="73">
        <f>ROUND(M139/J139,3)</f>
        <v>0.63300000000000001</v>
      </c>
      <c r="O139" s="73">
        <v>38.57</v>
      </c>
      <c r="P139" s="287"/>
    </row>
    <row r="140" spans="1:16" ht="27" customHeight="1">
      <c r="A140" s="289">
        <v>1121</v>
      </c>
      <c r="B140" s="130" t="s">
        <v>43</v>
      </c>
      <c r="C140" s="291">
        <v>9001863</v>
      </c>
      <c r="D140" s="131">
        <v>48.8</v>
      </c>
      <c r="E140" s="131">
        <v>48.8</v>
      </c>
      <c r="F140" s="33">
        <v>24</v>
      </c>
      <c r="G140" s="33">
        <v>30</v>
      </c>
      <c r="H140" s="212">
        <f>F140*G140</f>
        <v>720</v>
      </c>
      <c r="I140" s="233">
        <v>14.4</v>
      </c>
      <c r="J140" s="196">
        <f t="shared" si="24"/>
        <v>35121.599999999999</v>
      </c>
      <c r="K140" s="34">
        <f t="shared" si="25"/>
        <v>198985.60000000001</v>
      </c>
      <c r="L140" s="54">
        <f t="shared" ref="L140:L160" si="26">ROUND(K140/J140,2)</f>
        <v>5.67</v>
      </c>
      <c r="M140" s="24">
        <v>497464</v>
      </c>
      <c r="N140" s="36">
        <f>ROUND(M140/J140,3)</f>
        <v>14.164</v>
      </c>
      <c r="O140" s="36">
        <v>38.57</v>
      </c>
      <c r="P140" s="60"/>
    </row>
    <row r="141" spans="1:16" ht="27" customHeight="1">
      <c r="A141" s="289">
        <v>1122</v>
      </c>
      <c r="B141" s="130" t="s">
        <v>44</v>
      </c>
      <c r="C141" s="291">
        <v>9001864</v>
      </c>
      <c r="D141" s="132">
        <v>71.150000000000006</v>
      </c>
      <c r="E141" s="132">
        <v>72.400000000000006</v>
      </c>
      <c r="F141" s="33">
        <v>6</v>
      </c>
      <c r="G141" s="33">
        <v>30</v>
      </c>
      <c r="H141" s="212">
        <f t="shared" ref="H141:H160" si="27">F141*G141</f>
        <v>180</v>
      </c>
      <c r="I141" s="233"/>
      <c r="J141" s="196">
        <f t="shared" si="24"/>
        <v>13032.000000000002</v>
      </c>
      <c r="K141" s="34">
        <f t="shared" si="25"/>
        <v>38812.800000000003</v>
      </c>
      <c r="L141" s="54">
        <f t="shared" si="26"/>
        <v>2.98</v>
      </c>
      <c r="M141" s="24">
        <v>97032</v>
      </c>
      <c r="N141" s="119">
        <f t="shared" ref="N141:N160" si="28">ROUND(M141/J141,3)</f>
        <v>7.4459999999999997</v>
      </c>
      <c r="O141" s="36">
        <v>38.57</v>
      </c>
      <c r="P141" s="60"/>
    </row>
    <row r="142" spans="1:16" ht="27" customHeight="1">
      <c r="A142" s="289">
        <v>1123</v>
      </c>
      <c r="B142" s="126" t="s">
        <v>45</v>
      </c>
      <c r="C142" s="291">
        <v>9002067</v>
      </c>
      <c r="D142" s="131">
        <v>19.600000000000001</v>
      </c>
      <c r="E142" s="131">
        <v>20.399999999999999</v>
      </c>
      <c r="F142" s="33">
        <v>14</v>
      </c>
      <c r="G142" s="33">
        <v>30</v>
      </c>
      <c r="H142" s="212">
        <f t="shared" si="27"/>
        <v>420</v>
      </c>
      <c r="I142" s="233"/>
      <c r="J142" s="196">
        <f t="shared" si="24"/>
        <v>8568</v>
      </c>
      <c r="K142" s="34">
        <f t="shared" si="25"/>
        <v>25745.599999999999</v>
      </c>
      <c r="L142" s="54">
        <f t="shared" si="26"/>
        <v>3</v>
      </c>
      <c r="M142" s="24">
        <v>64364</v>
      </c>
      <c r="N142" s="119">
        <f t="shared" si="28"/>
        <v>7.5119999999999996</v>
      </c>
      <c r="O142" s="36">
        <v>38.57</v>
      </c>
      <c r="P142" s="287"/>
    </row>
    <row r="143" spans="1:16" ht="27" customHeight="1">
      <c r="A143" s="289">
        <v>1125</v>
      </c>
      <c r="B143" s="126" t="s">
        <v>61</v>
      </c>
      <c r="C143" s="291">
        <v>9002182</v>
      </c>
      <c r="D143" s="133">
        <v>0</v>
      </c>
      <c r="E143" s="133">
        <v>20.8</v>
      </c>
      <c r="F143" s="33">
        <v>10</v>
      </c>
      <c r="G143" s="33">
        <v>30</v>
      </c>
      <c r="H143" s="212">
        <f t="shared" si="27"/>
        <v>300</v>
      </c>
      <c r="I143" s="233"/>
      <c r="J143" s="196">
        <f t="shared" si="24"/>
        <v>6240</v>
      </c>
      <c r="K143" s="34">
        <f t="shared" si="25"/>
        <v>7264.8</v>
      </c>
      <c r="L143" s="54"/>
      <c r="M143" s="24">
        <v>18162</v>
      </c>
      <c r="N143" s="119">
        <f t="shared" si="28"/>
        <v>2.911</v>
      </c>
      <c r="O143" s="36">
        <v>38.57</v>
      </c>
      <c r="P143" s="287"/>
    </row>
    <row r="144" spans="1:16" ht="27" customHeight="1">
      <c r="A144" s="289">
        <v>1126</v>
      </c>
      <c r="B144" s="130" t="s">
        <v>56</v>
      </c>
      <c r="C144" s="291">
        <v>9002068</v>
      </c>
      <c r="D144" s="295">
        <v>65.650000000000006</v>
      </c>
      <c r="E144" s="297">
        <v>66.099999999999994</v>
      </c>
      <c r="F144" s="33">
        <v>2</v>
      </c>
      <c r="G144" s="33">
        <v>30</v>
      </c>
      <c r="H144" s="212">
        <f t="shared" si="27"/>
        <v>60</v>
      </c>
      <c r="I144" s="233">
        <v>80.8</v>
      </c>
      <c r="J144" s="196">
        <f t="shared" si="24"/>
        <v>3885.1999999999994</v>
      </c>
      <c r="K144" s="34">
        <f t="shared" si="25"/>
        <v>20023.2</v>
      </c>
      <c r="L144" s="54">
        <f t="shared" si="26"/>
        <v>5.15</v>
      </c>
      <c r="M144" s="24">
        <v>50058</v>
      </c>
      <c r="N144" s="119">
        <f t="shared" si="28"/>
        <v>12.884</v>
      </c>
      <c r="O144" s="36">
        <v>38.57</v>
      </c>
      <c r="P144" s="287"/>
    </row>
    <row r="145" spans="1:16" ht="27" customHeight="1">
      <c r="A145" s="298">
        <v>1127</v>
      </c>
      <c r="B145" s="145" t="s">
        <v>68</v>
      </c>
      <c r="C145" s="294">
        <v>9002220</v>
      </c>
      <c r="D145" s="297">
        <v>0</v>
      </c>
      <c r="E145" s="297">
        <v>183.7</v>
      </c>
      <c r="F145" s="33">
        <v>2</v>
      </c>
      <c r="G145" s="33">
        <v>30</v>
      </c>
      <c r="H145" s="212">
        <f t="shared" si="27"/>
        <v>60</v>
      </c>
      <c r="I145" s="195"/>
      <c r="J145" s="196">
        <f t="shared" si="24"/>
        <v>11022</v>
      </c>
      <c r="K145" s="34">
        <f>M145/2.5</f>
        <v>39352.400000000001</v>
      </c>
      <c r="L145" s="54">
        <f>ROUND(K145/J145,2)</f>
        <v>3.57</v>
      </c>
      <c r="M145" s="25">
        <v>98381</v>
      </c>
      <c r="N145" s="119">
        <f t="shared" si="28"/>
        <v>8.9260000000000002</v>
      </c>
      <c r="O145" s="55">
        <v>39.57</v>
      </c>
    </row>
    <row r="146" spans="1:16" ht="27" customHeight="1">
      <c r="A146" s="289">
        <v>1128</v>
      </c>
      <c r="B146" s="126" t="s">
        <v>62</v>
      </c>
      <c r="C146" s="291">
        <v>9002283</v>
      </c>
      <c r="D146" s="297">
        <v>0</v>
      </c>
      <c r="E146" s="297">
        <v>35.15</v>
      </c>
      <c r="F146" s="33">
        <v>4</v>
      </c>
      <c r="G146" s="33">
        <v>30</v>
      </c>
      <c r="H146" s="212">
        <f t="shared" si="27"/>
        <v>120</v>
      </c>
      <c r="I146" s="233"/>
      <c r="J146" s="196">
        <f t="shared" si="24"/>
        <v>4218</v>
      </c>
      <c r="K146" s="34">
        <f t="shared" si="25"/>
        <v>1992.8</v>
      </c>
      <c r="L146" s="54"/>
      <c r="M146" s="24">
        <v>4982</v>
      </c>
      <c r="N146" s="119">
        <f t="shared" si="28"/>
        <v>1.181</v>
      </c>
      <c r="O146" s="36">
        <v>38.57</v>
      </c>
      <c r="P146" s="287"/>
    </row>
    <row r="147" spans="1:16" ht="27" customHeight="1">
      <c r="A147" s="289">
        <v>1129</v>
      </c>
      <c r="B147" s="130" t="s">
        <v>57</v>
      </c>
      <c r="C147" s="291">
        <v>9002187</v>
      </c>
      <c r="D147" s="295">
        <v>30.3</v>
      </c>
      <c r="E147" s="295">
        <v>30.75</v>
      </c>
      <c r="F147" s="33">
        <v>10</v>
      </c>
      <c r="G147" s="33">
        <v>30</v>
      </c>
      <c r="H147" s="212">
        <f t="shared" si="27"/>
        <v>300</v>
      </c>
      <c r="I147" s="233"/>
      <c r="J147" s="196">
        <f t="shared" si="24"/>
        <v>9225</v>
      </c>
      <c r="K147" s="34">
        <f t="shared" si="25"/>
        <v>31676.799999999999</v>
      </c>
      <c r="L147" s="54">
        <f t="shared" si="26"/>
        <v>3.43</v>
      </c>
      <c r="M147" s="24">
        <v>79192</v>
      </c>
      <c r="N147" s="119">
        <f t="shared" si="28"/>
        <v>8.5839999999999996</v>
      </c>
      <c r="O147" s="36">
        <v>38.57</v>
      </c>
      <c r="P147" s="287"/>
    </row>
    <row r="148" spans="1:16" ht="27" customHeight="1">
      <c r="A148" s="289">
        <v>1130</v>
      </c>
      <c r="B148" s="126" t="s">
        <v>63</v>
      </c>
      <c r="C148" s="291">
        <v>9002184</v>
      </c>
      <c r="D148" s="295">
        <v>0</v>
      </c>
      <c r="E148" s="295">
        <v>25.5</v>
      </c>
      <c r="F148" s="33">
        <v>10</v>
      </c>
      <c r="G148" s="33">
        <v>30</v>
      </c>
      <c r="H148" s="212">
        <f t="shared" si="27"/>
        <v>300</v>
      </c>
      <c r="I148" s="233"/>
      <c r="J148" s="196">
        <f t="shared" si="24"/>
        <v>7650</v>
      </c>
      <c r="K148" s="34">
        <f t="shared" si="25"/>
        <v>7426.8</v>
      </c>
      <c r="L148" s="54"/>
      <c r="M148" s="24">
        <v>18567</v>
      </c>
      <c r="N148" s="119">
        <f t="shared" si="28"/>
        <v>2.427</v>
      </c>
      <c r="O148" s="36">
        <v>38.57</v>
      </c>
      <c r="P148" s="287"/>
    </row>
    <row r="149" spans="1:16" ht="27" customHeight="1">
      <c r="A149" s="289">
        <v>1131</v>
      </c>
      <c r="B149" s="130" t="s">
        <v>46</v>
      </c>
      <c r="C149" s="291">
        <v>9002188</v>
      </c>
      <c r="D149" s="131">
        <v>18.899999999999999</v>
      </c>
      <c r="E149" s="131">
        <v>18.899999999999999</v>
      </c>
      <c r="F149" s="33">
        <v>16</v>
      </c>
      <c r="G149" s="33">
        <v>30</v>
      </c>
      <c r="H149" s="212">
        <f t="shared" si="27"/>
        <v>480</v>
      </c>
      <c r="I149" s="233"/>
      <c r="J149" s="196">
        <f t="shared" si="24"/>
        <v>9072</v>
      </c>
      <c r="K149" s="34">
        <f t="shared" si="25"/>
        <v>46680.800000000003</v>
      </c>
      <c r="L149" s="54">
        <f t="shared" si="26"/>
        <v>5.15</v>
      </c>
      <c r="M149" s="24">
        <v>116702</v>
      </c>
      <c r="N149" s="119">
        <f t="shared" si="28"/>
        <v>12.864000000000001</v>
      </c>
      <c r="O149" s="36">
        <v>38.57</v>
      </c>
      <c r="P149" s="287"/>
    </row>
    <row r="150" spans="1:16" ht="27" customHeight="1">
      <c r="A150" s="289">
        <v>1132</v>
      </c>
      <c r="B150" s="130" t="s">
        <v>47</v>
      </c>
      <c r="C150" s="291">
        <v>9002189</v>
      </c>
      <c r="D150" s="131">
        <v>35.9</v>
      </c>
      <c r="E150" s="132">
        <f>35.9+0.45</f>
        <v>36.35</v>
      </c>
      <c r="F150" s="33">
        <v>12</v>
      </c>
      <c r="G150" s="33">
        <v>30</v>
      </c>
      <c r="H150" s="212">
        <f t="shared" si="27"/>
        <v>360</v>
      </c>
      <c r="I150" s="233">
        <v>1.6</v>
      </c>
      <c r="J150" s="196">
        <f t="shared" si="24"/>
        <v>13084.4</v>
      </c>
      <c r="K150" s="34">
        <f t="shared" si="25"/>
        <v>56847.199999999997</v>
      </c>
      <c r="L150" s="54">
        <f t="shared" si="26"/>
        <v>4.34</v>
      </c>
      <c r="M150" s="24">
        <v>142118</v>
      </c>
      <c r="N150" s="119">
        <f t="shared" si="28"/>
        <v>10.862</v>
      </c>
      <c r="O150" s="36">
        <v>38.57</v>
      </c>
      <c r="P150" s="60"/>
    </row>
    <row r="151" spans="1:16" ht="27" customHeight="1">
      <c r="A151" s="289">
        <v>1133</v>
      </c>
      <c r="B151" s="126" t="s">
        <v>58</v>
      </c>
      <c r="C151" s="291">
        <v>9002190</v>
      </c>
      <c r="D151" s="295">
        <v>56.45</v>
      </c>
      <c r="E151" s="295">
        <v>56.9</v>
      </c>
      <c r="F151" s="33">
        <v>4</v>
      </c>
      <c r="G151" s="33">
        <v>30</v>
      </c>
      <c r="H151" s="212">
        <f t="shared" si="27"/>
        <v>120</v>
      </c>
      <c r="I151" s="233">
        <v>183.7</v>
      </c>
      <c r="J151" s="196">
        <f t="shared" si="24"/>
        <v>6644.3</v>
      </c>
      <c r="K151" s="34">
        <f t="shared" si="25"/>
        <v>33545.599999999999</v>
      </c>
      <c r="L151" s="54">
        <f t="shared" si="26"/>
        <v>5.05</v>
      </c>
      <c r="M151" s="24">
        <v>83864</v>
      </c>
      <c r="N151" s="119">
        <f t="shared" si="28"/>
        <v>12.622</v>
      </c>
      <c r="O151" s="36">
        <v>38.57</v>
      </c>
      <c r="P151" s="60"/>
    </row>
    <row r="152" spans="1:16" ht="27" customHeight="1">
      <c r="A152" s="289">
        <v>1135</v>
      </c>
      <c r="B152" s="130" t="s">
        <v>48</v>
      </c>
      <c r="C152" s="291">
        <v>9002191</v>
      </c>
      <c r="D152" s="131">
        <v>28.4</v>
      </c>
      <c r="E152" s="131">
        <v>28.4</v>
      </c>
      <c r="F152" s="33">
        <v>24</v>
      </c>
      <c r="G152" s="33">
        <v>30</v>
      </c>
      <c r="H152" s="212">
        <f t="shared" si="27"/>
        <v>720</v>
      </c>
      <c r="I152" s="233"/>
      <c r="J152" s="196">
        <f t="shared" si="24"/>
        <v>20448</v>
      </c>
      <c r="K152" s="34">
        <f t="shared" si="25"/>
        <v>63165.599999999999</v>
      </c>
      <c r="L152" s="54">
        <f t="shared" si="26"/>
        <v>3.09</v>
      </c>
      <c r="M152" s="24">
        <v>157914</v>
      </c>
      <c r="N152" s="119">
        <f t="shared" si="28"/>
        <v>7.7229999999999999</v>
      </c>
      <c r="O152" s="36">
        <v>38.57</v>
      </c>
      <c r="P152" s="287"/>
    </row>
    <row r="153" spans="1:16" ht="27" customHeight="1">
      <c r="A153" s="289">
        <v>1136</v>
      </c>
      <c r="B153" s="130" t="s">
        <v>49</v>
      </c>
      <c r="C153" s="291">
        <v>9002192</v>
      </c>
      <c r="D153" s="132">
        <v>11.65</v>
      </c>
      <c r="E153" s="132">
        <f>26.4+0.45</f>
        <v>26.849999999999998</v>
      </c>
      <c r="F153" s="33">
        <v>6</v>
      </c>
      <c r="G153" s="33">
        <v>30</v>
      </c>
      <c r="H153" s="212">
        <f t="shared" si="27"/>
        <v>180</v>
      </c>
      <c r="I153" s="233"/>
      <c r="J153" s="196">
        <f t="shared" si="24"/>
        <v>4833</v>
      </c>
      <c r="K153" s="34">
        <f t="shared" si="25"/>
        <v>25080</v>
      </c>
      <c r="L153" s="54">
        <f t="shared" si="26"/>
        <v>5.19</v>
      </c>
      <c r="M153" s="24">
        <v>62700</v>
      </c>
      <c r="N153" s="119">
        <f t="shared" si="28"/>
        <v>12.973000000000001</v>
      </c>
      <c r="O153" s="36">
        <v>38.57</v>
      </c>
      <c r="P153" s="287"/>
    </row>
    <row r="154" spans="1:16" ht="27" customHeight="1">
      <c r="A154" s="289">
        <v>1137</v>
      </c>
      <c r="B154" s="130" t="s">
        <v>50</v>
      </c>
      <c r="C154" s="291">
        <v>9002185</v>
      </c>
      <c r="D154" s="131">
        <v>69.3</v>
      </c>
      <c r="E154" s="131">
        <v>69.3</v>
      </c>
      <c r="F154" s="33">
        <v>14</v>
      </c>
      <c r="G154" s="33">
        <v>30</v>
      </c>
      <c r="H154" s="212">
        <f t="shared" si="27"/>
        <v>420</v>
      </c>
      <c r="I154" s="233"/>
      <c r="J154" s="196">
        <f t="shared" si="24"/>
        <v>29106</v>
      </c>
      <c r="K154" s="34">
        <f t="shared" si="25"/>
        <v>60186.8</v>
      </c>
      <c r="L154" s="54">
        <f t="shared" si="26"/>
        <v>2.0699999999999998</v>
      </c>
      <c r="M154" s="24">
        <v>150467</v>
      </c>
      <c r="N154" s="119">
        <f t="shared" si="28"/>
        <v>5.17</v>
      </c>
      <c r="O154" s="36">
        <v>38.57</v>
      </c>
      <c r="P154" s="287"/>
    </row>
    <row r="155" spans="1:16" ht="27" customHeight="1">
      <c r="A155" s="289">
        <v>1139</v>
      </c>
      <c r="B155" s="130" t="s">
        <v>51</v>
      </c>
      <c r="C155" s="291">
        <v>9002193</v>
      </c>
      <c r="D155" s="131">
        <v>27.9</v>
      </c>
      <c r="E155" s="131">
        <v>27.9</v>
      </c>
      <c r="F155" s="33">
        <v>18</v>
      </c>
      <c r="G155" s="33">
        <v>30</v>
      </c>
      <c r="H155" s="212">
        <f t="shared" si="27"/>
        <v>540</v>
      </c>
      <c r="I155" s="233"/>
      <c r="J155" s="196">
        <f t="shared" si="24"/>
        <v>15066</v>
      </c>
      <c r="K155" s="34">
        <f t="shared" si="25"/>
        <v>68050</v>
      </c>
      <c r="L155" s="54">
        <f t="shared" si="26"/>
        <v>4.5199999999999996</v>
      </c>
      <c r="M155" s="24">
        <v>170125</v>
      </c>
      <c r="N155" s="119">
        <f t="shared" si="28"/>
        <v>11.292</v>
      </c>
      <c r="O155" s="36">
        <v>38.57</v>
      </c>
      <c r="P155" s="287"/>
    </row>
    <row r="156" spans="1:16" ht="27" customHeight="1">
      <c r="A156" s="289">
        <v>1140</v>
      </c>
      <c r="B156" s="130" t="s">
        <v>52</v>
      </c>
      <c r="C156" s="291">
        <v>9002194</v>
      </c>
      <c r="D156" s="131">
        <v>76.5</v>
      </c>
      <c r="E156" s="131">
        <v>76.5</v>
      </c>
      <c r="F156" s="33">
        <v>16</v>
      </c>
      <c r="G156" s="33">
        <v>30</v>
      </c>
      <c r="H156" s="212">
        <f t="shared" si="27"/>
        <v>480</v>
      </c>
      <c r="I156" s="233"/>
      <c r="J156" s="196">
        <f t="shared" si="24"/>
        <v>36720</v>
      </c>
      <c r="K156" s="34">
        <f t="shared" si="25"/>
        <v>221409.6</v>
      </c>
      <c r="L156" s="54">
        <f t="shared" si="26"/>
        <v>6.03</v>
      </c>
      <c r="M156" s="24">
        <v>553524</v>
      </c>
      <c r="N156" s="119">
        <f t="shared" si="28"/>
        <v>15.074</v>
      </c>
      <c r="O156" s="36">
        <v>38.57</v>
      </c>
      <c r="P156" s="287"/>
    </row>
    <row r="157" spans="1:16" ht="27" customHeight="1">
      <c r="A157" s="289">
        <v>1141</v>
      </c>
      <c r="B157" s="130" t="s">
        <v>59</v>
      </c>
      <c r="C157" s="291">
        <v>9002069</v>
      </c>
      <c r="D157" s="295">
        <v>137.44999999999999</v>
      </c>
      <c r="E157" s="295">
        <v>137.9</v>
      </c>
      <c r="F157" s="269">
        <v>2</v>
      </c>
      <c r="G157" s="33">
        <v>30</v>
      </c>
      <c r="H157" s="212">
        <f t="shared" si="27"/>
        <v>60</v>
      </c>
      <c r="I157" s="233">
        <v>208</v>
      </c>
      <c r="J157" s="196">
        <f t="shared" si="24"/>
        <v>8066</v>
      </c>
      <c r="K157" s="34">
        <f t="shared" si="25"/>
        <v>44480</v>
      </c>
      <c r="L157" s="54">
        <f t="shared" si="26"/>
        <v>5.51</v>
      </c>
      <c r="M157" s="24">
        <v>111200</v>
      </c>
      <c r="N157" s="119">
        <f t="shared" si="28"/>
        <v>13.786</v>
      </c>
      <c r="O157" s="36">
        <v>38.57</v>
      </c>
      <c r="P157" s="287"/>
    </row>
    <row r="158" spans="1:16" ht="27" customHeight="1">
      <c r="A158" s="289">
        <v>1142</v>
      </c>
      <c r="B158" s="130" t="s">
        <v>53</v>
      </c>
      <c r="C158" s="291">
        <v>9001865</v>
      </c>
      <c r="D158" s="131">
        <v>45.5</v>
      </c>
      <c r="E158" s="131">
        <v>45.5</v>
      </c>
      <c r="F158" s="33">
        <v>10</v>
      </c>
      <c r="G158" s="33">
        <v>30</v>
      </c>
      <c r="H158" s="212">
        <f t="shared" si="27"/>
        <v>300</v>
      </c>
      <c r="I158" s="233">
        <v>45.5</v>
      </c>
      <c r="J158" s="196">
        <f t="shared" si="24"/>
        <v>13604.5</v>
      </c>
      <c r="K158" s="34">
        <f t="shared" si="25"/>
        <v>25896.799999999999</v>
      </c>
      <c r="L158" s="54">
        <f t="shared" si="26"/>
        <v>1.9</v>
      </c>
      <c r="M158" s="24">
        <v>64742</v>
      </c>
      <c r="N158" s="119">
        <f t="shared" si="28"/>
        <v>4.7590000000000003</v>
      </c>
      <c r="O158" s="36">
        <v>38.57</v>
      </c>
      <c r="P158" s="60"/>
    </row>
    <row r="159" spans="1:16" ht="27" customHeight="1">
      <c r="A159" s="289">
        <v>1143</v>
      </c>
      <c r="B159" s="130" t="s">
        <v>54</v>
      </c>
      <c r="C159" s="291">
        <v>9002214</v>
      </c>
      <c r="D159" s="131">
        <v>4.4000000000000004</v>
      </c>
      <c r="E159" s="131">
        <v>4.4000000000000004</v>
      </c>
      <c r="F159" s="33">
        <v>8</v>
      </c>
      <c r="G159" s="33">
        <v>30</v>
      </c>
      <c r="H159" s="212">
        <f t="shared" si="27"/>
        <v>240</v>
      </c>
      <c r="I159" s="233">
        <v>4.8</v>
      </c>
      <c r="J159" s="196">
        <f t="shared" si="24"/>
        <v>1051.2</v>
      </c>
      <c r="K159" s="34">
        <f t="shared" si="25"/>
        <v>9872.4</v>
      </c>
      <c r="L159" s="54">
        <f t="shared" si="26"/>
        <v>9.39</v>
      </c>
      <c r="M159" s="24">
        <v>24681</v>
      </c>
      <c r="N159" s="119">
        <f t="shared" si="28"/>
        <v>23.478999999999999</v>
      </c>
      <c r="O159" s="36">
        <v>38.57</v>
      </c>
      <c r="P159" s="60"/>
    </row>
    <row r="160" spans="1:16" ht="27" customHeight="1" thickBot="1">
      <c r="A160" s="290">
        <v>1145</v>
      </c>
      <c r="B160" s="134" t="s">
        <v>99</v>
      </c>
      <c r="C160" s="292">
        <v>9002207</v>
      </c>
      <c r="D160" s="135">
        <v>75.7</v>
      </c>
      <c r="E160" s="135">
        <v>126.6</v>
      </c>
      <c r="F160" s="197">
        <v>18</v>
      </c>
      <c r="G160" s="197">
        <v>30</v>
      </c>
      <c r="H160" s="197">
        <f t="shared" si="27"/>
        <v>540</v>
      </c>
      <c r="I160" s="234"/>
      <c r="J160" s="200">
        <f t="shared" si="24"/>
        <v>68364</v>
      </c>
      <c r="K160" s="66">
        <f t="shared" si="25"/>
        <v>443254</v>
      </c>
      <c r="L160" s="67">
        <f t="shared" si="26"/>
        <v>6.48</v>
      </c>
      <c r="M160" s="74">
        <v>1108135</v>
      </c>
      <c r="N160" s="179">
        <f t="shared" si="28"/>
        <v>16.209</v>
      </c>
      <c r="O160" s="75">
        <v>38.57</v>
      </c>
      <c r="P160" s="287"/>
    </row>
    <row r="161" spans="1:16" ht="27" customHeight="1" thickBot="1">
      <c r="A161" s="80"/>
      <c r="B161" s="81"/>
      <c r="C161" s="82"/>
      <c r="D161" s="219">
        <f t="shared" ref="D161:I161" si="29">SUM(D139:D160)</f>
        <v>823.55000000000007</v>
      </c>
      <c r="E161" s="219">
        <f t="shared" si="29"/>
        <v>1169.0999999999999</v>
      </c>
      <c r="F161" s="219">
        <f t="shared" si="29"/>
        <v>232</v>
      </c>
      <c r="G161" s="219">
        <f t="shared" si="29"/>
        <v>660</v>
      </c>
      <c r="H161" s="219">
        <f t="shared" si="29"/>
        <v>6960</v>
      </c>
      <c r="I161" s="219">
        <f t="shared" si="29"/>
        <v>538.79999999999995</v>
      </c>
      <c r="J161" s="83">
        <f>SUM(J139:J160)</f>
        <v>325621.2</v>
      </c>
      <c r="K161" s="83">
        <f>SUM(K139:K160)</f>
        <v>1469901.6</v>
      </c>
      <c r="L161" s="83">
        <f>SUM(L139:L160)</f>
        <v>82.770000000000024</v>
      </c>
      <c r="M161" s="104">
        <f>SUM(M139:M160)</f>
        <v>3674754</v>
      </c>
      <c r="N161" s="82"/>
      <c r="O161" s="83"/>
      <c r="P161" s="287"/>
    </row>
    <row r="162" spans="1:16" ht="27" customHeight="1">
      <c r="A162" s="43" t="s">
        <v>0</v>
      </c>
      <c r="B162" s="38" t="s">
        <v>7</v>
      </c>
      <c r="C162" s="9"/>
      <c r="D162" s="207"/>
      <c r="E162" s="207"/>
      <c r="F162" s="9"/>
      <c r="G162" s="9"/>
      <c r="H162" s="9"/>
      <c r="I162" s="208"/>
      <c r="K162" s="9"/>
      <c r="M162" s="103"/>
      <c r="N162" s="180"/>
      <c r="O162" s="180"/>
      <c r="P162" s="287"/>
    </row>
    <row r="163" spans="1:16" ht="27" customHeight="1">
      <c r="A163" s="43"/>
      <c r="B163" s="38" t="s">
        <v>8</v>
      </c>
      <c r="C163" s="9"/>
      <c r="D163" s="207"/>
      <c r="E163" s="207"/>
      <c r="F163" s="9"/>
      <c r="G163" s="9"/>
      <c r="H163" s="9"/>
      <c r="I163" s="208"/>
      <c r="K163" s="9"/>
      <c r="M163" s="103"/>
      <c r="N163" s="41"/>
      <c r="O163" s="41"/>
      <c r="P163" s="287"/>
    </row>
    <row r="164" spans="1:16" ht="27" customHeight="1">
      <c r="A164" s="43"/>
      <c r="B164" s="38" t="s">
        <v>9</v>
      </c>
      <c r="C164" s="9"/>
      <c r="D164" s="207"/>
      <c r="E164" s="207"/>
      <c r="F164" s="9"/>
      <c r="G164" s="9"/>
      <c r="H164" s="9"/>
      <c r="I164" s="208"/>
      <c r="K164" s="9"/>
      <c r="M164" s="103"/>
      <c r="N164" s="41"/>
      <c r="O164" s="41"/>
      <c r="P164" s="287"/>
    </row>
    <row r="165" spans="1:16" ht="27" customHeight="1">
      <c r="A165" s="43"/>
      <c r="B165" s="38" t="s">
        <v>10</v>
      </c>
      <c r="C165" s="9"/>
      <c r="D165" s="207"/>
      <c r="E165" s="207"/>
      <c r="F165" s="9"/>
      <c r="G165" s="9"/>
      <c r="H165" s="9"/>
      <c r="I165" s="208"/>
      <c r="K165" s="9"/>
      <c r="M165" s="9"/>
      <c r="N165" s="41"/>
      <c r="O165" s="41"/>
      <c r="P165" s="287"/>
    </row>
    <row r="166" spans="1:16" ht="27" customHeight="1">
      <c r="A166" s="43"/>
      <c r="B166" s="38" t="s">
        <v>11</v>
      </c>
      <c r="D166" s="209"/>
      <c r="E166" s="209"/>
      <c r="F166" s="207"/>
      <c r="G166" s="207"/>
      <c r="H166" s="9"/>
      <c r="I166" s="208"/>
      <c r="K166" s="9"/>
      <c r="M166" s="9"/>
      <c r="N166" s="125"/>
      <c r="O166" s="125"/>
      <c r="P166" s="287"/>
    </row>
    <row r="167" spans="1:16" ht="27" customHeight="1">
      <c r="A167" s="43"/>
      <c r="B167" s="7" t="s">
        <v>12</v>
      </c>
      <c r="C167" s="9"/>
      <c r="D167" s="209"/>
      <c r="E167" s="209"/>
      <c r="F167" s="9"/>
      <c r="G167" s="9"/>
      <c r="H167" s="9"/>
      <c r="I167" s="208"/>
      <c r="K167" s="9"/>
      <c r="M167" s="9"/>
      <c r="N167" s="10"/>
      <c r="O167" s="10"/>
      <c r="P167" s="287"/>
    </row>
    <row r="168" spans="1:16" ht="27" customHeight="1" thickBot="1">
      <c r="A168" s="44"/>
      <c r="B168" s="124"/>
      <c r="C168" s="32"/>
      <c r="D168" s="210"/>
      <c r="E168" s="210"/>
      <c r="F168" s="32"/>
      <c r="G168" s="32"/>
      <c r="H168" s="32"/>
      <c r="I168" s="211"/>
      <c r="J168" s="45"/>
      <c r="K168" s="32"/>
      <c r="L168" s="39"/>
      <c r="M168" s="32"/>
      <c r="N168" s="114"/>
      <c r="O168" s="114"/>
      <c r="P168" s="287"/>
    </row>
    <row r="169" spans="1:16" ht="27" customHeight="1">
      <c r="B169" s="4" t="s">
        <v>13</v>
      </c>
      <c r="D169" s="222"/>
      <c r="E169" s="222"/>
    </row>
    <row r="170" spans="1:16" ht="27" customHeight="1">
      <c r="D170" s="222"/>
      <c r="E170" s="222"/>
    </row>
    <row r="171" spans="1:16" ht="27" customHeight="1" thickBot="1">
      <c r="A171" s="324" t="s">
        <v>22</v>
      </c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</row>
    <row r="172" spans="1:16" ht="64.900000000000006" customHeight="1" thickBot="1">
      <c r="A172" s="11" t="s">
        <v>106</v>
      </c>
      <c r="B172" s="3" t="s">
        <v>3</v>
      </c>
      <c r="C172" s="1" t="s">
        <v>4</v>
      </c>
      <c r="D172" s="1" t="s">
        <v>100</v>
      </c>
      <c r="E172" s="1" t="s">
        <v>101</v>
      </c>
      <c r="F172" s="1" t="s">
        <v>102</v>
      </c>
      <c r="G172" s="1" t="s">
        <v>103</v>
      </c>
      <c r="H172" s="1" t="s">
        <v>104</v>
      </c>
      <c r="I172" s="69" t="s">
        <v>2</v>
      </c>
      <c r="J172" s="1" t="s">
        <v>107</v>
      </c>
      <c r="K172" s="70" t="s">
        <v>108</v>
      </c>
      <c r="L172" s="1" t="s">
        <v>5</v>
      </c>
      <c r="M172" s="181" t="s">
        <v>109</v>
      </c>
      <c r="N172" s="1" t="s">
        <v>14</v>
      </c>
      <c r="O172" s="1" t="s">
        <v>6</v>
      </c>
      <c r="P172" s="287"/>
    </row>
    <row r="173" spans="1:16" ht="27" customHeight="1">
      <c r="A173" s="298">
        <v>1120</v>
      </c>
      <c r="B173" s="299" t="s">
        <v>60</v>
      </c>
      <c r="C173" s="217">
        <v>9001862</v>
      </c>
      <c r="D173" s="191">
        <v>0</v>
      </c>
      <c r="E173" s="191">
        <v>10</v>
      </c>
      <c r="F173" s="217">
        <v>2</v>
      </c>
      <c r="G173" s="212">
        <v>31</v>
      </c>
      <c r="H173" s="212">
        <f>F173*G173</f>
        <v>62</v>
      </c>
      <c r="I173" s="274"/>
      <c r="J173" s="193">
        <f t="shared" ref="J173:J194" si="30">(E173*H173)-I173</f>
        <v>620</v>
      </c>
      <c r="K173" s="116">
        <f t="shared" ref="K173:K194" si="31">M173/2.5</f>
        <v>60</v>
      </c>
      <c r="L173" s="117">
        <f>K173/J173</f>
        <v>9.6774193548387094E-2</v>
      </c>
      <c r="M173" s="25">
        <v>150</v>
      </c>
      <c r="N173" s="73">
        <f>ROUND(M173/J173,3)</f>
        <v>0.24199999999999999</v>
      </c>
      <c r="O173" s="119">
        <v>38.57</v>
      </c>
      <c r="P173" s="287"/>
    </row>
    <row r="174" spans="1:16" ht="27" customHeight="1">
      <c r="A174" s="289">
        <v>1121</v>
      </c>
      <c r="B174" s="130" t="s">
        <v>43</v>
      </c>
      <c r="C174" s="291">
        <v>9001863</v>
      </c>
      <c r="D174" s="131">
        <v>48.8</v>
      </c>
      <c r="E174" s="131">
        <v>48.8</v>
      </c>
      <c r="F174" s="33">
        <v>24</v>
      </c>
      <c r="G174" s="33">
        <v>31</v>
      </c>
      <c r="H174" s="33">
        <f>F174*G174</f>
        <v>744</v>
      </c>
      <c r="I174" s="233"/>
      <c r="J174" s="196">
        <f t="shared" si="30"/>
        <v>36307.199999999997</v>
      </c>
      <c r="K174" s="34">
        <f t="shared" si="31"/>
        <v>192895.2</v>
      </c>
      <c r="L174" s="35">
        <f>K174/J174</f>
        <v>5.3128635642517192</v>
      </c>
      <c r="M174" s="24">
        <v>482238</v>
      </c>
      <c r="N174" s="36">
        <f>ROUND(M174/J174,3)</f>
        <v>13.282</v>
      </c>
      <c r="O174" s="36">
        <v>38.57</v>
      </c>
      <c r="P174" s="57"/>
    </row>
    <row r="175" spans="1:16" ht="27" customHeight="1">
      <c r="A175" s="289">
        <v>1122</v>
      </c>
      <c r="B175" s="130" t="s">
        <v>44</v>
      </c>
      <c r="C175" s="291">
        <v>9001864</v>
      </c>
      <c r="D175" s="132">
        <v>71.150000000000006</v>
      </c>
      <c r="E175" s="132">
        <v>72.400000000000006</v>
      </c>
      <c r="F175" s="33">
        <v>6</v>
      </c>
      <c r="G175" s="33">
        <v>31</v>
      </c>
      <c r="H175" s="33">
        <f>F175*G175</f>
        <v>186</v>
      </c>
      <c r="I175" s="233"/>
      <c r="J175" s="196">
        <f t="shared" si="30"/>
        <v>13466.400000000001</v>
      </c>
      <c r="K175" s="34">
        <f t="shared" si="31"/>
        <v>33004.400000000001</v>
      </c>
      <c r="L175" s="35">
        <f t="shared" ref="L175:L183" si="32">K175/J175</f>
        <v>2.4508703142636485</v>
      </c>
      <c r="M175" s="24">
        <v>82511</v>
      </c>
      <c r="N175" s="119">
        <f t="shared" ref="N175:N194" si="33">ROUND(M175/J175,3)</f>
        <v>6.1269999999999998</v>
      </c>
      <c r="O175" s="36">
        <v>38.57</v>
      </c>
      <c r="P175" s="287"/>
    </row>
    <row r="176" spans="1:16" ht="27" customHeight="1">
      <c r="A176" s="289">
        <v>1123</v>
      </c>
      <c r="B176" s="126" t="s">
        <v>45</v>
      </c>
      <c r="C176" s="291">
        <v>9002067</v>
      </c>
      <c r="D176" s="131">
        <v>19.600000000000001</v>
      </c>
      <c r="E176" s="131">
        <v>20.399999999999999</v>
      </c>
      <c r="F176" s="33">
        <v>14</v>
      </c>
      <c r="G176" s="33">
        <v>31</v>
      </c>
      <c r="H176" s="33">
        <f>F176*G176</f>
        <v>434</v>
      </c>
      <c r="I176" s="233"/>
      <c r="J176" s="196">
        <f t="shared" si="30"/>
        <v>8853.5999999999985</v>
      </c>
      <c r="K176" s="34">
        <f t="shared" si="31"/>
        <v>25312</v>
      </c>
      <c r="L176" s="35">
        <f t="shared" si="32"/>
        <v>2.8589500316255538</v>
      </c>
      <c r="M176" s="24">
        <v>63280</v>
      </c>
      <c r="N176" s="119">
        <f t="shared" si="33"/>
        <v>7.1470000000000002</v>
      </c>
      <c r="O176" s="36">
        <v>38.57</v>
      </c>
      <c r="P176" s="287"/>
    </row>
    <row r="177" spans="1:16" ht="27" customHeight="1">
      <c r="A177" s="289">
        <v>1125</v>
      </c>
      <c r="B177" s="126" t="s">
        <v>61</v>
      </c>
      <c r="C177" s="291">
        <v>9002182</v>
      </c>
      <c r="D177" s="133">
        <v>0</v>
      </c>
      <c r="E177" s="133">
        <v>20.8</v>
      </c>
      <c r="F177" s="33">
        <v>10</v>
      </c>
      <c r="G177" s="33">
        <v>31</v>
      </c>
      <c r="H177" s="33">
        <f t="shared" ref="H177:H192" si="34">F177*G177</f>
        <v>310</v>
      </c>
      <c r="I177" s="233"/>
      <c r="J177" s="196">
        <f t="shared" si="30"/>
        <v>6448</v>
      </c>
      <c r="K177" s="34">
        <f t="shared" si="31"/>
        <v>6136.8</v>
      </c>
      <c r="L177" s="35">
        <f t="shared" si="32"/>
        <v>0.95173697270471469</v>
      </c>
      <c r="M177" s="24">
        <v>15342</v>
      </c>
      <c r="N177" s="119">
        <f t="shared" si="33"/>
        <v>2.379</v>
      </c>
      <c r="O177" s="36">
        <v>38.57</v>
      </c>
      <c r="P177" s="287"/>
    </row>
    <row r="178" spans="1:16" ht="27" customHeight="1">
      <c r="A178" s="289">
        <v>1126</v>
      </c>
      <c r="B178" s="130" t="s">
        <v>56</v>
      </c>
      <c r="C178" s="291">
        <v>9002068</v>
      </c>
      <c r="D178" s="295">
        <v>65.650000000000006</v>
      </c>
      <c r="E178" s="297">
        <v>66.099999999999994</v>
      </c>
      <c r="F178" s="33">
        <v>2</v>
      </c>
      <c r="G178" s="33">
        <v>31</v>
      </c>
      <c r="H178" s="33">
        <f t="shared" si="34"/>
        <v>62</v>
      </c>
      <c r="I178" s="233">
        <v>131.30000000000001</v>
      </c>
      <c r="J178" s="196">
        <f t="shared" si="30"/>
        <v>3966.8999999999996</v>
      </c>
      <c r="K178" s="34">
        <f t="shared" si="31"/>
        <v>20451.2</v>
      </c>
      <c r="L178" s="35">
        <f t="shared" si="32"/>
        <v>5.1554614434445041</v>
      </c>
      <c r="M178" s="24">
        <v>51128</v>
      </c>
      <c r="N178" s="119">
        <f t="shared" si="33"/>
        <v>12.888999999999999</v>
      </c>
      <c r="O178" s="36">
        <v>38.57</v>
      </c>
      <c r="P178" s="287"/>
    </row>
    <row r="179" spans="1:16" ht="27" customHeight="1">
      <c r="A179" s="298">
        <v>1127</v>
      </c>
      <c r="B179" s="145" t="s">
        <v>68</v>
      </c>
      <c r="C179" s="294">
        <v>9002220</v>
      </c>
      <c r="D179" s="297">
        <v>0</v>
      </c>
      <c r="E179" s="297">
        <v>183.7</v>
      </c>
      <c r="F179" s="33">
        <v>2</v>
      </c>
      <c r="G179" s="33">
        <v>31</v>
      </c>
      <c r="H179" s="194">
        <f>F179*31</f>
        <v>62</v>
      </c>
      <c r="I179" s="195"/>
      <c r="J179" s="196">
        <f t="shared" si="30"/>
        <v>11389.4</v>
      </c>
      <c r="K179" s="34">
        <f t="shared" si="31"/>
        <v>38686.800000000003</v>
      </c>
      <c r="L179" s="54">
        <f>ROUND(K179/J179,2)</f>
        <v>3.4</v>
      </c>
      <c r="M179" s="25">
        <v>96717</v>
      </c>
      <c r="N179" s="119">
        <f t="shared" si="33"/>
        <v>8.4920000000000009</v>
      </c>
      <c r="O179" s="55">
        <v>39.57</v>
      </c>
    </row>
    <row r="180" spans="1:16" ht="27" customHeight="1">
      <c r="A180" s="289">
        <v>1128</v>
      </c>
      <c r="B180" s="126" t="s">
        <v>62</v>
      </c>
      <c r="C180" s="291">
        <v>9002283</v>
      </c>
      <c r="D180" s="297">
        <v>0</v>
      </c>
      <c r="E180" s="297">
        <v>35.15</v>
      </c>
      <c r="F180" s="33">
        <v>4</v>
      </c>
      <c r="G180" s="33">
        <v>31</v>
      </c>
      <c r="H180" s="33">
        <f t="shared" si="34"/>
        <v>124</v>
      </c>
      <c r="I180" s="233"/>
      <c r="J180" s="196">
        <f t="shared" si="30"/>
        <v>4358.5999999999995</v>
      </c>
      <c r="K180" s="34">
        <f t="shared" si="31"/>
        <v>2574.4</v>
      </c>
      <c r="L180" s="35">
        <f t="shared" si="32"/>
        <v>0.59064837333088616</v>
      </c>
      <c r="M180" s="24">
        <v>6436</v>
      </c>
      <c r="N180" s="119">
        <f t="shared" si="33"/>
        <v>1.4770000000000001</v>
      </c>
      <c r="O180" s="36">
        <v>38.57</v>
      </c>
      <c r="P180" s="287"/>
    </row>
    <row r="181" spans="1:16" ht="27" customHeight="1">
      <c r="A181" s="289">
        <v>1129</v>
      </c>
      <c r="B181" s="130" t="s">
        <v>57</v>
      </c>
      <c r="C181" s="291">
        <v>9002187</v>
      </c>
      <c r="D181" s="295">
        <v>30.3</v>
      </c>
      <c r="E181" s="295">
        <v>30.75</v>
      </c>
      <c r="F181" s="33">
        <v>10</v>
      </c>
      <c r="G181" s="33">
        <v>31</v>
      </c>
      <c r="H181" s="33">
        <f t="shared" si="34"/>
        <v>310</v>
      </c>
      <c r="I181" s="233"/>
      <c r="J181" s="196">
        <f t="shared" si="30"/>
        <v>9532.5</v>
      </c>
      <c r="K181" s="34">
        <f t="shared" si="31"/>
        <v>29022.799999999999</v>
      </c>
      <c r="L181" s="35">
        <f t="shared" si="32"/>
        <v>3.0446157880933646</v>
      </c>
      <c r="M181" s="24">
        <v>72557</v>
      </c>
      <c r="N181" s="119">
        <f t="shared" si="33"/>
        <v>7.6120000000000001</v>
      </c>
      <c r="O181" s="36">
        <v>38.57</v>
      </c>
      <c r="P181" s="287"/>
    </row>
    <row r="182" spans="1:16" ht="27" customHeight="1">
      <c r="A182" s="289">
        <v>1130</v>
      </c>
      <c r="B182" s="126" t="s">
        <v>63</v>
      </c>
      <c r="C182" s="291">
        <v>9002184</v>
      </c>
      <c r="D182" s="295">
        <v>0</v>
      </c>
      <c r="E182" s="295">
        <v>25.5</v>
      </c>
      <c r="F182" s="33">
        <v>10</v>
      </c>
      <c r="G182" s="33">
        <v>31</v>
      </c>
      <c r="H182" s="33">
        <f t="shared" si="34"/>
        <v>310</v>
      </c>
      <c r="I182" s="233">
        <v>27.25</v>
      </c>
      <c r="J182" s="196">
        <f t="shared" si="30"/>
        <v>7877.75</v>
      </c>
      <c r="K182" s="34">
        <f t="shared" si="31"/>
        <v>8432</v>
      </c>
      <c r="L182" s="35">
        <f t="shared" si="32"/>
        <v>1.0703563834851322</v>
      </c>
      <c r="M182" s="24">
        <v>21080</v>
      </c>
      <c r="N182" s="119">
        <f t="shared" si="33"/>
        <v>2.6760000000000002</v>
      </c>
      <c r="O182" s="36">
        <v>38.57</v>
      </c>
      <c r="P182" s="287"/>
    </row>
    <row r="183" spans="1:16" ht="27" customHeight="1">
      <c r="A183" s="289">
        <v>1131</v>
      </c>
      <c r="B183" s="130" t="s">
        <v>46</v>
      </c>
      <c r="C183" s="291">
        <v>9002188</v>
      </c>
      <c r="D183" s="131">
        <v>18.899999999999999</v>
      </c>
      <c r="E183" s="131">
        <v>18.899999999999999</v>
      </c>
      <c r="F183" s="33">
        <v>16</v>
      </c>
      <c r="G183" s="33">
        <v>31</v>
      </c>
      <c r="H183" s="33">
        <f t="shared" si="34"/>
        <v>496</v>
      </c>
      <c r="I183" s="233"/>
      <c r="J183" s="196">
        <f t="shared" si="30"/>
        <v>9374.4</v>
      </c>
      <c r="K183" s="34">
        <f t="shared" si="31"/>
        <v>39875.599999999999</v>
      </c>
      <c r="L183" s="35">
        <f t="shared" si="32"/>
        <v>4.2536695681856971</v>
      </c>
      <c r="M183" s="24">
        <v>99689</v>
      </c>
      <c r="N183" s="119">
        <f t="shared" si="33"/>
        <v>10.634</v>
      </c>
      <c r="O183" s="36">
        <v>38.57</v>
      </c>
      <c r="P183" s="287"/>
    </row>
    <row r="184" spans="1:16" ht="27" customHeight="1">
      <c r="A184" s="289">
        <v>1132</v>
      </c>
      <c r="B184" s="130" t="s">
        <v>47</v>
      </c>
      <c r="C184" s="291">
        <v>9002189</v>
      </c>
      <c r="D184" s="131">
        <v>35.9</v>
      </c>
      <c r="E184" s="132">
        <f>35.9+0.45</f>
        <v>36.35</v>
      </c>
      <c r="F184" s="33">
        <v>12</v>
      </c>
      <c r="G184" s="33">
        <v>31</v>
      </c>
      <c r="H184" s="33">
        <f t="shared" si="34"/>
        <v>372</v>
      </c>
      <c r="I184" s="233"/>
      <c r="J184" s="196">
        <f t="shared" si="30"/>
        <v>13522.2</v>
      </c>
      <c r="K184" s="34">
        <f t="shared" si="31"/>
        <v>54102</v>
      </c>
      <c r="L184" s="35">
        <f t="shared" ref="L184:L190" si="35">K184/J184</f>
        <v>4.0009761725163067</v>
      </c>
      <c r="M184" s="24">
        <v>135255</v>
      </c>
      <c r="N184" s="119">
        <f t="shared" si="33"/>
        <v>10.002000000000001</v>
      </c>
      <c r="O184" s="36">
        <v>38.57</v>
      </c>
      <c r="P184" s="287"/>
    </row>
    <row r="185" spans="1:16" ht="27" customHeight="1">
      <c r="A185" s="289">
        <v>1133</v>
      </c>
      <c r="B185" s="126" t="s">
        <v>58</v>
      </c>
      <c r="C185" s="291">
        <v>9002190</v>
      </c>
      <c r="D185" s="295">
        <v>56.45</v>
      </c>
      <c r="E185" s="295">
        <v>56.9</v>
      </c>
      <c r="F185" s="33">
        <v>4</v>
      </c>
      <c r="G185" s="33">
        <v>31</v>
      </c>
      <c r="H185" s="33">
        <f t="shared" si="34"/>
        <v>124</v>
      </c>
      <c r="I185" s="233"/>
      <c r="J185" s="196">
        <f t="shared" si="30"/>
        <v>7055.5999999999995</v>
      </c>
      <c r="K185" s="34">
        <f t="shared" si="31"/>
        <v>31818</v>
      </c>
      <c r="L185" s="35">
        <f t="shared" si="35"/>
        <v>4.5096093882873181</v>
      </c>
      <c r="M185" s="24">
        <v>79545</v>
      </c>
      <c r="N185" s="119">
        <f t="shared" si="33"/>
        <v>11.273999999999999</v>
      </c>
      <c r="O185" s="36">
        <v>38.57</v>
      </c>
      <c r="P185" s="287"/>
    </row>
    <row r="186" spans="1:16" s="147" customFormat="1" ht="27" customHeight="1">
      <c r="A186" s="289">
        <v>1135</v>
      </c>
      <c r="B186" s="130" t="s">
        <v>48</v>
      </c>
      <c r="C186" s="291">
        <v>9002191</v>
      </c>
      <c r="D186" s="131">
        <v>28.4</v>
      </c>
      <c r="E186" s="131">
        <v>28.4</v>
      </c>
      <c r="F186" s="33">
        <v>24</v>
      </c>
      <c r="G186" s="33">
        <v>31</v>
      </c>
      <c r="H186" s="33">
        <f t="shared" si="34"/>
        <v>744</v>
      </c>
      <c r="I186" s="233"/>
      <c r="J186" s="196">
        <f t="shared" si="30"/>
        <v>21129.599999999999</v>
      </c>
      <c r="K186" s="34">
        <f t="shared" si="31"/>
        <v>65562.399999999994</v>
      </c>
      <c r="L186" s="35">
        <f t="shared" si="35"/>
        <v>3.1028699076177495</v>
      </c>
      <c r="M186" s="24">
        <v>163906</v>
      </c>
      <c r="N186" s="119">
        <f t="shared" si="33"/>
        <v>7.7569999999999997</v>
      </c>
      <c r="O186" s="36">
        <v>38.57</v>
      </c>
      <c r="P186" s="146"/>
    </row>
    <row r="187" spans="1:16" ht="27" customHeight="1">
      <c r="A187" s="289">
        <v>1136</v>
      </c>
      <c r="B187" s="130" t="s">
        <v>49</v>
      </c>
      <c r="C187" s="291">
        <v>9002192</v>
      </c>
      <c r="D187" s="132">
        <v>11.65</v>
      </c>
      <c r="E187" s="132">
        <f>26.4+0.45</f>
        <v>26.849999999999998</v>
      </c>
      <c r="F187" s="33">
        <v>6</v>
      </c>
      <c r="G187" s="33">
        <v>31</v>
      </c>
      <c r="H187" s="33">
        <f t="shared" si="34"/>
        <v>186</v>
      </c>
      <c r="I187" s="233"/>
      <c r="J187" s="196">
        <f t="shared" si="30"/>
        <v>4994.0999999999995</v>
      </c>
      <c r="K187" s="34">
        <f t="shared" si="31"/>
        <v>27862.799999999999</v>
      </c>
      <c r="L187" s="35">
        <f t="shared" si="35"/>
        <v>5.5791433891992552</v>
      </c>
      <c r="M187" s="24">
        <v>69657</v>
      </c>
      <c r="N187" s="119">
        <f t="shared" si="33"/>
        <v>13.948</v>
      </c>
      <c r="O187" s="36">
        <v>38.57</v>
      </c>
      <c r="P187" s="287"/>
    </row>
    <row r="188" spans="1:16" ht="27" customHeight="1">
      <c r="A188" s="289">
        <v>1137</v>
      </c>
      <c r="B188" s="130" t="s">
        <v>50</v>
      </c>
      <c r="C188" s="291">
        <v>9002185</v>
      </c>
      <c r="D188" s="131">
        <v>69.3</v>
      </c>
      <c r="E188" s="131">
        <v>69.3</v>
      </c>
      <c r="F188" s="33">
        <v>14</v>
      </c>
      <c r="G188" s="33">
        <v>31</v>
      </c>
      <c r="H188" s="33">
        <f t="shared" si="34"/>
        <v>434</v>
      </c>
      <c r="I188" s="233"/>
      <c r="J188" s="196">
        <f t="shared" si="30"/>
        <v>30076.199999999997</v>
      </c>
      <c r="K188" s="34">
        <f t="shared" si="31"/>
        <v>61661.599999999999</v>
      </c>
      <c r="L188" s="35">
        <f t="shared" si="35"/>
        <v>2.0501792114695343</v>
      </c>
      <c r="M188" s="24">
        <v>154154</v>
      </c>
      <c r="N188" s="119">
        <f t="shared" si="33"/>
        <v>5.125</v>
      </c>
      <c r="O188" s="36">
        <v>38.57</v>
      </c>
      <c r="P188" s="287"/>
    </row>
    <row r="189" spans="1:16" ht="27" customHeight="1">
      <c r="A189" s="289">
        <v>1139</v>
      </c>
      <c r="B189" s="130" t="s">
        <v>51</v>
      </c>
      <c r="C189" s="291">
        <v>9002193</v>
      </c>
      <c r="D189" s="131">
        <v>27.9</v>
      </c>
      <c r="E189" s="131">
        <v>27.9</v>
      </c>
      <c r="F189" s="33">
        <v>18</v>
      </c>
      <c r="G189" s="33">
        <v>31</v>
      </c>
      <c r="H189" s="33">
        <f t="shared" si="34"/>
        <v>558</v>
      </c>
      <c r="I189" s="233"/>
      <c r="J189" s="196">
        <f t="shared" si="30"/>
        <v>15568.199999999999</v>
      </c>
      <c r="K189" s="34">
        <f t="shared" si="31"/>
        <v>50698.8</v>
      </c>
      <c r="L189" s="35">
        <f t="shared" si="35"/>
        <v>3.2565614521910051</v>
      </c>
      <c r="M189" s="24">
        <v>126747</v>
      </c>
      <c r="N189" s="119">
        <f t="shared" si="33"/>
        <v>8.141</v>
      </c>
      <c r="O189" s="36">
        <v>38.57</v>
      </c>
      <c r="P189" s="287"/>
    </row>
    <row r="190" spans="1:16" ht="27" customHeight="1">
      <c r="A190" s="289">
        <v>1140</v>
      </c>
      <c r="B190" s="130" t="s">
        <v>52</v>
      </c>
      <c r="C190" s="291">
        <v>9002194</v>
      </c>
      <c r="D190" s="131">
        <v>76.5</v>
      </c>
      <c r="E190" s="131">
        <v>76.5</v>
      </c>
      <c r="F190" s="33">
        <v>16</v>
      </c>
      <c r="G190" s="33">
        <v>31</v>
      </c>
      <c r="H190" s="33">
        <f t="shared" si="34"/>
        <v>496</v>
      </c>
      <c r="I190" s="233"/>
      <c r="J190" s="196">
        <f t="shared" si="30"/>
        <v>37944</v>
      </c>
      <c r="K190" s="34">
        <f t="shared" si="31"/>
        <v>158752.4</v>
      </c>
      <c r="L190" s="35">
        <f t="shared" si="35"/>
        <v>4.1838604258907859</v>
      </c>
      <c r="M190" s="24">
        <v>396881</v>
      </c>
      <c r="N190" s="119">
        <f t="shared" si="33"/>
        <v>10.46</v>
      </c>
      <c r="O190" s="36">
        <v>38.57</v>
      </c>
      <c r="P190" s="287"/>
    </row>
    <row r="191" spans="1:16" ht="27" customHeight="1">
      <c r="A191" s="289">
        <v>1141</v>
      </c>
      <c r="B191" s="130" t="s">
        <v>59</v>
      </c>
      <c r="C191" s="291">
        <v>9002069</v>
      </c>
      <c r="D191" s="295">
        <v>137.44999999999999</v>
      </c>
      <c r="E191" s="295">
        <v>137.9</v>
      </c>
      <c r="F191" s="33">
        <v>2</v>
      </c>
      <c r="G191" s="33">
        <v>31</v>
      </c>
      <c r="H191" s="33">
        <f t="shared" si="34"/>
        <v>62</v>
      </c>
      <c r="I191" s="233">
        <v>208</v>
      </c>
      <c r="J191" s="196">
        <f t="shared" si="30"/>
        <v>8341.8000000000011</v>
      </c>
      <c r="K191" s="34">
        <f t="shared" si="31"/>
        <v>41827.199999999997</v>
      </c>
      <c r="L191" s="35">
        <f>K191/J191</f>
        <v>5.0141696036826575</v>
      </c>
      <c r="M191" s="24">
        <v>104568</v>
      </c>
      <c r="N191" s="119">
        <f t="shared" si="33"/>
        <v>12.535</v>
      </c>
      <c r="O191" s="36">
        <v>38.57</v>
      </c>
      <c r="P191" s="287"/>
    </row>
    <row r="192" spans="1:16" ht="27" customHeight="1">
      <c r="A192" s="289">
        <v>1142</v>
      </c>
      <c r="B192" s="130" t="s">
        <v>53</v>
      </c>
      <c r="C192" s="291">
        <v>9001865</v>
      </c>
      <c r="D192" s="131">
        <v>45.5</v>
      </c>
      <c r="E192" s="131">
        <v>45.5</v>
      </c>
      <c r="F192" s="33">
        <v>10</v>
      </c>
      <c r="G192" s="33">
        <v>31</v>
      </c>
      <c r="H192" s="33">
        <f t="shared" si="34"/>
        <v>310</v>
      </c>
      <c r="I192" s="233"/>
      <c r="J192" s="196">
        <f t="shared" si="30"/>
        <v>14105</v>
      </c>
      <c r="K192" s="34">
        <f t="shared" si="31"/>
        <v>31553.200000000001</v>
      </c>
      <c r="L192" s="35">
        <f>K192/J192</f>
        <v>2.2370223325062035</v>
      </c>
      <c r="M192" s="24">
        <v>78883</v>
      </c>
      <c r="N192" s="119">
        <f t="shared" si="33"/>
        <v>5.593</v>
      </c>
      <c r="O192" s="36">
        <v>38.57</v>
      </c>
      <c r="P192" s="287"/>
    </row>
    <row r="193" spans="1:17" ht="27" customHeight="1">
      <c r="A193" s="289">
        <v>1143</v>
      </c>
      <c r="B193" s="130" t="s">
        <v>54</v>
      </c>
      <c r="C193" s="291">
        <v>9002214</v>
      </c>
      <c r="D193" s="131">
        <v>4.4000000000000004</v>
      </c>
      <c r="E193" s="131">
        <v>4.4000000000000004</v>
      </c>
      <c r="F193" s="33">
        <v>8</v>
      </c>
      <c r="G193" s="33">
        <v>31</v>
      </c>
      <c r="H193" s="33">
        <f>F193*G193</f>
        <v>248</v>
      </c>
      <c r="I193" s="233">
        <v>1.6</v>
      </c>
      <c r="J193" s="196">
        <f t="shared" si="30"/>
        <v>1089.6000000000001</v>
      </c>
      <c r="K193" s="34">
        <f t="shared" si="31"/>
        <v>9678.7999999999993</v>
      </c>
      <c r="L193" s="35">
        <f>K193/J193</f>
        <v>8.8828928046989706</v>
      </c>
      <c r="M193" s="24">
        <v>24197</v>
      </c>
      <c r="N193" s="119">
        <f t="shared" si="33"/>
        <v>22.207000000000001</v>
      </c>
      <c r="O193" s="36">
        <v>38.57</v>
      </c>
      <c r="P193" s="287"/>
    </row>
    <row r="194" spans="1:17" ht="27" customHeight="1" thickBot="1">
      <c r="A194" s="296">
        <v>1145</v>
      </c>
      <c r="B194" s="136" t="s">
        <v>99</v>
      </c>
      <c r="C194" s="293">
        <v>9002207</v>
      </c>
      <c r="D194" s="135">
        <v>75.7</v>
      </c>
      <c r="E194" s="135">
        <v>126.6</v>
      </c>
      <c r="F194" s="56">
        <v>18</v>
      </c>
      <c r="G194" s="56">
        <v>31</v>
      </c>
      <c r="H194" s="56">
        <f>F194*G194</f>
        <v>558</v>
      </c>
      <c r="I194" s="235"/>
      <c r="J194" s="200">
        <f t="shared" si="30"/>
        <v>70642.8</v>
      </c>
      <c r="K194" s="84">
        <f t="shared" si="31"/>
        <v>356905.2</v>
      </c>
      <c r="L194" s="85">
        <f>K194/J194</f>
        <v>5.0522516095058521</v>
      </c>
      <c r="M194" s="86">
        <v>892263</v>
      </c>
      <c r="N194" s="179">
        <f t="shared" si="33"/>
        <v>12.631</v>
      </c>
      <c r="O194" s="88">
        <v>38.57</v>
      </c>
      <c r="P194" s="287"/>
    </row>
    <row r="195" spans="1:17" ht="27" customHeight="1" thickBot="1">
      <c r="A195" s="89"/>
      <c r="B195" s="90"/>
      <c r="C195" s="91"/>
      <c r="D195" s="236">
        <f t="shared" ref="D195:J195" si="36">SUM(D173:D194)</f>
        <v>823.55000000000007</v>
      </c>
      <c r="E195" s="237">
        <f t="shared" si="36"/>
        <v>1169.0999999999999</v>
      </c>
      <c r="F195" s="236">
        <f t="shared" si="36"/>
        <v>232</v>
      </c>
      <c r="G195" s="236">
        <f t="shared" si="36"/>
        <v>682</v>
      </c>
      <c r="H195" s="236">
        <f t="shared" si="36"/>
        <v>7192</v>
      </c>
      <c r="I195" s="92">
        <f t="shared" si="36"/>
        <v>368.15000000000003</v>
      </c>
      <c r="J195" s="92">
        <f t="shared" si="36"/>
        <v>336663.85</v>
      </c>
      <c r="K195" s="92">
        <f>SUM(K173:K194)</f>
        <v>1286873.6000000001</v>
      </c>
      <c r="L195" s="92">
        <f>SUM(L173:L194)</f>
        <v>77.055482930499238</v>
      </c>
      <c r="M195" s="105">
        <f>SUM(M173:M194)</f>
        <v>3217184</v>
      </c>
      <c r="N195" s="91"/>
      <c r="O195" s="91"/>
      <c r="P195" s="287"/>
    </row>
    <row r="196" spans="1:17" ht="27" customHeight="1">
      <c r="A196" s="8" t="s">
        <v>0</v>
      </c>
      <c r="B196" s="38" t="s">
        <v>7</v>
      </c>
      <c r="C196" s="9"/>
      <c r="D196" s="207"/>
      <c r="E196" s="207"/>
      <c r="F196" s="9"/>
      <c r="G196" s="9"/>
      <c r="H196" s="9"/>
      <c r="I196" s="208"/>
      <c r="J196" s="208"/>
      <c r="K196" s="30"/>
      <c r="L196" s="9"/>
      <c r="M196" s="31"/>
      <c r="N196" s="180"/>
      <c r="O196" s="180"/>
      <c r="P196" s="287"/>
    </row>
    <row r="197" spans="1:17" ht="27" customHeight="1">
      <c r="A197" s="8"/>
      <c r="B197" s="38" t="s">
        <v>8</v>
      </c>
      <c r="C197" s="9"/>
      <c r="D197" s="207"/>
      <c r="E197" s="207"/>
      <c r="F197" s="9"/>
      <c r="G197" s="9"/>
      <c r="H197" s="9"/>
      <c r="I197" s="208"/>
      <c r="J197" s="208"/>
      <c r="K197" s="30"/>
      <c r="L197" s="9"/>
      <c r="M197" s="31"/>
      <c r="N197" s="41"/>
      <c r="O197" s="41"/>
      <c r="P197" s="287"/>
    </row>
    <row r="198" spans="1:17" ht="27" customHeight="1">
      <c r="A198" s="8"/>
      <c r="B198" s="38" t="s">
        <v>9</v>
      </c>
      <c r="C198" s="9"/>
      <c r="D198" s="207"/>
      <c r="E198" s="207"/>
      <c r="F198" s="9"/>
      <c r="G198" s="9"/>
      <c r="H198" s="9"/>
      <c r="I198" s="208"/>
      <c r="J198" s="208"/>
      <c r="K198" s="30"/>
      <c r="L198" s="9"/>
      <c r="M198" s="31"/>
      <c r="N198" s="41"/>
      <c r="O198" s="41"/>
      <c r="P198" s="287"/>
    </row>
    <row r="199" spans="1:17" ht="27" customHeight="1">
      <c r="A199" s="8"/>
      <c r="B199" s="38" t="s">
        <v>10</v>
      </c>
      <c r="C199" s="9"/>
      <c r="D199" s="207"/>
      <c r="E199" s="207"/>
      <c r="F199" s="9"/>
      <c r="G199" s="9"/>
      <c r="H199" s="9"/>
      <c r="I199" s="208"/>
      <c r="J199" s="208"/>
      <c r="K199" s="30"/>
      <c r="L199" s="9"/>
      <c r="M199" s="31"/>
      <c r="N199" s="41"/>
      <c r="O199" s="41"/>
      <c r="P199" s="287"/>
    </row>
    <row r="200" spans="1:17" ht="27" customHeight="1">
      <c r="A200" s="8"/>
      <c r="B200" s="38" t="s">
        <v>11</v>
      </c>
      <c r="C200" s="9"/>
      <c r="D200" s="209"/>
      <c r="E200" s="209"/>
      <c r="F200" s="207"/>
      <c r="G200" s="207"/>
      <c r="H200" s="9"/>
      <c r="I200" s="208"/>
      <c r="J200" s="208"/>
      <c r="K200" s="30"/>
      <c r="L200" s="9"/>
      <c r="M200" s="31"/>
      <c r="N200" s="125"/>
      <c r="O200" s="125"/>
      <c r="P200" s="287"/>
    </row>
    <row r="201" spans="1:17" ht="27" customHeight="1">
      <c r="A201" s="8"/>
      <c r="B201" s="7" t="s">
        <v>12</v>
      </c>
      <c r="C201" s="9"/>
      <c r="D201" s="209"/>
      <c r="E201" s="209"/>
      <c r="F201" s="9"/>
      <c r="G201" s="9"/>
      <c r="H201" s="9"/>
      <c r="I201" s="208"/>
      <c r="J201" s="208"/>
      <c r="K201" s="30"/>
      <c r="L201" s="9"/>
      <c r="M201" s="31"/>
      <c r="N201" s="10"/>
      <c r="O201" s="10"/>
      <c r="P201" s="287"/>
    </row>
    <row r="202" spans="1:17" ht="27" customHeight="1" thickBot="1">
      <c r="A202" s="120"/>
      <c r="B202" s="6"/>
      <c r="C202" s="47"/>
      <c r="D202" s="46"/>
      <c r="E202" s="46"/>
      <c r="F202" s="47"/>
      <c r="G202" s="47"/>
      <c r="H202" s="47"/>
      <c r="I202" s="48"/>
      <c r="J202" s="48"/>
      <c r="K202" s="121"/>
      <c r="L202" s="47"/>
      <c r="M202" s="122"/>
      <c r="N202" s="114"/>
      <c r="O202" s="114"/>
      <c r="P202" s="287"/>
    </row>
    <row r="203" spans="1:17" ht="27" customHeight="1">
      <c r="B203" s="4" t="s">
        <v>13</v>
      </c>
      <c r="D203" s="222"/>
      <c r="E203" s="222"/>
      <c r="J203" s="5"/>
      <c r="K203" s="40"/>
      <c r="L203" s="30"/>
      <c r="N203" s="31"/>
      <c r="Q203" s="40"/>
    </row>
    <row r="204" spans="1:17" ht="27" customHeight="1">
      <c r="D204" s="222"/>
      <c r="E204" s="222"/>
      <c r="J204" s="5"/>
      <c r="K204" s="40"/>
      <c r="L204" s="30"/>
      <c r="N204" s="31"/>
      <c r="Q204" s="40"/>
    </row>
    <row r="205" spans="1:17" ht="27" customHeight="1" thickBot="1">
      <c r="A205" s="324" t="s">
        <v>23</v>
      </c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</row>
    <row r="206" spans="1:17" ht="64.900000000000006" customHeight="1" thickBot="1">
      <c r="A206" s="11" t="s">
        <v>106</v>
      </c>
      <c r="B206" s="3" t="s">
        <v>3</v>
      </c>
      <c r="C206" s="1" t="s">
        <v>4</v>
      </c>
      <c r="D206" s="1" t="s">
        <v>100</v>
      </c>
      <c r="E206" s="1" t="s">
        <v>101</v>
      </c>
      <c r="F206" s="1" t="s">
        <v>102</v>
      </c>
      <c r="G206" s="1" t="s">
        <v>103</v>
      </c>
      <c r="H206" s="1" t="s">
        <v>104</v>
      </c>
      <c r="I206" s="69" t="s">
        <v>2</v>
      </c>
      <c r="J206" s="1" t="s">
        <v>107</v>
      </c>
      <c r="K206" s="70" t="s">
        <v>108</v>
      </c>
      <c r="L206" s="1" t="s">
        <v>5</v>
      </c>
      <c r="M206" s="181" t="s">
        <v>109</v>
      </c>
      <c r="N206" s="1" t="s">
        <v>14</v>
      </c>
      <c r="O206" s="1" t="s">
        <v>6</v>
      </c>
      <c r="P206" s="287"/>
    </row>
    <row r="207" spans="1:17" ht="27" customHeight="1">
      <c r="A207" s="127">
        <v>1120</v>
      </c>
      <c r="B207" s="144" t="s">
        <v>60</v>
      </c>
      <c r="C207" s="71">
        <v>9001862</v>
      </c>
      <c r="D207" s="191">
        <v>0</v>
      </c>
      <c r="E207" s="191">
        <v>10</v>
      </c>
      <c r="F207" s="71">
        <v>2</v>
      </c>
      <c r="G207" s="71">
        <v>30</v>
      </c>
      <c r="H207" s="229">
        <f>F207*G207</f>
        <v>60</v>
      </c>
      <c r="I207" s="273"/>
      <c r="J207" s="193">
        <f t="shared" ref="J207:J228" si="37">(E207*H207)-I207</f>
        <v>600</v>
      </c>
      <c r="K207" s="72">
        <f t="shared" ref="K207:K228" si="38">M207/2.5</f>
        <v>128.80000000000001</v>
      </c>
      <c r="L207" s="93">
        <f>K207/J207</f>
        <v>0.21466666666666667</v>
      </c>
      <c r="M207" s="268">
        <v>322</v>
      </c>
      <c r="N207" s="73">
        <f>ROUND(M207/J207,3)</f>
        <v>0.53700000000000003</v>
      </c>
      <c r="O207" s="73">
        <v>38.57</v>
      </c>
      <c r="P207" s="287"/>
    </row>
    <row r="208" spans="1:17" ht="27" customHeight="1">
      <c r="A208" s="289">
        <v>1121</v>
      </c>
      <c r="B208" s="130" t="s">
        <v>43</v>
      </c>
      <c r="C208" s="291">
        <v>9001863</v>
      </c>
      <c r="D208" s="131">
        <v>48.8</v>
      </c>
      <c r="E208" s="131">
        <v>48.8</v>
      </c>
      <c r="F208" s="33">
        <v>24</v>
      </c>
      <c r="G208" s="214">
        <v>30</v>
      </c>
      <c r="H208" s="33">
        <f>F208*G208</f>
        <v>720</v>
      </c>
      <c r="I208" s="233"/>
      <c r="J208" s="196">
        <f t="shared" si="37"/>
        <v>35136</v>
      </c>
      <c r="K208" s="34">
        <f t="shared" si="38"/>
        <v>188810.4</v>
      </c>
      <c r="L208" s="35">
        <f t="shared" ref="L208:L228" si="39">K208/J208</f>
        <v>5.3737021857923493</v>
      </c>
      <c r="M208" s="24">
        <v>472026</v>
      </c>
      <c r="N208" s="36">
        <f>ROUND(M208/J208,3)</f>
        <v>13.433999999999999</v>
      </c>
      <c r="O208" s="36">
        <v>38.57</v>
      </c>
      <c r="P208" s="57"/>
    </row>
    <row r="209" spans="1:16" ht="27" customHeight="1">
      <c r="A209" s="289">
        <v>1122</v>
      </c>
      <c r="B209" s="130" t="s">
        <v>44</v>
      </c>
      <c r="C209" s="291">
        <v>9001864</v>
      </c>
      <c r="D209" s="132">
        <v>71.150000000000006</v>
      </c>
      <c r="E209" s="132">
        <v>72.400000000000006</v>
      </c>
      <c r="F209" s="33">
        <v>6</v>
      </c>
      <c r="G209" s="214">
        <v>30</v>
      </c>
      <c r="H209" s="33">
        <f t="shared" ref="H209:H223" si="40">F209*G209</f>
        <v>180</v>
      </c>
      <c r="I209" s="233"/>
      <c r="J209" s="196">
        <f t="shared" si="37"/>
        <v>13032.000000000002</v>
      </c>
      <c r="K209" s="34">
        <f t="shared" si="38"/>
        <v>37922.400000000001</v>
      </c>
      <c r="L209" s="35">
        <f t="shared" si="39"/>
        <v>2.9099447513812153</v>
      </c>
      <c r="M209" s="24">
        <v>94806</v>
      </c>
      <c r="N209" s="119">
        <f t="shared" ref="N209:N228" si="41">ROUND(M209/J209,3)</f>
        <v>7.2750000000000004</v>
      </c>
      <c r="O209" s="36">
        <v>38.57</v>
      </c>
      <c r="P209" s="287"/>
    </row>
    <row r="210" spans="1:16" ht="27" customHeight="1">
      <c r="A210" s="289">
        <v>1123</v>
      </c>
      <c r="B210" s="126" t="s">
        <v>45</v>
      </c>
      <c r="C210" s="291">
        <v>9002067</v>
      </c>
      <c r="D210" s="131">
        <v>19.600000000000001</v>
      </c>
      <c r="E210" s="131">
        <v>20.399999999999999</v>
      </c>
      <c r="F210" s="33">
        <v>14</v>
      </c>
      <c r="G210" s="214">
        <v>30</v>
      </c>
      <c r="H210" s="33">
        <f t="shared" si="40"/>
        <v>420</v>
      </c>
      <c r="I210" s="233">
        <v>4.2</v>
      </c>
      <c r="J210" s="196">
        <f t="shared" si="37"/>
        <v>8563.7999999999993</v>
      </c>
      <c r="K210" s="34">
        <f t="shared" si="38"/>
        <v>22912.400000000001</v>
      </c>
      <c r="L210" s="35">
        <f>K210/J210</f>
        <v>2.6754945234592125</v>
      </c>
      <c r="M210" s="24">
        <v>57281</v>
      </c>
      <c r="N210" s="119">
        <f t="shared" si="41"/>
        <v>6.6890000000000001</v>
      </c>
      <c r="O210" s="36">
        <v>38.57</v>
      </c>
      <c r="P210" s="287"/>
    </row>
    <row r="211" spans="1:16" ht="27" customHeight="1">
      <c r="A211" s="289">
        <v>1125</v>
      </c>
      <c r="B211" s="126" t="s">
        <v>61</v>
      </c>
      <c r="C211" s="291">
        <v>9002182</v>
      </c>
      <c r="D211" s="133">
        <v>0</v>
      </c>
      <c r="E211" s="133">
        <v>20.8</v>
      </c>
      <c r="F211" s="33">
        <v>10</v>
      </c>
      <c r="G211" s="214">
        <v>30</v>
      </c>
      <c r="H211" s="33">
        <f t="shared" si="40"/>
        <v>300</v>
      </c>
      <c r="I211" s="233"/>
      <c r="J211" s="196">
        <f t="shared" si="37"/>
        <v>6240</v>
      </c>
      <c r="K211" s="34">
        <f t="shared" si="38"/>
        <v>5827.2</v>
      </c>
      <c r="L211" s="35">
        <f t="shared" ref="L211:L217" si="42">K211/J211</f>
        <v>0.93384615384615377</v>
      </c>
      <c r="M211" s="24">
        <v>14568</v>
      </c>
      <c r="N211" s="119">
        <f t="shared" si="41"/>
        <v>2.335</v>
      </c>
      <c r="O211" s="36">
        <v>38.57</v>
      </c>
      <c r="P211" s="287"/>
    </row>
    <row r="212" spans="1:16" ht="27" customHeight="1">
      <c r="A212" s="289">
        <v>1126</v>
      </c>
      <c r="B212" s="130" t="s">
        <v>56</v>
      </c>
      <c r="C212" s="291">
        <v>9002068</v>
      </c>
      <c r="D212" s="295">
        <v>65.650000000000006</v>
      </c>
      <c r="E212" s="297">
        <v>66.099999999999994</v>
      </c>
      <c r="F212" s="33">
        <v>2</v>
      </c>
      <c r="G212" s="214">
        <v>30</v>
      </c>
      <c r="H212" s="33">
        <f t="shared" si="40"/>
        <v>60</v>
      </c>
      <c r="I212" s="233">
        <v>132</v>
      </c>
      <c r="J212" s="196">
        <f t="shared" si="37"/>
        <v>3833.9999999999995</v>
      </c>
      <c r="K212" s="34">
        <f t="shared" si="38"/>
        <v>16589.2</v>
      </c>
      <c r="L212" s="35">
        <f t="shared" si="42"/>
        <v>4.3268648930620772</v>
      </c>
      <c r="M212" s="24">
        <v>41473</v>
      </c>
      <c r="N212" s="119">
        <f t="shared" si="41"/>
        <v>10.817</v>
      </c>
      <c r="O212" s="36">
        <v>38.57</v>
      </c>
      <c r="P212" s="287"/>
    </row>
    <row r="213" spans="1:16" ht="27" customHeight="1">
      <c r="A213" s="298">
        <v>1127</v>
      </c>
      <c r="B213" s="145" t="s">
        <v>68</v>
      </c>
      <c r="C213" s="294">
        <v>9002220</v>
      </c>
      <c r="D213" s="297">
        <v>0</v>
      </c>
      <c r="E213" s="297">
        <v>183.7</v>
      </c>
      <c r="F213" s="33">
        <v>2</v>
      </c>
      <c r="G213" s="33">
        <v>16</v>
      </c>
      <c r="H213" s="33">
        <f t="shared" si="40"/>
        <v>32</v>
      </c>
      <c r="I213" s="195"/>
      <c r="J213" s="196">
        <f t="shared" si="37"/>
        <v>5878.4</v>
      </c>
      <c r="K213" s="34">
        <f t="shared" si="38"/>
        <v>21432</v>
      </c>
      <c r="L213" s="54">
        <f>ROUND(K213/J213,2)</f>
        <v>3.65</v>
      </c>
      <c r="M213" s="25">
        <v>53580</v>
      </c>
      <c r="N213" s="119">
        <f t="shared" si="41"/>
        <v>9.1150000000000002</v>
      </c>
      <c r="O213" s="55">
        <v>39.57</v>
      </c>
      <c r="P213" s="288" t="s">
        <v>112</v>
      </c>
    </row>
    <row r="214" spans="1:16" ht="27" customHeight="1">
      <c r="A214" s="289">
        <v>1128</v>
      </c>
      <c r="B214" s="126" t="s">
        <v>62</v>
      </c>
      <c r="C214" s="291">
        <v>9002283</v>
      </c>
      <c r="D214" s="297">
        <v>0</v>
      </c>
      <c r="E214" s="297">
        <v>35.15</v>
      </c>
      <c r="F214" s="33">
        <v>4</v>
      </c>
      <c r="G214" s="214">
        <v>30</v>
      </c>
      <c r="H214" s="33">
        <f t="shared" si="40"/>
        <v>120</v>
      </c>
      <c r="I214" s="233">
        <v>1.4</v>
      </c>
      <c r="J214" s="196">
        <f t="shared" si="37"/>
        <v>4216.6000000000004</v>
      </c>
      <c r="K214" s="34">
        <f t="shared" si="38"/>
        <v>2918</v>
      </c>
      <c r="L214" s="35">
        <f t="shared" si="42"/>
        <v>0.69202675141108949</v>
      </c>
      <c r="M214" s="24">
        <v>7295</v>
      </c>
      <c r="N214" s="119">
        <f t="shared" si="41"/>
        <v>1.73</v>
      </c>
      <c r="O214" s="36">
        <v>38.57</v>
      </c>
      <c r="P214" s="287"/>
    </row>
    <row r="215" spans="1:16" ht="27" customHeight="1">
      <c r="A215" s="289">
        <v>1129</v>
      </c>
      <c r="B215" s="130" t="s">
        <v>57</v>
      </c>
      <c r="C215" s="291">
        <v>9002187</v>
      </c>
      <c r="D215" s="295">
        <v>30.3</v>
      </c>
      <c r="E215" s="295">
        <v>30.75</v>
      </c>
      <c r="F215" s="33">
        <v>10</v>
      </c>
      <c r="G215" s="214">
        <v>30</v>
      </c>
      <c r="H215" s="33">
        <f t="shared" si="40"/>
        <v>300</v>
      </c>
      <c r="I215" s="233">
        <v>3.15</v>
      </c>
      <c r="J215" s="196">
        <f t="shared" si="37"/>
        <v>9221.85</v>
      </c>
      <c r="K215" s="34">
        <f t="shared" si="38"/>
        <v>30016</v>
      </c>
      <c r="L215" s="35">
        <f t="shared" si="42"/>
        <v>3.2548783595482469</v>
      </c>
      <c r="M215" s="24">
        <v>75040</v>
      </c>
      <c r="N215" s="119">
        <f t="shared" si="41"/>
        <v>8.1370000000000005</v>
      </c>
      <c r="O215" s="36">
        <v>38.57</v>
      </c>
      <c r="P215" s="287"/>
    </row>
    <row r="216" spans="1:16" ht="27" customHeight="1">
      <c r="A216" s="289">
        <v>1130</v>
      </c>
      <c r="B216" s="126" t="s">
        <v>63</v>
      </c>
      <c r="C216" s="291">
        <v>9002184</v>
      </c>
      <c r="D216" s="295">
        <v>0</v>
      </c>
      <c r="E216" s="295">
        <v>25.5</v>
      </c>
      <c r="F216" s="33">
        <v>10</v>
      </c>
      <c r="G216" s="214">
        <v>30</v>
      </c>
      <c r="H216" s="33">
        <f t="shared" si="40"/>
        <v>300</v>
      </c>
      <c r="I216" s="233"/>
      <c r="J216" s="196">
        <f t="shared" si="37"/>
        <v>7650</v>
      </c>
      <c r="K216" s="34">
        <f t="shared" si="38"/>
        <v>6752.4</v>
      </c>
      <c r="L216" s="35">
        <f t="shared" si="42"/>
        <v>0.8826666666666666</v>
      </c>
      <c r="M216" s="24">
        <v>16881</v>
      </c>
      <c r="N216" s="119">
        <f t="shared" si="41"/>
        <v>2.2069999999999999</v>
      </c>
      <c r="O216" s="36">
        <v>38.57</v>
      </c>
      <c r="P216" s="287"/>
    </row>
    <row r="217" spans="1:16" ht="27" customHeight="1">
      <c r="A217" s="289">
        <v>1131</v>
      </c>
      <c r="B217" s="130" t="s">
        <v>46</v>
      </c>
      <c r="C217" s="291">
        <v>9002188</v>
      </c>
      <c r="D217" s="131">
        <v>18.899999999999999</v>
      </c>
      <c r="E217" s="131">
        <v>18.899999999999999</v>
      </c>
      <c r="F217" s="33">
        <v>12</v>
      </c>
      <c r="G217" s="214">
        <v>30</v>
      </c>
      <c r="H217" s="33">
        <f t="shared" si="40"/>
        <v>360</v>
      </c>
      <c r="I217" s="233">
        <v>3.15</v>
      </c>
      <c r="J217" s="196">
        <f t="shared" si="37"/>
        <v>6800.8499999999995</v>
      </c>
      <c r="K217" s="34">
        <f t="shared" si="38"/>
        <v>22837.599999999999</v>
      </c>
      <c r="L217" s="35">
        <f t="shared" si="42"/>
        <v>3.3580508318813092</v>
      </c>
      <c r="M217" s="24">
        <v>57094</v>
      </c>
      <c r="N217" s="119">
        <f t="shared" si="41"/>
        <v>8.3949999999999996</v>
      </c>
      <c r="O217" s="36">
        <v>38.57</v>
      </c>
      <c r="P217" s="287"/>
    </row>
    <row r="218" spans="1:16" ht="27" customHeight="1">
      <c r="A218" s="289">
        <v>1132</v>
      </c>
      <c r="B218" s="130" t="s">
        <v>47</v>
      </c>
      <c r="C218" s="291">
        <v>9002189</v>
      </c>
      <c r="D218" s="131">
        <v>35.9</v>
      </c>
      <c r="E218" s="132">
        <f>35.9+0.45</f>
        <v>36.35</v>
      </c>
      <c r="F218" s="33">
        <v>12</v>
      </c>
      <c r="G218" s="214">
        <v>30</v>
      </c>
      <c r="H218" s="33">
        <f t="shared" si="40"/>
        <v>360</v>
      </c>
      <c r="I218" s="233">
        <v>4.2</v>
      </c>
      <c r="J218" s="196">
        <f t="shared" si="37"/>
        <v>13081.8</v>
      </c>
      <c r="K218" s="34">
        <f t="shared" si="38"/>
        <v>47411.199999999997</v>
      </c>
      <c r="L218" s="35">
        <f t="shared" si="39"/>
        <v>3.6242107355256921</v>
      </c>
      <c r="M218" s="24">
        <v>118528</v>
      </c>
      <c r="N218" s="119">
        <f t="shared" si="41"/>
        <v>9.0609999999999999</v>
      </c>
      <c r="O218" s="36">
        <v>38.57</v>
      </c>
      <c r="P218" s="287"/>
    </row>
    <row r="219" spans="1:16" ht="27" customHeight="1">
      <c r="A219" s="289">
        <v>1133</v>
      </c>
      <c r="B219" s="126" t="s">
        <v>58</v>
      </c>
      <c r="C219" s="291">
        <v>9002190</v>
      </c>
      <c r="D219" s="295">
        <v>56.45</v>
      </c>
      <c r="E219" s="295">
        <v>56.9</v>
      </c>
      <c r="F219" s="33">
        <v>4</v>
      </c>
      <c r="G219" s="214">
        <v>30</v>
      </c>
      <c r="H219" s="33">
        <f t="shared" si="40"/>
        <v>120</v>
      </c>
      <c r="I219" s="233">
        <v>1.4</v>
      </c>
      <c r="J219" s="196">
        <f t="shared" si="37"/>
        <v>6826.6</v>
      </c>
      <c r="K219" s="34">
        <f t="shared" si="38"/>
        <v>35671.199999999997</v>
      </c>
      <c r="L219" s="35">
        <f t="shared" si="39"/>
        <v>5.2253244660592379</v>
      </c>
      <c r="M219" s="24">
        <v>89178</v>
      </c>
      <c r="N219" s="119">
        <f t="shared" si="41"/>
        <v>13.063000000000001</v>
      </c>
      <c r="O219" s="36">
        <v>38.57</v>
      </c>
      <c r="P219" s="287"/>
    </row>
    <row r="220" spans="1:16" s="147" customFormat="1" ht="27" customHeight="1">
      <c r="A220" s="289">
        <v>1135</v>
      </c>
      <c r="B220" s="130" t="s">
        <v>48</v>
      </c>
      <c r="C220" s="291">
        <v>9002191</v>
      </c>
      <c r="D220" s="131">
        <v>28.4</v>
      </c>
      <c r="E220" s="131">
        <v>28.4</v>
      </c>
      <c r="F220" s="33">
        <v>24</v>
      </c>
      <c r="G220" s="214">
        <v>30</v>
      </c>
      <c r="H220" s="33">
        <f t="shared" si="40"/>
        <v>720</v>
      </c>
      <c r="I220" s="233"/>
      <c r="J220" s="196">
        <f t="shared" si="37"/>
        <v>20448</v>
      </c>
      <c r="K220" s="34">
        <f t="shared" si="38"/>
        <v>57692.800000000003</v>
      </c>
      <c r="L220" s="35">
        <f t="shared" si="39"/>
        <v>2.8214397496087638</v>
      </c>
      <c r="M220" s="24">
        <v>144232</v>
      </c>
      <c r="N220" s="119">
        <f t="shared" si="41"/>
        <v>7.0540000000000003</v>
      </c>
      <c r="O220" s="36">
        <v>38.57</v>
      </c>
      <c r="P220" s="146"/>
    </row>
    <row r="221" spans="1:16" ht="27" customHeight="1">
      <c r="A221" s="289">
        <v>1136</v>
      </c>
      <c r="B221" s="130" t="s">
        <v>49</v>
      </c>
      <c r="C221" s="291">
        <v>9002192</v>
      </c>
      <c r="D221" s="132">
        <v>11.65</v>
      </c>
      <c r="E221" s="132">
        <f>26.4+0.45</f>
        <v>26.849999999999998</v>
      </c>
      <c r="F221" s="33">
        <v>6</v>
      </c>
      <c r="G221" s="214">
        <v>30</v>
      </c>
      <c r="H221" s="33">
        <f t="shared" si="40"/>
        <v>180</v>
      </c>
      <c r="I221" s="233">
        <v>2.1</v>
      </c>
      <c r="J221" s="196">
        <f t="shared" si="37"/>
        <v>4830.8999999999996</v>
      </c>
      <c r="K221" s="34">
        <f t="shared" si="38"/>
        <v>22716.400000000001</v>
      </c>
      <c r="L221" s="35">
        <f t="shared" si="39"/>
        <v>4.702312198555135</v>
      </c>
      <c r="M221" s="24">
        <v>56791</v>
      </c>
      <c r="N221" s="119">
        <f t="shared" si="41"/>
        <v>11.756</v>
      </c>
      <c r="O221" s="36">
        <v>38.57</v>
      </c>
      <c r="P221" s="287"/>
    </row>
    <row r="222" spans="1:16" ht="27" customHeight="1">
      <c r="A222" s="289">
        <v>1137</v>
      </c>
      <c r="B222" s="130" t="s">
        <v>50</v>
      </c>
      <c r="C222" s="291">
        <v>9002185</v>
      </c>
      <c r="D222" s="131">
        <v>69.3</v>
      </c>
      <c r="E222" s="131">
        <v>69.3</v>
      </c>
      <c r="F222" s="33">
        <v>14</v>
      </c>
      <c r="G222" s="214">
        <v>30</v>
      </c>
      <c r="H222" s="33">
        <f t="shared" si="40"/>
        <v>420</v>
      </c>
      <c r="I222" s="233"/>
      <c r="J222" s="196">
        <f t="shared" si="37"/>
        <v>29106</v>
      </c>
      <c r="K222" s="34">
        <f t="shared" si="38"/>
        <v>64950</v>
      </c>
      <c r="L222" s="35">
        <f t="shared" si="39"/>
        <v>2.2314986600700886</v>
      </c>
      <c r="M222" s="24">
        <v>162375</v>
      </c>
      <c r="N222" s="119">
        <f t="shared" si="41"/>
        <v>5.5789999999999997</v>
      </c>
      <c r="O222" s="36">
        <v>38.57</v>
      </c>
      <c r="P222" s="287"/>
    </row>
    <row r="223" spans="1:16" ht="27" customHeight="1">
      <c r="A223" s="289">
        <v>1139</v>
      </c>
      <c r="B223" s="130" t="s">
        <v>51</v>
      </c>
      <c r="C223" s="291">
        <v>9002193</v>
      </c>
      <c r="D223" s="131">
        <v>27.9</v>
      </c>
      <c r="E223" s="131">
        <v>27.9</v>
      </c>
      <c r="F223" s="33">
        <v>18</v>
      </c>
      <c r="G223" s="214">
        <v>30</v>
      </c>
      <c r="H223" s="33">
        <f t="shared" si="40"/>
        <v>540</v>
      </c>
      <c r="I223" s="233">
        <v>5.25</v>
      </c>
      <c r="J223" s="196">
        <f t="shared" si="37"/>
        <v>15060.75</v>
      </c>
      <c r="K223" s="34">
        <f t="shared" si="38"/>
        <v>49578</v>
      </c>
      <c r="L223" s="35">
        <f t="shared" si="39"/>
        <v>3.2918679348638018</v>
      </c>
      <c r="M223" s="24">
        <v>123945</v>
      </c>
      <c r="N223" s="119">
        <f t="shared" si="41"/>
        <v>8.23</v>
      </c>
      <c r="O223" s="36">
        <v>38.57</v>
      </c>
      <c r="P223" s="287"/>
    </row>
    <row r="224" spans="1:16" ht="27" customHeight="1">
      <c r="A224" s="289">
        <v>1140</v>
      </c>
      <c r="B224" s="130" t="s">
        <v>52</v>
      </c>
      <c r="C224" s="291">
        <v>9002194</v>
      </c>
      <c r="D224" s="131">
        <v>76.5</v>
      </c>
      <c r="E224" s="131">
        <v>76.5</v>
      </c>
      <c r="F224" s="33">
        <v>16</v>
      </c>
      <c r="G224" s="214">
        <v>30</v>
      </c>
      <c r="H224" s="33">
        <f>F224*G224</f>
        <v>480</v>
      </c>
      <c r="I224" s="233"/>
      <c r="J224" s="196">
        <f t="shared" si="37"/>
        <v>36720</v>
      </c>
      <c r="K224" s="34">
        <f t="shared" si="38"/>
        <v>188581.6</v>
      </c>
      <c r="L224" s="35">
        <f t="shared" si="39"/>
        <v>5.1356644880174294</v>
      </c>
      <c r="M224" s="24">
        <v>471454</v>
      </c>
      <c r="N224" s="119">
        <f t="shared" si="41"/>
        <v>12.839</v>
      </c>
      <c r="O224" s="36">
        <v>38.57</v>
      </c>
      <c r="P224" s="287"/>
    </row>
    <row r="225" spans="1:17" ht="27" customHeight="1">
      <c r="A225" s="289">
        <v>1141</v>
      </c>
      <c r="B225" s="130" t="s">
        <v>59</v>
      </c>
      <c r="C225" s="291">
        <v>9002069</v>
      </c>
      <c r="D225" s="295">
        <v>137.44999999999999</v>
      </c>
      <c r="E225" s="295">
        <v>137.9</v>
      </c>
      <c r="F225" s="33">
        <v>2</v>
      </c>
      <c r="G225" s="214">
        <v>30</v>
      </c>
      <c r="H225" s="33">
        <f>F225*G225</f>
        <v>60</v>
      </c>
      <c r="I225" s="233">
        <v>275.60000000000002</v>
      </c>
      <c r="J225" s="196">
        <f t="shared" si="37"/>
        <v>7998.4</v>
      </c>
      <c r="K225" s="34">
        <f t="shared" si="38"/>
        <v>50089.599999999999</v>
      </c>
      <c r="L225" s="35">
        <f t="shared" si="39"/>
        <v>6.2624524904980996</v>
      </c>
      <c r="M225" s="24">
        <v>125224</v>
      </c>
      <c r="N225" s="119">
        <f t="shared" si="41"/>
        <v>15.656000000000001</v>
      </c>
      <c r="O225" s="36">
        <v>38.57</v>
      </c>
      <c r="P225" s="287"/>
    </row>
    <row r="226" spans="1:17" ht="27" customHeight="1">
      <c r="A226" s="289">
        <v>1142</v>
      </c>
      <c r="B226" s="130" t="s">
        <v>53</v>
      </c>
      <c r="C226" s="291">
        <v>9001865</v>
      </c>
      <c r="D226" s="131">
        <v>45.5</v>
      </c>
      <c r="E226" s="131">
        <v>45.5</v>
      </c>
      <c r="F226" s="33">
        <v>10</v>
      </c>
      <c r="G226" s="214">
        <v>30</v>
      </c>
      <c r="H226" s="33">
        <f>F226*G226</f>
        <v>300</v>
      </c>
      <c r="I226" s="233"/>
      <c r="J226" s="196">
        <f t="shared" si="37"/>
        <v>13650</v>
      </c>
      <c r="K226" s="34">
        <f t="shared" si="38"/>
        <v>31582.799999999999</v>
      </c>
      <c r="L226" s="35">
        <f t="shared" si="39"/>
        <v>2.3137582417582419</v>
      </c>
      <c r="M226" s="24">
        <v>78957</v>
      </c>
      <c r="N226" s="119">
        <f t="shared" si="41"/>
        <v>5.7839999999999998</v>
      </c>
      <c r="O226" s="36">
        <v>38.57</v>
      </c>
      <c r="P226" s="287"/>
    </row>
    <row r="227" spans="1:17" ht="27" customHeight="1">
      <c r="A227" s="289">
        <v>1143</v>
      </c>
      <c r="B227" s="130" t="s">
        <v>54</v>
      </c>
      <c r="C227" s="291">
        <v>9002214</v>
      </c>
      <c r="D227" s="131">
        <v>4.4000000000000004</v>
      </c>
      <c r="E227" s="131">
        <v>4.4000000000000004</v>
      </c>
      <c r="F227" s="33">
        <v>8</v>
      </c>
      <c r="G227" s="214">
        <v>30</v>
      </c>
      <c r="H227" s="33">
        <f>F227*G227</f>
        <v>240</v>
      </c>
      <c r="I227" s="233"/>
      <c r="J227" s="196">
        <f t="shared" si="37"/>
        <v>1056</v>
      </c>
      <c r="K227" s="34">
        <f t="shared" si="38"/>
        <v>7430.8</v>
      </c>
      <c r="L227" s="35">
        <f t="shared" si="39"/>
        <v>7.0367424242424246</v>
      </c>
      <c r="M227" s="24">
        <v>18577</v>
      </c>
      <c r="N227" s="119">
        <f t="shared" si="41"/>
        <v>17.591999999999999</v>
      </c>
      <c r="O227" s="36">
        <v>38.57</v>
      </c>
      <c r="P227" s="287"/>
    </row>
    <row r="228" spans="1:17" ht="27" customHeight="1" thickBot="1">
      <c r="A228" s="290">
        <v>1145</v>
      </c>
      <c r="B228" s="134" t="s">
        <v>99</v>
      </c>
      <c r="C228" s="292">
        <v>9002207</v>
      </c>
      <c r="D228" s="135">
        <v>75.7</v>
      </c>
      <c r="E228" s="135">
        <v>126.6</v>
      </c>
      <c r="F228" s="197">
        <v>14</v>
      </c>
      <c r="G228" s="197">
        <v>30</v>
      </c>
      <c r="H228" s="197">
        <f>F228*G228</f>
        <v>420</v>
      </c>
      <c r="I228" s="234"/>
      <c r="J228" s="200">
        <f t="shared" si="37"/>
        <v>53172</v>
      </c>
      <c r="K228" s="66">
        <f t="shared" si="38"/>
        <v>350259.20000000001</v>
      </c>
      <c r="L228" s="94">
        <f t="shared" si="39"/>
        <v>6.5872865417889113</v>
      </c>
      <c r="M228" s="74">
        <v>875648</v>
      </c>
      <c r="N228" s="179">
        <f t="shared" si="41"/>
        <v>16.468</v>
      </c>
      <c r="O228" s="75">
        <v>38.57</v>
      </c>
      <c r="P228" s="287"/>
    </row>
    <row r="229" spans="1:17" ht="27" customHeight="1" thickBot="1">
      <c r="A229" s="80"/>
      <c r="B229" s="81"/>
      <c r="C229" s="82"/>
      <c r="D229" s="238">
        <f t="shared" ref="D229:J229" si="43">SUM(D207:D228)</f>
        <v>823.55000000000007</v>
      </c>
      <c r="E229" s="238">
        <f t="shared" si="43"/>
        <v>1169.0999999999999</v>
      </c>
      <c r="F229" s="239">
        <f t="shared" si="43"/>
        <v>224</v>
      </c>
      <c r="G229" s="239">
        <f t="shared" si="43"/>
        <v>646</v>
      </c>
      <c r="H229" s="239">
        <f t="shared" si="43"/>
        <v>6692</v>
      </c>
      <c r="I229" s="96">
        <f t="shared" si="43"/>
        <v>432.45000000000005</v>
      </c>
      <c r="J229" s="96">
        <f t="shared" si="43"/>
        <v>303123.95</v>
      </c>
      <c r="K229" s="96">
        <f>SUM(K207:K228)</f>
        <v>1262110</v>
      </c>
      <c r="L229" s="96">
        <f>SUM(L207:L228)</f>
        <v>77.504699714702809</v>
      </c>
      <c r="M229" s="310">
        <f>SUM(M207:M228)</f>
        <v>3155275</v>
      </c>
      <c r="N229" s="82"/>
      <c r="O229" s="82"/>
      <c r="P229" s="287"/>
    </row>
    <row r="230" spans="1:17" ht="27" customHeight="1">
      <c r="A230" s="43" t="s">
        <v>0</v>
      </c>
      <c r="B230" s="38" t="s">
        <v>7</v>
      </c>
      <c r="C230" s="9"/>
      <c r="D230" s="207"/>
      <c r="E230" s="207"/>
      <c r="F230" s="9"/>
      <c r="G230" s="9"/>
      <c r="H230" s="9"/>
      <c r="I230" s="208"/>
      <c r="J230" s="208"/>
      <c r="K230" s="30"/>
      <c r="L230" s="9"/>
      <c r="M230" s="106"/>
      <c r="N230" s="180"/>
      <c r="O230" s="180"/>
      <c r="P230" s="287"/>
    </row>
    <row r="231" spans="1:17" ht="27" customHeight="1">
      <c r="A231" s="43"/>
      <c r="B231" s="38" t="s">
        <v>8</v>
      </c>
      <c r="C231" s="9"/>
      <c r="D231" s="207"/>
      <c r="E231" s="207"/>
      <c r="F231" s="9"/>
      <c r="G231" s="9"/>
      <c r="H231" s="9"/>
      <c r="I231" s="208"/>
      <c r="J231" s="208"/>
      <c r="K231" s="30"/>
      <c r="L231" s="9"/>
      <c r="M231" s="106"/>
      <c r="N231" s="41"/>
      <c r="O231" s="41"/>
      <c r="P231" s="287"/>
    </row>
    <row r="232" spans="1:17" ht="27" customHeight="1">
      <c r="A232" s="43"/>
      <c r="B232" s="38" t="s">
        <v>9</v>
      </c>
      <c r="C232" s="9"/>
      <c r="D232" s="207"/>
      <c r="E232" s="207"/>
      <c r="F232" s="9"/>
      <c r="G232" s="9"/>
      <c r="H232" s="9"/>
      <c r="I232" s="208"/>
      <c r="J232" s="208"/>
      <c r="K232" s="30"/>
      <c r="L232" s="9"/>
      <c r="M232" s="106"/>
      <c r="N232" s="41"/>
      <c r="O232" s="41"/>
      <c r="P232" s="287"/>
    </row>
    <row r="233" spans="1:17" ht="27" customHeight="1">
      <c r="A233" s="43"/>
      <c r="B233" s="38" t="s">
        <v>10</v>
      </c>
      <c r="C233" s="9"/>
      <c r="D233" s="207"/>
      <c r="E233" s="207"/>
      <c r="F233" s="9"/>
      <c r="G233" s="9"/>
      <c r="H233" s="9"/>
      <c r="I233" s="208"/>
      <c r="J233" s="208"/>
      <c r="K233" s="30"/>
      <c r="L233" s="9"/>
      <c r="M233" s="31"/>
      <c r="N233" s="41"/>
      <c r="O233" s="41"/>
      <c r="P233" s="287"/>
    </row>
    <row r="234" spans="1:17" ht="27" customHeight="1">
      <c r="A234" s="43"/>
      <c r="B234" s="38" t="s">
        <v>11</v>
      </c>
      <c r="D234" s="209"/>
      <c r="E234" s="209"/>
      <c r="F234" s="207"/>
      <c r="G234" s="207"/>
      <c r="H234" s="9"/>
      <c r="I234" s="208"/>
      <c r="J234" s="208"/>
      <c r="K234" s="30"/>
      <c r="L234" s="9"/>
      <c r="M234" s="31"/>
      <c r="N234" s="125"/>
      <c r="O234" s="125"/>
      <c r="P234" s="287"/>
    </row>
    <row r="235" spans="1:17" ht="27" customHeight="1">
      <c r="A235" s="43"/>
      <c r="B235" s="7" t="s">
        <v>12</v>
      </c>
      <c r="C235" s="9"/>
      <c r="D235" s="209"/>
      <c r="E235" s="209"/>
      <c r="F235" s="9"/>
      <c r="G235" s="9"/>
      <c r="H235" s="9"/>
      <c r="I235" s="208"/>
      <c r="J235" s="208"/>
      <c r="K235" s="30"/>
      <c r="L235" s="9"/>
      <c r="M235" s="31"/>
      <c r="N235" s="10"/>
      <c r="O235" s="10"/>
      <c r="P235" s="287"/>
    </row>
    <row r="236" spans="1:17" ht="27" customHeight="1" thickBot="1">
      <c r="A236" s="44"/>
      <c r="B236" s="124"/>
      <c r="C236" s="32"/>
      <c r="D236" s="210"/>
      <c r="E236" s="210"/>
      <c r="F236" s="32"/>
      <c r="G236" s="32"/>
      <c r="H236" s="32"/>
      <c r="I236" s="211"/>
      <c r="J236" s="211"/>
      <c r="K236" s="45"/>
      <c r="L236" s="32"/>
      <c r="M236" s="39"/>
      <c r="N236" s="114"/>
      <c r="O236" s="114"/>
      <c r="P236" s="287"/>
    </row>
    <row r="237" spans="1:17" ht="27" customHeight="1">
      <c r="B237" s="4" t="s">
        <v>13</v>
      </c>
      <c r="D237" s="222"/>
      <c r="E237" s="222"/>
      <c r="J237" s="5"/>
      <c r="K237" s="40"/>
      <c r="L237" s="30"/>
      <c r="N237" s="31"/>
      <c r="Q237" s="40"/>
    </row>
    <row r="238" spans="1:17" ht="27" customHeight="1">
      <c r="D238" s="222"/>
      <c r="E238" s="222"/>
      <c r="J238" s="5"/>
      <c r="K238" s="40"/>
      <c r="L238" s="30"/>
      <c r="N238" s="31"/>
      <c r="Q238" s="40"/>
    </row>
    <row r="239" spans="1:17" ht="27" customHeight="1" thickBot="1">
      <c r="C239" s="324" t="s">
        <v>24</v>
      </c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287"/>
    </row>
    <row r="240" spans="1:17" ht="64.900000000000006" customHeight="1" thickBot="1">
      <c r="A240" s="11" t="s">
        <v>106</v>
      </c>
      <c r="B240" s="3" t="s">
        <v>3</v>
      </c>
      <c r="C240" s="1" t="s">
        <v>4</v>
      </c>
      <c r="D240" s="1" t="s">
        <v>100</v>
      </c>
      <c r="E240" s="1" t="s">
        <v>101</v>
      </c>
      <c r="F240" s="1" t="s">
        <v>102</v>
      </c>
      <c r="G240" s="1" t="s">
        <v>103</v>
      </c>
      <c r="H240" s="1" t="s">
        <v>104</v>
      </c>
      <c r="I240" s="69" t="s">
        <v>2</v>
      </c>
      <c r="J240" s="1" t="s">
        <v>107</v>
      </c>
      <c r="K240" s="70" t="s">
        <v>108</v>
      </c>
      <c r="L240" s="1" t="s">
        <v>5</v>
      </c>
      <c r="M240" s="181" t="s">
        <v>109</v>
      </c>
      <c r="N240" s="1" t="s">
        <v>14</v>
      </c>
      <c r="O240" s="1" t="s">
        <v>6</v>
      </c>
      <c r="P240" s="287"/>
    </row>
    <row r="241" spans="1:16" ht="27" customHeight="1">
      <c r="A241" s="127">
        <v>1120</v>
      </c>
      <c r="B241" s="144" t="s">
        <v>60</v>
      </c>
      <c r="C241" s="71">
        <v>9001862</v>
      </c>
      <c r="D241" s="240">
        <v>0</v>
      </c>
      <c r="E241" s="240">
        <v>10</v>
      </c>
      <c r="F241" s="71">
        <v>2</v>
      </c>
      <c r="G241" s="229">
        <v>31</v>
      </c>
      <c r="H241" s="229">
        <f>F241*G241</f>
        <v>62</v>
      </c>
      <c r="I241" s="275"/>
      <c r="J241" s="193">
        <f t="shared" ref="J241:J261" si="44">(E241*H241)-I241</f>
        <v>620</v>
      </c>
      <c r="K241" s="148">
        <f t="shared" ref="K241:K261" si="45">M241/2.5</f>
        <v>123.2</v>
      </c>
      <c r="L241" s="93">
        <f>K241/J241</f>
        <v>0.19870967741935483</v>
      </c>
      <c r="M241" s="268">
        <v>308</v>
      </c>
      <c r="N241" s="73">
        <f>ROUND(M241/J241,3)</f>
        <v>0.497</v>
      </c>
      <c r="O241" s="73">
        <v>38.57</v>
      </c>
      <c r="P241" s="287"/>
    </row>
    <row r="242" spans="1:16" ht="27" customHeight="1">
      <c r="A242" s="289">
        <v>1121</v>
      </c>
      <c r="B242" s="130" t="s">
        <v>43</v>
      </c>
      <c r="C242" s="291">
        <v>9001863</v>
      </c>
      <c r="D242" s="131">
        <v>48.8</v>
      </c>
      <c r="E242" s="131">
        <v>48.8</v>
      </c>
      <c r="F242" s="33">
        <v>24</v>
      </c>
      <c r="G242" s="33">
        <v>31</v>
      </c>
      <c r="H242" s="33">
        <f>F242*G242</f>
        <v>744</v>
      </c>
      <c r="I242" s="241"/>
      <c r="J242" s="196">
        <f t="shared" si="44"/>
        <v>36307.199999999997</v>
      </c>
      <c r="K242" s="149">
        <f t="shared" si="45"/>
        <v>179581.6</v>
      </c>
      <c r="L242" s="35">
        <f t="shared" ref="L242:L261" si="46">K242/J242</f>
        <v>4.9461704565485638</v>
      </c>
      <c r="M242" s="24">
        <v>448954</v>
      </c>
      <c r="N242" s="36">
        <f>ROUND(M242/J242,3)</f>
        <v>12.365</v>
      </c>
      <c r="O242" s="36">
        <v>38.57</v>
      </c>
      <c r="P242" s="57"/>
    </row>
    <row r="243" spans="1:16" ht="27" customHeight="1">
      <c r="A243" s="289">
        <v>1122</v>
      </c>
      <c r="B243" s="130" t="s">
        <v>44</v>
      </c>
      <c r="C243" s="291">
        <v>9001864</v>
      </c>
      <c r="D243" s="132">
        <v>71.150000000000006</v>
      </c>
      <c r="E243" s="132">
        <v>72.400000000000006</v>
      </c>
      <c r="F243" s="33">
        <v>6</v>
      </c>
      <c r="G243" s="33">
        <v>31</v>
      </c>
      <c r="H243" s="33">
        <f t="shared" ref="H243:H261" si="47">F243*G243</f>
        <v>186</v>
      </c>
      <c r="I243" s="241">
        <v>6.5</v>
      </c>
      <c r="J243" s="196">
        <f t="shared" si="44"/>
        <v>13459.900000000001</v>
      </c>
      <c r="K243" s="149">
        <f t="shared" si="45"/>
        <v>33226.800000000003</v>
      </c>
      <c r="L243" s="35">
        <f t="shared" si="46"/>
        <v>2.468577032518815</v>
      </c>
      <c r="M243" s="24">
        <v>83067</v>
      </c>
      <c r="N243" s="119">
        <f t="shared" ref="N243:N261" si="48">ROUND(M243/J243,3)</f>
        <v>6.1710000000000003</v>
      </c>
      <c r="O243" s="36">
        <v>38.57</v>
      </c>
      <c r="P243" s="287"/>
    </row>
    <row r="244" spans="1:16" ht="27" customHeight="1">
      <c r="A244" s="289">
        <v>1123</v>
      </c>
      <c r="B244" s="126" t="s">
        <v>45</v>
      </c>
      <c r="C244" s="291">
        <v>9002067</v>
      </c>
      <c r="D244" s="131">
        <v>19.600000000000001</v>
      </c>
      <c r="E244" s="131">
        <v>20.399999999999999</v>
      </c>
      <c r="F244" s="33">
        <v>14</v>
      </c>
      <c r="G244" s="33">
        <v>31</v>
      </c>
      <c r="H244" s="33">
        <f t="shared" si="47"/>
        <v>434</v>
      </c>
      <c r="I244" s="241">
        <v>11.2</v>
      </c>
      <c r="J244" s="196">
        <f t="shared" si="44"/>
        <v>8842.3999999999978</v>
      </c>
      <c r="K244" s="149">
        <f t="shared" si="45"/>
        <v>23691.599999999999</v>
      </c>
      <c r="L244" s="35">
        <f t="shared" si="46"/>
        <v>2.6793178322627345</v>
      </c>
      <c r="M244" s="24">
        <v>59229</v>
      </c>
      <c r="N244" s="119">
        <f t="shared" si="48"/>
        <v>6.6980000000000004</v>
      </c>
      <c r="O244" s="36">
        <v>38.57</v>
      </c>
      <c r="P244" s="287"/>
    </row>
    <row r="245" spans="1:16" ht="27" customHeight="1">
      <c r="A245" s="289">
        <v>1125</v>
      </c>
      <c r="B245" s="126" t="s">
        <v>61</v>
      </c>
      <c r="C245" s="291">
        <v>9002182</v>
      </c>
      <c r="D245" s="131">
        <v>0</v>
      </c>
      <c r="E245" s="131">
        <v>20.8</v>
      </c>
      <c r="F245" s="33">
        <v>10</v>
      </c>
      <c r="G245" s="33">
        <v>31</v>
      </c>
      <c r="H245" s="33">
        <f t="shared" si="47"/>
        <v>310</v>
      </c>
      <c r="I245" s="241">
        <v>40.799999999999997</v>
      </c>
      <c r="J245" s="196">
        <f t="shared" si="44"/>
        <v>6407.2</v>
      </c>
      <c r="K245" s="149">
        <f t="shared" si="45"/>
        <v>7073.2</v>
      </c>
      <c r="L245" s="35">
        <f t="shared" si="46"/>
        <v>1.1039455612436009</v>
      </c>
      <c r="M245" s="24">
        <v>17683</v>
      </c>
      <c r="N245" s="119">
        <f t="shared" si="48"/>
        <v>2.76</v>
      </c>
      <c r="O245" s="36">
        <v>38.57</v>
      </c>
      <c r="P245" s="287"/>
    </row>
    <row r="246" spans="1:16" ht="27" customHeight="1">
      <c r="A246" s="289">
        <v>1126</v>
      </c>
      <c r="B246" s="130" t="s">
        <v>56</v>
      </c>
      <c r="C246" s="291">
        <v>9002068</v>
      </c>
      <c r="D246" s="295">
        <v>65.650000000000006</v>
      </c>
      <c r="E246" s="295">
        <v>66.099999999999994</v>
      </c>
      <c r="F246" s="33">
        <v>2</v>
      </c>
      <c r="G246" s="33">
        <v>31</v>
      </c>
      <c r="H246" s="33">
        <f t="shared" si="47"/>
        <v>62</v>
      </c>
      <c r="I246" s="241"/>
      <c r="J246" s="196">
        <f t="shared" si="44"/>
        <v>4098.2</v>
      </c>
      <c r="K246" s="149">
        <f t="shared" si="45"/>
        <v>17768.400000000001</v>
      </c>
      <c r="L246" s="35">
        <f t="shared" si="46"/>
        <v>4.3356595578546688</v>
      </c>
      <c r="M246" s="24">
        <v>44421</v>
      </c>
      <c r="N246" s="119">
        <f t="shared" si="48"/>
        <v>10.839</v>
      </c>
      <c r="O246" s="36">
        <v>38.57</v>
      </c>
      <c r="P246" s="287"/>
    </row>
    <row r="247" spans="1:16" ht="27" customHeight="1">
      <c r="A247" s="289">
        <v>1128</v>
      </c>
      <c r="B247" s="126" t="s">
        <v>62</v>
      </c>
      <c r="C247" s="291">
        <v>9002283</v>
      </c>
      <c r="D247" s="295">
        <v>0</v>
      </c>
      <c r="E247" s="295">
        <v>35.15</v>
      </c>
      <c r="F247" s="33">
        <v>4</v>
      </c>
      <c r="G247" s="33">
        <v>31</v>
      </c>
      <c r="H247" s="33">
        <f t="shared" si="47"/>
        <v>124</v>
      </c>
      <c r="I247" s="276">
        <v>2.4500000000000002</v>
      </c>
      <c r="J247" s="196">
        <f t="shared" si="44"/>
        <v>4356.1499999999996</v>
      </c>
      <c r="K247" s="149">
        <f t="shared" si="45"/>
        <v>3009.2</v>
      </c>
      <c r="L247" s="35">
        <f t="shared" si="46"/>
        <v>0.69079347589040785</v>
      </c>
      <c r="M247" s="24">
        <v>7523</v>
      </c>
      <c r="N247" s="119">
        <f t="shared" si="48"/>
        <v>1.7270000000000001</v>
      </c>
      <c r="O247" s="36">
        <v>38.57</v>
      </c>
      <c r="P247" s="287"/>
    </row>
    <row r="248" spans="1:16" ht="27" customHeight="1">
      <c r="A248" s="289">
        <v>1129</v>
      </c>
      <c r="B248" s="130" t="s">
        <v>57</v>
      </c>
      <c r="C248" s="291">
        <v>9002187</v>
      </c>
      <c r="D248" s="295">
        <v>30.3</v>
      </c>
      <c r="E248" s="295">
        <v>30.75</v>
      </c>
      <c r="F248" s="33">
        <v>10</v>
      </c>
      <c r="G248" s="33">
        <v>31</v>
      </c>
      <c r="H248" s="33">
        <f t="shared" si="47"/>
        <v>310</v>
      </c>
      <c r="I248" s="241">
        <v>11.2</v>
      </c>
      <c r="J248" s="196">
        <f t="shared" si="44"/>
        <v>9521.2999999999993</v>
      </c>
      <c r="K248" s="149">
        <f t="shared" si="45"/>
        <v>32513.599999999999</v>
      </c>
      <c r="L248" s="35">
        <f t="shared" si="46"/>
        <v>3.4148278071271783</v>
      </c>
      <c r="M248" s="24">
        <v>81284</v>
      </c>
      <c r="N248" s="119">
        <f t="shared" si="48"/>
        <v>8.5370000000000008</v>
      </c>
      <c r="O248" s="36">
        <v>38.57</v>
      </c>
      <c r="P248" s="287"/>
    </row>
    <row r="249" spans="1:16" ht="27" customHeight="1">
      <c r="A249" s="289">
        <v>1130</v>
      </c>
      <c r="B249" s="126" t="s">
        <v>63</v>
      </c>
      <c r="C249" s="291">
        <v>9002184</v>
      </c>
      <c r="D249" s="295">
        <v>0</v>
      </c>
      <c r="E249" s="295">
        <v>25.5</v>
      </c>
      <c r="F249" s="33">
        <v>10</v>
      </c>
      <c r="G249" s="33">
        <v>31</v>
      </c>
      <c r="H249" s="33">
        <f t="shared" si="47"/>
        <v>310</v>
      </c>
      <c r="I249" s="241"/>
      <c r="J249" s="196">
        <f t="shared" si="44"/>
        <v>7905</v>
      </c>
      <c r="K249" s="149">
        <f t="shared" si="45"/>
        <v>5778</v>
      </c>
      <c r="L249" s="35">
        <f t="shared" si="46"/>
        <v>0.73092979127134727</v>
      </c>
      <c r="M249" s="24">
        <v>14445</v>
      </c>
      <c r="N249" s="119">
        <f t="shared" si="48"/>
        <v>1.827</v>
      </c>
      <c r="O249" s="36">
        <v>38.57</v>
      </c>
      <c r="P249" s="287"/>
    </row>
    <row r="250" spans="1:16" ht="27" customHeight="1">
      <c r="A250" s="289">
        <v>1131</v>
      </c>
      <c r="B250" s="130" t="s">
        <v>46</v>
      </c>
      <c r="C250" s="291">
        <v>9002188</v>
      </c>
      <c r="D250" s="131">
        <v>18.899999999999999</v>
      </c>
      <c r="E250" s="131">
        <v>18.899999999999999</v>
      </c>
      <c r="F250" s="33">
        <v>12</v>
      </c>
      <c r="G250" s="33">
        <v>31</v>
      </c>
      <c r="H250" s="33">
        <f t="shared" si="47"/>
        <v>372</v>
      </c>
      <c r="I250" s="241">
        <v>11.2</v>
      </c>
      <c r="J250" s="196">
        <f t="shared" si="44"/>
        <v>7019.5999999999995</v>
      </c>
      <c r="K250" s="149">
        <f t="shared" si="45"/>
        <v>23040.400000000001</v>
      </c>
      <c r="L250" s="35">
        <f t="shared" si="46"/>
        <v>3.2822952874807685</v>
      </c>
      <c r="M250" s="24">
        <v>57601</v>
      </c>
      <c r="N250" s="119">
        <f t="shared" si="48"/>
        <v>8.2059999999999995</v>
      </c>
      <c r="O250" s="36">
        <v>38.57</v>
      </c>
      <c r="P250" s="287"/>
    </row>
    <row r="251" spans="1:16" ht="27" customHeight="1">
      <c r="A251" s="289">
        <v>1132</v>
      </c>
      <c r="B251" s="130" t="s">
        <v>47</v>
      </c>
      <c r="C251" s="291">
        <v>9002189</v>
      </c>
      <c r="D251" s="131">
        <v>35.9</v>
      </c>
      <c r="E251" s="132">
        <f>35.9+0.45</f>
        <v>36.35</v>
      </c>
      <c r="F251" s="33">
        <v>12</v>
      </c>
      <c r="G251" s="33">
        <v>31</v>
      </c>
      <c r="H251" s="33">
        <f t="shared" si="47"/>
        <v>372</v>
      </c>
      <c r="I251" s="241">
        <v>14</v>
      </c>
      <c r="J251" s="196">
        <f t="shared" si="44"/>
        <v>13508.2</v>
      </c>
      <c r="K251" s="149">
        <f t="shared" si="45"/>
        <v>44321.599999999999</v>
      </c>
      <c r="L251" s="35">
        <f t="shared" si="46"/>
        <v>3.2810885240076395</v>
      </c>
      <c r="M251" s="24">
        <v>110804</v>
      </c>
      <c r="N251" s="119">
        <f t="shared" si="48"/>
        <v>8.2029999999999994</v>
      </c>
      <c r="O251" s="36">
        <v>38.57</v>
      </c>
      <c r="P251" s="287"/>
    </row>
    <row r="252" spans="1:16" ht="27" customHeight="1">
      <c r="A252" s="289">
        <v>1133</v>
      </c>
      <c r="B252" s="126" t="s">
        <v>58</v>
      </c>
      <c r="C252" s="291">
        <v>9002190</v>
      </c>
      <c r="D252" s="132">
        <v>56.9</v>
      </c>
      <c r="E252" s="132">
        <v>56.9</v>
      </c>
      <c r="F252" s="33">
        <v>4</v>
      </c>
      <c r="G252" s="33">
        <v>31</v>
      </c>
      <c r="H252" s="33">
        <f t="shared" si="47"/>
        <v>124</v>
      </c>
      <c r="I252" s="241">
        <v>2.8</v>
      </c>
      <c r="J252" s="196">
        <f t="shared" si="44"/>
        <v>7052.7999999999993</v>
      </c>
      <c r="K252" s="149">
        <f t="shared" si="45"/>
        <v>49302.400000000001</v>
      </c>
      <c r="L252" s="35">
        <f t="shared" si="46"/>
        <v>6.9904718693284948</v>
      </c>
      <c r="M252" s="24">
        <v>123256</v>
      </c>
      <c r="N252" s="119">
        <f t="shared" si="48"/>
        <v>17.475999999999999</v>
      </c>
      <c r="O252" s="36">
        <v>38.57</v>
      </c>
      <c r="P252" s="287"/>
    </row>
    <row r="253" spans="1:16" ht="27" customHeight="1">
      <c r="A253" s="289">
        <v>1135</v>
      </c>
      <c r="B253" s="130" t="s">
        <v>48</v>
      </c>
      <c r="C253" s="291">
        <v>9002191</v>
      </c>
      <c r="D253" s="131">
        <v>28.4</v>
      </c>
      <c r="E253" s="131">
        <v>28.4</v>
      </c>
      <c r="F253" s="33">
        <v>24</v>
      </c>
      <c r="G253" s="33">
        <v>31</v>
      </c>
      <c r="H253" s="33">
        <f t="shared" si="47"/>
        <v>744</v>
      </c>
      <c r="I253" s="241"/>
      <c r="J253" s="196">
        <f t="shared" si="44"/>
        <v>21129.599999999999</v>
      </c>
      <c r="K253" s="149">
        <f t="shared" si="45"/>
        <v>36689.599999999999</v>
      </c>
      <c r="L253" s="35">
        <f t="shared" si="46"/>
        <v>1.736407693472664</v>
      </c>
      <c r="M253" s="24">
        <v>91724</v>
      </c>
      <c r="N253" s="119">
        <f t="shared" si="48"/>
        <v>4.3410000000000002</v>
      </c>
      <c r="O253" s="36">
        <v>38.57</v>
      </c>
      <c r="P253" s="287"/>
    </row>
    <row r="254" spans="1:16" s="147" customFormat="1" ht="27" customHeight="1">
      <c r="A254" s="289">
        <v>1136</v>
      </c>
      <c r="B254" s="130" t="s">
        <v>49</v>
      </c>
      <c r="C254" s="291">
        <v>9002192</v>
      </c>
      <c r="D254" s="132">
        <v>11.65</v>
      </c>
      <c r="E254" s="132">
        <v>26.85</v>
      </c>
      <c r="F254" s="33">
        <v>6</v>
      </c>
      <c r="G254" s="33">
        <v>31</v>
      </c>
      <c r="H254" s="33">
        <f t="shared" si="47"/>
        <v>186</v>
      </c>
      <c r="I254" s="241">
        <v>8.4</v>
      </c>
      <c r="J254" s="196">
        <f t="shared" si="44"/>
        <v>4985.7000000000007</v>
      </c>
      <c r="K254" s="149">
        <f t="shared" si="45"/>
        <v>9454.7999999999993</v>
      </c>
      <c r="L254" s="35">
        <f t="shared" si="46"/>
        <v>1.8963836572597625</v>
      </c>
      <c r="M254" s="24">
        <v>23637</v>
      </c>
      <c r="N254" s="119">
        <f t="shared" si="48"/>
        <v>4.7409999999999997</v>
      </c>
      <c r="O254" s="36">
        <v>38.57</v>
      </c>
      <c r="P254" s="146"/>
    </row>
    <row r="255" spans="1:16" ht="27" customHeight="1">
      <c r="A255" s="289">
        <v>1137</v>
      </c>
      <c r="B255" s="130" t="s">
        <v>50</v>
      </c>
      <c r="C255" s="291">
        <v>9002185</v>
      </c>
      <c r="D255" s="131">
        <v>69.3</v>
      </c>
      <c r="E255" s="131">
        <v>69.3</v>
      </c>
      <c r="F255" s="33">
        <v>14</v>
      </c>
      <c r="G255" s="33">
        <v>31</v>
      </c>
      <c r="H255" s="33">
        <f t="shared" si="47"/>
        <v>434</v>
      </c>
      <c r="I255" s="241"/>
      <c r="J255" s="196">
        <f t="shared" si="44"/>
        <v>30076.199999999997</v>
      </c>
      <c r="K255" s="149">
        <f t="shared" si="45"/>
        <v>55071.199999999997</v>
      </c>
      <c r="L255" s="35">
        <f t="shared" si="46"/>
        <v>1.8310557849728357</v>
      </c>
      <c r="M255" s="24">
        <v>137678</v>
      </c>
      <c r="N255" s="119">
        <f t="shared" si="48"/>
        <v>4.5780000000000003</v>
      </c>
      <c r="O255" s="36">
        <v>38.57</v>
      </c>
      <c r="P255" s="287"/>
    </row>
    <row r="256" spans="1:16" ht="27" customHeight="1">
      <c r="A256" s="289">
        <v>1139</v>
      </c>
      <c r="B256" s="130" t="s">
        <v>51</v>
      </c>
      <c r="C256" s="291">
        <v>9002193</v>
      </c>
      <c r="D256" s="131">
        <v>27.9</v>
      </c>
      <c r="E256" s="131">
        <v>27.9</v>
      </c>
      <c r="F256" s="33">
        <v>18</v>
      </c>
      <c r="G256" s="33">
        <v>31</v>
      </c>
      <c r="H256" s="33">
        <f t="shared" si="47"/>
        <v>558</v>
      </c>
      <c r="I256" s="241">
        <v>14</v>
      </c>
      <c r="J256" s="196">
        <f t="shared" si="44"/>
        <v>15554.199999999999</v>
      </c>
      <c r="K256" s="149">
        <f t="shared" si="45"/>
        <v>61078.400000000001</v>
      </c>
      <c r="L256" s="35">
        <f t="shared" si="46"/>
        <v>3.9268107649380877</v>
      </c>
      <c r="M256" s="24">
        <v>152696</v>
      </c>
      <c r="N256" s="119">
        <f t="shared" si="48"/>
        <v>9.8170000000000002</v>
      </c>
      <c r="O256" s="36">
        <v>38.57</v>
      </c>
      <c r="P256" s="60"/>
    </row>
    <row r="257" spans="1:16" ht="27" customHeight="1">
      <c r="A257" s="289">
        <v>1140</v>
      </c>
      <c r="B257" s="130" t="s">
        <v>52</v>
      </c>
      <c r="C257" s="291">
        <v>9002194</v>
      </c>
      <c r="D257" s="131">
        <v>76.5</v>
      </c>
      <c r="E257" s="131">
        <v>76.5</v>
      </c>
      <c r="F257" s="33">
        <v>16</v>
      </c>
      <c r="G257" s="33">
        <v>31</v>
      </c>
      <c r="H257" s="33">
        <f t="shared" si="47"/>
        <v>496</v>
      </c>
      <c r="I257" s="241"/>
      <c r="J257" s="196">
        <f t="shared" si="44"/>
        <v>37944</v>
      </c>
      <c r="K257" s="149">
        <f t="shared" si="45"/>
        <v>257814.8</v>
      </c>
      <c r="L257" s="35">
        <f t="shared" si="46"/>
        <v>6.7946131140628294</v>
      </c>
      <c r="M257" s="24">
        <v>644537</v>
      </c>
      <c r="N257" s="119">
        <f t="shared" si="48"/>
        <v>16.986999999999998</v>
      </c>
      <c r="O257" s="36">
        <v>38.57</v>
      </c>
      <c r="P257" s="287"/>
    </row>
    <row r="258" spans="1:16" ht="27" customHeight="1">
      <c r="A258" s="289">
        <v>1141</v>
      </c>
      <c r="B258" s="130" t="s">
        <v>59</v>
      </c>
      <c r="C258" s="291">
        <v>9002069</v>
      </c>
      <c r="D258" s="132">
        <v>137.9</v>
      </c>
      <c r="E258" s="132">
        <v>137.9</v>
      </c>
      <c r="F258" s="33">
        <v>2</v>
      </c>
      <c r="G258" s="33">
        <v>31</v>
      </c>
      <c r="H258" s="33">
        <f t="shared" si="47"/>
        <v>62</v>
      </c>
      <c r="I258" s="241">
        <v>2.8</v>
      </c>
      <c r="J258" s="196">
        <f t="shared" si="44"/>
        <v>8547.0000000000018</v>
      </c>
      <c r="K258" s="149">
        <f t="shared" si="45"/>
        <v>58034</v>
      </c>
      <c r="L258" s="35">
        <f t="shared" si="46"/>
        <v>6.7899847899847883</v>
      </c>
      <c r="M258" s="24">
        <v>145085</v>
      </c>
      <c r="N258" s="119">
        <f t="shared" si="48"/>
        <v>16.975000000000001</v>
      </c>
      <c r="O258" s="36">
        <v>38.57</v>
      </c>
      <c r="P258" s="287"/>
    </row>
    <row r="259" spans="1:16" ht="27" customHeight="1">
      <c r="A259" s="289">
        <v>1142</v>
      </c>
      <c r="B259" s="130" t="s">
        <v>53</v>
      </c>
      <c r="C259" s="291">
        <v>9001865</v>
      </c>
      <c r="D259" s="131">
        <v>45.5</v>
      </c>
      <c r="E259" s="131">
        <v>45.5</v>
      </c>
      <c r="F259" s="33">
        <v>10</v>
      </c>
      <c r="G259" s="33">
        <v>31</v>
      </c>
      <c r="H259" s="33">
        <f t="shared" si="47"/>
        <v>310</v>
      </c>
      <c r="I259" s="241"/>
      <c r="J259" s="196">
        <f t="shared" si="44"/>
        <v>14105</v>
      </c>
      <c r="K259" s="149">
        <f t="shared" si="45"/>
        <v>15053.2</v>
      </c>
      <c r="L259" s="35">
        <f t="shared" si="46"/>
        <v>1.0672243885147112</v>
      </c>
      <c r="M259" s="24">
        <v>37633</v>
      </c>
      <c r="N259" s="119">
        <f t="shared" si="48"/>
        <v>2.6680000000000001</v>
      </c>
      <c r="O259" s="36">
        <v>38.57</v>
      </c>
      <c r="P259" s="287"/>
    </row>
    <row r="260" spans="1:16" ht="27" customHeight="1">
      <c r="A260" s="289">
        <v>1143</v>
      </c>
      <c r="B260" s="130" t="s">
        <v>54</v>
      </c>
      <c r="C260" s="291">
        <v>9002214</v>
      </c>
      <c r="D260" s="131">
        <v>4.4000000000000004</v>
      </c>
      <c r="E260" s="131">
        <v>4.4000000000000004</v>
      </c>
      <c r="F260" s="33">
        <v>8</v>
      </c>
      <c r="G260" s="33">
        <v>31</v>
      </c>
      <c r="H260" s="33">
        <f t="shared" si="47"/>
        <v>248</v>
      </c>
      <c r="I260" s="241"/>
      <c r="J260" s="196">
        <f t="shared" si="44"/>
        <v>1091.2</v>
      </c>
      <c r="K260" s="149">
        <f t="shared" si="45"/>
        <v>1964.8</v>
      </c>
      <c r="L260" s="35">
        <f t="shared" si="46"/>
        <v>1.8005865102639296</v>
      </c>
      <c r="M260" s="24">
        <v>4912</v>
      </c>
      <c r="N260" s="119">
        <f t="shared" si="48"/>
        <v>4.5010000000000003</v>
      </c>
      <c r="O260" s="36">
        <v>38.57</v>
      </c>
      <c r="P260" s="60"/>
    </row>
    <row r="261" spans="1:16" ht="27" customHeight="1" thickBot="1">
      <c r="A261" s="296">
        <v>1145</v>
      </c>
      <c r="B261" s="136" t="s">
        <v>16</v>
      </c>
      <c r="C261" s="293">
        <v>9002207</v>
      </c>
      <c r="D261" s="137">
        <v>75.7</v>
      </c>
      <c r="E261" s="137">
        <v>126.6</v>
      </c>
      <c r="F261" s="56">
        <v>14</v>
      </c>
      <c r="G261" s="56">
        <v>31</v>
      </c>
      <c r="H261" s="56">
        <f t="shared" si="47"/>
        <v>434</v>
      </c>
      <c r="I261" s="242"/>
      <c r="J261" s="196">
        <f t="shared" si="44"/>
        <v>54944.399999999994</v>
      </c>
      <c r="K261" s="150">
        <f t="shared" si="45"/>
        <v>444157.6</v>
      </c>
      <c r="L261" s="85">
        <f t="shared" si="46"/>
        <v>8.0837646784749673</v>
      </c>
      <c r="M261" s="86">
        <v>1110394</v>
      </c>
      <c r="N261" s="119">
        <f t="shared" si="48"/>
        <v>20.209</v>
      </c>
      <c r="O261" s="88">
        <v>38.57</v>
      </c>
      <c r="P261" s="60"/>
    </row>
    <row r="262" spans="1:16" ht="27" customHeight="1" thickBot="1">
      <c r="A262" s="89"/>
      <c r="B262" s="90"/>
      <c r="C262" s="243"/>
      <c r="D262" s="237">
        <f>SUM(D242:D261)</f>
        <v>824.44999999999993</v>
      </c>
      <c r="E262" s="237">
        <f>SUM(E242:E261)</f>
        <v>975.39999999999986</v>
      </c>
      <c r="F262" s="236">
        <f>SUM(F242:F261)</f>
        <v>220</v>
      </c>
      <c r="G262" s="236">
        <f>SUM(G242:G261)</f>
        <v>620</v>
      </c>
      <c r="H262" s="244">
        <f>SUM(H242:H261)</f>
        <v>6820</v>
      </c>
      <c r="I262" s="245">
        <f>SUM(I241:I261)</f>
        <v>125.35000000000001</v>
      </c>
      <c r="J262" s="246">
        <f>SUM(J241:J261)</f>
        <v>307475.25</v>
      </c>
      <c r="K262" s="151">
        <f>SUM(K241:K261)</f>
        <v>1358748.4</v>
      </c>
      <c r="L262" s="151">
        <f>SUM(L241:L261)</f>
        <v>68.049618254898135</v>
      </c>
      <c r="M262" s="311">
        <f>SUM(M241:M261)</f>
        <v>3396871</v>
      </c>
      <c r="N262" s="179"/>
      <c r="O262" s="91"/>
      <c r="P262" s="287"/>
    </row>
    <row r="263" spans="1:16" ht="27" customHeight="1">
      <c r="A263" s="43" t="s">
        <v>0</v>
      </c>
      <c r="B263" s="38" t="s">
        <v>7</v>
      </c>
      <c r="C263" s="9"/>
      <c r="D263" s="207"/>
      <c r="E263" s="207"/>
      <c r="F263" s="9"/>
      <c r="G263" s="9"/>
      <c r="H263" s="9"/>
      <c r="I263" s="208"/>
      <c r="J263" s="208"/>
      <c r="K263" s="152"/>
      <c r="L263" s="9"/>
      <c r="M263" s="109"/>
      <c r="N263" s="180"/>
      <c r="O263" s="180"/>
      <c r="P263" s="287"/>
    </row>
    <row r="264" spans="1:16" ht="27" customHeight="1">
      <c r="A264" s="43"/>
      <c r="B264" s="38" t="s">
        <v>8</v>
      </c>
      <c r="C264" s="9"/>
      <c r="D264" s="207"/>
      <c r="E264" s="207"/>
      <c r="F264" s="9"/>
      <c r="G264" s="9"/>
      <c r="H264" s="9"/>
      <c r="I264" s="208"/>
      <c r="J264" s="208"/>
      <c r="K264" s="152"/>
      <c r="L264" s="9"/>
      <c r="M264" s="109"/>
      <c r="N264" s="41"/>
      <c r="O264" s="41"/>
      <c r="P264" s="287"/>
    </row>
    <row r="265" spans="1:16" ht="27" customHeight="1">
      <c r="A265" s="43"/>
      <c r="B265" s="38" t="s">
        <v>9</v>
      </c>
      <c r="C265" s="9"/>
      <c r="D265" s="207"/>
      <c r="E265" s="207"/>
      <c r="F265" s="9"/>
      <c r="G265" s="9"/>
      <c r="H265" s="9"/>
      <c r="I265" s="208"/>
      <c r="J265" s="208"/>
      <c r="K265" s="152"/>
      <c r="L265" s="9"/>
      <c r="M265" s="109"/>
      <c r="N265" s="41"/>
      <c r="O265" s="41"/>
      <c r="P265" s="287"/>
    </row>
    <row r="266" spans="1:16" ht="27" customHeight="1">
      <c r="A266" s="43"/>
      <c r="B266" s="38" t="s">
        <v>10</v>
      </c>
      <c r="C266" s="9"/>
      <c r="D266" s="207"/>
      <c r="E266" s="207"/>
      <c r="F266" s="9"/>
      <c r="G266" s="9"/>
      <c r="H266" s="9"/>
      <c r="I266" s="208"/>
      <c r="J266" s="208"/>
      <c r="K266" s="152"/>
      <c r="L266" s="9"/>
      <c r="M266" s="109"/>
      <c r="N266" s="41"/>
      <c r="O266" s="41"/>
      <c r="P266" s="287"/>
    </row>
    <row r="267" spans="1:16" ht="27" customHeight="1">
      <c r="A267" s="43"/>
      <c r="B267" s="38" t="s">
        <v>11</v>
      </c>
      <c r="D267" s="209"/>
      <c r="E267" s="209"/>
      <c r="F267" s="207"/>
      <c r="G267" s="207"/>
      <c r="H267" s="9"/>
      <c r="I267" s="208"/>
      <c r="J267" s="208"/>
      <c r="K267" s="152"/>
      <c r="L267" s="9"/>
      <c r="M267" s="109"/>
      <c r="N267" s="125"/>
      <c r="O267" s="125"/>
      <c r="P267" s="287"/>
    </row>
    <row r="268" spans="1:16" ht="27" customHeight="1">
      <c r="A268" s="43"/>
      <c r="B268" s="7" t="s">
        <v>12</v>
      </c>
      <c r="C268" s="9"/>
      <c r="D268" s="209"/>
      <c r="E268" s="209"/>
      <c r="F268" s="9"/>
      <c r="G268" s="9"/>
      <c r="H268" s="9"/>
      <c r="I268" s="208"/>
      <c r="J268" s="208"/>
      <c r="K268" s="152"/>
      <c r="L268" s="9"/>
      <c r="M268" s="109"/>
      <c r="N268" s="10"/>
      <c r="O268" s="10"/>
      <c r="P268" s="287"/>
    </row>
    <row r="269" spans="1:16" ht="27" customHeight="1" thickBot="1">
      <c r="A269" s="44"/>
      <c r="B269" s="124"/>
      <c r="C269" s="32"/>
      <c r="D269" s="210"/>
      <c r="E269" s="210"/>
      <c r="F269" s="32"/>
      <c r="G269" s="32"/>
      <c r="H269" s="32"/>
      <c r="I269" s="211"/>
      <c r="J269" s="211"/>
      <c r="K269" s="153"/>
      <c r="L269" s="32"/>
      <c r="M269" s="110"/>
      <c r="N269" s="114"/>
      <c r="O269" s="114"/>
      <c r="P269" s="287"/>
    </row>
    <row r="270" spans="1:16" ht="27" customHeight="1">
      <c r="B270" s="4" t="s">
        <v>13</v>
      </c>
      <c r="D270" s="222"/>
      <c r="E270" s="222"/>
      <c r="J270" s="40"/>
      <c r="K270" s="152"/>
      <c r="L270" s="5"/>
      <c r="M270" s="109"/>
      <c r="P270" s="287"/>
    </row>
    <row r="271" spans="1:16" ht="27" customHeight="1">
      <c r="D271" s="222"/>
      <c r="E271" s="222"/>
      <c r="J271" s="40"/>
      <c r="K271" s="152"/>
      <c r="L271" s="5"/>
      <c r="M271" s="109"/>
      <c r="P271" s="287"/>
    </row>
    <row r="272" spans="1:16" ht="27" customHeight="1" thickBot="1">
      <c r="C272" s="324" t="s">
        <v>25</v>
      </c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287"/>
    </row>
    <row r="273" spans="1:16" ht="64.900000000000006" customHeight="1" thickBot="1">
      <c r="A273" s="11" t="s">
        <v>106</v>
      </c>
      <c r="B273" s="3" t="s">
        <v>3</v>
      </c>
      <c r="C273" s="1" t="s">
        <v>4</v>
      </c>
      <c r="D273" s="1" t="s">
        <v>100</v>
      </c>
      <c r="E273" s="1" t="s">
        <v>101</v>
      </c>
      <c r="F273" s="1" t="s">
        <v>102</v>
      </c>
      <c r="G273" s="1" t="s">
        <v>103</v>
      </c>
      <c r="H273" s="1" t="s">
        <v>104</v>
      </c>
      <c r="I273" s="69" t="s">
        <v>2</v>
      </c>
      <c r="J273" s="1" t="s">
        <v>107</v>
      </c>
      <c r="K273" s="70" t="s">
        <v>108</v>
      </c>
      <c r="L273" s="1" t="s">
        <v>5</v>
      </c>
      <c r="M273" s="181" t="s">
        <v>109</v>
      </c>
      <c r="N273" s="1" t="s">
        <v>14</v>
      </c>
      <c r="O273" s="1" t="s">
        <v>6</v>
      </c>
      <c r="P273" s="287"/>
    </row>
    <row r="274" spans="1:16" ht="27" customHeight="1">
      <c r="A274" s="127">
        <v>1120</v>
      </c>
      <c r="B274" s="144" t="s">
        <v>60</v>
      </c>
      <c r="C274" s="71">
        <v>9001862</v>
      </c>
      <c r="D274" s="240">
        <v>0</v>
      </c>
      <c r="E274" s="240">
        <v>10</v>
      </c>
      <c r="F274" s="71">
        <v>2</v>
      </c>
      <c r="G274" s="33">
        <v>31</v>
      </c>
      <c r="H274" s="33">
        <f>G274*F274</f>
        <v>62</v>
      </c>
      <c r="I274" s="247"/>
      <c r="J274" s="193">
        <f t="shared" ref="J274:J294" si="49">(E274*H274)-I274</f>
        <v>620</v>
      </c>
      <c r="K274" s="154">
        <f t="shared" ref="K274:K294" si="50">M274/2.5</f>
        <v>153.19999999999999</v>
      </c>
      <c r="L274" s="54">
        <f>ROUND(K274/J274,2)</f>
        <v>0.25</v>
      </c>
      <c r="M274" s="111">
        <v>383</v>
      </c>
      <c r="N274" s="73">
        <f>ROUND(M274/J274,3)</f>
        <v>0.61799999999999999</v>
      </c>
      <c r="O274" s="36">
        <v>38.57</v>
      </c>
      <c r="P274" s="287"/>
    </row>
    <row r="275" spans="1:16" ht="27" customHeight="1">
      <c r="A275" s="289">
        <v>1121</v>
      </c>
      <c r="B275" s="130" t="s">
        <v>43</v>
      </c>
      <c r="C275" s="291">
        <v>9001863</v>
      </c>
      <c r="D275" s="131">
        <v>48.8</v>
      </c>
      <c r="E275" s="131">
        <v>48.8</v>
      </c>
      <c r="F275" s="33">
        <v>24</v>
      </c>
      <c r="G275" s="33">
        <v>31</v>
      </c>
      <c r="H275" s="33">
        <f>G275*F275</f>
        <v>744</v>
      </c>
      <c r="I275" s="247">
        <v>196.3</v>
      </c>
      <c r="J275" s="196">
        <f t="shared" si="49"/>
        <v>36110.899999999994</v>
      </c>
      <c r="K275" s="154">
        <f t="shared" si="50"/>
        <v>193923.20000000001</v>
      </c>
      <c r="L275" s="54">
        <f t="shared" ref="L275:L294" si="51">ROUND(K275/J275,2)</f>
        <v>5.37</v>
      </c>
      <c r="M275" s="111">
        <v>484808</v>
      </c>
      <c r="N275" s="36">
        <f>ROUND(M275/J275,3)</f>
        <v>13.426</v>
      </c>
      <c r="O275" s="36">
        <v>38.57</v>
      </c>
      <c r="P275" s="57"/>
    </row>
    <row r="276" spans="1:16" ht="27" customHeight="1">
      <c r="A276" s="289">
        <v>1122</v>
      </c>
      <c r="B276" s="130" t="s">
        <v>44</v>
      </c>
      <c r="C276" s="291">
        <v>9001864</v>
      </c>
      <c r="D276" s="132">
        <v>71.150000000000006</v>
      </c>
      <c r="E276" s="132">
        <v>72.400000000000006</v>
      </c>
      <c r="F276" s="33">
        <v>6</v>
      </c>
      <c r="G276" s="33">
        <v>31</v>
      </c>
      <c r="H276" s="33">
        <f t="shared" ref="H276:H294" si="52">G276*F276</f>
        <v>186</v>
      </c>
      <c r="I276" s="247">
        <v>10</v>
      </c>
      <c r="J276" s="196">
        <f t="shared" si="49"/>
        <v>13456.400000000001</v>
      </c>
      <c r="K276" s="154">
        <f t="shared" si="50"/>
        <v>43515.6</v>
      </c>
      <c r="L276" s="54">
        <f t="shared" si="51"/>
        <v>3.23</v>
      </c>
      <c r="M276" s="111">
        <v>108789</v>
      </c>
      <c r="N276" s="119">
        <f t="shared" ref="N276:N294" si="53">ROUND(M276/J276,3)</f>
        <v>8.0850000000000009</v>
      </c>
      <c r="O276" s="36">
        <v>38.57</v>
      </c>
      <c r="P276" s="287"/>
    </row>
    <row r="277" spans="1:16" ht="27" customHeight="1">
      <c r="A277" s="289">
        <v>1123</v>
      </c>
      <c r="B277" s="126" t="s">
        <v>45</v>
      </c>
      <c r="C277" s="291">
        <v>9002067</v>
      </c>
      <c r="D277" s="131">
        <v>19.600000000000001</v>
      </c>
      <c r="E277" s="131">
        <v>20.399999999999999</v>
      </c>
      <c r="F277" s="33">
        <v>14</v>
      </c>
      <c r="G277" s="33">
        <v>31</v>
      </c>
      <c r="H277" s="33">
        <f t="shared" si="52"/>
        <v>434</v>
      </c>
      <c r="I277" s="247">
        <v>40.799999999999997</v>
      </c>
      <c r="J277" s="196">
        <f t="shared" si="49"/>
        <v>8812.7999999999993</v>
      </c>
      <c r="K277" s="154">
        <f t="shared" si="50"/>
        <v>23667.200000000001</v>
      </c>
      <c r="L277" s="54">
        <f t="shared" si="51"/>
        <v>2.69</v>
      </c>
      <c r="M277" s="111">
        <v>59168</v>
      </c>
      <c r="N277" s="119">
        <f t="shared" si="53"/>
        <v>6.7140000000000004</v>
      </c>
      <c r="O277" s="36">
        <v>38.57</v>
      </c>
      <c r="P277" s="287"/>
    </row>
    <row r="278" spans="1:16" ht="27" customHeight="1">
      <c r="A278" s="289">
        <v>1125</v>
      </c>
      <c r="B278" s="126" t="s">
        <v>61</v>
      </c>
      <c r="C278" s="291">
        <v>9002182</v>
      </c>
      <c r="D278" s="131">
        <v>0</v>
      </c>
      <c r="E278" s="131">
        <v>20.8</v>
      </c>
      <c r="F278" s="33">
        <v>10</v>
      </c>
      <c r="G278" s="33">
        <v>31</v>
      </c>
      <c r="H278" s="33">
        <f t="shared" si="52"/>
        <v>310</v>
      </c>
      <c r="I278" s="247">
        <v>4.5</v>
      </c>
      <c r="J278" s="196">
        <f t="shared" si="49"/>
        <v>6443.5</v>
      </c>
      <c r="K278" s="154">
        <f t="shared" si="50"/>
        <v>6291.2</v>
      </c>
      <c r="L278" s="54">
        <f t="shared" si="51"/>
        <v>0.98</v>
      </c>
      <c r="M278" s="111">
        <v>15728</v>
      </c>
      <c r="N278" s="119">
        <f t="shared" si="53"/>
        <v>2.4409999999999998</v>
      </c>
      <c r="O278" s="36">
        <v>38.57</v>
      </c>
      <c r="P278" s="287"/>
    </row>
    <row r="279" spans="1:16" ht="27" customHeight="1">
      <c r="A279" s="289">
        <v>1126</v>
      </c>
      <c r="B279" s="130" t="s">
        <v>56</v>
      </c>
      <c r="C279" s="291">
        <v>9002068</v>
      </c>
      <c r="D279" s="295">
        <v>65.650000000000006</v>
      </c>
      <c r="E279" s="295">
        <v>66.099999999999994</v>
      </c>
      <c r="F279" s="33">
        <v>2</v>
      </c>
      <c r="G279" s="33">
        <v>31</v>
      </c>
      <c r="H279" s="33">
        <f t="shared" si="52"/>
        <v>62</v>
      </c>
      <c r="I279" s="247">
        <v>196.6</v>
      </c>
      <c r="J279" s="196">
        <f t="shared" si="49"/>
        <v>3901.6</v>
      </c>
      <c r="K279" s="154">
        <f t="shared" si="50"/>
        <v>18126.400000000001</v>
      </c>
      <c r="L279" s="54">
        <f t="shared" si="51"/>
        <v>4.6500000000000004</v>
      </c>
      <c r="M279" s="111">
        <v>45316</v>
      </c>
      <c r="N279" s="119">
        <f t="shared" si="53"/>
        <v>11.615</v>
      </c>
      <c r="O279" s="36">
        <v>38.57</v>
      </c>
      <c r="P279" s="287"/>
    </row>
    <row r="280" spans="1:16" ht="27" customHeight="1">
      <c r="A280" s="289">
        <v>1128</v>
      </c>
      <c r="B280" s="126" t="s">
        <v>62</v>
      </c>
      <c r="C280" s="291">
        <v>9002283</v>
      </c>
      <c r="D280" s="295">
        <v>0</v>
      </c>
      <c r="E280" s="295">
        <v>35.15</v>
      </c>
      <c r="F280" s="33">
        <v>4</v>
      </c>
      <c r="G280" s="33">
        <v>31</v>
      </c>
      <c r="H280" s="33">
        <f t="shared" si="52"/>
        <v>124</v>
      </c>
      <c r="I280" s="247">
        <v>68.599999999999994</v>
      </c>
      <c r="J280" s="196">
        <f>((E280*27*4+38.85*4*4))-I280</f>
        <v>4349.2</v>
      </c>
      <c r="K280" s="154">
        <f t="shared" si="50"/>
        <v>10672</v>
      </c>
      <c r="L280" s="54">
        <f t="shared" si="51"/>
        <v>2.4500000000000002</v>
      </c>
      <c r="M280" s="111">
        <v>26680</v>
      </c>
      <c r="N280" s="119">
        <f t="shared" si="53"/>
        <v>6.1340000000000003</v>
      </c>
      <c r="O280" s="36">
        <v>38.57</v>
      </c>
      <c r="P280" s="287" t="s">
        <v>111</v>
      </c>
    </row>
    <row r="281" spans="1:16" ht="27" customHeight="1">
      <c r="A281" s="289">
        <v>1129</v>
      </c>
      <c r="B281" s="130" t="s">
        <v>57</v>
      </c>
      <c r="C281" s="291">
        <v>9002187</v>
      </c>
      <c r="D281" s="295">
        <v>30.3</v>
      </c>
      <c r="E281" s="295">
        <v>30.75</v>
      </c>
      <c r="F281" s="33">
        <v>10</v>
      </c>
      <c r="G281" s="33">
        <v>31</v>
      </c>
      <c r="H281" s="33">
        <f t="shared" si="52"/>
        <v>310</v>
      </c>
      <c r="I281" s="247"/>
      <c r="J281" s="196">
        <f t="shared" si="49"/>
        <v>9532.5</v>
      </c>
      <c r="K281" s="154">
        <f t="shared" si="50"/>
        <v>34561.199999999997</v>
      </c>
      <c r="L281" s="54">
        <f t="shared" si="51"/>
        <v>3.63</v>
      </c>
      <c r="M281" s="111">
        <v>86403</v>
      </c>
      <c r="N281" s="119">
        <f t="shared" si="53"/>
        <v>9.0640000000000001</v>
      </c>
      <c r="O281" s="36">
        <v>38.57</v>
      </c>
      <c r="P281" s="287"/>
    </row>
    <row r="282" spans="1:16" ht="27" customHeight="1">
      <c r="A282" s="289">
        <v>1130</v>
      </c>
      <c r="B282" s="126" t="s">
        <v>63</v>
      </c>
      <c r="C282" s="291">
        <v>9002184</v>
      </c>
      <c r="D282" s="295">
        <v>0</v>
      </c>
      <c r="E282" s="295">
        <v>25.5</v>
      </c>
      <c r="F282" s="33">
        <v>10</v>
      </c>
      <c r="G282" s="33">
        <v>31</v>
      </c>
      <c r="H282" s="33">
        <f t="shared" si="52"/>
        <v>310</v>
      </c>
      <c r="I282" s="247">
        <v>65.900000000000006</v>
      </c>
      <c r="J282" s="196">
        <f t="shared" si="49"/>
        <v>7839.1</v>
      </c>
      <c r="K282" s="154">
        <f t="shared" si="50"/>
        <v>7631.6</v>
      </c>
      <c r="L282" s="54">
        <f t="shared" si="51"/>
        <v>0.97</v>
      </c>
      <c r="M282" s="111">
        <v>19079</v>
      </c>
      <c r="N282" s="119">
        <f t="shared" si="53"/>
        <v>2.4340000000000002</v>
      </c>
      <c r="O282" s="36">
        <v>38.57</v>
      </c>
      <c r="P282" s="287"/>
    </row>
    <row r="283" spans="1:16" ht="27" customHeight="1">
      <c r="A283" s="289">
        <v>1131</v>
      </c>
      <c r="B283" s="130" t="s">
        <v>31</v>
      </c>
      <c r="C283" s="291">
        <v>9002188</v>
      </c>
      <c r="D283" s="131">
        <v>18.899999999999999</v>
      </c>
      <c r="E283" s="131">
        <v>18.899999999999999</v>
      </c>
      <c r="F283" s="33">
        <v>12</v>
      </c>
      <c r="G283" s="33">
        <v>31</v>
      </c>
      <c r="H283" s="33">
        <f t="shared" si="52"/>
        <v>372</v>
      </c>
      <c r="I283" s="247">
        <v>75.95</v>
      </c>
      <c r="J283" s="196">
        <f t="shared" si="49"/>
        <v>6954.8499999999995</v>
      </c>
      <c r="K283" s="154">
        <f t="shared" si="50"/>
        <v>23983.200000000001</v>
      </c>
      <c r="L283" s="54">
        <f t="shared" si="51"/>
        <v>3.45</v>
      </c>
      <c r="M283" s="111">
        <v>59958</v>
      </c>
      <c r="N283" s="119">
        <f t="shared" si="53"/>
        <v>8.6210000000000004</v>
      </c>
      <c r="O283" s="36">
        <v>38.57</v>
      </c>
      <c r="P283" s="287"/>
    </row>
    <row r="284" spans="1:16" s="147" customFormat="1" ht="27" customHeight="1">
      <c r="A284" s="289">
        <v>1132</v>
      </c>
      <c r="B284" s="130" t="s">
        <v>32</v>
      </c>
      <c r="C284" s="291">
        <v>9002189</v>
      </c>
      <c r="D284" s="131">
        <v>35.9</v>
      </c>
      <c r="E284" s="132">
        <f>35.9+0.45</f>
        <v>36.35</v>
      </c>
      <c r="F284" s="33">
        <v>12</v>
      </c>
      <c r="G284" s="33">
        <v>31</v>
      </c>
      <c r="H284" s="33">
        <f t="shared" si="52"/>
        <v>372</v>
      </c>
      <c r="I284" s="247">
        <v>72.7</v>
      </c>
      <c r="J284" s="196">
        <f t="shared" si="49"/>
        <v>13449.5</v>
      </c>
      <c r="K284" s="154">
        <f t="shared" si="50"/>
        <v>41452.400000000001</v>
      </c>
      <c r="L284" s="54">
        <f t="shared" si="51"/>
        <v>3.08</v>
      </c>
      <c r="M284" s="111">
        <v>103631</v>
      </c>
      <c r="N284" s="119">
        <f t="shared" si="53"/>
        <v>7.7050000000000001</v>
      </c>
      <c r="O284" s="36">
        <v>38.57</v>
      </c>
      <c r="P284" s="146"/>
    </row>
    <row r="285" spans="1:16" ht="27" customHeight="1">
      <c r="A285" s="289">
        <v>1133</v>
      </c>
      <c r="B285" s="130" t="s">
        <v>33</v>
      </c>
      <c r="C285" s="291">
        <v>9002190</v>
      </c>
      <c r="D285" s="132">
        <v>56.9</v>
      </c>
      <c r="E285" s="132">
        <v>56.9</v>
      </c>
      <c r="F285" s="33">
        <v>4</v>
      </c>
      <c r="G285" s="33">
        <v>31</v>
      </c>
      <c r="H285" s="33">
        <f t="shared" si="52"/>
        <v>124</v>
      </c>
      <c r="I285" s="247">
        <v>235</v>
      </c>
      <c r="J285" s="196">
        <f t="shared" si="49"/>
        <v>6820.5999999999995</v>
      </c>
      <c r="K285" s="154">
        <f t="shared" si="50"/>
        <v>44233.599999999999</v>
      </c>
      <c r="L285" s="54">
        <f t="shared" si="51"/>
        <v>6.49</v>
      </c>
      <c r="M285" s="111">
        <v>110584</v>
      </c>
      <c r="N285" s="119">
        <f t="shared" si="53"/>
        <v>16.213000000000001</v>
      </c>
      <c r="O285" s="36">
        <v>38.57</v>
      </c>
      <c r="P285" s="287"/>
    </row>
    <row r="286" spans="1:16" ht="27" customHeight="1">
      <c r="A286" s="289">
        <v>1135</v>
      </c>
      <c r="B286" s="130" t="s">
        <v>34</v>
      </c>
      <c r="C286" s="291">
        <v>9002191</v>
      </c>
      <c r="D286" s="131">
        <v>28.4</v>
      </c>
      <c r="E286" s="131">
        <v>28.4</v>
      </c>
      <c r="F286" s="33">
        <v>24</v>
      </c>
      <c r="G286" s="33">
        <v>31</v>
      </c>
      <c r="H286" s="33">
        <f t="shared" si="52"/>
        <v>744</v>
      </c>
      <c r="I286" s="247">
        <v>85.2</v>
      </c>
      <c r="J286" s="196">
        <f t="shared" si="49"/>
        <v>21044.399999999998</v>
      </c>
      <c r="K286" s="154">
        <f t="shared" si="50"/>
        <v>36010</v>
      </c>
      <c r="L286" s="54">
        <f t="shared" si="51"/>
        <v>1.71</v>
      </c>
      <c r="M286" s="111">
        <v>90025</v>
      </c>
      <c r="N286" s="119">
        <f t="shared" si="53"/>
        <v>4.2779999999999996</v>
      </c>
      <c r="O286" s="36">
        <v>38.57</v>
      </c>
      <c r="P286" s="287"/>
    </row>
    <row r="287" spans="1:16" ht="27" customHeight="1">
      <c r="A287" s="289">
        <v>1136</v>
      </c>
      <c r="B287" s="130" t="s">
        <v>35</v>
      </c>
      <c r="C287" s="291">
        <v>9002192</v>
      </c>
      <c r="D287" s="132">
        <v>11.65</v>
      </c>
      <c r="E287" s="132">
        <v>26.85</v>
      </c>
      <c r="F287" s="33">
        <v>6</v>
      </c>
      <c r="G287" s="33">
        <v>31</v>
      </c>
      <c r="H287" s="33">
        <f t="shared" si="52"/>
        <v>186</v>
      </c>
      <c r="I287" s="247">
        <v>53.7</v>
      </c>
      <c r="J287" s="196">
        <f t="shared" si="49"/>
        <v>4940.4000000000005</v>
      </c>
      <c r="K287" s="154">
        <f t="shared" si="50"/>
        <v>12335.6</v>
      </c>
      <c r="L287" s="54">
        <f t="shared" si="51"/>
        <v>2.5</v>
      </c>
      <c r="M287" s="111">
        <v>30839</v>
      </c>
      <c r="N287" s="119">
        <f t="shared" si="53"/>
        <v>6.242</v>
      </c>
      <c r="O287" s="36">
        <v>38.57</v>
      </c>
      <c r="P287" s="287"/>
    </row>
    <row r="288" spans="1:16" ht="27" customHeight="1">
      <c r="A288" s="289">
        <v>1137</v>
      </c>
      <c r="B288" s="130" t="s">
        <v>36</v>
      </c>
      <c r="C288" s="291">
        <v>9002185</v>
      </c>
      <c r="D288" s="131">
        <v>69.3</v>
      </c>
      <c r="E288" s="131">
        <v>69.3</v>
      </c>
      <c r="F288" s="33">
        <v>14</v>
      </c>
      <c r="G288" s="33">
        <v>31</v>
      </c>
      <c r="H288" s="33">
        <f t="shared" si="52"/>
        <v>434</v>
      </c>
      <c r="I288" s="247">
        <v>138.6</v>
      </c>
      <c r="J288" s="196">
        <f t="shared" si="49"/>
        <v>29937.599999999999</v>
      </c>
      <c r="K288" s="154">
        <f t="shared" si="50"/>
        <v>59150.400000000001</v>
      </c>
      <c r="L288" s="54">
        <f t="shared" si="51"/>
        <v>1.98</v>
      </c>
      <c r="M288" s="111">
        <v>147876</v>
      </c>
      <c r="N288" s="119">
        <f t="shared" si="53"/>
        <v>4.9390000000000001</v>
      </c>
      <c r="O288" s="36">
        <v>38.57</v>
      </c>
      <c r="P288" s="287"/>
    </row>
    <row r="289" spans="1:16" ht="27" customHeight="1">
      <c r="A289" s="289">
        <v>1139</v>
      </c>
      <c r="B289" s="130" t="s">
        <v>37</v>
      </c>
      <c r="C289" s="291">
        <v>9002193</v>
      </c>
      <c r="D289" s="131">
        <v>27.9</v>
      </c>
      <c r="E289" s="131">
        <v>27.9</v>
      </c>
      <c r="F289" s="33">
        <v>18</v>
      </c>
      <c r="G289" s="33">
        <v>31</v>
      </c>
      <c r="H289" s="33">
        <f t="shared" si="52"/>
        <v>558</v>
      </c>
      <c r="I289" s="247">
        <v>112.6</v>
      </c>
      <c r="J289" s="196">
        <f t="shared" si="49"/>
        <v>15455.599999999999</v>
      </c>
      <c r="K289" s="154">
        <f t="shared" si="50"/>
        <v>55250.8</v>
      </c>
      <c r="L289" s="54">
        <f t="shared" si="51"/>
        <v>3.57</v>
      </c>
      <c r="M289" s="111">
        <v>138127</v>
      </c>
      <c r="N289" s="119">
        <f t="shared" si="53"/>
        <v>8.9369999999999994</v>
      </c>
      <c r="O289" s="36">
        <v>38.57</v>
      </c>
      <c r="P289" s="155"/>
    </row>
    <row r="290" spans="1:16" ht="27" customHeight="1">
      <c r="A290" s="289">
        <v>1140</v>
      </c>
      <c r="B290" s="130" t="s">
        <v>38</v>
      </c>
      <c r="C290" s="291">
        <v>9002194</v>
      </c>
      <c r="D290" s="131">
        <v>76.5</v>
      </c>
      <c r="E290" s="131">
        <v>76.5</v>
      </c>
      <c r="F290" s="33">
        <v>16</v>
      </c>
      <c r="G290" s="33">
        <v>31</v>
      </c>
      <c r="H290" s="33">
        <f t="shared" si="52"/>
        <v>496</v>
      </c>
      <c r="I290" s="247">
        <v>156</v>
      </c>
      <c r="J290" s="196">
        <f t="shared" si="49"/>
        <v>37788</v>
      </c>
      <c r="K290" s="154">
        <f t="shared" si="50"/>
        <v>233608.8</v>
      </c>
      <c r="L290" s="54">
        <f t="shared" si="51"/>
        <v>6.18</v>
      </c>
      <c r="M290" s="111">
        <v>584022</v>
      </c>
      <c r="N290" s="119">
        <f t="shared" si="53"/>
        <v>15.455</v>
      </c>
      <c r="O290" s="36">
        <v>38.57</v>
      </c>
      <c r="P290" s="58"/>
    </row>
    <row r="291" spans="1:16" ht="27" customHeight="1">
      <c r="A291" s="289">
        <v>1141</v>
      </c>
      <c r="B291" s="130" t="s">
        <v>39</v>
      </c>
      <c r="C291" s="291">
        <v>9002069</v>
      </c>
      <c r="D291" s="132">
        <v>137.9</v>
      </c>
      <c r="E291" s="132">
        <v>137.9</v>
      </c>
      <c r="F291" s="33">
        <v>2</v>
      </c>
      <c r="G291" s="33">
        <v>31</v>
      </c>
      <c r="H291" s="33">
        <f t="shared" si="52"/>
        <v>62</v>
      </c>
      <c r="I291" s="247">
        <v>827.4</v>
      </c>
      <c r="J291" s="196">
        <f t="shared" si="49"/>
        <v>7722.4000000000015</v>
      </c>
      <c r="K291" s="154">
        <f t="shared" si="50"/>
        <v>46264</v>
      </c>
      <c r="L291" s="54">
        <f t="shared" si="51"/>
        <v>5.99</v>
      </c>
      <c r="M291" s="111">
        <v>115660</v>
      </c>
      <c r="N291" s="119">
        <f t="shared" si="53"/>
        <v>14.977</v>
      </c>
      <c r="O291" s="36">
        <v>38.57</v>
      </c>
      <c r="P291" s="287"/>
    </row>
    <row r="292" spans="1:16" ht="27" customHeight="1">
      <c r="A292" s="289">
        <v>1142</v>
      </c>
      <c r="B292" s="130" t="s">
        <v>40</v>
      </c>
      <c r="C292" s="291">
        <v>9001865</v>
      </c>
      <c r="D292" s="131">
        <v>45.5</v>
      </c>
      <c r="E292" s="131">
        <v>45.5</v>
      </c>
      <c r="F292" s="33">
        <v>10</v>
      </c>
      <c r="G292" s="33">
        <v>31</v>
      </c>
      <c r="H292" s="33">
        <f t="shared" si="52"/>
        <v>310</v>
      </c>
      <c r="I292" s="247"/>
      <c r="J292" s="196">
        <f t="shared" si="49"/>
        <v>14105</v>
      </c>
      <c r="K292" s="154">
        <f t="shared" si="50"/>
        <v>20202.400000000001</v>
      </c>
      <c r="L292" s="54">
        <f t="shared" si="51"/>
        <v>1.43</v>
      </c>
      <c r="M292" s="111">
        <v>50506</v>
      </c>
      <c r="N292" s="119">
        <f t="shared" si="53"/>
        <v>3.581</v>
      </c>
      <c r="O292" s="36">
        <v>38.57</v>
      </c>
      <c r="P292" s="287"/>
    </row>
    <row r="293" spans="1:16" ht="27" customHeight="1">
      <c r="A293" s="289">
        <v>1143</v>
      </c>
      <c r="B293" s="130" t="s">
        <v>41</v>
      </c>
      <c r="C293" s="291">
        <v>9002214</v>
      </c>
      <c r="D293" s="131">
        <v>4.4000000000000004</v>
      </c>
      <c r="E293" s="131">
        <v>4.4000000000000004</v>
      </c>
      <c r="F293" s="33">
        <v>8</v>
      </c>
      <c r="G293" s="33">
        <v>31</v>
      </c>
      <c r="H293" s="33">
        <f t="shared" si="52"/>
        <v>248</v>
      </c>
      <c r="I293" s="247"/>
      <c r="J293" s="196">
        <f t="shared" si="49"/>
        <v>1091.2</v>
      </c>
      <c r="K293" s="154">
        <f t="shared" si="50"/>
        <v>1150</v>
      </c>
      <c r="L293" s="54">
        <f t="shared" si="51"/>
        <v>1.05</v>
      </c>
      <c r="M293" s="111">
        <v>2875</v>
      </c>
      <c r="N293" s="119">
        <f t="shared" si="53"/>
        <v>2.6349999999999998</v>
      </c>
      <c r="O293" s="36">
        <v>38.57</v>
      </c>
      <c r="P293" s="287"/>
    </row>
    <row r="294" spans="1:16" ht="27" customHeight="1" thickBot="1">
      <c r="A294" s="290">
        <v>1145</v>
      </c>
      <c r="B294" s="156" t="s">
        <v>42</v>
      </c>
      <c r="C294" s="292">
        <v>9002207</v>
      </c>
      <c r="D294" s="137">
        <v>75.7</v>
      </c>
      <c r="E294" s="137">
        <v>126.6</v>
      </c>
      <c r="F294" s="197">
        <v>14</v>
      </c>
      <c r="G294" s="197">
        <v>31</v>
      </c>
      <c r="H294" s="197">
        <f t="shared" si="52"/>
        <v>434</v>
      </c>
      <c r="I294" s="248">
        <v>253.2</v>
      </c>
      <c r="J294" s="196">
        <f t="shared" si="49"/>
        <v>54691.199999999997</v>
      </c>
      <c r="K294" s="157">
        <f t="shared" si="50"/>
        <v>395011.6</v>
      </c>
      <c r="L294" s="67">
        <f t="shared" si="51"/>
        <v>7.22</v>
      </c>
      <c r="M294" s="112">
        <v>987529</v>
      </c>
      <c r="N294" s="119">
        <f t="shared" si="53"/>
        <v>18.056000000000001</v>
      </c>
      <c r="O294" s="75">
        <v>38.57</v>
      </c>
      <c r="P294" s="287"/>
    </row>
    <row r="295" spans="1:16" ht="27" customHeight="1" thickBot="1">
      <c r="A295" s="80"/>
      <c r="B295" s="81"/>
      <c r="C295" s="82"/>
      <c r="D295" s="249">
        <f t="shared" ref="D295:J295" si="54">SUM(D274:D294)</f>
        <v>824.44999999999993</v>
      </c>
      <c r="E295" s="249">
        <f t="shared" si="54"/>
        <v>985.39999999999986</v>
      </c>
      <c r="F295" s="250">
        <f t="shared" si="54"/>
        <v>222</v>
      </c>
      <c r="G295" s="250">
        <f t="shared" si="54"/>
        <v>651</v>
      </c>
      <c r="H295" s="251">
        <f t="shared" si="54"/>
        <v>6882</v>
      </c>
      <c r="I295" s="98">
        <f t="shared" si="54"/>
        <v>2593.0499999999997</v>
      </c>
      <c r="J295" s="98">
        <f t="shared" si="54"/>
        <v>305066.75</v>
      </c>
      <c r="K295" s="98">
        <f>SUM(K274:K294)</f>
        <v>1307194.4000000001</v>
      </c>
      <c r="L295" s="98">
        <f>SUM(L274:L294)</f>
        <v>68.87</v>
      </c>
      <c r="M295" s="107">
        <f>SUM(M274:M294)-M274-M278-M280-M282</f>
        <v>3206116</v>
      </c>
      <c r="N295" s="82"/>
      <c r="O295" s="82"/>
      <c r="P295" s="287"/>
    </row>
    <row r="296" spans="1:16" ht="27" customHeight="1">
      <c r="A296" s="43" t="s">
        <v>0</v>
      </c>
      <c r="B296" s="38" t="s">
        <v>7</v>
      </c>
      <c r="C296" s="9"/>
      <c r="D296" s="207"/>
      <c r="E296" s="207"/>
      <c r="F296" s="9"/>
      <c r="G296" s="9"/>
      <c r="H296" s="9"/>
      <c r="I296" s="208"/>
      <c r="J296" s="208"/>
      <c r="K296" s="152"/>
      <c r="L296" s="9"/>
      <c r="M296" s="109"/>
      <c r="N296" s="180"/>
      <c r="O296" s="180"/>
      <c r="P296" s="287"/>
    </row>
    <row r="297" spans="1:16" ht="27" customHeight="1">
      <c r="A297" s="43"/>
      <c r="B297" s="38" t="s">
        <v>8</v>
      </c>
      <c r="C297" s="9"/>
      <c r="D297" s="207"/>
      <c r="E297" s="207"/>
      <c r="F297" s="9"/>
      <c r="G297" s="9"/>
      <c r="H297" s="9"/>
      <c r="I297" s="208"/>
      <c r="J297" s="208"/>
      <c r="K297" s="152"/>
      <c r="L297" s="9"/>
      <c r="M297" s="109"/>
      <c r="N297" s="41"/>
      <c r="O297" s="41"/>
      <c r="P297" s="287"/>
    </row>
    <row r="298" spans="1:16" ht="27" customHeight="1">
      <c r="A298" s="43"/>
      <c r="B298" s="38" t="s">
        <v>9</v>
      </c>
      <c r="C298" s="9"/>
      <c r="D298" s="207"/>
      <c r="E298" s="207"/>
      <c r="F298" s="9"/>
      <c r="G298" s="9"/>
      <c r="H298" s="9"/>
      <c r="I298" s="208"/>
      <c r="J298" s="208"/>
      <c r="K298" s="152"/>
      <c r="L298" s="9"/>
      <c r="M298" s="109"/>
      <c r="N298" s="41"/>
      <c r="O298" s="41"/>
      <c r="P298" s="287"/>
    </row>
    <row r="299" spans="1:16" ht="27" customHeight="1">
      <c r="A299" s="43"/>
      <c r="B299" s="38" t="s">
        <v>10</v>
      </c>
      <c r="C299" s="9"/>
      <c r="D299" s="207"/>
      <c r="E299" s="207"/>
      <c r="F299" s="9"/>
      <c r="G299" s="9"/>
      <c r="H299" s="9"/>
      <c r="I299" s="208"/>
      <c r="J299" s="208"/>
      <c r="K299" s="152"/>
      <c r="L299" s="9"/>
      <c r="M299" s="109"/>
      <c r="N299" s="41"/>
      <c r="O299" s="41"/>
      <c r="P299" s="287"/>
    </row>
    <row r="300" spans="1:16" ht="27" customHeight="1">
      <c r="A300" s="43"/>
      <c r="B300" s="38" t="s">
        <v>11</v>
      </c>
      <c r="D300" s="209"/>
      <c r="E300" s="209"/>
      <c r="F300" s="207"/>
      <c r="G300" s="207"/>
      <c r="H300" s="9"/>
      <c r="I300" s="208"/>
      <c r="J300" s="208"/>
      <c r="K300" s="152"/>
      <c r="L300" s="9"/>
      <c r="M300" s="109"/>
      <c r="N300" s="125"/>
      <c r="O300" s="125"/>
      <c r="P300" s="287"/>
    </row>
    <row r="301" spans="1:16" ht="27" customHeight="1">
      <c r="A301" s="43"/>
      <c r="B301" s="7" t="s">
        <v>12</v>
      </c>
      <c r="C301" s="9"/>
      <c r="D301" s="209"/>
      <c r="E301" s="209"/>
      <c r="F301" s="9"/>
      <c r="G301" s="9"/>
      <c r="H301" s="9"/>
      <c r="I301" s="208"/>
      <c r="J301" s="208"/>
      <c r="K301" s="152"/>
      <c r="L301" s="9"/>
      <c r="M301" s="109"/>
      <c r="N301" s="10"/>
      <c r="O301" s="10"/>
      <c r="P301" s="287"/>
    </row>
    <row r="302" spans="1:16" ht="27" customHeight="1" thickBot="1">
      <c r="A302" s="44"/>
      <c r="B302" s="124"/>
      <c r="C302" s="32"/>
      <c r="D302" s="210"/>
      <c r="E302" s="210"/>
      <c r="F302" s="32"/>
      <c r="G302" s="32"/>
      <c r="H302" s="32"/>
      <c r="I302" s="211"/>
      <c r="J302" s="211"/>
      <c r="K302" s="153"/>
      <c r="L302" s="32"/>
      <c r="M302" s="110"/>
      <c r="N302" s="114"/>
      <c r="O302" s="114"/>
      <c r="P302" s="287"/>
    </row>
    <row r="303" spans="1:16" ht="27" customHeight="1">
      <c r="B303" s="4" t="s">
        <v>13</v>
      </c>
      <c r="D303" s="222"/>
      <c r="E303" s="222"/>
      <c r="J303" s="40"/>
      <c r="K303" s="152"/>
      <c r="L303" s="5"/>
      <c r="M303" s="109"/>
      <c r="P303" s="287"/>
    </row>
    <row r="304" spans="1:16" ht="27" customHeight="1">
      <c r="D304" s="222"/>
      <c r="E304" s="222"/>
      <c r="J304" s="40"/>
      <c r="K304" s="152"/>
      <c r="L304" s="5"/>
      <c r="M304" s="109"/>
      <c r="P304" s="287"/>
    </row>
    <row r="305" spans="1:16" ht="27" customHeight="1" thickBot="1">
      <c r="A305" s="324" t="s">
        <v>28</v>
      </c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</row>
    <row r="306" spans="1:16" ht="64.900000000000006" customHeight="1" thickBot="1">
      <c r="A306" s="11" t="s">
        <v>106</v>
      </c>
      <c r="B306" s="3" t="s">
        <v>3</v>
      </c>
      <c r="C306" s="1" t="s">
        <v>4</v>
      </c>
      <c r="D306" s="1" t="s">
        <v>100</v>
      </c>
      <c r="E306" s="1" t="s">
        <v>101</v>
      </c>
      <c r="F306" s="1" t="s">
        <v>102</v>
      </c>
      <c r="G306" s="1" t="s">
        <v>103</v>
      </c>
      <c r="H306" s="1" t="s">
        <v>104</v>
      </c>
      <c r="I306" s="69" t="s">
        <v>2</v>
      </c>
      <c r="J306" s="1" t="s">
        <v>107</v>
      </c>
      <c r="K306" s="70" t="s">
        <v>108</v>
      </c>
      <c r="L306" s="1" t="s">
        <v>5</v>
      </c>
      <c r="M306" s="181" t="s">
        <v>109</v>
      </c>
      <c r="N306" s="1" t="s">
        <v>14</v>
      </c>
      <c r="O306" s="1" t="s">
        <v>6</v>
      </c>
      <c r="P306" s="287"/>
    </row>
    <row r="307" spans="1:16" ht="27" customHeight="1">
      <c r="A307" s="127">
        <v>1120</v>
      </c>
      <c r="B307" s="144" t="s">
        <v>60</v>
      </c>
      <c r="C307" s="71">
        <v>9001862</v>
      </c>
      <c r="D307" s="240">
        <v>0</v>
      </c>
      <c r="E307" s="240">
        <v>10</v>
      </c>
      <c r="F307" s="71">
        <v>2</v>
      </c>
      <c r="G307" s="229">
        <v>9</v>
      </c>
      <c r="H307" s="229">
        <f>G307*F307</f>
        <v>18</v>
      </c>
      <c r="I307" s="277">
        <v>14</v>
      </c>
      <c r="J307" s="193">
        <f t="shared" ref="J307:J327" si="55">(E307*H307)-I307</f>
        <v>166</v>
      </c>
      <c r="K307" s="158">
        <f t="shared" ref="K307:K327" si="56">M307/2.5</f>
        <v>16</v>
      </c>
      <c r="L307" s="65">
        <f>ROUND(K307/J307,2)</f>
        <v>0.1</v>
      </c>
      <c r="M307" s="278">
        <v>40</v>
      </c>
      <c r="N307" s="73">
        <f>ROUND(M307/J307,3)</f>
        <v>0.24099999999999999</v>
      </c>
      <c r="O307" s="73">
        <v>38.57</v>
      </c>
      <c r="P307" s="287"/>
    </row>
    <row r="308" spans="1:16" ht="27" customHeight="1">
      <c r="A308" s="289">
        <v>1121</v>
      </c>
      <c r="B308" s="130" t="s">
        <v>43</v>
      </c>
      <c r="C308" s="291">
        <v>9001863</v>
      </c>
      <c r="D308" s="131">
        <v>48.8</v>
      </c>
      <c r="E308" s="131">
        <v>48.8</v>
      </c>
      <c r="F308" s="33">
        <v>24</v>
      </c>
      <c r="G308" s="33">
        <v>9</v>
      </c>
      <c r="H308" s="33">
        <f>G308*F308</f>
        <v>216</v>
      </c>
      <c r="I308" s="247"/>
      <c r="J308" s="196">
        <f t="shared" si="55"/>
        <v>10540.8</v>
      </c>
      <c r="K308" s="154">
        <f t="shared" si="56"/>
        <v>57028.800000000003</v>
      </c>
      <c r="L308" s="54">
        <f>ROUND(K308/J308,2)</f>
        <v>5.41</v>
      </c>
      <c r="M308" s="138">
        <v>142572</v>
      </c>
      <c r="N308" s="36">
        <f>ROUND(M308/J308,3)</f>
        <v>13.526</v>
      </c>
      <c r="O308" s="36">
        <v>38.57</v>
      </c>
      <c r="P308" s="59"/>
    </row>
    <row r="309" spans="1:16" ht="27" customHeight="1">
      <c r="A309" s="289">
        <v>1122</v>
      </c>
      <c r="B309" s="130" t="s">
        <v>44</v>
      </c>
      <c r="C309" s="291">
        <v>9001864</v>
      </c>
      <c r="D309" s="132">
        <v>71.150000000000006</v>
      </c>
      <c r="E309" s="132">
        <v>72.400000000000006</v>
      </c>
      <c r="F309" s="33">
        <v>6</v>
      </c>
      <c r="G309" s="33">
        <v>9</v>
      </c>
      <c r="H309" s="33">
        <f t="shared" ref="H309:H327" si="57">G309*F309</f>
        <v>54</v>
      </c>
      <c r="I309" s="247"/>
      <c r="J309" s="196">
        <f t="shared" si="55"/>
        <v>3909.6000000000004</v>
      </c>
      <c r="K309" s="154">
        <f t="shared" si="56"/>
        <v>12848.8</v>
      </c>
      <c r="L309" s="54">
        <f>ROUND(K309/J309,2)</f>
        <v>3.29</v>
      </c>
      <c r="M309" s="138">
        <v>32122</v>
      </c>
      <c r="N309" s="119">
        <f t="shared" ref="N309:N327" si="58">ROUND(M309/J309,3)</f>
        <v>8.2159999999999993</v>
      </c>
      <c r="O309" s="36">
        <v>38.57</v>
      </c>
      <c r="P309" s="59"/>
    </row>
    <row r="310" spans="1:16" ht="27" customHeight="1">
      <c r="A310" s="289">
        <v>1123</v>
      </c>
      <c r="B310" s="126" t="s">
        <v>45</v>
      </c>
      <c r="C310" s="291">
        <v>9002067</v>
      </c>
      <c r="D310" s="131">
        <v>19.600000000000001</v>
      </c>
      <c r="E310" s="131">
        <v>20.399999999999999</v>
      </c>
      <c r="F310" s="33">
        <v>14</v>
      </c>
      <c r="G310" s="33">
        <v>9</v>
      </c>
      <c r="H310" s="33">
        <f t="shared" si="57"/>
        <v>126</v>
      </c>
      <c r="I310" s="247"/>
      <c r="J310" s="196">
        <f t="shared" si="55"/>
        <v>2570.3999999999996</v>
      </c>
      <c r="K310" s="154">
        <f t="shared" si="56"/>
        <v>7652.8</v>
      </c>
      <c r="L310" s="54">
        <f t="shared" ref="L310:L320" si="59">ROUND(K310/J310,2)</f>
        <v>2.98</v>
      </c>
      <c r="M310" s="138">
        <v>19132</v>
      </c>
      <c r="N310" s="119">
        <f t="shared" si="58"/>
        <v>7.4429999999999996</v>
      </c>
      <c r="O310" s="36">
        <v>38.57</v>
      </c>
      <c r="P310" s="59"/>
    </row>
    <row r="311" spans="1:16" ht="27" customHeight="1">
      <c r="A311" s="289">
        <v>1125</v>
      </c>
      <c r="B311" s="126" t="s">
        <v>61</v>
      </c>
      <c r="C311" s="291">
        <v>9002182</v>
      </c>
      <c r="D311" s="131">
        <v>0</v>
      </c>
      <c r="E311" s="131">
        <v>20.8</v>
      </c>
      <c r="F311" s="33">
        <v>10</v>
      </c>
      <c r="G311" s="33">
        <v>9</v>
      </c>
      <c r="H311" s="33">
        <f t="shared" si="57"/>
        <v>90</v>
      </c>
      <c r="I311" s="247">
        <v>1.85</v>
      </c>
      <c r="J311" s="196">
        <f t="shared" si="55"/>
        <v>1870.15</v>
      </c>
      <c r="K311" s="154">
        <f t="shared" si="56"/>
        <v>1552.8</v>
      </c>
      <c r="L311" s="54">
        <f t="shared" si="59"/>
        <v>0.83</v>
      </c>
      <c r="M311" s="138">
        <v>3882</v>
      </c>
      <c r="N311" s="119">
        <f t="shared" si="58"/>
        <v>2.0760000000000001</v>
      </c>
      <c r="O311" s="36">
        <v>38.57</v>
      </c>
      <c r="P311" s="59"/>
    </row>
    <row r="312" spans="1:16" ht="27" customHeight="1">
      <c r="A312" s="289">
        <v>1126</v>
      </c>
      <c r="B312" s="130" t="s">
        <v>56</v>
      </c>
      <c r="C312" s="291">
        <v>9002068</v>
      </c>
      <c r="D312" s="295">
        <v>65.650000000000006</v>
      </c>
      <c r="E312" s="295">
        <v>66.099999999999994</v>
      </c>
      <c r="F312" s="33">
        <v>2</v>
      </c>
      <c r="G312" s="33">
        <v>9</v>
      </c>
      <c r="H312" s="33">
        <f t="shared" si="57"/>
        <v>18</v>
      </c>
      <c r="I312" s="247"/>
      <c r="J312" s="196">
        <f t="shared" si="55"/>
        <v>1189.8</v>
      </c>
      <c r="K312" s="154">
        <f t="shared" si="56"/>
        <v>5751.2</v>
      </c>
      <c r="L312" s="54">
        <f t="shared" si="59"/>
        <v>4.83</v>
      </c>
      <c r="M312" s="138">
        <v>14378</v>
      </c>
      <c r="N312" s="119">
        <f t="shared" si="58"/>
        <v>12.084</v>
      </c>
      <c r="O312" s="36">
        <v>38.57</v>
      </c>
      <c r="P312" s="59"/>
    </row>
    <row r="313" spans="1:16" ht="27" customHeight="1">
      <c r="A313" s="289">
        <v>1128</v>
      </c>
      <c r="B313" s="126" t="s">
        <v>62</v>
      </c>
      <c r="C313" s="291">
        <v>9002283</v>
      </c>
      <c r="D313" s="295">
        <v>0</v>
      </c>
      <c r="E313" s="295">
        <v>38.85</v>
      </c>
      <c r="F313" s="33">
        <v>4</v>
      </c>
      <c r="G313" s="33">
        <v>9</v>
      </c>
      <c r="H313" s="33">
        <f t="shared" si="57"/>
        <v>36</v>
      </c>
      <c r="I313" s="247">
        <v>15.2</v>
      </c>
      <c r="J313" s="196">
        <f t="shared" si="55"/>
        <v>1383.4</v>
      </c>
      <c r="K313" s="154">
        <f t="shared" si="56"/>
        <v>3399.2</v>
      </c>
      <c r="L313" s="54">
        <f t="shared" si="59"/>
        <v>2.46</v>
      </c>
      <c r="M313" s="138">
        <v>8498</v>
      </c>
      <c r="N313" s="119">
        <f t="shared" si="58"/>
        <v>6.1429999999999998</v>
      </c>
      <c r="O313" s="36">
        <v>38.57</v>
      </c>
      <c r="P313" s="59"/>
    </row>
    <row r="314" spans="1:16" ht="27" customHeight="1">
      <c r="A314" s="289">
        <v>1129</v>
      </c>
      <c r="B314" s="130" t="s">
        <v>57</v>
      </c>
      <c r="C314" s="291">
        <v>9002187</v>
      </c>
      <c r="D314" s="295">
        <v>30.3</v>
      </c>
      <c r="E314" s="295">
        <v>30.75</v>
      </c>
      <c r="F314" s="33">
        <v>10</v>
      </c>
      <c r="G314" s="33">
        <v>9</v>
      </c>
      <c r="H314" s="33">
        <f t="shared" si="57"/>
        <v>90</v>
      </c>
      <c r="I314" s="247"/>
      <c r="J314" s="196">
        <f t="shared" si="55"/>
        <v>2767.5</v>
      </c>
      <c r="K314" s="154">
        <f t="shared" si="56"/>
        <v>9180.7999999999993</v>
      </c>
      <c r="L314" s="54">
        <f t="shared" si="59"/>
        <v>3.32</v>
      </c>
      <c r="M314" s="138">
        <v>22952</v>
      </c>
      <c r="N314" s="119">
        <f t="shared" si="58"/>
        <v>8.2929999999999993</v>
      </c>
      <c r="O314" s="36">
        <v>38.57</v>
      </c>
      <c r="P314" s="59"/>
    </row>
    <row r="315" spans="1:16" ht="27" customHeight="1">
      <c r="A315" s="289">
        <v>1130</v>
      </c>
      <c r="B315" s="126" t="s">
        <v>63</v>
      </c>
      <c r="C315" s="291">
        <v>9002184</v>
      </c>
      <c r="D315" s="295">
        <v>0</v>
      </c>
      <c r="E315" s="295">
        <v>25.5</v>
      </c>
      <c r="F315" s="33">
        <v>10</v>
      </c>
      <c r="G315" s="33">
        <v>9</v>
      </c>
      <c r="H315" s="33">
        <f t="shared" si="57"/>
        <v>90</v>
      </c>
      <c r="I315" s="247">
        <v>5.15</v>
      </c>
      <c r="J315" s="196">
        <f t="shared" si="55"/>
        <v>2289.85</v>
      </c>
      <c r="K315" s="154">
        <f t="shared" si="56"/>
        <v>2689.2</v>
      </c>
      <c r="L315" s="54">
        <f t="shared" si="59"/>
        <v>1.17</v>
      </c>
      <c r="M315" s="138">
        <v>6723</v>
      </c>
      <c r="N315" s="119">
        <f t="shared" si="58"/>
        <v>2.9359999999999999</v>
      </c>
      <c r="O315" s="36">
        <v>38.57</v>
      </c>
      <c r="P315" s="59"/>
    </row>
    <row r="316" spans="1:16" ht="27" customHeight="1">
      <c r="A316" s="289">
        <v>1131</v>
      </c>
      <c r="B316" s="130" t="s">
        <v>31</v>
      </c>
      <c r="C316" s="291">
        <v>9002188</v>
      </c>
      <c r="D316" s="131">
        <v>18.899999999999999</v>
      </c>
      <c r="E316" s="131">
        <v>18.899999999999999</v>
      </c>
      <c r="F316" s="33">
        <v>12</v>
      </c>
      <c r="G316" s="33">
        <v>9</v>
      </c>
      <c r="H316" s="33">
        <f t="shared" si="57"/>
        <v>108</v>
      </c>
      <c r="I316" s="247"/>
      <c r="J316" s="196">
        <f t="shared" si="55"/>
        <v>2041.1999999999998</v>
      </c>
      <c r="K316" s="154">
        <f t="shared" si="56"/>
        <v>8748.4</v>
      </c>
      <c r="L316" s="54">
        <f t="shared" si="59"/>
        <v>4.29</v>
      </c>
      <c r="M316" s="138">
        <v>21871</v>
      </c>
      <c r="N316" s="119">
        <f t="shared" si="58"/>
        <v>10.715</v>
      </c>
      <c r="O316" s="36">
        <v>38.57</v>
      </c>
      <c r="P316" s="59"/>
    </row>
    <row r="317" spans="1:16" ht="27" customHeight="1">
      <c r="A317" s="289">
        <v>1132</v>
      </c>
      <c r="B317" s="130" t="s">
        <v>32</v>
      </c>
      <c r="C317" s="291">
        <v>9002189</v>
      </c>
      <c r="D317" s="131">
        <v>35.9</v>
      </c>
      <c r="E317" s="132">
        <f>35.9+0.45</f>
        <v>36.35</v>
      </c>
      <c r="F317" s="33">
        <v>12</v>
      </c>
      <c r="G317" s="33">
        <v>9</v>
      </c>
      <c r="H317" s="33">
        <f t="shared" si="57"/>
        <v>108</v>
      </c>
      <c r="I317" s="247"/>
      <c r="J317" s="196">
        <f t="shared" si="55"/>
        <v>3925.8</v>
      </c>
      <c r="K317" s="154">
        <f t="shared" si="56"/>
        <v>14004.8</v>
      </c>
      <c r="L317" s="54">
        <f t="shared" si="59"/>
        <v>3.57</v>
      </c>
      <c r="M317" s="138">
        <v>35012</v>
      </c>
      <c r="N317" s="119">
        <f t="shared" si="58"/>
        <v>8.9179999999999993</v>
      </c>
      <c r="O317" s="36">
        <v>38.57</v>
      </c>
      <c r="P317" s="59"/>
    </row>
    <row r="318" spans="1:16" ht="27" customHeight="1">
      <c r="A318" s="289">
        <v>1133</v>
      </c>
      <c r="B318" s="130" t="s">
        <v>33</v>
      </c>
      <c r="C318" s="291">
        <v>9002190</v>
      </c>
      <c r="D318" s="132">
        <v>56.9</v>
      </c>
      <c r="E318" s="132">
        <v>56.9</v>
      </c>
      <c r="F318" s="33">
        <v>4</v>
      </c>
      <c r="G318" s="33">
        <v>9</v>
      </c>
      <c r="H318" s="33">
        <f t="shared" si="57"/>
        <v>36</v>
      </c>
      <c r="I318" s="247">
        <v>2</v>
      </c>
      <c r="J318" s="196">
        <f t="shared" si="55"/>
        <v>2046.4</v>
      </c>
      <c r="K318" s="154">
        <f t="shared" si="56"/>
        <v>11514</v>
      </c>
      <c r="L318" s="54">
        <f t="shared" si="59"/>
        <v>5.63</v>
      </c>
      <c r="M318" s="138">
        <v>28785</v>
      </c>
      <c r="N318" s="119">
        <f t="shared" si="58"/>
        <v>14.066000000000001</v>
      </c>
      <c r="O318" s="36">
        <v>38.57</v>
      </c>
      <c r="P318" s="59"/>
    </row>
    <row r="319" spans="1:16" ht="27" customHeight="1">
      <c r="A319" s="289">
        <v>1135</v>
      </c>
      <c r="B319" s="130" t="s">
        <v>34</v>
      </c>
      <c r="C319" s="291">
        <v>9002191</v>
      </c>
      <c r="D319" s="131">
        <v>28.4</v>
      </c>
      <c r="E319" s="131">
        <v>28.4</v>
      </c>
      <c r="F319" s="33">
        <v>24</v>
      </c>
      <c r="G319" s="33">
        <v>9</v>
      </c>
      <c r="H319" s="33">
        <f t="shared" si="57"/>
        <v>216</v>
      </c>
      <c r="I319" s="247"/>
      <c r="J319" s="196">
        <f t="shared" si="55"/>
        <v>6134.4</v>
      </c>
      <c r="K319" s="154">
        <f t="shared" si="56"/>
        <v>15631.6</v>
      </c>
      <c r="L319" s="54">
        <f t="shared" si="59"/>
        <v>2.5499999999999998</v>
      </c>
      <c r="M319" s="138">
        <v>39079</v>
      </c>
      <c r="N319" s="119">
        <f t="shared" si="58"/>
        <v>6.37</v>
      </c>
      <c r="O319" s="36">
        <v>38.57</v>
      </c>
      <c r="P319" s="59"/>
    </row>
    <row r="320" spans="1:16" ht="27" customHeight="1">
      <c r="A320" s="289">
        <v>1136</v>
      </c>
      <c r="B320" s="130" t="s">
        <v>35</v>
      </c>
      <c r="C320" s="291">
        <v>9002192</v>
      </c>
      <c r="D320" s="132">
        <v>11.65</v>
      </c>
      <c r="E320" s="132">
        <f>26.4+0.45</f>
        <v>26.849999999999998</v>
      </c>
      <c r="F320" s="33">
        <v>6</v>
      </c>
      <c r="G320" s="33">
        <v>9</v>
      </c>
      <c r="H320" s="33">
        <f t="shared" si="57"/>
        <v>54</v>
      </c>
      <c r="I320" s="247"/>
      <c r="J320" s="196">
        <f t="shared" si="55"/>
        <v>1449.8999999999999</v>
      </c>
      <c r="K320" s="154">
        <f t="shared" si="56"/>
        <v>8042</v>
      </c>
      <c r="L320" s="54">
        <f t="shared" si="59"/>
        <v>5.55</v>
      </c>
      <c r="M320" s="138">
        <v>20105</v>
      </c>
      <c r="N320" s="119">
        <f t="shared" si="58"/>
        <v>13.866</v>
      </c>
      <c r="O320" s="36">
        <v>38.57</v>
      </c>
      <c r="P320" s="59"/>
    </row>
    <row r="321" spans="1:17" ht="27" customHeight="1">
      <c r="A321" s="289">
        <v>1137</v>
      </c>
      <c r="B321" s="130" t="s">
        <v>36</v>
      </c>
      <c r="C321" s="291">
        <v>9002185</v>
      </c>
      <c r="D321" s="131">
        <v>69.3</v>
      </c>
      <c r="E321" s="131">
        <v>69.3</v>
      </c>
      <c r="F321" s="33">
        <v>14</v>
      </c>
      <c r="G321" s="33">
        <v>9</v>
      </c>
      <c r="H321" s="33">
        <f t="shared" si="57"/>
        <v>126</v>
      </c>
      <c r="I321" s="247"/>
      <c r="J321" s="196">
        <f t="shared" si="55"/>
        <v>8731.7999999999993</v>
      </c>
      <c r="K321" s="154">
        <f t="shared" si="56"/>
        <v>24099.200000000001</v>
      </c>
      <c r="L321" s="54">
        <f t="shared" ref="L321:L327" si="60">ROUND(K321/J321,2)</f>
        <v>2.76</v>
      </c>
      <c r="M321" s="138">
        <v>60248</v>
      </c>
      <c r="N321" s="119">
        <f t="shared" si="58"/>
        <v>6.9</v>
      </c>
      <c r="O321" s="36">
        <v>38.57</v>
      </c>
      <c r="P321" s="59"/>
    </row>
    <row r="322" spans="1:17" ht="27" customHeight="1">
      <c r="A322" s="289">
        <v>1139</v>
      </c>
      <c r="B322" s="130" t="s">
        <v>37</v>
      </c>
      <c r="C322" s="291">
        <v>9002193</v>
      </c>
      <c r="D322" s="131">
        <v>27.9</v>
      </c>
      <c r="E322" s="131">
        <v>27.9</v>
      </c>
      <c r="F322" s="33">
        <v>18</v>
      </c>
      <c r="G322" s="33">
        <v>9</v>
      </c>
      <c r="H322" s="33">
        <f t="shared" si="57"/>
        <v>162</v>
      </c>
      <c r="I322" s="247"/>
      <c r="J322" s="196">
        <f t="shared" si="55"/>
        <v>4519.8</v>
      </c>
      <c r="K322" s="154">
        <f t="shared" si="56"/>
        <v>14401.2</v>
      </c>
      <c r="L322" s="54">
        <f t="shared" si="60"/>
        <v>3.19</v>
      </c>
      <c r="M322" s="138">
        <v>36003</v>
      </c>
      <c r="N322" s="119">
        <f t="shared" si="58"/>
        <v>7.9660000000000002</v>
      </c>
      <c r="O322" s="36">
        <v>38.57</v>
      </c>
      <c r="P322" s="59"/>
    </row>
    <row r="323" spans="1:17" ht="27" customHeight="1">
      <c r="A323" s="289">
        <v>1140</v>
      </c>
      <c r="B323" s="130" t="s">
        <v>38</v>
      </c>
      <c r="C323" s="291">
        <v>9002194</v>
      </c>
      <c r="D323" s="131">
        <v>76.5</v>
      </c>
      <c r="E323" s="131">
        <v>76.5</v>
      </c>
      <c r="F323" s="33">
        <v>16</v>
      </c>
      <c r="G323" s="33">
        <v>9</v>
      </c>
      <c r="H323" s="33">
        <f t="shared" si="57"/>
        <v>144</v>
      </c>
      <c r="I323" s="247"/>
      <c r="J323" s="196">
        <f t="shared" si="55"/>
        <v>11016</v>
      </c>
      <c r="K323" s="154">
        <f t="shared" si="56"/>
        <v>59963.6</v>
      </c>
      <c r="L323" s="54">
        <f t="shared" si="60"/>
        <v>5.44</v>
      </c>
      <c r="M323" s="138">
        <v>149909</v>
      </c>
      <c r="N323" s="119">
        <f t="shared" si="58"/>
        <v>13.608000000000001</v>
      </c>
      <c r="O323" s="36">
        <v>38.57</v>
      </c>
      <c r="P323" s="59"/>
    </row>
    <row r="324" spans="1:17" ht="27" customHeight="1">
      <c r="A324" s="289">
        <v>1141</v>
      </c>
      <c r="B324" s="130" t="s">
        <v>39</v>
      </c>
      <c r="C324" s="291">
        <v>9002069</v>
      </c>
      <c r="D324" s="132">
        <v>137.9</v>
      </c>
      <c r="E324" s="132">
        <v>137.9</v>
      </c>
      <c r="F324" s="33">
        <v>2</v>
      </c>
      <c r="G324" s="33">
        <v>9</v>
      </c>
      <c r="H324" s="33">
        <f t="shared" si="57"/>
        <v>18</v>
      </c>
      <c r="I324" s="247"/>
      <c r="J324" s="196">
        <f t="shared" si="55"/>
        <v>2482.2000000000003</v>
      </c>
      <c r="K324" s="154">
        <f t="shared" si="56"/>
        <v>13627.6</v>
      </c>
      <c r="L324" s="54">
        <f t="shared" si="60"/>
        <v>5.49</v>
      </c>
      <c r="M324" s="138">
        <v>34069</v>
      </c>
      <c r="N324" s="119">
        <f t="shared" si="58"/>
        <v>13.725</v>
      </c>
      <c r="O324" s="36">
        <v>38.57</v>
      </c>
      <c r="P324" s="59"/>
    </row>
    <row r="325" spans="1:17" ht="27" customHeight="1">
      <c r="A325" s="289">
        <v>1142</v>
      </c>
      <c r="B325" s="130" t="s">
        <v>40</v>
      </c>
      <c r="C325" s="291">
        <v>9001865</v>
      </c>
      <c r="D325" s="131">
        <v>45.5</v>
      </c>
      <c r="E325" s="131">
        <v>45.5</v>
      </c>
      <c r="F325" s="33">
        <v>10</v>
      </c>
      <c r="G325" s="33">
        <v>9</v>
      </c>
      <c r="H325" s="33">
        <f t="shared" si="57"/>
        <v>90</v>
      </c>
      <c r="I325" s="247">
        <v>1</v>
      </c>
      <c r="J325" s="196">
        <f t="shared" si="55"/>
        <v>4094</v>
      </c>
      <c r="K325" s="154">
        <f t="shared" si="56"/>
        <v>8917.2000000000007</v>
      </c>
      <c r="L325" s="54">
        <f t="shared" si="60"/>
        <v>2.1800000000000002</v>
      </c>
      <c r="M325" s="138">
        <v>22293</v>
      </c>
      <c r="N325" s="119">
        <f t="shared" si="58"/>
        <v>5.4450000000000003</v>
      </c>
      <c r="O325" s="36">
        <v>38.57</v>
      </c>
      <c r="P325" s="59"/>
    </row>
    <row r="326" spans="1:17" ht="27" customHeight="1">
      <c r="A326" s="289">
        <v>1143</v>
      </c>
      <c r="B326" s="130" t="s">
        <v>41</v>
      </c>
      <c r="C326" s="291">
        <v>9002214</v>
      </c>
      <c r="D326" s="131">
        <v>4.4000000000000004</v>
      </c>
      <c r="E326" s="131">
        <v>4.4000000000000004</v>
      </c>
      <c r="F326" s="33">
        <v>8</v>
      </c>
      <c r="G326" s="33">
        <v>9</v>
      </c>
      <c r="H326" s="33">
        <f t="shared" si="57"/>
        <v>72</v>
      </c>
      <c r="I326" s="247">
        <v>3.2</v>
      </c>
      <c r="J326" s="196">
        <f t="shared" si="55"/>
        <v>313.60000000000002</v>
      </c>
      <c r="K326" s="154">
        <f t="shared" si="56"/>
        <v>2049.1999999999998</v>
      </c>
      <c r="L326" s="54">
        <f t="shared" si="60"/>
        <v>6.53</v>
      </c>
      <c r="M326" s="138">
        <v>5123</v>
      </c>
      <c r="N326" s="119">
        <f t="shared" si="58"/>
        <v>16.335999999999999</v>
      </c>
      <c r="O326" s="54">
        <v>38.57</v>
      </c>
      <c r="P326" s="59"/>
    </row>
    <row r="327" spans="1:17" ht="27" customHeight="1" thickBot="1">
      <c r="A327" s="290">
        <v>1145</v>
      </c>
      <c r="B327" s="156" t="s">
        <v>42</v>
      </c>
      <c r="C327" s="292">
        <v>9002207</v>
      </c>
      <c r="D327" s="137">
        <v>75.7</v>
      </c>
      <c r="E327" s="137">
        <v>126.6</v>
      </c>
      <c r="F327" s="197">
        <v>14</v>
      </c>
      <c r="G327" s="197">
        <v>9</v>
      </c>
      <c r="H327" s="197">
        <f t="shared" si="57"/>
        <v>126</v>
      </c>
      <c r="I327" s="248"/>
      <c r="J327" s="196">
        <f t="shared" si="55"/>
        <v>15951.599999999999</v>
      </c>
      <c r="K327" s="157">
        <f t="shared" si="56"/>
        <v>112458</v>
      </c>
      <c r="L327" s="67">
        <f t="shared" si="60"/>
        <v>7.05</v>
      </c>
      <c r="M327" s="139">
        <v>281145</v>
      </c>
      <c r="N327" s="119">
        <f t="shared" si="58"/>
        <v>17.625</v>
      </c>
      <c r="O327" s="67">
        <v>38.57</v>
      </c>
      <c r="P327" s="59"/>
    </row>
    <row r="328" spans="1:17" s="4" customFormat="1" ht="27" customHeight="1" thickBot="1">
      <c r="A328" s="80"/>
      <c r="B328" s="81"/>
      <c r="C328" s="97"/>
      <c r="D328" s="249">
        <f t="shared" ref="D328:J328" si="61">SUM(D307:D327)</f>
        <v>824.44999999999993</v>
      </c>
      <c r="E328" s="249">
        <f t="shared" si="61"/>
        <v>989.09999999999991</v>
      </c>
      <c r="F328" s="250">
        <f t="shared" si="61"/>
        <v>222</v>
      </c>
      <c r="G328" s="250">
        <f t="shared" si="61"/>
        <v>189</v>
      </c>
      <c r="H328" s="251">
        <f t="shared" si="61"/>
        <v>1998</v>
      </c>
      <c r="I328" s="98">
        <f t="shared" si="61"/>
        <v>42.4</v>
      </c>
      <c r="J328" s="98">
        <f t="shared" si="61"/>
        <v>89394.200000000012</v>
      </c>
      <c r="K328" s="98">
        <f>SUM(K307:K327)</f>
        <v>393576.4</v>
      </c>
      <c r="L328" s="98">
        <f>SUM(L307:L327)</f>
        <v>78.61999999999999</v>
      </c>
      <c r="M328" s="107">
        <f>SUM(M307:M327)-M307-M311-M313-M315</f>
        <v>964798</v>
      </c>
      <c r="N328" s="97"/>
      <c r="O328" s="97"/>
      <c r="P328" s="52"/>
    </row>
    <row r="329" spans="1:17" ht="27" customHeight="1">
      <c r="A329" s="43" t="s">
        <v>0</v>
      </c>
      <c r="B329" s="38" t="s">
        <v>7</v>
      </c>
      <c r="C329" s="9"/>
      <c r="D329" s="207"/>
      <c r="E329" s="207"/>
      <c r="F329" s="9"/>
      <c r="G329" s="9"/>
      <c r="H329" s="9"/>
      <c r="I329" s="252"/>
      <c r="J329" s="208"/>
      <c r="K329" s="30"/>
      <c r="L329" s="9"/>
      <c r="M329" s="31"/>
      <c r="N329" s="180"/>
      <c r="O329" s="180"/>
      <c r="P329" s="287"/>
    </row>
    <row r="330" spans="1:17" ht="27" customHeight="1">
      <c r="A330" s="43"/>
      <c r="B330" s="38" t="s">
        <v>8</v>
      </c>
      <c r="C330" s="9"/>
      <c r="D330" s="207"/>
      <c r="E330" s="207"/>
      <c r="F330" s="9"/>
      <c r="G330" s="9"/>
      <c r="H330" s="9"/>
      <c r="I330" s="252"/>
      <c r="J330" s="208"/>
      <c r="K330" s="30"/>
      <c r="L330" s="9"/>
      <c r="M330" s="31"/>
      <c r="N330" s="41"/>
      <c r="O330" s="41"/>
      <c r="P330" s="287"/>
    </row>
    <row r="331" spans="1:17" ht="27" customHeight="1">
      <c r="A331" s="43"/>
      <c r="B331" s="38" t="s">
        <v>9</v>
      </c>
      <c r="C331" s="9"/>
      <c r="D331" s="207"/>
      <c r="E331" s="207"/>
      <c r="F331" s="9"/>
      <c r="G331" s="9"/>
      <c r="H331" s="9"/>
      <c r="I331" s="252"/>
      <c r="J331" s="208"/>
      <c r="K331" s="30"/>
      <c r="L331" s="9"/>
      <c r="M331" s="31"/>
      <c r="N331" s="41"/>
      <c r="O331" s="41"/>
      <c r="P331" s="287"/>
    </row>
    <row r="332" spans="1:17" ht="27" customHeight="1">
      <c r="A332" s="43"/>
      <c r="B332" s="38" t="s">
        <v>10</v>
      </c>
      <c r="C332" s="9"/>
      <c r="D332" s="207"/>
      <c r="E332" s="207"/>
      <c r="F332" s="9"/>
      <c r="G332" s="9"/>
      <c r="H332" s="9"/>
      <c r="I332" s="252"/>
      <c r="J332" s="208"/>
      <c r="K332" s="30"/>
      <c r="L332" s="9"/>
      <c r="M332" s="31"/>
      <c r="N332" s="41"/>
      <c r="O332" s="41"/>
      <c r="P332" s="287"/>
    </row>
    <row r="333" spans="1:17" ht="27" customHeight="1">
      <c r="A333" s="43"/>
      <c r="B333" s="38" t="s">
        <v>11</v>
      </c>
      <c r="D333" s="209"/>
      <c r="E333" s="209"/>
      <c r="F333" s="207"/>
      <c r="G333" s="207"/>
      <c r="H333" s="9"/>
      <c r="I333" s="252"/>
      <c r="J333" s="208"/>
      <c r="K333" s="30"/>
      <c r="L333" s="9"/>
      <c r="M333" s="31"/>
      <c r="N333" s="125"/>
      <c r="O333" s="125"/>
      <c r="P333" s="287"/>
    </row>
    <row r="334" spans="1:17" ht="27" customHeight="1">
      <c r="A334" s="43"/>
      <c r="B334" s="7" t="s">
        <v>12</v>
      </c>
      <c r="C334" s="9"/>
      <c r="D334" s="209"/>
      <c r="E334" s="209"/>
      <c r="F334" s="9"/>
      <c r="G334" s="9"/>
      <c r="H334" s="9"/>
      <c r="I334" s="252"/>
      <c r="J334" s="208"/>
      <c r="K334" s="30"/>
      <c r="L334" s="9"/>
      <c r="M334" s="31"/>
      <c r="N334" s="10"/>
      <c r="O334" s="10"/>
      <c r="P334" s="287"/>
    </row>
    <row r="335" spans="1:17" ht="27" customHeight="1" thickBot="1">
      <c r="A335" s="44"/>
      <c r="B335" s="124"/>
      <c r="C335" s="32"/>
      <c r="D335" s="210"/>
      <c r="E335" s="210"/>
      <c r="F335" s="32"/>
      <c r="G335" s="32"/>
      <c r="H335" s="32"/>
      <c r="I335" s="253"/>
      <c r="J335" s="211"/>
      <c r="K335" s="45"/>
      <c r="L335" s="32"/>
      <c r="M335" s="39"/>
      <c r="N335" s="114"/>
      <c r="O335" s="114"/>
      <c r="P335" s="287"/>
    </row>
    <row r="336" spans="1:17" ht="27" customHeight="1">
      <c r="B336" s="4" t="s">
        <v>13</v>
      </c>
      <c r="D336" s="222"/>
      <c r="E336" s="222"/>
      <c r="J336" s="254"/>
      <c r="K336" s="40"/>
      <c r="L336" s="30"/>
      <c r="N336" s="31"/>
      <c r="Q336" s="40"/>
    </row>
    <row r="337" spans="1:17" ht="27" customHeight="1">
      <c r="D337" s="222"/>
      <c r="E337" s="222"/>
      <c r="J337" s="254"/>
      <c r="K337" s="40"/>
      <c r="L337" s="30"/>
      <c r="N337" s="31"/>
      <c r="Q337" s="40"/>
    </row>
    <row r="338" spans="1:17" ht="27" customHeight="1" thickBot="1">
      <c r="A338" s="324" t="s">
        <v>29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</row>
    <row r="339" spans="1:17" ht="64.900000000000006" customHeight="1" thickBot="1">
      <c r="A339" s="11" t="s">
        <v>106</v>
      </c>
      <c r="B339" s="3" t="s">
        <v>3</v>
      </c>
      <c r="C339" s="1" t="s">
        <v>4</v>
      </c>
      <c r="D339" s="1" t="s">
        <v>100</v>
      </c>
      <c r="E339" s="1" t="s">
        <v>101</v>
      </c>
      <c r="F339" s="1" t="s">
        <v>102</v>
      </c>
      <c r="G339" s="1" t="s">
        <v>103</v>
      </c>
      <c r="H339" s="1" t="s">
        <v>104</v>
      </c>
      <c r="I339" s="69" t="s">
        <v>2</v>
      </c>
      <c r="J339" s="1" t="s">
        <v>107</v>
      </c>
      <c r="K339" s="70" t="s">
        <v>108</v>
      </c>
      <c r="L339" s="1" t="s">
        <v>5</v>
      </c>
      <c r="M339" s="181" t="s">
        <v>109</v>
      </c>
      <c r="N339" s="1" t="s">
        <v>14</v>
      </c>
      <c r="O339" s="1" t="s">
        <v>6</v>
      </c>
      <c r="P339" s="287"/>
    </row>
    <row r="340" spans="1:17" ht="27" customHeight="1">
      <c r="A340" s="127">
        <v>1120</v>
      </c>
      <c r="B340" s="144" t="s">
        <v>60</v>
      </c>
      <c r="C340" s="71">
        <v>9001862</v>
      </c>
      <c r="D340" s="240">
        <v>0</v>
      </c>
      <c r="E340" s="240">
        <v>10</v>
      </c>
      <c r="F340" s="71">
        <v>2</v>
      </c>
      <c r="G340" s="279">
        <v>21</v>
      </c>
      <c r="H340" s="279">
        <f>G340*F340</f>
        <v>42</v>
      </c>
      <c r="I340" s="280">
        <v>20</v>
      </c>
      <c r="J340" s="193">
        <f t="shared" ref="J340:J360" si="62">(E340*H340)-I340</f>
        <v>400</v>
      </c>
      <c r="K340" s="159">
        <f t="shared" ref="K340:K360" si="63">M340/2.5</f>
        <v>26.4</v>
      </c>
      <c r="L340" s="160">
        <f>ROUND(K340/J340,2)</f>
        <v>7.0000000000000007E-2</v>
      </c>
      <c r="M340" s="281">
        <v>66</v>
      </c>
      <c r="N340" s="73">
        <f>ROUND(M340/J340,3)</f>
        <v>0.16500000000000001</v>
      </c>
      <c r="O340" s="161">
        <v>40.252000000000002</v>
      </c>
      <c r="P340" s="287"/>
    </row>
    <row r="341" spans="1:17" ht="27" customHeight="1">
      <c r="A341" s="289">
        <v>1121</v>
      </c>
      <c r="B341" s="130" t="s">
        <v>43</v>
      </c>
      <c r="C341" s="291">
        <v>9001863</v>
      </c>
      <c r="D341" s="131">
        <v>48.8</v>
      </c>
      <c r="E341" s="131">
        <v>48.8</v>
      </c>
      <c r="F341" s="33">
        <v>24</v>
      </c>
      <c r="G341" s="282">
        <v>21</v>
      </c>
      <c r="H341" s="282">
        <f>G341*F341</f>
        <v>504</v>
      </c>
      <c r="I341" s="255">
        <v>2.2999999999999998</v>
      </c>
      <c r="J341" s="196">
        <f t="shared" si="62"/>
        <v>24592.899999999998</v>
      </c>
      <c r="K341" s="162">
        <f t="shared" si="63"/>
        <v>128840.8</v>
      </c>
      <c r="L341" s="163">
        <f t="shared" ref="L341:L360" si="64">ROUND(K341/J341,2)</f>
        <v>5.24</v>
      </c>
      <c r="M341" s="140">
        <v>322102</v>
      </c>
      <c r="N341" s="36">
        <f>ROUND(M341/J341,3)</f>
        <v>13.097</v>
      </c>
      <c r="O341" s="165">
        <v>40.252000000000002</v>
      </c>
      <c r="P341" s="57"/>
    </row>
    <row r="342" spans="1:17" ht="27" customHeight="1">
      <c r="A342" s="289">
        <v>1122</v>
      </c>
      <c r="B342" s="130" t="s">
        <v>44</v>
      </c>
      <c r="C342" s="291">
        <v>9001864</v>
      </c>
      <c r="D342" s="132">
        <v>71.150000000000006</v>
      </c>
      <c r="E342" s="132">
        <v>72.400000000000006</v>
      </c>
      <c r="F342" s="33">
        <v>6</v>
      </c>
      <c r="G342" s="282">
        <v>21</v>
      </c>
      <c r="H342" s="282">
        <f t="shared" ref="H342:H360" si="65">G342*F342</f>
        <v>126</v>
      </c>
      <c r="I342" s="255">
        <v>5</v>
      </c>
      <c r="J342" s="196">
        <f t="shared" si="62"/>
        <v>9117.4000000000015</v>
      </c>
      <c r="K342" s="162">
        <f t="shared" si="63"/>
        <v>25749.200000000001</v>
      </c>
      <c r="L342" s="163">
        <f t="shared" si="64"/>
        <v>2.82</v>
      </c>
      <c r="M342" s="140">
        <v>64373</v>
      </c>
      <c r="N342" s="119">
        <f t="shared" ref="N342:N360" si="66">ROUND(M342/J342,3)</f>
        <v>7.06</v>
      </c>
      <c r="O342" s="164">
        <v>40.252000000000002</v>
      </c>
      <c r="P342" s="287"/>
    </row>
    <row r="343" spans="1:17" ht="27" customHeight="1">
      <c r="A343" s="289">
        <v>1123</v>
      </c>
      <c r="B343" s="126" t="s">
        <v>45</v>
      </c>
      <c r="C343" s="291">
        <v>9002067</v>
      </c>
      <c r="D343" s="131">
        <v>19.600000000000001</v>
      </c>
      <c r="E343" s="131">
        <v>20.399999999999999</v>
      </c>
      <c r="F343" s="33">
        <v>14</v>
      </c>
      <c r="G343" s="282">
        <v>21</v>
      </c>
      <c r="H343" s="282">
        <f t="shared" si="65"/>
        <v>294</v>
      </c>
      <c r="I343" s="255"/>
      <c r="J343" s="196">
        <f t="shared" si="62"/>
        <v>5997.5999999999995</v>
      </c>
      <c r="K343" s="162">
        <f t="shared" si="63"/>
        <v>15636.4</v>
      </c>
      <c r="L343" s="163">
        <f t="shared" si="64"/>
        <v>2.61</v>
      </c>
      <c r="M343" s="140">
        <v>39091</v>
      </c>
      <c r="N343" s="119">
        <f t="shared" si="66"/>
        <v>6.5179999999999998</v>
      </c>
      <c r="O343" s="164">
        <v>40.252000000000002</v>
      </c>
      <c r="P343" s="287"/>
    </row>
    <row r="344" spans="1:17" ht="27" customHeight="1">
      <c r="A344" s="289">
        <v>1125</v>
      </c>
      <c r="B344" s="126" t="s">
        <v>61</v>
      </c>
      <c r="C344" s="291">
        <v>9002182</v>
      </c>
      <c r="D344" s="131">
        <v>0</v>
      </c>
      <c r="E344" s="131">
        <v>20.8</v>
      </c>
      <c r="F344" s="33">
        <v>10</v>
      </c>
      <c r="G344" s="282">
        <v>21</v>
      </c>
      <c r="H344" s="282">
        <f t="shared" si="65"/>
        <v>210</v>
      </c>
      <c r="I344" s="255"/>
      <c r="J344" s="196">
        <f t="shared" si="62"/>
        <v>4368</v>
      </c>
      <c r="K344" s="162">
        <f t="shared" si="63"/>
        <v>3692.8</v>
      </c>
      <c r="L344" s="163">
        <f>ROUND(K344/J344,2)</f>
        <v>0.85</v>
      </c>
      <c r="M344" s="140">
        <v>9232</v>
      </c>
      <c r="N344" s="119">
        <f t="shared" si="66"/>
        <v>2.1139999999999999</v>
      </c>
      <c r="O344" s="164">
        <v>40.252000000000002</v>
      </c>
      <c r="P344" s="287"/>
    </row>
    <row r="345" spans="1:17" ht="27" customHeight="1">
      <c r="A345" s="289">
        <v>1126</v>
      </c>
      <c r="B345" s="130" t="s">
        <v>56</v>
      </c>
      <c r="C345" s="291">
        <v>9002068</v>
      </c>
      <c r="D345" s="295">
        <v>65.650000000000006</v>
      </c>
      <c r="E345" s="295">
        <v>66.099999999999994</v>
      </c>
      <c r="F345" s="33">
        <v>2</v>
      </c>
      <c r="G345" s="282">
        <v>21</v>
      </c>
      <c r="H345" s="282">
        <f t="shared" si="65"/>
        <v>42</v>
      </c>
      <c r="I345" s="255"/>
      <c r="J345" s="196">
        <f t="shared" si="62"/>
        <v>2776.2</v>
      </c>
      <c r="K345" s="162">
        <f t="shared" si="63"/>
        <v>13059.6</v>
      </c>
      <c r="L345" s="163">
        <f>ROUND(K345/J345,2)</f>
        <v>4.7</v>
      </c>
      <c r="M345" s="140">
        <v>32649</v>
      </c>
      <c r="N345" s="119">
        <f t="shared" si="66"/>
        <v>11.76</v>
      </c>
      <c r="O345" s="164">
        <v>40.252000000000002</v>
      </c>
      <c r="P345" s="287"/>
    </row>
    <row r="346" spans="1:17" ht="27" customHeight="1">
      <c r="A346" s="289">
        <v>1128</v>
      </c>
      <c r="B346" s="126" t="s">
        <v>62</v>
      </c>
      <c r="C346" s="291">
        <v>9002283</v>
      </c>
      <c r="D346" s="295">
        <v>0</v>
      </c>
      <c r="E346" s="295">
        <v>38.85</v>
      </c>
      <c r="F346" s="33">
        <v>4</v>
      </c>
      <c r="G346" s="282">
        <v>21</v>
      </c>
      <c r="H346" s="282">
        <f t="shared" si="65"/>
        <v>84</v>
      </c>
      <c r="I346" s="255"/>
      <c r="J346" s="196">
        <f t="shared" si="62"/>
        <v>3263.4</v>
      </c>
      <c r="K346" s="162">
        <f t="shared" si="63"/>
        <v>7739.2</v>
      </c>
      <c r="L346" s="163">
        <f>ROUND(K346/J346,2)</f>
        <v>2.37</v>
      </c>
      <c r="M346" s="140">
        <v>19348</v>
      </c>
      <c r="N346" s="119">
        <f t="shared" si="66"/>
        <v>5.9290000000000003</v>
      </c>
      <c r="O346" s="164">
        <v>40.252000000000002</v>
      </c>
      <c r="P346" s="287"/>
    </row>
    <row r="347" spans="1:17" ht="27" customHeight="1">
      <c r="A347" s="289">
        <v>1129</v>
      </c>
      <c r="B347" s="130" t="s">
        <v>57</v>
      </c>
      <c r="C347" s="291">
        <v>9002187</v>
      </c>
      <c r="D347" s="295">
        <v>30.3</v>
      </c>
      <c r="E347" s="295">
        <v>30.75</v>
      </c>
      <c r="F347" s="33">
        <v>10</v>
      </c>
      <c r="G347" s="282">
        <v>21</v>
      </c>
      <c r="H347" s="282">
        <f t="shared" si="65"/>
        <v>210</v>
      </c>
      <c r="I347" s="255"/>
      <c r="J347" s="196">
        <f t="shared" si="62"/>
        <v>6457.5</v>
      </c>
      <c r="K347" s="162">
        <f t="shared" si="63"/>
        <v>21163.200000000001</v>
      </c>
      <c r="L347" s="163">
        <f>ROUND(K347/J347,2)</f>
        <v>3.28</v>
      </c>
      <c r="M347" s="140">
        <v>52908</v>
      </c>
      <c r="N347" s="119">
        <f t="shared" si="66"/>
        <v>8.1929999999999996</v>
      </c>
      <c r="O347" s="164">
        <v>40.252000000000002</v>
      </c>
      <c r="P347" s="287"/>
    </row>
    <row r="348" spans="1:17" ht="27" customHeight="1">
      <c r="A348" s="289">
        <v>1130</v>
      </c>
      <c r="B348" s="126" t="s">
        <v>63</v>
      </c>
      <c r="C348" s="291">
        <v>9002184</v>
      </c>
      <c r="D348" s="295">
        <v>0</v>
      </c>
      <c r="E348" s="295">
        <v>25.5</v>
      </c>
      <c r="F348" s="33">
        <v>10</v>
      </c>
      <c r="G348" s="282">
        <v>21</v>
      </c>
      <c r="H348" s="282">
        <f t="shared" si="65"/>
        <v>210</v>
      </c>
      <c r="I348" s="255">
        <v>102</v>
      </c>
      <c r="J348" s="196">
        <f t="shared" si="62"/>
        <v>5253</v>
      </c>
      <c r="K348" s="162">
        <f t="shared" si="63"/>
        <v>4740.8</v>
      </c>
      <c r="L348" s="163">
        <f>ROUND(K348/J348,2)</f>
        <v>0.9</v>
      </c>
      <c r="M348" s="140">
        <v>11852</v>
      </c>
      <c r="N348" s="119">
        <f t="shared" si="66"/>
        <v>2.2559999999999998</v>
      </c>
      <c r="O348" s="164">
        <v>40.252000000000002</v>
      </c>
      <c r="P348" s="287"/>
    </row>
    <row r="349" spans="1:17" ht="27" customHeight="1">
      <c r="A349" s="166">
        <v>1131</v>
      </c>
      <c r="B349" s="130" t="s">
        <v>31</v>
      </c>
      <c r="C349" s="167">
        <v>9002188</v>
      </c>
      <c r="D349" s="131">
        <v>18.899999999999999</v>
      </c>
      <c r="E349" s="131">
        <v>18.899999999999999</v>
      </c>
      <c r="F349" s="282">
        <v>12</v>
      </c>
      <c r="G349" s="282">
        <v>21</v>
      </c>
      <c r="H349" s="282">
        <f t="shared" si="65"/>
        <v>252</v>
      </c>
      <c r="I349" s="255"/>
      <c r="J349" s="196">
        <f t="shared" si="62"/>
        <v>4762.7999999999993</v>
      </c>
      <c r="K349" s="162">
        <f t="shared" si="63"/>
        <v>16381.6</v>
      </c>
      <c r="L349" s="163">
        <f t="shared" si="64"/>
        <v>3.44</v>
      </c>
      <c r="M349" s="140">
        <v>40954</v>
      </c>
      <c r="N349" s="119">
        <f t="shared" si="66"/>
        <v>8.5990000000000002</v>
      </c>
      <c r="O349" s="164">
        <v>40.252000000000002</v>
      </c>
      <c r="P349" s="287"/>
    </row>
    <row r="350" spans="1:17" ht="27" customHeight="1">
      <c r="A350" s="166">
        <v>1132</v>
      </c>
      <c r="B350" s="130" t="s">
        <v>32</v>
      </c>
      <c r="C350" s="167">
        <v>9002189</v>
      </c>
      <c r="D350" s="131">
        <v>35.9</v>
      </c>
      <c r="E350" s="132">
        <f>35.9+0.45</f>
        <v>36.35</v>
      </c>
      <c r="F350" s="282">
        <v>12</v>
      </c>
      <c r="G350" s="282">
        <v>21</v>
      </c>
      <c r="H350" s="282">
        <f t="shared" si="65"/>
        <v>252</v>
      </c>
      <c r="I350" s="255"/>
      <c r="J350" s="196">
        <f t="shared" si="62"/>
        <v>9160.2000000000007</v>
      </c>
      <c r="K350" s="162">
        <f t="shared" si="63"/>
        <v>27657.599999999999</v>
      </c>
      <c r="L350" s="163">
        <f t="shared" si="64"/>
        <v>3.02</v>
      </c>
      <c r="M350" s="140">
        <v>69144</v>
      </c>
      <c r="N350" s="119">
        <f t="shared" si="66"/>
        <v>7.548</v>
      </c>
      <c r="O350" s="164">
        <v>40.252000000000002</v>
      </c>
      <c r="P350" s="287"/>
    </row>
    <row r="351" spans="1:17" ht="27" customHeight="1">
      <c r="A351" s="166">
        <v>1133</v>
      </c>
      <c r="B351" s="130" t="s">
        <v>33</v>
      </c>
      <c r="C351" s="167">
        <v>9002190</v>
      </c>
      <c r="D351" s="132">
        <v>56.9</v>
      </c>
      <c r="E351" s="132">
        <v>56.9</v>
      </c>
      <c r="F351" s="282">
        <v>4</v>
      </c>
      <c r="G351" s="282">
        <v>21</v>
      </c>
      <c r="H351" s="282">
        <f t="shared" si="65"/>
        <v>84</v>
      </c>
      <c r="I351" s="255">
        <v>2</v>
      </c>
      <c r="J351" s="196">
        <f t="shared" si="62"/>
        <v>4777.5999999999995</v>
      </c>
      <c r="K351" s="162">
        <f t="shared" si="63"/>
        <v>24220.799999999999</v>
      </c>
      <c r="L351" s="163">
        <f t="shared" si="64"/>
        <v>5.07</v>
      </c>
      <c r="M351" s="140">
        <v>60552</v>
      </c>
      <c r="N351" s="119">
        <f t="shared" si="66"/>
        <v>12.673999999999999</v>
      </c>
      <c r="O351" s="164">
        <v>40.252000000000002</v>
      </c>
      <c r="P351" s="287"/>
    </row>
    <row r="352" spans="1:17" ht="27" customHeight="1">
      <c r="A352" s="166">
        <v>1135</v>
      </c>
      <c r="B352" s="130" t="s">
        <v>34</v>
      </c>
      <c r="C352" s="167">
        <v>9002191</v>
      </c>
      <c r="D352" s="131">
        <v>28.4</v>
      </c>
      <c r="E352" s="131">
        <v>28.4</v>
      </c>
      <c r="F352" s="282">
        <v>24</v>
      </c>
      <c r="G352" s="282">
        <v>21</v>
      </c>
      <c r="H352" s="282">
        <f t="shared" si="65"/>
        <v>504</v>
      </c>
      <c r="I352" s="255"/>
      <c r="J352" s="196">
        <f t="shared" si="62"/>
        <v>14313.599999999999</v>
      </c>
      <c r="K352" s="162">
        <f t="shared" si="63"/>
        <v>35395.199999999997</v>
      </c>
      <c r="L352" s="163">
        <f t="shared" si="64"/>
        <v>2.4700000000000002</v>
      </c>
      <c r="M352" s="140">
        <v>88488</v>
      </c>
      <c r="N352" s="119">
        <f t="shared" si="66"/>
        <v>6.1820000000000004</v>
      </c>
      <c r="O352" s="164">
        <v>40.252000000000002</v>
      </c>
      <c r="P352" s="287"/>
    </row>
    <row r="353" spans="1:16" ht="27" customHeight="1">
      <c r="A353" s="166">
        <v>1136</v>
      </c>
      <c r="B353" s="130" t="s">
        <v>35</v>
      </c>
      <c r="C353" s="167">
        <v>9002192</v>
      </c>
      <c r="D353" s="132">
        <v>11.65</v>
      </c>
      <c r="E353" s="132">
        <f>26.4+0.45</f>
        <v>26.849999999999998</v>
      </c>
      <c r="F353" s="282">
        <v>6</v>
      </c>
      <c r="G353" s="282">
        <v>21</v>
      </c>
      <c r="H353" s="282">
        <f t="shared" si="65"/>
        <v>126</v>
      </c>
      <c r="I353" s="255"/>
      <c r="J353" s="196">
        <f t="shared" si="62"/>
        <v>3383.1</v>
      </c>
      <c r="K353" s="162">
        <f t="shared" si="63"/>
        <v>19026.8</v>
      </c>
      <c r="L353" s="163">
        <f t="shared" si="64"/>
        <v>5.62</v>
      </c>
      <c r="M353" s="140">
        <v>47567</v>
      </c>
      <c r="N353" s="119">
        <f t="shared" si="66"/>
        <v>14.06</v>
      </c>
      <c r="O353" s="164">
        <v>40.252000000000002</v>
      </c>
      <c r="P353" s="287"/>
    </row>
    <row r="354" spans="1:16" ht="27" customHeight="1">
      <c r="A354" s="166">
        <v>1137</v>
      </c>
      <c r="B354" s="130" t="s">
        <v>36</v>
      </c>
      <c r="C354" s="167">
        <v>9002185</v>
      </c>
      <c r="D354" s="131">
        <v>69.3</v>
      </c>
      <c r="E354" s="131">
        <v>69.3</v>
      </c>
      <c r="F354" s="282">
        <v>14</v>
      </c>
      <c r="G354" s="282">
        <v>21</v>
      </c>
      <c r="H354" s="282">
        <f t="shared" si="65"/>
        <v>294</v>
      </c>
      <c r="I354" s="255"/>
      <c r="J354" s="196">
        <f t="shared" si="62"/>
        <v>20374.2</v>
      </c>
      <c r="K354" s="162">
        <f t="shared" si="63"/>
        <v>54631.6</v>
      </c>
      <c r="L354" s="163">
        <f t="shared" si="64"/>
        <v>2.68</v>
      </c>
      <c r="M354" s="140">
        <v>136579</v>
      </c>
      <c r="N354" s="119">
        <f t="shared" si="66"/>
        <v>6.7039999999999997</v>
      </c>
      <c r="O354" s="164">
        <v>40.252000000000002</v>
      </c>
      <c r="P354" s="287"/>
    </row>
    <row r="355" spans="1:16" ht="27" customHeight="1">
      <c r="A355" s="166">
        <v>1139</v>
      </c>
      <c r="B355" s="130" t="s">
        <v>37</v>
      </c>
      <c r="C355" s="167">
        <v>9002193</v>
      </c>
      <c r="D355" s="131">
        <v>27.9</v>
      </c>
      <c r="E355" s="131">
        <v>27.9</v>
      </c>
      <c r="F355" s="282">
        <v>18</v>
      </c>
      <c r="G355" s="282">
        <v>21</v>
      </c>
      <c r="H355" s="282">
        <f t="shared" si="65"/>
        <v>378</v>
      </c>
      <c r="I355" s="255">
        <v>8.5</v>
      </c>
      <c r="J355" s="196">
        <f t="shared" si="62"/>
        <v>10537.699999999999</v>
      </c>
      <c r="K355" s="162">
        <f t="shared" si="63"/>
        <v>30802</v>
      </c>
      <c r="L355" s="163">
        <f t="shared" si="64"/>
        <v>2.92</v>
      </c>
      <c r="M355" s="140">
        <v>77005</v>
      </c>
      <c r="N355" s="119">
        <f t="shared" si="66"/>
        <v>7.3079999999999998</v>
      </c>
      <c r="O355" s="164">
        <v>40.252000000000002</v>
      </c>
      <c r="P355" s="287"/>
    </row>
    <row r="356" spans="1:16" ht="27" customHeight="1">
      <c r="A356" s="166">
        <v>1140</v>
      </c>
      <c r="B356" s="130" t="s">
        <v>38</v>
      </c>
      <c r="C356" s="167">
        <v>9002194</v>
      </c>
      <c r="D356" s="131">
        <v>76.5</v>
      </c>
      <c r="E356" s="131">
        <v>76.5</v>
      </c>
      <c r="F356" s="282">
        <v>16</v>
      </c>
      <c r="G356" s="282">
        <v>21</v>
      </c>
      <c r="H356" s="282">
        <f t="shared" si="65"/>
        <v>336</v>
      </c>
      <c r="I356" s="255">
        <v>2.4</v>
      </c>
      <c r="J356" s="196">
        <f t="shared" si="62"/>
        <v>25701.599999999999</v>
      </c>
      <c r="K356" s="162">
        <f t="shared" si="63"/>
        <v>140607.20000000001</v>
      </c>
      <c r="L356" s="163">
        <f t="shared" si="64"/>
        <v>5.47</v>
      </c>
      <c r="M356" s="140">
        <v>351518</v>
      </c>
      <c r="N356" s="119">
        <f t="shared" si="66"/>
        <v>13.677</v>
      </c>
      <c r="O356" s="164">
        <v>40.252000000000002</v>
      </c>
      <c r="P356" s="287"/>
    </row>
    <row r="357" spans="1:16" ht="27" customHeight="1">
      <c r="A357" s="166">
        <v>1141</v>
      </c>
      <c r="B357" s="130" t="s">
        <v>39</v>
      </c>
      <c r="C357" s="167">
        <v>9002069</v>
      </c>
      <c r="D357" s="132">
        <v>137.9</v>
      </c>
      <c r="E357" s="132">
        <v>137.9</v>
      </c>
      <c r="F357" s="282">
        <v>2</v>
      </c>
      <c r="G357" s="282">
        <v>21</v>
      </c>
      <c r="H357" s="282">
        <f t="shared" si="65"/>
        <v>42</v>
      </c>
      <c r="I357" s="256">
        <v>4137</v>
      </c>
      <c r="J357" s="196">
        <f t="shared" si="62"/>
        <v>1654.8000000000002</v>
      </c>
      <c r="K357" s="162">
        <f t="shared" si="63"/>
        <v>17899.2</v>
      </c>
      <c r="L357" s="163">
        <f t="shared" si="64"/>
        <v>10.82</v>
      </c>
      <c r="M357" s="140">
        <v>44748</v>
      </c>
      <c r="N357" s="119">
        <f t="shared" si="66"/>
        <v>27.041</v>
      </c>
      <c r="O357" s="164">
        <v>40.252000000000002</v>
      </c>
      <c r="P357" s="287"/>
    </row>
    <row r="358" spans="1:16" ht="27" customHeight="1">
      <c r="A358" s="166">
        <v>1142</v>
      </c>
      <c r="B358" s="130" t="s">
        <v>40</v>
      </c>
      <c r="C358" s="167">
        <v>9001865</v>
      </c>
      <c r="D358" s="131">
        <v>45.5</v>
      </c>
      <c r="E358" s="131">
        <v>45.5</v>
      </c>
      <c r="F358" s="282">
        <v>10</v>
      </c>
      <c r="G358" s="282">
        <v>21</v>
      </c>
      <c r="H358" s="282">
        <f t="shared" si="65"/>
        <v>210</v>
      </c>
      <c r="I358" s="255"/>
      <c r="J358" s="196">
        <f t="shared" si="62"/>
        <v>9555</v>
      </c>
      <c r="K358" s="162">
        <f t="shared" si="63"/>
        <v>20722</v>
      </c>
      <c r="L358" s="163">
        <f t="shared" si="64"/>
        <v>2.17</v>
      </c>
      <c r="M358" s="140">
        <v>51805</v>
      </c>
      <c r="N358" s="119">
        <f t="shared" si="66"/>
        <v>5.4219999999999997</v>
      </c>
      <c r="O358" s="164">
        <v>40.252000000000002</v>
      </c>
      <c r="P358" s="287"/>
    </row>
    <row r="359" spans="1:16" ht="27" customHeight="1">
      <c r="A359" s="166">
        <v>1143</v>
      </c>
      <c r="B359" s="130" t="s">
        <v>41</v>
      </c>
      <c r="C359" s="167">
        <v>9002214</v>
      </c>
      <c r="D359" s="131">
        <v>4.4000000000000004</v>
      </c>
      <c r="E359" s="131">
        <v>4.4000000000000004</v>
      </c>
      <c r="F359" s="282">
        <v>8</v>
      </c>
      <c r="G359" s="282">
        <v>21</v>
      </c>
      <c r="H359" s="282">
        <f t="shared" si="65"/>
        <v>168</v>
      </c>
      <c r="I359" s="255"/>
      <c r="J359" s="196">
        <f t="shared" si="62"/>
        <v>739.2</v>
      </c>
      <c r="K359" s="162">
        <f t="shared" si="63"/>
        <v>5422.8</v>
      </c>
      <c r="L359" s="163">
        <f t="shared" si="64"/>
        <v>7.34</v>
      </c>
      <c r="M359" s="140">
        <v>13557</v>
      </c>
      <c r="N359" s="119">
        <f t="shared" si="66"/>
        <v>18.34</v>
      </c>
      <c r="O359" s="164">
        <v>40.252000000000002</v>
      </c>
      <c r="P359" s="287"/>
    </row>
    <row r="360" spans="1:16" ht="27" customHeight="1" thickBot="1">
      <c r="A360" s="168">
        <v>1145</v>
      </c>
      <c r="B360" s="156" t="s">
        <v>42</v>
      </c>
      <c r="C360" s="169">
        <v>9002207</v>
      </c>
      <c r="D360" s="137">
        <v>75.7</v>
      </c>
      <c r="E360" s="137">
        <v>126.6</v>
      </c>
      <c r="F360" s="283">
        <v>14</v>
      </c>
      <c r="G360" s="283">
        <v>21</v>
      </c>
      <c r="H360" s="283">
        <f t="shared" si="65"/>
        <v>294</v>
      </c>
      <c r="I360" s="257"/>
      <c r="J360" s="196">
        <f t="shared" si="62"/>
        <v>37220.400000000001</v>
      </c>
      <c r="K360" s="170">
        <f t="shared" si="63"/>
        <v>239284.8</v>
      </c>
      <c r="L360" s="171">
        <f t="shared" si="64"/>
        <v>6.43</v>
      </c>
      <c r="M360" s="141">
        <v>598212</v>
      </c>
      <c r="N360" s="119">
        <f t="shared" si="66"/>
        <v>16.071999999999999</v>
      </c>
      <c r="O360" s="172">
        <v>40.252000000000002</v>
      </c>
      <c r="P360" s="287"/>
    </row>
    <row r="361" spans="1:16" ht="27" customHeight="1" thickBot="1">
      <c r="A361" s="80"/>
      <c r="B361" s="81"/>
      <c r="C361" s="82"/>
      <c r="D361" s="249">
        <f t="shared" ref="D361:J361" si="67">SUM(D340:D360)</f>
        <v>824.44999999999993</v>
      </c>
      <c r="E361" s="249">
        <f t="shared" si="67"/>
        <v>989.09999999999991</v>
      </c>
      <c r="F361" s="249">
        <f t="shared" si="67"/>
        <v>222</v>
      </c>
      <c r="G361" s="249">
        <f t="shared" si="67"/>
        <v>441</v>
      </c>
      <c r="H361" s="98">
        <f t="shared" si="67"/>
        <v>4662</v>
      </c>
      <c r="I361" s="98">
        <f t="shared" si="67"/>
        <v>4279.2</v>
      </c>
      <c r="J361" s="98">
        <f t="shared" si="67"/>
        <v>204406.2</v>
      </c>
      <c r="K361" s="98">
        <f>SUM(K340:K360)</f>
        <v>852700</v>
      </c>
      <c r="L361" s="98">
        <f>SUM(L340:L360)</f>
        <v>80.289999999999992</v>
      </c>
      <c r="M361" s="107">
        <f>SUM(M340:M360)-M340-M344-M346-M348</f>
        <v>2091252</v>
      </c>
      <c r="N361" s="82"/>
      <c r="O361" s="82"/>
      <c r="P361" s="287"/>
    </row>
    <row r="362" spans="1:16" ht="27" customHeight="1">
      <c r="A362" s="43" t="s">
        <v>0</v>
      </c>
      <c r="B362" s="38" t="s">
        <v>7</v>
      </c>
      <c r="C362" s="9"/>
      <c r="D362" s="207"/>
      <c r="E362" s="207"/>
      <c r="F362" s="9"/>
      <c r="G362" s="9"/>
      <c r="H362" s="9"/>
      <c r="I362" s="252"/>
      <c r="J362" s="208"/>
      <c r="K362" s="30"/>
      <c r="L362" s="9"/>
      <c r="M362" s="108"/>
      <c r="N362" s="180"/>
      <c r="O362" s="180"/>
      <c r="P362" s="287"/>
    </row>
    <row r="363" spans="1:16" ht="27" customHeight="1">
      <c r="A363" s="43"/>
      <c r="B363" s="38" t="s">
        <v>8</v>
      </c>
      <c r="C363" s="9"/>
      <c r="D363" s="207"/>
      <c r="E363" s="207"/>
      <c r="F363" s="9"/>
      <c r="G363" s="9"/>
      <c r="H363" s="9"/>
      <c r="I363" s="252"/>
      <c r="J363" s="208"/>
      <c r="K363" s="30"/>
      <c r="L363" s="9"/>
      <c r="M363" s="108"/>
      <c r="N363" s="41"/>
      <c r="O363" s="41"/>
      <c r="P363" s="287"/>
    </row>
    <row r="364" spans="1:16" ht="27" customHeight="1">
      <c r="A364" s="43"/>
      <c r="B364" s="38" t="s">
        <v>9</v>
      </c>
      <c r="C364" s="9"/>
      <c r="D364" s="207"/>
      <c r="E364" s="207"/>
      <c r="F364" s="9"/>
      <c r="G364" s="9"/>
      <c r="H364" s="9"/>
      <c r="I364" s="252"/>
      <c r="J364" s="208"/>
      <c r="K364" s="30"/>
      <c r="L364" s="9"/>
      <c r="M364" s="31"/>
      <c r="N364" s="41"/>
      <c r="O364" s="41"/>
      <c r="P364" s="287"/>
    </row>
    <row r="365" spans="1:16" ht="27" customHeight="1">
      <c r="A365" s="43"/>
      <c r="B365" s="38" t="s">
        <v>10</v>
      </c>
      <c r="C365" s="9"/>
      <c r="D365" s="207"/>
      <c r="E365" s="207"/>
      <c r="F365" s="9"/>
      <c r="G365" s="9"/>
      <c r="H365" s="9"/>
      <c r="I365" s="252"/>
      <c r="J365" s="208"/>
      <c r="K365" s="30"/>
      <c r="L365" s="9"/>
      <c r="M365" s="31"/>
      <c r="N365" s="41"/>
      <c r="O365" s="41"/>
      <c r="P365" s="287"/>
    </row>
    <row r="366" spans="1:16" ht="27" customHeight="1">
      <c r="A366" s="43"/>
      <c r="B366" s="38" t="s">
        <v>11</v>
      </c>
      <c r="D366" s="209"/>
      <c r="E366" s="209"/>
      <c r="F366" s="207"/>
      <c r="G366" s="207"/>
      <c r="H366" s="9"/>
      <c r="I366" s="252"/>
      <c r="J366" s="208"/>
      <c r="K366" s="30"/>
      <c r="L366" s="9"/>
      <c r="M366" s="31"/>
      <c r="N366" s="125"/>
      <c r="O366" s="125"/>
      <c r="P366" s="287"/>
    </row>
    <row r="367" spans="1:16" ht="27" customHeight="1">
      <c r="A367" s="43"/>
      <c r="B367" s="7" t="s">
        <v>12</v>
      </c>
      <c r="C367" s="9"/>
      <c r="D367" s="209"/>
      <c r="E367" s="209"/>
      <c r="F367" s="9"/>
      <c r="G367" s="9"/>
      <c r="H367" s="9"/>
      <c r="I367" s="252"/>
      <c r="J367" s="208"/>
      <c r="K367" s="30"/>
      <c r="L367" s="9"/>
      <c r="M367" s="31"/>
      <c r="N367" s="10"/>
      <c r="O367" s="10"/>
      <c r="P367" s="287"/>
    </row>
    <row r="368" spans="1:16" ht="27" customHeight="1" thickBot="1">
      <c r="A368" s="44"/>
      <c r="B368" s="124"/>
      <c r="C368" s="32"/>
      <c r="D368" s="210"/>
      <c r="E368" s="210"/>
      <c r="F368" s="32"/>
      <c r="G368" s="32"/>
      <c r="H368" s="32"/>
      <c r="I368" s="253"/>
      <c r="J368" s="211"/>
      <c r="K368" s="45"/>
      <c r="L368" s="32"/>
      <c r="M368" s="39"/>
      <c r="N368" s="114"/>
      <c r="O368" s="114"/>
      <c r="P368" s="287"/>
    </row>
    <row r="369" spans="1:16" ht="27" customHeight="1">
      <c r="B369" s="4" t="s">
        <v>13</v>
      </c>
      <c r="D369" s="222"/>
      <c r="E369" s="222"/>
      <c r="I369" s="258"/>
      <c r="J369" s="40"/>
      <c r="K369" s="30"/>
      <c r="L369" s="5"/>
      <c r="M369" s="31"/>
      <c r="P369" s="287"/>
    </row>
    <row r="370" spans="1:16" ht="27" customHeight="1">
      <c r="D370" s="222"/>
      <c r="E370" s="222"/>
      <c r="I370" s="258"/>
      <c r="J370" s="40"/>
      <c r="K370" s="30"/>
      <c r="L370" s="5"/>
      <c r="M370" s="31"/>
      <c r="P370" s="287"/>
    </row>
    <row r="371" spans="1:16" ht="27" customHeight="1" thickBot="1">
      <c r="A371" s="324" t="s">
        <v>26</v>
      </c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</row>
    <row r="372" spans="1:16" ht="64.900000000000006" customHeight="1" thickBot="1">
      <c r="A372" s="11" t="s">
        <v>106</v>
      </c>
      <c r="B372" s="3" t="s">
        <v>3</v>
      </c>
      <c r="C372" s="1" t="s">
        <v>4</v>
      </c>
      <c r="D372" s="1" t="s">
        <v>100</v>
      </c>
      <c r="E372" s="1" t="s">
        <v>101</v>
      </c>
      <c r="F372" s="1" t="s">
        <v>102</v>
      </c>
      <c r="G372" s="1" t="s">
        <v>103</v>
      </c>
      <c r="H372" s="1" t="s">
        <v>104</v>
      </c>
      <c r="I372" s="69" t="s">
        <v>2</v>
      </c>
      <c r="J372" s="1" t="s">
        <v>107</v>
      </c>
      <c r="K372" s="70" t="s">
        <v>108</v>
      </c>
      <c r="L372" s="1" t="s">
        <v>5</v>
      </c>
      <c r="M372" s="181" t="s">
        <v>114</v>
      </c>
      <c r="N372" s="1" t="s">
        <v>14</v>
      </c>
      <c r="O372" s="1" t="s">
        <v>6</v>
      </c>
      <c r="P372" s="287"/>
    </row>
    <row r="373" spans="1:16" ht="27" customHeight="1">
      <c r="A373" s="127">
        <v>1120</v>
      </c>
      <c r="B373" s="144" t="s">
        <v>60</v>
      </c>
      <c r="C373" s="71">
        <v>9001862</v>
      </c>
      <c r="D373" s="240">
        <v>0</v>
      </c>
      <c r="E373" s="240">
        <v>10</v>
      </c>
      <c r="F373" s="71">
        <v>2</v>
      </c>
      <c r="G373" s="229">
        <v>31</v>
      </c>
      <c r="H373" s="229">
        <f>G373*F373</f>
        <v>62</v>
      </c>
      <c r="I373" s="277"/>
      <c r="J373" s="193">
        <f t="shared" ref="J373:J393" si="68">(E373*H373)-I373</f>
        <v>620</v>
      </c>
      <c r="K373" s="158">
        <f t="shared" ref="K373:K393" si="69">M373/2.5</f>
        <v>46</v>
      </c>
      <c r="L373" s="65">
        <f>ROUND(K373/J373,2)</f>
        <v>7.0000000000000007E-2</v>
      </c>
      <c r="M373" s="284">
        <v>115</v>
      </c>
      <c r="N373" s="73">
        <f>ROUND(M373/J373,3)</f>
        <v>0.185</v>
      </c>
      <c r="O373" s="73">
        <v>40.252000000000002</v>
      </c>
      <c r="P373" s="287"/>
    </row>
    <row r="374" spans="1:16" ht="27" customHeight="1">
      <c r="A374" s="289">
        <v>1121</v>
      </c>
      <c r="B374" s="130" t="s">
        <v>43</v>
      </c>
      <c r="C374" s="291">
        <v>9001863</v>
      </c>
      <c r="D374" s="131">
        <v>48.8</v>
      </c>
      <c r="E374" s="131">
        <v>48.8</v>
      </c>
      <c r="F374" s="33">
        <v>24</v>
      </c>
      <c r="G374" s="33">
        <v>31</v>
      </c>
      <c r="H374" s="33">
        <f>G374*F374</f>
        <v>744</v>
      </c>
      <c r="I374" s="247">
        <v>2.2999999999999998</v>
      </c>
      <c r="J374" s="196">
        <f t="shared" si="68"/>
        <v>36304.899999999994</v>
      </c>
      <c r="K374" s="154">
        <f t="shared" si="69"/>
        <v>181722</v>
      </c>
      <c r="L374" s="54">
        <f t="shared" ref="L374:L393" si="70">ROUND(K374/J374,2)</f>
        <v>5.01</v>
      </c>
      <c r="M374" s="142">
        <v>454305</v>
      </c>
      <c r="N374" s="36">
        <f>ROUND(M374/J374,3)</f>
        <v>12.513999999999999</v>
      </c>
      <c r="O374" s="36">
        <v>40.252000000000002</v>
      </c>
      <c r="P374" s="57"/>
    </row>
    <row r="375" spans="1:16" ht="27" customHeight="1">
      <c r="A375" s="289">
        <v>1122</v>
      </c>
      <c r="B375" s="130" t="s">
        <v>44</v>
      </c>
      <c r="C375" s="291">
        <v>9001864</v>
      </c>
      <c r="D375" s="132">
        <v>71.150000000000006</v>
      </c>
      <c r="E375" s="132">
        <v>72.400000000000006</v>
      </c>
      <c r="F375" s="33">
        <v>6</v>
      </c>
      <c r="G375" s="33">
        <v>31</v>
      </c>
      <c r="H375" s="33">
        <f t="shared" ref="H375:H393" si="71">G375*F375</f>
        <v>186</v>
      </c>
      <c r="I375" s="247">
        <v>5</v>
      </c>
      <c r="J375" s="196">
        <f t="shared" si="68"/>
        <v>13461.400000000001</v>
      </c>
      <c r="K375" s="154">
        <f t="shared" si="69"/>
        <v>33320</v>
      </c>
      <c r="L375" s="54">
        <f t="shared" si="70"/>
        <v>2.48</v>
      </c>
      <c r="M375" s="142">
        <v>83300</v>
      </c>
      <c r="N375" s="119">
        <f t="shared" ref="N375:N393" si="72">ROUND(M375/J375,3)</f>
        <v>6.1879999999999997</v>
      </c>
      <c r="O375" s="36">
        <v>40.252000000000002</v>
      </c>
      <c r="P375" s="287"/>
    </row>
    <row r="376" spans="1:16" ht="27" customHeight="1">
      <c r="A376" s="289">
        <v>1123</v>
      </c>
      <c r="B376" s="126" t="s">
        <v>45</v>
      </c>
      <c r="C376" s="291">
        <v>9002067</v>
      </c>
      <c r="D376" s="131">
        <v>19.600000000000001</v>
      </c>
      <c r="E376" s="131">
        <v>20.399999999999999</v>
      </c>
      <c r="F376" s="33">
        <v>14</v>
      </c>
      <c r="G376" s="33">
        <v>31</v>
      </c>
      <c r="H376" s="33">
        <f t="shared" si="71"/>
        <v>434</v>
      </c>
      <c r="I376" s="247"/>
      <c r="J376" s="196">
        <f t="shared" si="68"/>
        <v>8853.5999999999985</v>
      </c>
      <c r="K376" s="154">
        <f t="shared" si="69"/>
        <v>25902.799999999999</v>
      </c>
      <c r="L376" s="54">
        <f t="shared" si="70"/>
        <v>2.93</v>
      </c>
      <c r="M376" s="142">
        <v>64757</v>
      </c>
      <c r="N376" s="119">
        <f t="shared" si="72"/>
        <v>7.3140000000000001</v>
      </c>
      <c r="O376" s="36">
        <v>40.252000000000002</v>
      </c>
      <c r="P376" s="287"/>
    </row>
    <row r="377" spans="1:16" ht="27" customHeight="1">
      <c r="A377" s="289">
        <v>1125</v>
      </c>
      <c r="B377" s="126" t="s">
        <v>61</v>
      </c>
      <c r="C377" s="291">
        <v>9002182</v>
      </c>
      <c r="D377" s="131">
        <v>0</v>
      </c>
      <c r="E377" s="131">
        <v>20.8</v>
      </c>
      <c r="F377" s="33">
        <v>10</v>
      </c>
      <c r="G377" s="33">
        <v>31</v>
      </c>
      <c r="H377" s="33">
        <f t="shared" si="71"/>
        <v>310</v>
      </c>
      <c r="I377" s="247"/>
      <c r="J377" s="196">
        <f t="shared" si="68"/>
        <v>6448</v>
      </c>
      <c r="K377" s="154">
        <f t="shared" si="69"/>
        <v>6131.2</v>
      </c>
      <c r="L377" s="54">
        <f t="shared" si="70"/>
        <v>0.95</v>
      </c>
      <c r="M377" s="142">
        <v>15328</v>
      </c>
      <c r="N377" s="119">
        <f t="shared" si="72"/>
        <v>2.3769999999999998</v>
      </c>
      <c r="O377" s="36">
        <v>40.252000000000002</v>
      </c>
      <c r="P377" s="287"/>
    </row>
    <row r="378" spans="1:16" ht="27" customHeight="1">
      <c r="A378" s="289">
        <v>1126</v>
      </c>
      <c r="B378" s="130" t="s">
        <v>56</v>
      </c>
      <c r="C378" s="291">
        <v>9002068</v>
      </c>
      <c r="D378" s="295">
        <v>65.650000000000006</v>
      </c>
      <c r="E378" s="295">
        <v>66.099999999999994</v>
      </c>
      <c r="F378" s="33">
        <v>2</v>
      </c>
      <c r="G378" s="33">
        <v>31</v>
      </c>
      <c r="H378" s="33">
        <f t="shared" si="71"/>
        <v>62</v>
      </c>
      <c r="I378" s="247">
        <v>1.2</v>
      </c>
      <c r="J378" s="196">
        <f t="shared" si="68"/>
        <v>4097</v>
      </c>
      <c r="K378" s="154">
        <f t="shared" si="69"/>
        <v>19164.8</v>
      </c>
      <c r="L378" s="54">
        <f t="shared" si="70"/>
        <v>4.68</v>
      </c>
      <c r="M378" s="142">
        <v>47912</v>
      </c>
      <c r="N378" s="119">
        <f t="shared" si="72"/>
        <v>11.694000000000001</v>
      </c>
      <c r="O378" s="36">
        <v>40.252000000000002</v>
      </c>
      <c r="P378" s="287"/>
    </row>
    <row r="379" spans="1:16" ht="27" customHeight="1">
      <c r="A379" s="289">
        <v>1128</v>
      </c>
      <c r="B379" s="126" t="s">
        <v>62</v>
      </c>
      <c r="C379" s="291">
        <v>9002283</v>
      </c>
      <c r="D379" s="295">
        <v>0</v>
      </c>
      <c r="E379" s="295">
        <v>38.85</v>
      </c>
      <c r="F379" s="33">
        <v>4</v>
      </c>
      <c r="G379" s="33">
        <v>31</v>
      </c>
      <c r="H379" s="33">
        <f t="shared" si="71"/>
        <v>124</v>
      </c>
      <c r="I379" s="247">
        <v>0.25</v>
      </c>
      <c r="J379" s="196">
        <f t="shared" si="68"/>
        <v>4817.1500000000005</v>
      </c>
      <c r="K379" s="154">
        <f t="shared" si="69"/>
        <v>10611.2</v>
      </c>
      <c r="L379" s="54">
        <f t="shared" si="70"/>
        <v>2.2000000000000002</v>
      </c>
      <c r="M379" s="142">
        <v>26528</v>
      </c>
      <c r="N379" s="119">
        <f t="shared" si="72"/>
        <v>5.5069999999999997</v>
      </c>
      <c r="O379" s="36">
        <v>40.252000000000002</v>
      </c>
      <c r="P379" s="287"/>
    </row>
    <row r="380" spans="1:16" ht="27" customHeight="1">
      <c r="A380" s="289">
        <v>1129</v>
      </c>
      <c r="B380" s="130" t="s">
        <v>57</v>
      </c>
      <c r="C380" s="291">
        <v>9002187</v>
      </c>
      <c r="D380" s="295">
        <v>30.3</v>
      </c>
      <c r="E380" s="295">
        <v>30.75</v>
      </c>
      <c r="F380" s="33">
        <v>10</v>
      </c>
      <c r="G380" s="33">
        <v>31</v>
      </c>
      <c r="H380" s="33">
        <f t="shared" si="71"/>
        <v>310</v>
      </c>
      <c r="I380" s="247">
        <v>21.65</v>
      </c>
      <c r="J380" s="196">
        <f t="shared" si="68"/>
        <v>9510.85</v>
      </c>
      <c r="K380" s="154">
        <f t="shared" si="69"/>
        <v>36724</v>
      </c>
      <c r="L380" s="54">
        <f t="shared" si="70"/>
        <v>3.86</v>
      </c>
      <c r="M380" s="142">
        <v>91810</v>
      </c>
      <c r="N380" s="119">
        <f t="shared" si="72"/>
        <v>9.6530000000000005</v>
      </c>
      <c r="O380" s="36">
        <v>40.252000000000002</v>
      </c>
      <c r="P380" s="287"/>
    </row>
    <row r="381" spans="1:16" ht="27" customHeight="1">
      <c r="A381" s="289">
        <v>1130</v>
      </c>
      <c r="B381" s="126" t="s">
        <v>63</v>
      </c>
      <c r="C381" s="291">
        <v>9002184</v>
      </c>
      <c r="D381" s="295">
        <v>0</v>
      </c>
      <c r="E381" s="295">
        <v>25.5</v>
      </c>
      <c r="F381" s="33">
        <v>10</v>
      </c>
      <c r="G381" s="33">
        <v>31</v>
      </c>
      <c r="H381" s="33">
        <f t="shared" si="71"/>
        <v>310</v>
      </c>
      <c r="I381" s="247"/>
      <c r="J381" s="196">
        <f t="shared" si="68"/>
        <v>7905</v>
      </c>
      <c r="K381" s="154">
        <f t="shared" si="69"/>
        <v>7459.2</v>
      </c>
      <c r="L381" s="54">
        <f t="shared" si="70"/>
        <v>0.94</v>
      </c>
      <c r="M381" s="142">
        <v>18648</v>
      </c>
      <c r="N381" s="119">
        <f t="shared" si="72"/>
        <v>2.359</v>
      </c>
      <c r="O381" s="36">
        <v>40.252000000000002</v>
      </c>
      <c r="P381" s="287"/>
    </row>
    <row r="382" spans="1:16" ht="27" customHeight="1">
      <c r="A382" s="289">
        <v>1131</v>
      </c>
      <c r="B382" s="130" t="s">
        <v>31</v>
      </c>
      <c r="C382" s="291">
        <v>9002188</v>
      </c>
      <c r="D382" s="131">
        <v>18.899999999999999</v>
      </c>
      <c r="E382" s="131">
        <v>18.899999999999999</v>
      </c>
      <c r="F382" s="33">
        <v>12</v>
      </c>
      <c r="G382" s="33">
        <v>31</v>
      </c>
      <c r="H382" s="33">
        <f t="shared" si="71"/>
        <v>372</v>
      </c>
      <c r="I382" s="247">
        <v>7.05</v>
      </c>
      <c r="J382" s="196">
        <f t="shared" si="68"/>
        <v>7023.7499999999991</v>
      </c>
      <c r="K382" s="154">
        <f t="shared" si="69"/>
        <v>28574</v>
      </c>
      <c r="L382" s="54">
        <f t="shared" si="70"/>
        <v>4.07</v>
      </c>
      <c r="M382" s="142">
        <v>71435</v>
      </c>
      <c r="N382" s="119">
        <f t="shared" si="72"/>
        <v>10.17</v>
      </c>
      <c r="O382" s="36">
        <v>40.252000000000002</v>
      </c>
      <c r="P382" s="287"/>
    </row>
    <row r="383" spans="1:16" ht="27" customHeight="1">
      <c r="A383" s="289">
        <v>1132</v>
      </c>
      <c r="B383" s="130" t="s">
        <v>32</v>
      </c>
      <c r="C383" s="291">
        <v>9002189</v>
      </c>
      <c r="D383" s="131">
        <v>35.9</v>
      </c>
      <c r="E383" s="132">
        <f>35.9+0.45</f>
        <v>36.35</v>
      </c>
      <c r="F383" s="33">
        <v>12</v>
      </c>
      <c r="G383" s="33">
        <v>31</v>
      </c>
      <c r="H383" s="33">
        <f t="shared" si="71"/>
        <v>372</v>
      </c>
      <c r="I383" s="247">
        <v>13.2</v>
      </c>
      <c r="J383" s="196">
        <f t="shared" si="68"/>
        <v>13509</v>
      </c>
      <c r="K383" s="154">
        <f t="shared" si="69"/>
        <v>47674.400000000001</v>
      </c>
      <c r="L383" s="54">
        <f t="shared" si="70"/>
        <v>3.53</v>
      </c>
      <c r="M383" s="142">
        <v>119186</v>
      </c>
      <c r="N383" s="119">
        <f t="shared" si="72"/>
        <v>8.8230000000000004</v>
      </c>
      <c r="O383" s="36">
        <v>40.252000000000002</v>
      </c>
      <c r="P383" s="287"/>
    </row>
    <row r="384" spans="1:16" ht="27" customHeight="1">
      <c r="A384" s="289">
        <v>1133</v>
      </c>
      <c r="B384" s="130" t="s">
        <v>33</v>
      </c>
      <c r="C384" s="291">
        <v>9002190</v>
      </c>
      <c r="D384" s="132">
        <v>56.9</v>
      </c>
      <c r="E384" s="132">
        <v>56.9</v>
      </c>
      <c r="F384" s="33">
        <v>4</v>
      </c>
      <c r="G384" s="33">
        <v>31</v>
      </c>
      <c r="H384" s="33">
        <f t="shared" si="71"/>
        <v>124</v>
      </c>
      <c r="I384" s="247">
        <v>2.4</v>
      </c>
      <c r="J384" s="196">
        <f t="shared" si="68"/>
        <v>7053.2</v>
      </c>
      <c r="K384" s="154">
        <f t="shared" si="69"/>
        <v>41329.199999999997</v>
      </c>
      <c r="L384" s="54">
        <f t="shared" si="70"/>
        <v>5.86</v>
      </c>
      <c r="M384" s="142">
        <v>103323</v>
      </c>
      <c r="N384" s="119">
        <f t="shared" si="72"/>
        <v>14.648999999999999</v>
      </c>
      <c r="O384" s="36">
        <v>40.252000000000002</v>
      </c>
      <c r="P384" s="287"/>
    </row>
    <row r="385" spans="1:16" ht="27" customHeight="1">
      <c r="A385" s="289">
        <v>1135</v>
      </c>
      <c r="B385" s="130" t="s">
        <v>34</v>
      </c>
      <c r="C385" s="291">
        <v>9002191</v>
      </c>
      <c r="D385" s="131">
        <v>28.4</v>
      </c>
      <c r="E385" s="131">
        <v>28.4</v>
      </c>
      <c r="F385" s="33">
        <v>24</v>
      </c>
      <c r="G385" s="33">
        <v>31</v>
      </c>
      <c r="H385" s="33">
        <f t="shared" si="71"/>
        <v>744</v>
      </c>
      <c r="I385" s="247"/>
      <c r="J385" s="196">
        <f t="shared" si="68"/>
        <v>21129.599999999999</v>
      </c>
      <c r="K385" s="154">
        <f t="shared" si="69"/>
        <v>45450.8</v>
      </c>
      <c r="L385" s="54">
        <f t="shared" si="70"/>
        <v>2.15</v>
      </c>
      <c r="M385" s="142">
        <v>113627</v>
      </c>
      <c r="N385" s="119">
        <f t="shared" si="72"/>
        <v>5.3780000000000001</v>
      </c>
      <c r="O385" s="36">
        <v>40.252000000000002</v>
      </c>
      <c r="P385" s="287"/>
    </row>
    <row r="386" spans="1:16" ht="27" customHeight="1">
      <c r="A386" s="289">
        <v>1136</v>
      </c>
      <c r="B386" s="130" t="s">
        <v>35</v>
      </c>
      <c r="C386" s="291">
        <v>9002192</v>
      </c>
      <c r="D386" s="132">
        <v>11.65</v>
      </c>
      <c r="E386" s="132">
        <f>26.4+0.45</f>
        <v>26.849999999999998</v>
      </c>
      <c r="F386" s="33">
        <v>6</v>
      </c>
      <c r="G386" s="33">
        <v>31</v>
      </c>
      <c r="H386" s="33">
        <f t="shared" si="71"/>
        <v>186</v>
      </c>
      <c r="I386" s="247">
        <v>3.85</v>
      </c>
      <c r="J386" s="196">
        <f t="shared" si="68"/>
        <v>4990.2499999999991</v>
      </c>
      <c r="K386" s="154">
        <f t="shared" si="69"/>
        <v>27240.400000000001</v>
      </c>
      <c r="L386" s="54">
        <f t="shared" si="70"/>
        <v>5.46</v>
      </c>
      <c r="M386" s="142">
        <v>68101</v>
      </c>
      <c r="N386" s="119">
        <f t="shared" si="72"/>
        <v>13.647</v>
      </c>
      <c r="O386" s="36">
        <v>40.252000000000002</v>
      </c>
      <c r="P386" s="287"/>
    </row>
    <row r="387" spans="1:16" ht="27" customHeight="1">
      <c r="A387" s="289">
        <v>1137</v>
      </c>
      <c r="B387" s="130" t="s">
        <v>36</v>
      </c>
      <c r="C387" s="291">
        <v>9002185</v>
      </c>
      <c r="D387" s="131">
        <v>69.3</v>
      </c>
      <c r="E387" s="131">
        <v>69.3</v>
      </c>
      <c r="F387" s="33">
        <v>14</v>
      </c>
      <c r="G387" s="33">
        <v>31</v>
      </c>
      <c r="H387" s="33">
        <f t="shared" si="71"/>
        <v>434</v>
      </c>
      <c r="I387" s="247"/>
      <c r="J387" s="196">
        <f t="shared" si="68"/>
        <v>30076.199999999997</v>
      </c>
      <c r="K387" s="154">
        <f t="shared" si="69"/>
        <v>62137.2</v>
      </c>
      <c r="L387" s="54">
        <f t="shared" si="70"/>
        <v>2.0699999999999998</v>
      </c>
      <c r="M387" s="142">
        <v>155343</v>
      </c>
      <c r="N387" s="119">
        <f t="shared" si="72"/>
        <v>5.165</v>
      </c>
      <c r="O387" s="36">
        <v>40.252000000000002</v>
      </c>
      <c r="P387" s="287"/>
    </row>
    <row r="388" spans="1:16" ht="27" customHeight="1">
      <c r="A388" s="289">
        <v>1139</v>
      </c>
      <c r="B388" s="130" t="s">
        <v>37</v>
      </c>
      <c r="C388" s="291">
        <v>9002193</v>
      </c>
      <c r="D388" s="131">
        <v>27.9</v>
      </c>
      <c r="E388" s="131">
        <v>27.9</v>
      </c>
      <c r="F388" s="33">
        <v>18</v>
      </c>
      <c r="G388" s="33">
        <v>31</v>
      </c>
      <c r="H388" s="33">
        <f t="shared" si="71"/>
        <v>558</v>
      </c>
      <c r="I388" s="247">
        <v>5.65</v>
      </c>
      <c r="J388" s="196">
        <f t="shared" si="68"/>
        <v>15562.55</v>
      </c>
      <c r="K388" s="154">
        <f t="shared" si="69"/>
        <v>47689.2</v>
      </c>
      <c r="L388" s="54">
        <f t="shared" si="70"/>
        <v>3.06</v>
      </c>
      <c r="M388" s="142">
        <v>119223</v>
      </c>
      <c r="N388" s="119">
        <f t="shared" si="72"/>
        <v>7.6609999999999996</v>
      </c>
      <c r="O388" s="36">
        <v>40.252000000000002</v>
      </c>
      <c r="P388" s="60"/>
    </row>
    <row r="389" spans="1:16" ht="27" customHeight="1">
      <c r="A389" s="289">
        <v>1140</v>
      </c>
      <c r="B389" s="130" t="s">
        <v>38</v>
      </c>
      <c r="C389" s="291">
        <v>9002194</v>
      </c>
      <c r="D389" s="131">
        <v>76.5</v>
      </c>
      <c r="E389" s="131">
        <v>76.5</v>
      </c>
      <c r="F389" s="33">
        <v>16</v>
      </c>
      <c r="G389" s="33">
        <v>31</v>
      </c>
      <c r="H389" s="33">
        <f t="shared" si="71"/>
        <v>496</v>
      </c>
      <c r="I389" s="247">
        <v>0.8</v>
      </c>
      <c r="J389" s="196">
        <f t="shared" si="68"/>
        <v>37943.199999999997</v>
      </c>
      <c r="K389" s="154">
        <f t="shared" si="69"/>
        <v>195759.2</v>
      </c>
      <c r="L389" s="54">
        <f t="shared" si="70"/>
        <v>5.16</v>
      </c>
      <c r="M389" s="142">
        <v>489398</v>
      </c>
      <c r="N389" s="119">
        <f t="shared" si="72"/>
        <v>12.898</v>
      </c>
      <c r="O389" s="36">
        <v>40.252000000000002</v>
      </c>
      <c r="P389" s="60"/>
    </row>
    <row r="390" spans="1:16" ht="27" customHeight="1">
      <c r="A390" s="289">
        <v>1141</v>
      </c>
      <c r="B390" s="130" t="s">
        <v>39</v>
      </c>
      <c r="C390" s="291">
        <v>9002069</v>
      </c>
      <c r="D390" s="132">
        <v>137.9</v>
      </c>
      <c r="E390" s="132">
        <v>137.9</v>
      </c>
      <c r="F390" s="33">
        <v>2</v>
      </c>
      <c r="G390" s="33">
        <v>31</v>
      </c>
      <c r="H390" s="33">
        <f t="shared" si="71"/>
        <v>62</v>
      </c>
      <c r="I390" s="259">
        <v>1105.45</v>
      </c>
      <c r="J390" s="196">
        <f t="shared" si="68"/>
        <v>7444.3500000000013</v>
      </c>
      <c r="K390" s="154">
        <f t="shared" si="69"/>
        <v>47070</v>
      </c>
      <c r="L390" s="54">
        <f t="shared" si="70"/>
        <v>6.32</v>
      </c>
      <c r="M390" s="142">
        <v>117675</v>
      </c>
      <c r="N390" s="119">
        <f t="shared" si="72"/>
        <v>15.807</v>
      </c>
      <c r="O390" s="36">
        <v>40.252000000000002</v>
      </c>
      <c r="P390" s="287"/>
    </row>
    <row r="391" spans="1:16" ht="27" customHeight="1">
      <c r="A391" s="289">
        <v>1142</v>
      </c>
      <c r="B391" s="130" t="s">
        <v>40</v>
      </c>
      <c r="C391" s="291">
        <v>9001865</v>
      </c>
      <c r="D391" s="131">
        <v>45.5</v>
      </c>
      <c r="E391" s="131">
        <v>45.5</v>
      </c>
      <c r="F391" s="33">
        <v>10</v>
      </c>
      <c r="G391" s="33">
        <v>31</v>
      </c>
      <c r="H391" s="33">
        <f t="shared" si="71"/>
        <v>310</v>
      </c>
      <c r="I391" s="247"/>
      <c r="J391" s="196">
        <f t="shared" si="68"/>
        <v>14105</v>
      </c>
      <c r="K391" s="154">
        <f t="shared" si="69"/>
        <v>33850.400000000001</v>
      </c>
      <c r="L391" s="54">
        <f t="shared" si="70"/>
        <v>2.4</v>
      </c>
      <c r="M391" s="142">
        <v>84626</v>
      </c>
      <c r="N391" s="119">
        <f t="shared" si="72"/>
        <v>6</v>
      </c>
      <c r="O391" s="36">
        <v>40.252000000000002</v>
      </c>
      <c r="P391" s="287"/>
    </row>
    <row r="392" spans="1:16" ht="27" customHeight="1">
      <c r="A392" s="289">
        <v>1143</v>
      </c>
      <c r="B392" s="130" t="s">
        <v>41</v>
      </c>
      <c r="C392" s="291">
        <v>9002214</v>
      </c>
      <c r="D392" s="131">
        <v>4.4000000000000004</v>
      </c>
      <c r="E392" s="131">
        <v>4.4000000000000004</v>
      </c>
      <c r="F392" s="33">
        <v>8</v>
      </c>
      <c r="G392" s="33">
        <v>31</v>
      </c>
      <c r="H392" s="33">
        <f t="shared" si="71"/>
        <v>248</v>
      </c>
      <c r="I392" s="247"/>
      <c r="J392" s="196">
        <f t="shared" si="68"/>
        <v>1091.2</v>
      </c>
      <c r="K392" s="154">
        <f t="shared" si="69"/>
        <v>9118.4</v>
      </c>
      <c r="L392" s="54">
        <f t="shared" si="70"/>
        <v>8.36</v>
      </c>
      <c r="M392" s="142">
        <v>22796</v>
      </c>
      <c r="N392" s="119">
        <f t="shared" si="72"/>
        <v>20.890999999999998</v>
      </c>
      <c r="O392" s="36">
        <v>40.252000000000002</v>
      </c>
      <c r="P392" s="287"/>
    </row>
    <row r="393" spans="1:16" ht="27" customHeight="1" thickBot="1">
      <c r="A393" s="290">
        <v>1145</v>
      </c>
      <c r="B393" s="156" t="s">
        <v>42</v>
      </c>
      <c r="C393" s="292">
        <v>9002207</v>
      </c>
      <c r="D393" s="137">
        <v>75.7</v>
      </c>
      <c r="E393" s="137">
        <v>126.6</v>
      </c>
      <c r="F393" s="197">
        <v>14</v>
      </c>
      <c r="G393" s="197">
        <v>31</v>
      </c>
      <c r="H393" s="197">
        <f t="shared" si="71"/>
        <v>434</v>
      </c>
      <c r="I393" s="248"/>
      <c r="J393" s="196">
        <f t="shared" si="68"/>
        <v>54944.399999999994</v>
      </c>
      <c r="K393" s="157">
        <f t="shared" si="69"/>
        <v>346152</v>
      </c>
      <c r="L393" s="67">
        <f t="shared" si="70"/>
        <v>6.3</v>
      </c>
      <c r="M393" s="143">
        <v>865380</v>
      </c>
      <c r="N393" s="119">
        <f t="shared" si="72"/>
        <v>15.75</v>
      </c>
      <c r="O393" s="75">
        <v>40.252000000000002</v>
      </c>
    </row>
    <row r="394" spans="1:16" ht="27" customHeight="1" thickBot="1">
      <c r="A394" s="80"/>
      <c r="B394" s="81"/>
      <c r="C394" s="82"/>
      <c r="D394" s="249">
        <f t="shared" ref="D394:J394" si="73">SUM(D373:D393)</f>
        <v>824.44999999999993</v>
      </c>
      <c r="E394" s="249">
        <f t="shared" si="73"/>
        <v>989.09999999999991</v>
      </c>
      <c r="F394" s="250">
        <f t="shared" si="73"/>
        <v>222</v>
      </c>
      <c r="G394" s="250">
        <f t="shared" si="73"/>
        <v>651</v>
      </c>
      <c r="H394" s="251">
        <f t="shared" si="73"/>
        <v>6882</v>
      </c>
      <c r="I394" s="98">
        <f t="shared" si="73"/>
        <v>1168.8</v>
      </c>
      <c r="J394" s="98">
        <f t="shared" si="73"/>
        <v>306890.59999999998</v>
      </c>
      <c r="K394" s="98">
        <f>SUM(K373:K393)</f>
        <v>1253126.4000000001</v>
      </c>
      <c r="L394" s="98">
        <f>SUM(L373:L393)</f>
        <v>77.86</v>
      </c>
      <c r="M394" s="107">
        <f>SUM(M373:M393)</f>
        <v>3132816</v>
      </c>
      <c r="N394" s="82"/>
      <c r="O394" s="82"/>
      <c r="P394" s="287"/>
    </row>
    <row r="395" spans="1:16" ht="27" customHeight="1">
      <c r="A395" s="43" t="s">
        <v>0</v>
      </c>
      <c r="B395" s="38" t="s">
        <v>7</v>
      </c>
      <c r="C395" s="9"/>
      <c r="D395" s="207"/>
      <c r="E395" s="207"/>
      <c r="F395" s="9"/>
      <c r="G395" s="9"/>
      <c r="H395" s="9"/>
      <c r="I395" s="252"/>
      <c r="J395" s="208"/>
      <c r="K395" s="30"/>
      <c r="L395" s="9"/>
      <c r="M395" s="31"/>
      <c r="N395" s="180"/>
      <c r="O395" s="180"/>
      <c r="P395" s="287"/>
    </row>
    <row r="396" spans="1:16" ht="27" customHeight="1">
      <c r="A396" s="43"/>
      <c r="B396" s="38" t="s">
        <v>8</v>
      </c>
      <c r="C396" s="9"/>
      <c r="D396" s="207"/>
      <c r="E396" s="207"/>
      <c r="F396" s="9"/>
      <c r="G396" s="9"/>
      <c r="H396" s="9"/>
      <c r="I396" s="252"/>
      <c r="J396" s="208"/>
      <c r="K396" s="30"/>
      <c r="L396" s="9"/>
      <c r="M396" s="31"/>
      <c r="N396" s="41"/>
      <c r="O396" s="41"/>
      <c r="P396" s="287"/>
    </row>
    <row r="397" spans="1:16" ht="27" customHeight="1">
      <c r="A397" s="43"/>
      <c r="B397" s="38" t="s">
        <v>9</v>
      </c>
      <c r="C397" s="9"/>
      <c r="D397" s="207"/>
      <c r="E397" s="207"/>
      <c r="F397" s="9"/>
      <c r="G397" s="9"/>
      <c r="H397" s="9"/>
      <c r="I397" s="252"/>
      <c r="J397" s="208"/>
      <c r="K397" s="30"/>
      <c r="L397" s="9"/>
      <c r="M397" s="31"/>
      <c r="N397" s="41"/>
      <c r="O397" s="41"/>
      <c r="P397" s="287"/>
    </row>
    <row r="398" spans="1:16" ht="27" customHeight="1">
      <c r="A398" s="43"/>
      <c r="B398" s="38" t="s">
        <v>10</v>
      </c>
      <c r="C398" s="9"/>
      <c r="D398" s="207"/>
      <c r="E398" s="207"/>
      <c r="F398" s="9"/>
      <c r="G398" s="9"/>
      <c r="H398" s="9"/>
      <c r="I398" s="252"/>
      <c r="J398" s="208"/>
      <c r="K398" s="30"/>
      <c r="L398" s="9"/>
      <c r="M398" s="31"/>
      <c r="N398" s="41"/>
      <c r="O398" s="41"/>
      <c r="P398" s="287"/>
    </row>
    <row r="399" spans="1:16" ht="27" customHeight="1">
      <c r="A399" s="43"/>
      <c r="B399" s="38" t="s">
        <v>11</v>
      </c>
      <c r="D399" s="209"/>
      <c r="E399" s="209"/>
      <c r="F399" s="207"/>
      <c r="G399" s="207"/>
      <c r="H399" s="9"/>
      <c r="I399" s="252"/>
      <c r="J399" s="208"/>
      <c r="K399" s="30"/>
      <c r="L399" s="9"/>
      <c r="M399" s="31"/>
      <c r="N399" s="125"/>
      <c r="O399" s="125"/>
      <c r="P399" s="287"/>
    </row>
    <row r="400" spans="1:16" ht="27" customHeight="1">
      <c r="A400" s="43"/>
      <c r="B400" s="7" t="s">
        <v>12</v>
      </c>
      <c r="C400" s="9"/>
      <c r="D400" s="209"/>
      <c r="E400" s="209"/>
      <c r="F400" s="9"/>
      <c r="G400" s="9"/>
      <c r="H400" s="9"/>
      <c r="I400" s="252"/>
      <c r="J400" s="208"/>
      <c r="K400" s="30"/>
      <c r="L400" s="9"/>
      <c r="M400" s="31"/>
      <c r="N400" s="10"/>
      <c r="O400" s="10"/>
      <c r="P400" s="287"/>
    </row>
    <row r="401" spans="1:17" ht="27" customHeight="1" thickBot="1">
      <c r="A401" s="44"/>
      <c r="B401" s="124"/>
      <c r="C401" s="32"/>
      <c r="D401" s="210"/>
      <c r="E401" s="210"/>
      <c r="F401" s="32"/>
      <c r="G401" s="32"/>
      <c r="H401" s="32"/>
      <c r="I401" s="253"/>
      <c r="J401" s="211"/>
      <c r="K401" s="45"/>
      <c r="L401" s="32"/>
      <c r="M401" s="39"/>
      <c r="N401" s="114"/>
      <c r="O401" s="114"/>
      <c r="P401" s="287"/>
    </row>
    <row r="402" spans="1:17" ht="27" customHeight="1">
      <c r="B402" s="4" t="s">
        <v>13</v>
      </c>
      <c r="D402" s="222"/>
      <c r="E402" s="222"/>
      <c r="J402" s="254"/>
      <c r="K402" s="40"/>
      <c r="L402" s="30"/>
      <c r="N402" s="31"/>
      <c r="Q402" s="40"/>
    </row>
    <row r="403" spans="1:17" ht="27" customHeight="1">
      <c r="D403" s="222"/>
      <c r="E403" s="222"/>
      <c r="J403" s="254"/>
      <c r="K403" s="40"/>
      <c r="L403" s="30"/>
      <c r="N403" s="31"/>
      <c r="Q403" s="40"/>
    </row>
    <row r="404" spans="1:17" ht="27" customHeight="1" thickBot="1">
      <c r="A404" s="324" t="s">
        <v>27</v>
      </c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</row>
    <row r="405" spans="1:17" ht="64.900000000000006" customHeight="1" thickBot="1">
      <c r="A405" s="11" t="s">
        <v>106</v>
      </c>
      <c r="B405" s="3" t="s">
        <v>3</v>
      </c>
      <c r="C405" s="1" t="s">
        <v>4</v>
      </c>
      <c r="D405" s="1" t="s">
        <v>100</v>
      </c>
      <c r="E405" s="1" t="s">
        <v>101</v>
      </c>
      <c r="F405" s="1" t="s">
        <v>102</v>
      </c>
      <c r="G405" s="1" t="s">
        <v>103</v>
      </c>
      <c r="H405" s="1" t="s">
        <v>104</v>
      </c>
      <c r="I405" s="69" t="s">
        <v>2</v>
      </c>
      <c r="J405" s="1" t="s">
        <v>107</v>
      </c>
      <c r="K405" s="70" t="s">
        <v>108</v>
      </c>
      <c r="L405" s="1" t="s">
        <v>5</v>
      </c>
      <c r="M405" s="181" t="s">
        <v>109</v>
      </c>
      <c r="N405" s="1" t="s">
        <v>14</v>
      </c>
      <c r="O405" s="1" t="s">
        <v>6</v>
      </c>
      <c r="P405" s="287"/>
    </row>
    <row r="406" spans="1:17" ht="27" customHeight="1">
      <c r="A406" s="127">
        <v>1120</v>
      </c>
      <c r="B406" s="144" t="s">
        <v>60</v>
      </c>
      <c r="C406" s="71">
        <v>9001862</v>
      </c>
      <c r="D406" s="240">
        <v>0</v>
      </c>
      <c r="E406" s="240">
        <v>10</v>
      </c>
      <c r="F406" s="71">
        <v>2</v>
      </c>
      <c r="G406" s="229">
        <v>30</v>
      </c>
      <c r="H406" s="229">
        <f>G406*F406</f>
        <v>60</v>
      </c>
      <c r="I406" s="285"/>
      <c r="J406" s="193">
        <f t="shared" ref="J406:J426" si="74">(E406*H406)-I406</f>
        <v>600</v>
      </c>
      <c r="K406" s="158">
        <f t="shared" ref="K406:K426" si="75">M406/2.5</f>
        <v>55.6</v>
      </c>
      <c r="L406" s="65">
        <f>ROUND(K406/J406,2)</f>
        <v>0.09</v>
      </c>
      <c r="M406" s="278">
        <v>139</v>
      </c>
      <c r="N406" s="73">
        <f>ROUND(M406/J406,3)</f>
        <v>0.23200000000000001</v>
      </c>
      <c r="O406" s="73">
        <v>40.252000000000002</v>
      </c>
      <c r="P406" s="287"/>
    </row>
    <row r="407" spans="1:17" ht="27" customHeight="1">
      <c r="A407" s="289">
        <v>1121</v>
      </c>
      <c r="B407" s="130" t="s">
        <v>43</v>
      </c>
      <c r="C407" s="291">
        <v>9001863</v>
      </c>
      <c r="D407" s="131">
        <v>48.8</v>
      </c>
      <c r="E407" s="131">
        <v>48.8</v>
      </c>
      <c r="F407" s="33">
        <v>24</v>
      </c>
      <c r="G407" s="33">
        <v>30</v>
      </c>
      <c r="H407" s="33">
        <f>G407*F407</f>
        <v>720</v>
      </c>
      <c r="I407" s="260">
        <v>4</v>
      </c>
      <c r="J407" s="196">
        <f t="shared" si="74"/>
        <v>35132</v>
      </c>
      <c r="K407" s="154">
        <f t="shared" si="75"/>
        <v>170127.6</v>
      </c>
      <c r="L407" s="54">
        <f t="shared" ref="L407:L426" si="76">ROUND(K407/J407,2)</f>
        <v>4.84</v>
      </c>
      <c r="M407" s="138">
        <v>425319</v>
      </c>
      <c r="N407" s="36">
        <f>ROUND(M407/J407,3)</f>
        <v>12.106</v>
      </c>
      <c r="O407" s="36">
        <v>40.252000000000002</v>
      </c>
      <c r="P407" s="57"/>
    </row>
    <row r="408" spans="1:17" ht="27" customHeight="1">
      <c r="A408" s="289">
        <v>1122</v>
      </c>
      <c r="B408" s="130" t="s">
        <v>44</v>
      </c>
      <c r="C408" s="291">
        <v>9001864</v>
      </c>
      <c r="D408" s="132">
        <v>71.150000000000006</v>
      </c>
      <c r="E408" s="132">
        <v>72.400000000000006</v>
      </c>
      <c r="F408" s="33">
        <v>6</v>
      </c>
      <c r="G408" s="33">
        <v>30</v>
      </c>
      <c r="H408" s="33">
        <f t="shared" ref="H408:H426" si="77">G408*F408</f>
        <v>180</v>
      </c>
      <c r="I408" s="260"/>
      <c r="J408" s="196">
        <f t="shared" si="74"/>
        <v>13032.000000000002</v>
      </c>
      <c r="K408" s="154">
        <f t="shared" si="75"/>
        <v>32926.400000000001</v>
      </c>
      <c r="L408" s="54">
        <f t="shared" si="76"/>
        <v>2.5299999999999998</v>
      </c>
      <c r="M408" s="138">
        <v>82316</v>
      </c>
      <c r="N408" s="119">
        <f t="shared" ref="N408:N426" si="78">ROUND(M408/J408,3)</f>
        <v>6.3159999999999998</v>
      </c>
      <c r="O408" s="36">
        <v>40.252000000000002</v>
      </c>
      <c r="P408" s="287"/>
    </row>
    <row r="409" spans="1:17" ht="27" customHeight="1">
      <c r="A409" s="289">
        <v>1123</v>
      </c>
      <c r="B409" s="126" t="s">
        <v>45</v>
      </c>
      <c r="C409" s="291">
        <v>9002067</v>
      </c>
      <c r="D409" s="131">
        <v>19.600000000000001</v>
      </c>
      <c r="E409" s="131">
        <v>20.399999999999999</v>
      </c>
      <c r="F409" s="33">
        <v>14</v>
      </c>
      <c r="G409" s="33">
        <v>30</v>
      </c>
      <c r="H409" s="33">
        <f t="shared" si="77"/>
        <v>420</v>
      </c>
      <c r="I409" s="260"/>
      <c r="J409" s="196">
        <f t="shared" si="74"/>
        <v>8568</v>
      </c>
      <c r="K409" s="154">
        <f t="shared" si="75"/>
        <v>23615.200000000001</v>
      </c>
      <c r="L409" s="54">
        <f t="shared" si="76"/>
        <v>2.76</v>
      </c>
      <c r="M409" s="138">
        <v>59038</v>
      </c>
      <c r="N409" s="119">
        <f t="shared" si="78"/>
        <v>6.891</v>
      </c>
      <c r="O409" s="36">
        <v>40.252000000000002</v>
      </c>
      <c r="P409" s="287"/>
    </row>
    <row r="410" spans="1:17" ht="27" customHeight="1">
      <c r="A410" s="289">
        <v>1125</v>
      </c>
      <c r="B410" s="126" t="s">
        <v>61</v>
      </c>
      <c r="C410" s="291">
        <v>9002182</v>
      </c>
      <c r="D410" s="131">
        <v>0</v>
      </c>
      <c r="E410" s="131">
        <v>20.8</v>
      </c>
      <c r="F410" s="33">
        <v>10</v>
      </c>
      <c r="G410" s="33">
        <v>30</v>
      </c>
      <c r="H410" s="33">
        <f t="shared" si="77"/>
        <v>300</v>
      </c>
      <c r="I410" s="260"/>
      <c r="J410" s="196">
        <f t="shared" si="74"/>
        <v>6240</v>
      </c>
      <c r="K410" s="154">
        <f t="shared" si="75"/>
        <v>6149.6</v>
      </c>
      <c r="L410" s="54">
        <f t="shared" ref="L410:L415" si="79">ROUND(K410/J410,2)</f>
        <v>0.99</v>
      </c>
      <c r="M410" s="138">
        <v>15374</v>
      </c>
      <c r="N410" s="119">
        <f t="shared" si="78"/>
        <v>2.464</v>
      </c>
      <c r="O410" s="36">
        <v>40.252000000000002</v>
      </c>
      <c r="P410" s="287"/>
    </row>
    <row r="411" spans="1:17" ht="27" customHeight="1">
      <c r="A411" s="289">
        <v>1126</v>
      </c>
      <c r="B411" s="130" t="s">
        <v>56</v>
      </c>
      <c r="C411" s="291">
        <v>9002068</v>
      </c>
      <c r="D411" s="295">
        <v>66.099999999999994</v>
      </c>
      <c r="E411" s="295">
        <v>66.099999999999994</v>
      </c>
      <c r="F411" s="33">
        <v>2</v>
      </c>
      <c r="G411" s="33">
        <v>30</v>
      </c>
      <c r="H411" s="33">
        <f t="shared" si="77"/>
        <v>60</v>
      </c>
      <c r="I411" s="260">
        <v>132.19999999999999</v>
      </c>
      <c r="J411" s="196">
        <f t="shared" si="74"/>
        <v>3833.7999999999997</v>
      </c>
      <c r="K411" s="154">
        <f t="shared" si="75"/>
        <v>18394.400000000001</v>
      </c>
      <c r="L411" s="54">
        <f t="shared" si="79"/>
        <v>4.8</v>
      </c>
      <c r="M411" s="138">
        <v>45986</v>
      </c>
      <c r="N411" s="119">
        <f t="shared" si="78"/>
        <v>11.994999999999999</v>
      </c>
      <c r="O411" s="36">
        <v>40.252000000000002</v>
      </c>
      <c r="P411" s="287"/>
    </row>
    <row r="412" spans="1:17" ht="27" customHeight="1">
      <c r="A412" s="289">
        <v>1128</v>
      </c>
      <c r="B412" s="126" t="s">
        <v>62</v>
      </c>
      <c r="C412" s="291">
        <v>9002283</v>
      </c>
      <c r="D412" s="295">
        <v>0</v>
      </c>
      <c r="E412" s="295">
        <v>38.85</v>
      </c>
      <c r="F412" s="33">
        <v>4</v>
      </c>
      <c r="G412" s="33">
        <v>30</v>
      </c>
      <c r="H412" s="33">
        <f t="shared" si="77"/>
        <v>120</v>
      </c>
      <c r="I412" s="260">
        <v>0.8</v>
      </c>
      <c r="J412" s="196">
        <f t="shared" si="74"/>
        <v>4661.2</v>
      </c>
      <c r="K412" s="154">
        <f t="shared" si="75"/>
        <v>9556</v>
      </c>
      <c r="L412" s="54">
        <f t="shared" si="79"/>
        <v>2.0499999999999998</v>
      </c>
      <c r="M412" s="138">
        <v>23890</v>
      </c>
      <c r="N412" s="119">
        <f t="shared" si="78"/>
        <v>5.125</v>
      </c>
      <c r="O412" s="36">
        <v>40.252000000000002</v>
      </c>
      <c r="P412" s="287"/>
    </row>
    <row r="413" spans="1:17" ht="27" customHeight="1">
      <c r="A413" s="289">
        <v>1129</v>
      </c>
      <c r="B413" s="130" t="s">
        <v>57</v>
      </c>
      <c r="C413" s="291">
        <v>9002187</v>
      </c>
      <c r="D413" s="295">
        <v>30.75</v>
      </c>
      <c r="E413" s="295">
        <v>30.75</v>
      </c>
      <c r="F413" s="33">
        <v>10</v>
      </c>
      <c r="G413" s="33">
        <v>30</v>
      </c>
      <c r="H413" s="33">
        <f t="shared" si="77"/>
        <v>300</v>
      </c>
      <c r="I413" s="260">
        <v>24.7</v>
      </c>
      <c r="J413" s="196">
        <f t="shared" si="74"/>
        <v>9200.2999999999993</v>
      </c>
      <c r="K413" s="154">
        <f t="shared" si="75"/>
        <v>35785.599999999999</v>
      </c>
      <c r="L413" s="54">
        <f t="shared" si="79"/>
        <v>3.89</v>
      </c>
      <c r="M413" s="138">
        <v>89464</v>
      </c>
      <c r="N413" s="119">
        <f t="shared" si="78"/>
        <v>9.7240000000000002</v>
      </c>
      <c r="O413" s="36">
        <v>40.252000000000002</v>
      </c>
      <c r="P413" s="287"/>
    </row>
    <row r="414" spans="1:17" ht="27" customHeight="1">
      <c r="A414" s="289">
        <v>1130</v>
      </c>
      <c r="B414" s="126" t="s">
        <v>63</v>
      </c>
      <c r="C414" s="291">
        <v>9002184</v>
      </c>
      <c r="D414" s="295">
        <v>0</v>
      </c>
      <c r="E414" s="295">
        <v>25.5</v>
      </c>
      <c r="F414" s="33">
        <v>10</v>
      </c>
      <c r="G414" s="33">
        <v>30</v>
      </c>
      <c r="H414" s="33">
        <f t="shared" si="77"/>
        <v>300</v>
      </c>
      <c r="I414" s="260"/>
      <c r="J414" s="196">
        <f t="shared" si="74"/>
        <v>7650</v>
      </c>
      <c r="K414" s="154">
        <f t="shared" si="75"/>
        <v>6150.8</v>
      </c>
      <c r="L414" s="54">
        <f t="shared" si="79"/>
        <v>0.8</v>
      </c>
      <c r="M414" s="138">
        <v>15377</v>
      </c>
      <c r="N414" s="119">
        <f t="shared" si="78"/>
        <v>2.0099999999999998</v>
      </c>
      <c r="O414" s="36">
        <v>40.252000000000002</v>
      </c>
      <c r="P414" s="287"/>
    </row>
    <row r="415" spans="1:17" ht="27" customHeight="1">
      <c r="A415" s="289">
        <v>1131</v>
      </c>
      <c r="B415" s="130" t="s">
        <v>31</v>
      </c>
      <c r="C415" s="291">
        <v>9002188</v>
      </c>
      <c r="D415" s="132">
        <v>18.899999999999999</v>
      </c>
      <c r="E415" s="132">
        <v>18.899999999999999</v>
      </c>
      <c r="F415" s="33">
        <v>12</v>
      </c>
      <c r="G415" s="33">
        <v>30</v>
      </c>
      <c r="H415" s="33">
        <f t="shared" si="77"/>
        <v>360</v>
      </c>
      <c r="I415" s="260">
        <v>4</v>
      </c>
      <c r="J415" s="196">
        <f t="shared" si="74"/>
        <v>6799.9999999999991</v>
      </c>
      <c r="K415" s="154">
        <f t="shared" si="75"/>
        <v>21761.599999999999</v>
      </c>
      <c r="L415" s="54">
        <f t="shared" si="79"/>
        <v>3.2</v>
      </c>
      <c r="M415" s="138">
        <v>54404</v>
      </c>
      <c r="N415" s="119">
        <f t="shared" si="78"/>
        <v>8.0009999999999994</v>
      </c>
      <c r="O415" s="36">
        <v>40.252000000000002</v>
      </c>
      <c r="P415" s="287"/>
    </row>
    <row r="416" spans="1:17" ht="27" customHeight="1">
      <c r="A416" s="289">
        <v>1132</v>
      </c>
      <c r="B416" s="130" t="s">
        <v>32</v>
      </c>
      <c r="C416" s="291">
        <v>9002189</v>
      </c>
      <c r="D416" s="132">
        <v>36.35</v>
      </c>
      <c r="E416" s="132">
        <v>36.35</v>
      </c>
      <c r="F416" s="33">
        <v>12</v>
      </c>
      <c r="G416" s="33">
        <v>30</v>
      </c>
      <c r="H416" s="33">
        <f t="shared" si="77"/>
        <v>360</v>
      </c>
      <c r="I416" s="260">
        <v>37.299999999999997</v>
      </c>
      <c r="J416" s="196">
        <f t="shared" si="74"/>
        <v>13048.7</v>
      </c>
      <c r="K416" s="154">
        <f t="shared" si="75"/>
        <v>45015.6</v>
      </c>
      <c r="L416" s="54">
        <f t="shared" si="76"/>
        <v>3.45</v>
      </c>
      <c r="M416" s="138">
        <v>112539</v>
      </c>
      <c r="N416" s="119">
        <f t="shared" si="78"/>
        <v>8.625</v>
      </c>
      <c r="O416" s="36">
        <v>40.252000000000002</v>
      </c>
      <c r="P416" s="287"/>
    </row>
    <row r="417" spans="1:16" ht="27" customHeight="1">
      <c r="A417" s="289">
        <v>1133</v>
      </c>
      <c r="B417" s="130" t="s">
        <v>33</v>
      </c>
      <c r="C417" s="291">
        <v>9002190</v>
      </c>
      <c r="D417" s="132">
        <v>56.9</v>
      </c>
      <c r="E417" s="132">
        <v>56.9</v>
      </c>
      <c r="F417" s="33">
        <v>4</v>
      </c>
      <c r="G417" s="33">
        <v>30</v>
      </c>
      <c r="H417" s="33">
        <f t="shared" si="77"/>
        <v>120</v>
      </c>
      <c r="I417" s="260">
        <v>119.4</v>
      </c>
      <c r="J417" s="196">
        <f t="shared" si="74"/>
        <v>6708.6</v>
      </c>
      <c r="K417" s="154">
        <f t="shared" si="75"/>
        <v>43339.6</v>
      </c>
      <c r="L417" s="54">
        <f t="shared" si="76"/>
        <v>6.46</v>
      </c>
      <c r="M417" s="138">
        <v>108349</v>
      </c>
      <c r="N417" s="119">
        <f t="shared" si="78"/>
        <v>16.151</v>
      </c>
      <c r="O417" s="36">
        <v>40.252000000000002</v>
      </c>
      <c r="P417" s="287"/>
    </row>
    <row r="418" spans="1:16" ht="27" customHeight="1">
      <c r="A418" s="289">
        <v>1135</v>
      </c>
      <c r="B418" s="130" t="s">
        <v>34</v>
      </c>
      <c r="C418" s="291">
        <v>9002191</v>
      </c>
      <c r="D418" s="132">
        <v>28.4</v>
      </c>
      <c r="E418" s="132">
        <v>28.4</v>
      </c>
      <c r="F418" s="33">
        <v>24</v>
      </c>
      <c r="G418" s="33">
        <v>30</v>
      </c>
      <c r="H418" s="33">
        <f t="shared" si="77"/>
        <v>720</v>
      </c>
      <c r="I418" s="260"/>
      <c r="J418" s="196">
        <f t="shared" si="74"/>
        <v>20448</v>
      </c>
      <c r="K418" s="154">
        <f t="shared" si="75"/>
        <v>37621.199999999997</v>
      </c>
      <c r="L418" s="54">
        <f t="shared" si="76"/>
        <v>1.84</v>
      </c>
      <c r="M418" s="138">
        <v>94053</v>
      </c>
      <c r="N418" s="119">
        <f t="shared" si="78"/>
        <v>4.5999999999999996</v>
      </c>
      <c r="O418" s="36">
        <v>40.252000000000002</v>
      </c>
      <c r="P418" s="287"/>
    </row>
    <row r="419" spans="1:16" ht="27" customHeight="1">
      <c r="A419" s="289">
        <v>1136</v>
      </c>
      <c r="B419" s="130" t="s">
        <v>35</v>
      </c>
      <c r="C419" s="291">
        <v>9002192</v>
      </c>
      <c r="D419" s="132">
        <v>11.65</v>
      </c>
      <c r="E419" s="132">
        <v>26.85</v>
      </c>
      <c r="F419" s="33">
        <v>6</v>
      </c>
      <c r="G419" s="33">
        <v>30</v>
      </c>
      <c r="H419" s="33">
        <f t="shared" si="77"/>
        <v>180</v>
      </c>
      <c r="I419" s="260">
        <v>4.2</v>
      </c>
      <c r="J419" s="196">
        <f t="shared" si="74"/>
        <v>4828.8</v>
      </c>
      <c r="K419" s="154">
        <f t="shared" si="75"/>
        <v>24913.599999999999</v>
      </c>
      <c r="L419" s="54">
        <f t="shared" si="76"/>
        <v>5.16</v>
      </c>
      <c r="M419" s="138">
        <v>62284</v>
      </c>
      <c r="N419" s="119">
        <f t="shared" si="78"/>
        <v>12.898</v>
      </c>
      <c r="O419" s="36">
        <v>40.252000000000002</v>
      </c>
      <c r="P419" s="287"/>
    </row>
    <row r="420" spans="1:16" ht="27" customHeight="1">
      <c r="A420" s="289">
        <v>1137</v>
      </c>
      <c r="B420" s="130" t="s">
        <v>36</v>
      </c>
      <c r="C420" s="291">
        <v>9002185</v>
      </c>
      <c r="D420" s="132">
        <v>69.3</v>
      </c>
      <c r="E420" s="132">
        <v>69.3</v>
      </c>
      <c r="F420" s="33">
        <v>14</v>
      </c>
      <c r="G420" s="33">
        <v>30</v>
      </c>
      <c r="H420" s="33">
        <f t="shared" si="77"/>
        <v>420</v>
      </c>
      <c r="I420" s="260"/>
      <c r="J420" s="196">
        <f t="shared" si="74"/>
        <v>29106</v>
      </c>
      <c r="K420" s="154">
        <f t="shared" si="75"/>
        <v>51816.800000000003</v>
      </c>
      <c r="L420" s="54">
        <f t="shared" si="76"/>
        <v>1.78</v>
      </c>
      <c r="M420" s="138">
        <v>129542</v>
      </c>
      <c r="N420" s="119">
        <f t="shared" si="78"/>
        <v>4.4509999999999996</v>
      </c>
      <c r="O420" s="36">
        <v>40.252000000000002</v>
      </c>
      <c r="P420" s="287"/>
    </row>
    <row r="421" spans="1:16" ht="27" customHeight="1">
      <c r="A421" s="289">
        <v>1139</v>
      </c>
      <c r="B421" s="130" t="s">
        <v>37</v>
      </c>
      <c r="C421" s="291">
        <v>9002193</v>
      </c>
      <c r="D421" s="132">
        <v>27.9</v>
      </c>
      <c r="E421" s="132">
        <v>27.9</v>
      </c>
      <c r="F421" s="33">
        <v>18</v>
      </c>
      <c r="G421" s="33">
        <v>30</v>
      </c>
      <c r="H421" s="33">
        <f t="shared" si="77"/>
        <v>540</v>
      </c>
      <c r="I421" s="260">
        <v>4.1500000000000004</v>
      </c>
      <c r="J421" s="196">
        <f t="shared" si="74"/>
        <v>15061.85</v>
      </c>
      <c r="K421" s="154">
        <f t="shared" si="75"/>
        <v>43114</v>
      </c>
      <c r="L421" s="54">
        <f t="shared" si="76"/>
        <v>2.86</v>
      </c>
      <c r="M421" s="138">
        <v>107785</v>
      </c>
      <c r="N421" s="119">
        <f t="shared" si="78"/>
        <v>7.1559999999999997</v>
      </c>
      <c r="O421" s="36">
        <v>40.252000000000002</v>
      </c>
      <c r="P421" s="60"/>
    </row>
    <row r="422" spans="1:16" ht="27" customHeight="1">
      <c r="A422" s="289">
        <v>1140</v>
      </c>
      <c r="B422" s="130" t="s">
        <v>38</v>
      </c>
      <c r="C422" s="291">
        <v>9002194</v>
      </c>
      <c r="D422" s="132">
        <v>76.5</v>
      </c>
      <c r="E422" s="132">
        <v>76.5</v>
      </c>
      <c r="F422" s="33">
        <v>16</v>
      </c>
      <c r="G422" s="33">
        <v>30</v>
      </c>
      <c r="H422" s="33">
        <f t="shared" si="77"/>
        <v>480</v>
      </c>
      <c r="I422" s="260">
        <v>0.8</v>
      </c>
      <c r="J422" s="196">
        <f t="shared" si="74"/>
        <v>36719.199999999997</v>
      </c>
      <c r="K422" s="154">
        <f t="shared" si="75"/>
        <v>168650.8</v>
      </c>
      <c r="L422" s="54">
        <f t="shared" si="76"/>
        <v>4.59</v>
      </c>
      <c r="M422" s="138">
        <v>421627</v>
      </c>
      <c r="N422" s="119">
        <f t="shared" si="78"/>
        <v>11.481999999999999</v>
      </c>
      <c r="O422" s="36">
        <v>40.252000000000002</v>
      </c>
      <c r="P422" s="58"/>
    </row>
    <row r="423" spans="1:16" ht="27" customHeight="1">
      <c r="A423" s="289">
        <v>1141</v>
      </c>
      <c r="B423" s="130" t="s">
        <v>39</v>
      </c>
      <c r="C423" s="291">
        <v>9002069</v>
      </c>
      <c r="D423" s="132">
        <v>137.9</v>
      </c>
      <c r="E423" s="132">
        <v>137.9</v>
      </c>
      <c r="F423" s="33">
        <v>2</v>
      </c>
      <c r="G423" s="33">
        <v>30</v>
      </c>
      <c r="H423" s="33">
        <f t="shared" si="77"/>
        <v>60</v>
      </c>
      <c r="I423" s="260">
        <v>278.5</v>
      </c>
      <c r="J423" s="196">
        <f t="shared" si="74"/>
        <v>7995.5</v>
      </c>
      <c r="K423" s="154">
        <f t="shared" si="75"/>
        <v>47223.199999999997</v>
      </c>
      <c r="L423" s="54">
        <f t="shared" si="76"/>
        <v>5.91</v>
      </c>
      <c r="M423" s="138">
        <v>118058</v>
      </c>
      <c r="N423" s="119">
        <f t="shared" si="78"/>
        <v>14.766</v>
      </c>
      <c r="O423" s="36">
        <v>40.252000000000002</v>
      </c>
      <c r="P423" s="287"/>
    </row>
    <row r="424" spans="1:16" ht="27" customHeight="1">
      <c r="A424" s="289">
        <v>1142</v>
      </c>
      <c r="B424" s="130" t="s">
        <v>40</v>
      </c>
      <c r="C424" s="291">
        <v>9001865</v>
      </c>
      <c r="D424" s="132">
        <v>45.5</v>
      </c>
      <c r="E424" s="132">
        <v>45.5</v>
      </c>
      <c r="F424" s="33">
        <v>10</v>
      </c>
      <c r="G424" s="33">
        <v>30</v>
      </c>
      <c r="H424" s="33">
        <f t="shared" si="77"/>
        <v>300</v>
      </c>
      <c r="I424" s="260"/>
      <c r="J424" s="196">
        <f t="shared" si="74"/>
        <v>13650</v>
      </c>
      <c r="K424" s="154">
        <f t="shared" si="75"/>
        <v>32758</v>
      </c>
      <c r="L424" s="54">
        <f t="shared" si="76"/>
        <v>2.4</v>
      </c>
      <c r="M424" s="138">
        <v>81895</v>
      </c>
      <c r="N424" s="119">
        <f t="shared" si="78"/>
        <v>6</v>
      </c>
      <c r="O424" s="36">
        <v>40.252000000000002</v>
      </c>
      <c r="P424" s="287"/>
    </row>
    <row r="425" spans="1:16" ht="27" customHeight="1">
      <c r="A425" s="289">
        <v>1143</v>
      </c>
      <c r="B425" s="130" t="s">
        <v>41</v>
      </c>
      <c r="C425" s="291">
        <v>9002214</v>
      </c>
      <c r="D425" s="131">
        <v>4.4000000000000004</v>
      </c>
      <c r="E425" s="132">
        <v>4.4000000000000004</v>
      </c>
      <c r="F425" s="33">
        <v>8</v>
      </c>
      <c r="G425" s="33">
        <v>30</v>
      </c>
      <c r="H425" s="33">
        <f t="shared" si="77"/>
        <v>240</v>
      </c>
      <c r="I425" s="260"/>
      <c r="J425" s="196">
        <f t="shared" si="74"/>
        <v>1056</v>
      </c>
      <c r="K425" s="154">
        <f t="shared" si="75"/>
        <v>8603.2000000000007</v>
      </c>
      <c r="L425" s="54">
        <f t="shared" si="76"/>
        <v>8.15</v>
      </c>
      <c r="M425" s="138">
        <v>21508</v>
      </c>
      <c r="N425" s="119">
        <f t="shared" si="78"/>
        <v>20.367000000000001</v>
      </c>
      <c r="O425" s="36">
        <v>40.252000000000002</v>
      </c>
      <c r="P425" s="287"/>
    </row>
    <row r="426" spans="1:16" ht="27" customHeight="1" thickBot="1">
      <c r="A426" s="290">
        <v>1145</v>
      </c>
      <c r="B426" s="156" t="s">
        <v>42</v>
      </c>
      <c r="C426" s="292">
        <v>9002207</v>
      </c>
      <c r="D426" s="286">
        <v>75.7</v>
      </c>
      <c r="E426" s="286">
        <v>126.6</v>
      </c>
      <c r="F426" s="197">
        <v>14</v>
      </c>
      <c r="G426" s="197">
        <v>30</v>
      </c>
      <c r="H426" s="197">
        <f t="shared" si="77"/>
        <v>420</v>
      </c>
      <c r="I426" s="261"/>
      <c r="J426" s="196">
        <f t="shared" si="74"/>
        <v>53172</v>
      </c>
      <c r="K426" s="157">
        <f t="shared" si="75"/>
        <v>304094</v>
      </c>
      <c r="L426" s="67">
        <f t="shared" si="76"/>
        <v>5.72</v>
      </c>
      <c r="M426" s="139">
        <v>760235</v>
      </c>
      <c r="N426" s="119">
        <f t="shared" si="78"/>
        <v>14.298</v>
      </c>
      <c r="O426" s="75">
        <v>40.252000000000002</v>
      </c>
      <c r="P426" s="287"/>
    </row>
    <row r="427" spans="1:16" ht="27" customHeight="1" thickBot="1">
      <c r="A427" s="80"/>
      <c r="B427" s="81"/>
      <c r="C427" s="82"/>
      <c r="D427" s="262">
        <f t="shared" ref="D427:J427" si="80">SUM(D406:D426)</f>
        <v>825.8</v>
      </c>
      <c r="E427" s="263">
        <f t="shared" si="80"/>
        <v>989.09999999999991</v>
      </c>
      <c r="F427" s="264">
        <f t="shared" si="80"/>
        <v>222</v>
      </c>
      <c r="G427" s="264">
        <f t="shared" si="80"/>
        <v>630</v>
      </c>
      <c r="H427" s="95">
        <f t="shared" si="80"/>
        <v>6660</v>
      </c>
      <c r="I427" s="95">
        <f>SUM(I406:I426)</f>
        <v>610.04999999999995</v>
      </c>
      <c r="J427" s="265">
        <f t="shared" si="80"/>
        <v>297511.95</v>
      </c>
      <c r="K427" s="95">
        <f>SUM(K406:K426)</f>
        <v>1131672.7999999998</v>
      </c>
      <c r="L427" s="95">
        <f>SUM(L406:L426)</f>
        <v>74.27</v>
      </c>
      <c r="M427" s="107">
        <f>SUM(M406:M426)-M406-M410-M412-M414</f>
        <v>2774402</v>
      </c>
      <c r="N427" s="82"/>
      <c r="O427" s="82"/>
      <c r="P427" s="287"/>
    </row>
    <row r="428" spans="1:16" ht="27" customHeight="1">
      <c r="A428" s="43" t="s">
        <v>0</v>
      </c>
      <c r="B428" s="38" t="s">
        <v>7</v>
      </c>
      <c r="C428" s="9"/>
      <c r="D428" s="207"/>
      <c r="E428" s="207"/>
      <c r="F428" s="9"/>
      <c r="G428" s="9"/>
      <c r="H428" s="9"/>
      <c r="I428" s="252"/>
      <c r="J428" s="208"/>
      <c r="K428" s="30"/>
      <c r="L428" s="9"/>
      <c r="M428" s="31"/>
      <c r="N428" s="180"/>
      <c r="O428" s="180"/>
      <c r="P428" s="287"/>
    </row>
    <row r="429" spans="1:16" ht="27" customHeight="1">
      <c r="A429" s="43"/>
      <c r="B429" s="38" t="s">
        <v>8</v>
      </c>
      <c r="C429" s="9"/>
      <c r="D429" s="207"/>
      <c r="E429" s="207"/>
      <c r="F429" s="9"/>
      <c r="G429" s="9"/>
      <c r="H429" s="9"/>
      <c r="I429" s="252"/>
      <c r="J429" s="208"/>
      <c r="K429" s="30"/>
      <c r="L429" s="9"/>
      <c r="M429" s="31"/>
      <c r="N429" s="41"/>
      <c r="O429" s="41"/>
      <c r="P429" s="287"/>
    </row>
    <row r="430" spans="1:16" ht="27" customHeight="1">
      <c r="A430" s="43"/>
      <c r="B430" s="38" t="s">
        <v>9</v>
      </c>
      <c r="C430" s="9"/>
      <c r="D430" s="207"/>
      <c r="E430" s="207"/>
      <c r="F430" s="9"/>
      <c r="G430" s="9"/>
      <c r="H430" s="9"/>
      <c r="I430" s="252"/>
      <c r="J430" s="208"/>
      <c r="K430" s="30"/>
      <c r="L430" s="9"/>
      <c r="M430" s="31"/>
      <c r="N430" s="41"/>
      <c r="O430" s="41"/>
      <c r="P430" s="287"/>
    </row>
    <row r="431" spans="1:16" ht="27" customHeight="1">
      <c r="A431" s="43"/>
      <c r="B431" s="38" t="s">
        <v>10</v>
      </c>
      <c r="C431" s="9"/>
      <c r="D431" s="207"/>
      <c r="E431" s="207"/>
      <c r="F431" s="9"/>
      <c r="G431" s="9"/>
      <c r="H431" s="9"/>
      <c r="I431" s="252"/>
      <c r="J431" s="208"/>
      <c r="K431" s="30"/>
      <c r="L431" s="9"/>
      <c r="M431" s="31"/>
      <c r="N431" s="41"/>
      <c r="O431" s="41"/>
      <c r="P431" s="287"/>
    </row>
    <row r="432" spans="1:16" ht="27" customHeight="1">
      <c r="A432" s="43"/>
      <c r="B432" s="38" t="s">
        <v>11</v>
      </c>
      <c r="D432" s="209"/>
      <c r="E432" s="209"/>
      <c r="F432" s="207"/>
      <c r="G432" s="207"/>
      <c r="H432" s="9"/>
      <c r="I432" s="252"/>
      <c r="J432" s="208"/>
      <c r="K432" s="30"/>
      <c r="L432" s="9"/>
      <c r="M432" s="31"/>
      <c r="N432" s="125"/>
      <c r="O432" s="125"/>
      <c r="P432" s="287"/>
    </row>
    <row r="433" spans="1:17" ht="27" customHeight="1">
      <c r="A433" s="43"/>
      <c r="B433" s="7" t="s">
        <v>12</v>
      </c>
      <c r="C433" s="9"/>
      <c r="D433" s="209"/>
      <c r="E433" s="209"/>
      <c r="F433" s="9"/>
      <c r="G433" s="9"/>
      <c r="H433" s="9"/>
      <c r="I433" s="252"/>
      <c r="J433" s="208"/>
      <c r="K433" s="30"/>
      <c r="L433" s="9"/>
      <c r="M433" s="31"/>
      <c r="N433" s="10"/>
      <c r="O433" s="10"/>
      <c r="P433" s="287"/>
    </row>
    <row r="434" spans="1:17" ht="27" customHeight="1" thickBot="1">
      <c r="A434" s="44"/>
      <c r="B434" s="124"/>
      <c r="C434" s="32"/>
      <c r="D434" s="210"/>
      <c r="E434" s="210"/>
      <c r="F434" s="32"/>
      <c r="G434" s="32"/>
      <c r="H434" s="32"/>
      <c r="I434" s="253"/>
      <c r="J434" s="211"/>
      <c r="K434" s="45"/>
      <c r="L434" s="32"/>
      <c r="M434" s="39"/>
      <c r="N434" s="114"/>
      <c r="O434" s="114"/>
      <c r="P434" s="287"/>
    </row>
    <row r="435" spans="1:17" ht="27" customHeight="1">
      <c r="B435" s="4" t="s">
        <v>13</v>
      </c>
      <c r="D435" s="222"/>
      <c r="E435" s="222"/>
      <c r="J435" s="254"/>
      <c r="K435" s="40"/>
      <c r="L435" s="30"/>
      <c r="N435" s="31"/>
      <c r="Q435" s="40"/>
    </row>
    <row r="436" spans="1:17" ht="27" customHeight="1">
      <c r="D436" s="222"/>
      <c r="E436" s="222"/>
      <c r="J436" s="254"/>
      <c r="K436" s="40"/>
      <c r="L436" s="30"/>
      <c r="N436" s="31"/>
      <c r="Q436" s="40"/>
    </row>
    <row r="437" spans="1:17" ht="27" customHeight="1">
      <c r="J437" s="254"/>
      <c r="K437" s="40"/>
      <c r="L437" s="30"/>
      <c r="N437" s="31"/>
      <c r="Q437" s="40"/>
    </row>
    <row r="438" spans="1:17" ht="27" customHeight="1">
      <c r="J438" s="266"/>
      <c r="K438" s="40"/>
      <c r="L438" s="30"/>
      <c r="M438" s="113"/>
      <c r="N438" s="31"/>
      <c r="Q438" s="40"/>
    </row>
    <row r="439" spans="1:17" ht="27" customHeight="1">
      <c r="J439" s="254"/>
      <c r="K439" s="40"/>
      <c r="L439" s="30"/>
      <c r="N439" s="31"/>
      <c r="Q439" s="40"/>
    </row>
    <row r="440" spans="1:17" ht="27" customHeight="1">
      <c r="J440" s="254"/>
      <c r="K440" s="40"/>
      <c r="L440" s="30"/>
      <c r="M440" s="49"/>
      <c r="N440" s="31"/>
      <c r="Q440" s="40"/>
    </row>
    <row r="441" spans="1:17" ht="27" customHeight="1">
      <c r="A441" s="5"/>
      <c r="J441" s="254"/>
      <c r="K441" s="40"/>
      <c r="L441" s="30"/>
      <c r="N441" s="31"/>
      <c r="Q441" s="40"/>
    </row>
    <row r="442" spans="1:17" ht="27" customHeight="1">
      <c r="A442" s="5"/>
      <c r="J442" s="254"/>
      <c r="K442" s="40"/>
      <c r="L442" s="30"/>
      <c r="N442" s="31"/>
      <c r="Q442" s="40"/>
    </row>
    <row r="443" spans="1:17" ht="27" customHeight="1">
      <c r="A443" s="5"/>
      <c r="J443" s="254"/>
      <c r="K443" s="40"/>
      <c r="L443" s="30"/>
      <c r="N443" s="31"/>
      <c r="Q443" s="40"/>
    </row>
    <row r="444" spans="1:17" ht="27" customHeight="1">
      <c r="A444" s="5"/>
      <c r="J444" s="254"/>
      <c r="K444" s="40"/>
      <c r="L444" s="30"/>
      <c r="N444" s="31"/>
      <c r="Q444" s="40"/>
    </row>
    <row r="445" spans="1:17" ht="27" customHeight="1">
      <c r="A445" s="5"/>
      <c r="J445" s="254"/>
      <c r="K445" s="40"/>
      <c r="L445" s="30"/>
      <c r="N445" s="31"/>
      <c r="Q445" s="40"/>
    </row>
    <row r="446" spans="1:17" ht="27" customHeight="1">
      <c r="A446" s="5"/>
      <c r="J446" s="254"/>
      <c r="K446" s="40"/>
      <c r="L446" s="30"/>
      <c r="N446" s="31"/>
      <c r="Q446" s="40"/>
    </row>
    <row r="447" spans="1:17" ht="27" customHeight="1">
      <c r="A447" s="5"/>
      <c r="J447" s="254"/>
      <c r="K447" s="40"/>
      <c r="L447" s="30"/>
      <c r="N447" s="31"/>
      <c r="Q447" s="40"/>
    </row>
    <row r="448" spans="1:17" ht="27" customHeight="1">
      <c r="A448" s="5"/>
      <c r="J448" s="254"/>
      <c r="K448" s="40"/>
      <c r="L448" s="30"/>
      <c r="N448" s="31"/>
      <c r="Q448" s="40"/>
    </row>
    <row r="449" spans="1:17" ht="27" customHeight="1">
      <c r="A449" s="5"/>
      <c r="J449" s="254"/>
      <c r="K449" s="40"/>
      <c r="L449" s="30"/>
      <c r="N449" s="31"/>
      <c r="Q449" s="40"/>
    </row>
    <row r="450" spans="1:17" ht="27" customHeight="1">
      <c r="A450" s="5"/>
      <c r="J450" s="254"/>
      <c r="K450" s="40"/>
      <c r="L450" s="30"/>
      <c r="N450" s="31"/>
      <c r="Q450" s="40"/>
    </row>
    <row r="451" spans="1:17" ht="27" customHeight="1">
      <c r="A451" s="5"/>
      <c r="J451" s="254"/>
      <c r="K451" s="40"/>
      <c r="L451" s="30"/>
      <c r="N451" s="31"/>
      <c r="Q451" s="40"/>
    </row>
    <row r="452" spans="1:17" ht="27" customHeight="1">
      <c r="A452" s="5"/>
      <c r="J452" s="254"/>
      <c r="K452" s="40"/>
      <c r="L452" s="30"/>
      <c r="N452" s="31"/>
      <c r="Q452" s="40"/>
    </row>
    <row r="453" spans="1:17" ht="27" customHeight="1">
      <c r="A453" s="5"/>
      <c r="J453" s="254"/>
      <c r="K453" s="40"/>
      <c r="L453" s="30"/>
      <c r="N453" s="31"/>
      <c r="Q453" s="40"/>
    </row>
    <row r="454" spans="1:17" ht="27" customHeight="1">
      <c r="A454" s="5"/>
      <c r="J454" s="254"/>
      <c r="K454" s="40"/>
      <c r="L454" s="30"/>
      <c r="N454" s="31"/>
      <c r="Q454" s="40"/>
    </row>
    <row r="455" spans="1:17" ht="27" customHeight="1">
      <c r="A455" s="5"/>
      <c r="J455" s="254"/>
      <c r="K455" s="40"/>
      <c r="L455" s="30"/>
      <c r="N455" s="31"/>
      <c r="Q455" s="40"/>
    </row>
    <row r="456" spans="1:17" ht="27" customHeight="1">
      <c r="A456" s="5"/>
      <c r="J456" s="254"/>
      <c r="K456" s="40"/>
      <c r="L456" s="30"/>
      <c r="N456" s="31"/>
      <c r="Q456" s="40"/>
    </row>
    <row r="457" spans="1:17" ht="27" customHeight="1">
      <c r="A457" s="5"/>
      <c r="J457" s="254"/>
      <c r="K457" s="40"/>
      <c r="L457" s="30"/>
      <c r="N457" s="31"/>
      <c r="Q457" s="40"/>
    </row>
    <row r="458" spans="1:17" ht="27" customHeight="1">
      <c r="A458" s="5"/>
      <c r="J458" s="254"/>
      <c r="K458" s="40"/>
      <c r="L458" s="30"/>
      <c r="N458" s="31"/>
      <c r="Q458" s="40"/>
    </row>
    <row r="459" spans="1:17" ht="27" customHeight="1">
      <c r="A459" s="5"/>
      <c r="J459" s="254"/>
      <c r="K459" s="40"/>
      <c r="L459" s="30"/>
      <c r="N459" s="31"/>
      <c r="Q459" s="40"/>
    </row>
    <row r="460" spans="1:17" ht="27" customHeight="1">
      <c r="A460" s="5"/>
      <c r="J460" s="254"/>
      <c r="K460" s="40"/>
      <c r="L460" s="30"/>
      <c r="N460" s="31"/>
      <c r="Q460" s="40"/>
    </row>
    <row r="461" spans="1:17" ht="27" customHeight="1">
      <c r="A461" s="5"/>
      <c r="J461" s="254"/>
      <c r="K461" s="40"/>
      <c r="L461" s="30"/>
      <c r="N461" s="31"/>
      <c r="Q461" s="40"/>
    </row>
    <row r="462" spans="1:17" ht="27" customHeight="1">
      <c r="A462" s="5"/>
      <c r="J462" s="254"/>
      <c r="K462" s="40"/>
      <c r="L462" s="30"/>
      <c r="N462" s="31"/>
      <c r="Q462" s="40"/>
    </row>
    <row r="463" spans="1:17" ht="27" customHeight="1">
      <c r="A463" s="5"/>
      <c r="J463" s="254"/>
      <c r="K463" s="40"/>
      <c r="L463" s="30"/>
      <c r="N463" s="31"/>
      <c r="Q463" s="40"/>
    </row>
    <row r="464" spans="1:17" ht="27" customHeight="1">
      <c r="A464" s="5"/>
      <c r="J464" s="254"/>
      <c r="K464" s="40"/>
      <c r="L464" s="30"/>
      <c r="N464" s="31"/>
      <c r="Q464" s="40"/>
    </row>
    <row r="465" spans="1:17" ht="27" customHeight="1">
      <c r="A465" s="5"/>
      <c r="J465" s="254"/>
      <c r="K465" s="40"/>
      <c r="L465" s="30"/>
      <c r="N465" s="31"/>
      <c r="Q465" s="40"/>
    </row>
    <row r="466" spans="1:17" ht="27" customHeight="1">
      <c r="A466" s="5"/>
      <c r="J466" s="254"/>
      <c r="K466" s="40"/>
      <c r="L466" s="30"/>
      <c r="N466" s="31"/>
      <c r="Q466" s="40"/>
    </row>
    <row r="467" spans="1:17" ht="27" customHeight="1">
      <c r="A467" s="5"/>
      <c r="J467" s="254"/>
      <c r="K467" s="40"/>
      <c r="L467" s="30"/>
      <c r="N467" s="31"/>
      <c r="Q467" s="40"/>
    </row>
    <row r="468" spans="1:17" ht="27" customHeight="1">
      <c r="A468" s="5"/>
      <c r="J468" s="254"/>
      <c r="K468" s="40"/>
      <c r="L468" s="30"/>
      <c r="N468" s="31"/>
      <c r="Q468" s="40"/>
    </row>
    <row r="469" spans="1:17" ht="27" customHeight="1">
      <c r="A469" s="5"/>
      <c r="J469" s="254"/>
      <c r="K469" s="40"/>
      <c r="L469" s="30"/>
      <c r="N469" s="31"/>
      <c r="Q469" s="40"/>
    </row>
  </sheetData>
  <mergeCells count="13">
    <mergeCell ref="A205:O205"/>
    <mergeCell ref="C103:O103"/>
    <mergeCell ref="C137:O137"/>
    <mergeCell ref="A171:O171"/>
    <mergeCell ref="C1:O1"/>
    <mergeCell ref="C35:O35"/>
    <mergeCell ref="C69:O69"/>
    <mergeCell ref="A404:O404"/>
    <mergeCell ref="A305:O305"/>
    <mergeCell ref="A338:O338"/>
    <mergeCell ref="A371:O371"/>
    <mergeCell ref="C272:O272"/>
    <mergeCell ref="C239:O239"/>
  </mergeCells>
  <phoneticPr fontId="3" type="noConversion"/>
  <printOptions horizontalCentered="1"/>
  <pageMargins left="0" right="0" top="1.1811023622047245" bottom="0.98425196850393704" header="0.51181102362204722" footer="0.51181102362204722"/>
  <pageSetup paperSize="9" scale="49" orientation="landscape" r:id="rId1"/>
  <headerFooter alignWithMargins="0"/>
  <rowBreaks count="5" manualBreakCount="5">
    <brk id="33" max="19" man="1"/>
    <brk id="67" max="19" man="1"/>
    <brk id="303" max="19" man="1"/>
    <brk id="370" max="19" man="1"/>
    <brk id="403" max="19" man="1"/>
  </rowBreaks>
  <ignoredErrors>
    <ignoredError sqref="J28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3"/>
  <sheetViews>
    <sheetView zoomScale="83" zoomScaleNormal="83" workbookViewId="0">
      <pane xSplit="4" ySplit="2" topLeftCell="E363" activePane="bottomRight" state="frozen"/>
      <selection pane="topRight" activeCell="E1" sqref="E1"/>
      <selection pane="bottomLeft" activeCell="A3" sqref="A3"/>
      <selection pane="bottomRight" activeCell="K315" sqref="K315"/>
    </sheetView>
  </sheetViews>
  <sheetFormatPr defaultColWidth="8.796875" defaultRowHeight="21" customHeight="1"/>
  <cols>
    <col min="1" max="1" width="3.69921875" style="17" customWidth="1"/>
    <col min="2" max="2" width="9.09765625" style="15" customWidth="1"/>
    <col min="3" max="3" width="27.3984375" style="17" customWidth="1"/>
    <col min="4" max="7" width="11.09765625" style="321" customWidth="1"/>
    <col min="8" max="8" width="11.59765625" style="321" customWidth="1"/>
    <col min="9" max="9" width="11.59765625" style="17" customWidth="1"/>
    <col min="10" max="10" width="9" style="183" customWidth="1"/>
    <col min="11" max="12" width="8.796875" style="183"/>
    <col min="13" max="13" width="8.796875" style="128"/>
    <col min="14" max="16384" width="8.796875" style="17"/>
  </cols>
  <sheetData>
    <row r="1" spans="2:13" ht="21" customHeight="1">
      <c r="B1" s="325" t="s">
        <v>124</v>
      </c>
      <c r="C1" s="325"/>
      <c r="D1" s="325"/>
      <c r="E1" s="325"/>
      <c r="F1" s="325"/>
      <c r="G1" s="325"/>
      <c r="H1" s="325"/>
      <c r="I1" s="325"/>
    </row>
    <row r="2" spans="2:13" ht="21" customHeight="1">
      <c r="B2" s="13" t="s">
        <v>90</v>
      </c>
      <c r="C2" s="13" t="s">
        <v>91</v>
      </c>
      <c r="D2" s="184" t="s">
        <v>92</v>
      </c>
      <c r="E2" s="184" t="s">
        <v>93</v>
      </c>
      <c r="F2" s="184" t="s">
        <v>94</v>
      </c>
      <c r="G2" s="184" t="s">
        <v>95</v>
      </c>
      <c r="H2" s="23" t="s">
        <v>96</v>
      </c>
      <c r="I2" s="23" t="s">
        <v>15</v>
      </c>
    </row>
    <row r="3" spans="2:13" ht="21" customHeight="1">
      <c r="B3" s="14">
        <v>1120</v>
      </c>
      <c r="C3" s="21" t="s">
        <v>97</v>
      </c>
      <c r="D3" s="312">
        <v>4</v>
      </c>
      <c r="E3" s="312">
        <v>91</v>
      </c>
      <c r="F3" s="312">
        <v>0</v>
      </c>
      <c r="G3" s="185">
        <f t="shared" ref="G3:G21" si="0">SUM(D3:F3)</f>
        <v>95</v>
      </c>
      <c r="H3" s="313">
        <f t="shared" ref="H3:H24" si="1">E3/G3</f>
        <v>0.95789473684210524</v>
      </c>
      <c r="I3" s="313">
        <f t="shared" ref="I3:I24" si="2">F3/G3</f>
        <v>0</v>
      </c>
      <c r="J3" s="183">
        <f>D3/G3</f>
        <v>4.2105263157894736E-2</v>
      </c>
      <c r="K3" s="183">
        <f>E3/G3</f>
        <v>0.95789473684210524</v>
      </c>
      <c r="L3" s="183">
        <f>F3/G3</f>
        <v>0</v>
      </c>
      <c r="M3" s="129"/>
    </row>
    <row r="4" spans="2:13" ht="21" customHeight="1">
      <c r="B4" s="14">
        <v>1121</v>
      </c>
      <c r="C4" s="21" t="s">
        <v>69</v>
      </c>
      <c r="D4" s="312">
        <v>4531</v>
      </c>
      <c r="E4" s="312">
        <v>6887</v>
      </c>
      <c r="F4" s="312">
        <v>1402</v>
      </c>
      <c r="G4" s="185">
        <f t="shared" si="0"/>
        <v>12820</v>
      </c>
      <c r="H4" s="313">
        <f t="shared" si="1"/>
        <v>0.53720748829953202</v>
      </c>
      <c r="I4" s="313">
        <f t="shared" si="2"/>
        <v>0.1093603744149766</v>
      </c>
      <c r="J4" s="183">
        <f t="shared" ref="J4:J67" si="3">D4/G4</f>
        <v>0.35343213728549144</v>
      </c>
      <c r="K4" s="183">
        <f t="shared" ref="K4:K67" si="4">E4/G4</f>
        <v>0.53720748829953202</v>
      </c>
      <c r="L4" s="183">
        <f t="shared" ref="L4:L67" si="5">F4/G4</f>
        <v>0.1093603744149766</v>
      </c>
      <c r="M4" s="129"/>
    </row>
    <row r="5" spans="2:13" ht="21" customHeight="1">
      <c r="B5" s="14">
        <v>1122</v>
      </c>
      <c r="C5" s="21" t="s">
        <v>70</v>
      </c>
      <c r="D5" s="312">
        <v>703</v>
      </c>
      <c r="E5" s="312">
        <v>1467</v>
      </c>
      <c r="F5" s="312">
        <v>155</v>
      </c>
      <c r="G5" s="185">
        <f t="shared" si="0"/>
        <v>2325</v>
      </c>
      <c r="H5" s="313">
        <f t="shared" si="1"/>
        <v>0.63096774193548388</v>
      </c>
      <c r="I5" s="313">
        <f t="shared" si="2"/>
        <v>6.6666666666666666E-2</v>
      </c>
      <c r="J5" s="183">
        <f t="shared" si="3"/>
        <v>0.30236559139784946</v>
      </c>
      <c r="K5" s="183">
        <f t="shared" si="4"/>
        <v>0.63096774193548388</v>
      </c>
      <c r="L5" s="183">
        <f t="shared" si="5"/>
        <v>6.6666666666666666E-2</v>
      </c>
      <c r="M5" s="129"/>
    </row>
    <row r="6" spans="2:13" ht="21" customHeight="1">
      <c r="B6" s="14">
        <v>1123</v>
      </c>
      <c r="C6" s="21" t="s">
        <v>71</v>
      </c>
      <c r="D6" s="312">
        <v>1643</v>
      </c>
      <c r="E6" s="312">
        <v>2398</v>
      </c>
      <c r="F6" s="312">
        <v>230</v>
      </c>
      <c r="G6" s="185">
        <f t="shared" si="0"/>
        <v>4271</v>
      </c>
      <c r="H6" s="313">
        <f t="shared" si="1"/>
        <v>0.56146101615546706</v>
      </c>
      <c r="I6" s="313">
        <f t="shared" si="2"/>
        <v>5.3851557012409269E-2</v>
      </c>
      <c r="J6" s="183">
        <f t="shared" si="3"/>
        <v>0.38468742683212365</v>
      </c>
      <c r="K6" s="183">
        <f t="shared" si="4"/>
        <v>0.56146101615546706</v>
      </c>
      <c r="L6" s="183">
        <f t="shared" si="5"/>
        <v>5.3851557012409269E-2</v>
      </c>
      <c r="M6" s="129"/>
    </row>
    <row r="7" spans="2:13" ht="21" customHeight="1">
      <c r="B7" s="14">
        <v>1125</v>
      </c>
      <c r="C7" s="21" t="s">
        <v>72</v>
      </c>
      <c r="D7" s="312">
        <v>125</v>
      </c>
      <c r="E7" s="312">
        <v>331</v>
      </c>
      <c r="F7" s="312">
        <v>1</v>
      </c>
      <c r="G7" s="185">
        <f t="shared" si="0"/>
        <v>457</v>
      </c>
      <c r="H7" s="313">
        <f t="shared" si="1"/>
        <v>0.72428884026258211</v>
      </c>
      <c r="I7" s="313">
        <f t="shared" si="2"/>
        <v>2.1881838074398249E-3</v>
      </c>
      <c r="J7" s="183">
        <f t="shared" si="3"/>
        <v>0.2735229759299781</v>
      </c>
      <c r="K7" s="183">
        <f t="shared" si="4"/>
        <v>0.72428884026258211</v>
      </c>
      <c r="L7" s="183">
        <f t="shared" si="5"/>
        <v>2.1881838074398249E-3</v>
      </c>
      <c r="M7" s="129"/>
    </row>
    <row r="8" spans="2:13" ht="21" customHeight="1">
      <c r="B8" s="14">
        <v>1126</v>
      </c>
      <c r="C8" s="21" t="s">
        <v>73</v>
      </c>
      <c r="D8" s="312">
        <v>793</v>
      </c>
      <c r="E8" s="312">
        <v>272</v>
      </c>
      <c r="F8" s="312">
        <v>142</v>
      </c>
      <c r="G8" s="185">
        <f t="shared" si="0"/>
        <v>1207</v>
      </c>
      <c r="H8" s="313">
        <f t="shared" si="1"/>
        <v>0.22535211267605634</v>
      </c>
      <c r="I8" s="313">
        <f t="shared" si="2"/>
        <v>0.11764705882352941</v>
      </c>
      <c r="J8" s="183">
        <f t="shared" si="3"/>
        <v>0.6570008285004143</v>
      </c>
      <c r="K8" s="183">
        <f t="shared" si="4"/>
        <v>0.22535211267605634</v>
      </c>
      <c r="L8" s="183">
        <f t="shared" si="5"/>
        <v>0.11764705882352941</v>
      </c>
      <c r="M8" s="129"/>
    </row>
    <row r="9" spans="2:13" ht="21" customHeight="1">
      <c r="B9" s="14">
        <v>1127</v>
      </c>
      <c r="C9" s="182" t="s">
        <v>110</v>
      </c>
      <c r="D9" s="312">
        <v>473</v>
      </c>
      <c r="E9" s="312">
        <v>327</v>
      </c>
      <c r="F9" s="312">
        <v>42</v>
      </c>
      <c r="G9" s="185">
        <f t="shared" si="0"/>
        <v>842</v>
      </c>
      <c r="H9" s="313">
        <f t="shared" si="1"/>
        <v>0.38836104513064135</v>
      </c>
      <c r="I9" s="313">
        <f t="shared" si="2"/>
        <v>4.9881235154394299E-2</v>
      </c>
      <c r="J9" s="183">
        <f t="shared" si="3"/>
        <v>0.56175771971496435</v>
      </c>
      <c r="K9" s="183">
        <f t="shared" si="4"/>
        <v>0.38836104513064135</v>
      </c>
      <c r="L9" s="183">
        <f t="shared" si="5"/>
        <v>4.9881235154394299E-2</v>
      </c>
      <c r="M9" s="129"/>
    </row>
    <row r="10" spans="2:13" ht="21" customHeight="1">
      <c r="B10" s="14">
        <v>1128</v>
      </c>
      <c r="C10" s="18" t="s">
        <v>80</v>
      </c>
      <c r="D10" s="312">
        <v>143</v>
      </c>
      <c r="E10" s="312">
        <v>253</v>
      </c>
      <c r="F10" s="312">
        <v>7</v>
      </c>
      <c r="G10" s="185">
        <f t="shared" si="0"/>
        <v>403</v>
      </c>
      <c r="H10" s="313">
        <f t="shared" si="1"/>
        <v>0.62779156327543428</v>
      </c>
      <c r="I10" s="313">
        <f t="shared" si="2"/>
        <v>1.7369727047146403E-2</v>
      </c>
      <c r="J10" s="183">
        <f t="shared" si="3"/>
        <v>0.35483870967741937</v>
      </c>
      <c r="K10" s="183">
        <f t="shared" si="4"/>
        <v>0.62779156327543428</v>
      </c>
      <c r="L10" s="183">
        <f t="shared" si="5"/>
        <v>1.7369727047146403E-2</v>
      </c>
      <c r="M10" s="129"/>
    </row>
    <row r="11" spans="2:13" ht="21" customHeight="1">
      <c r="B11" s="14">
        <v>1129</v>
      </c>
      <c r="C11" s="21" t="s">
        <v>81</v>
      </c>
      <c r="D11" s="312">
        <v>2101</v>
      </c>
      <c r="E11" s="312">
        <v>1170</v>
      </c>
      <c r="F11" s="312">
        <v>278</v>
      </c>
      <c r="G11" s="185">
        <f t="shared" si="0"/>
        <v>3549</v>
      </c>
      <c r="H11" s="313">
        <f t="shared" si="1"/>
        <v>0.32967032967032966</v>
      </c>
      <c r="I11" s="313">
        <f t="shared" si="2"/>
        <v>7.8331924485770643E-2</v>
      </c>
      <c r="J11" s="183">
        <f t="shared" si="3"/>
        <v>0.59199774584389964</v>
      </c>
      <c r="K11" s="183">
        <f t="shared" si="4"/>
        <v>0.32967032967032966</v>
      </c>
      <c r="L11" s="183">
        <f t="shared" si="5"/>
        <v>7.8331924485770643E-2</v>
      </c>
      <c r="M11" s="129"/>
    </row>
    <row r="12" spans="2:13" ht="21" customHeight="1">
      <c r="B12" s="14">
        <v>1130</v>
      </c>
      <c r="C12" s="21" t="s">
        <v>82</v>
      </c>
      <c r="D12" s="312">
        <v>524</v>
      </c>
      <c r="E12" s="312">
        <v>345</v>
      </c>
      <c r="F12" s="312">
        <v>50</v>
      </c>
      <c r="G12" s="185">
        <f t="shared" si="0"/>
        <v>919</v>
      </c>
      <c r="H12" s="313">
        <f t="shared" si="1"/>
        <v>0.37540805223068552</v>
      </c>
      <c r="I12" s="313">
        <f t="shared" si="2"/>
        <v>5.4406964091403699E-2</v>
      </c>
      <c r="J12" s="183">
        <f t="shared" si="3"/>
        <v>0.57018498367791082</v>
      </c>
      <c r="K12" s="183">
        <f t="shared" si="4"/>
        <v>0.37540805223068552</v>
      </c>
      <c r="L12" s="183">
        <f t="shared" si="5"/>
        <v>5.4406964091403699E-2</v>
      </c>
      <c r="M12" s="129"/>
    </row>
    <row r="13" spans="2:13" ht="21" customHeight="1">
      <c r="B13" s="14">
        <v>1131</v>
      </c>
      <c r="C13" s="21" t="s">
        <v>83</v>
      </c>
      <c r="D13" s="312">
        <v>2606</v>
      </c>
      <c r="E13" s="312">
        <v>1347</v>
      </c>
      <c r="F13" s="312">
        <v>740</v>
      </c>
      <c r="G13" s="185">
        <f t="shared" si="0"/>
        <v>4693</v>
      </c>
      <c r="H13" s="313">
        <f t="shared" si="1"/>
        <v>0.28702322608139785</v>
      </c>
      <c r="I13" s="313">
        <f t="shared" si="2"/>
        <v>0.15768165352652888</v>
      </c>
      <c r="J13" s="183">
        <f t="shared" si="3"/>
        <v>0.55529512039207329</v>
      </c>
      <c r="K13" s="183">
        <f t="shared" si="4"/>
        <v>0.28702322608139785</v>
      </c>
      <c r="L13" s="183">
        <f t="shared" si="5"/>
        <v>0.15768165352652888</v>
      </c>
      <c r="M13" s="129"/>
    </row>
    <row r="14" spans="2:13" ht="21" customHeight="1">
      <c r="B14" s="14">
        <v>1132</v>
      </c>
      <c r="C14" s="21" t="s">
        <v>84</v>
      </c>
      <c r="D14" s="312">
        <v>2029</v>
      </c>
      <c r="E14" s="312">
        <v>1776</v>
      </c>
      <c r="F14" s="312">
        <v>546</v>
      </c>
      <c r="G14" s="185">
        <f t="shared" si="0"/>
        <v>4351</v>
      </c>
      <c r="H14" s="313">
        <f t="shared" si="1"/>
        <v>0.40818202712020224</v>
      </c>
      <c r="I14" s="313">
        <f t="shared" si="2"/>
        <v>0.12548839347276489</v>
      </c>
      <c r="J14" s="183">
        <f t="shared" si="3"/>
        <v>0.46632957940703285</v>
      </c>
      <c r="K14" s="183">
        <f t="shared" si="4"/>
        <v>0.40818202712020224</v>
      </c>
      <c r="L14" s="183">
        <f t="shared" si="5"/>
        <v>0.12548839347276489</v>
      </c>
      <c r="M14" s="129"/>
    </row>
    <row r="15" spans="2:13" ht="21" customHeight="1">
      <c r="B15" s="14">
        <v>1133</v>
      </c>
      <c r="C15" s="21" t="s">
        <v>85</v>
      </c>
      <c r="D15" s="185">
        <v>863</v>
      </c>
      <c r="E15" s="185">
        <v>812</v>
      </c>
      <c r="F15" s="185">
        <v>50</v>
      </c>
      <c r="G15" s="185">
        <f t="shared" si="0"/>
        <v>1725</v>
      </c>
      <c r="H15" s="313">
        <f t="shared" si="1"/>
        <v>0.47072463768115941</v>
      </c>
      <c r="I15" s="313">
        <f t="shared" si="2"/>
        <v>2.8985507246376812E-2</v>
      </c>
      <c r="J15" s="183">
        <f t="shared" si="3"/>
        <v>0.50028985507246382</v>
      </c>
      <c r="K15" s="183">
        <f t="shared" si="4"/>
        <v>0.47072463768115941</v>
      </c>
      <c r="L15" s="183">
        <f t="shared" si="5"/>
        <v>2.8985507246376812E-2</v>
      </c>
      <c r="M15" s="129"/>
    </row>
    <row r="16" spans="2:13" ht="21" customHeight="1">
      <c r="B16" s="14">
        <v>1135</v>
      </c>
      <c r="C16" s="21" t="s">
        <v>74</v>
      </c>
      <c r="D16" s="312">
        <v>2716</v>
      </c>
      <c r="E16" s="312">
        <v>1773</v>
      </c>
      <c r="F16" s="312">
        <v>273</v>
      </c>
      <c r="G16" s="185">
        <f t="shared" si="0"/>
        <v>4762</v>
      </c>
      <c r="H16" s="313">
        <f t="shared" si="1"/>
        <v>0.37232255354892901</v>
      </c>
      <c r="I16" s="313">
        <f t="shared" si="2"/>
        <v>5.7328853422931543E-2</v>
      </c>
      <c r="J16" s="183">
        <f t="shared" si="3"/>
        <v>0.57034859302813945</v>
      </c>
      <c r="K16" s="183">
        <f t="shared" si="4"/>
        <v>0.37232255354892901</v>
      </c>
      <c r="L16" s="183">
        <f t="shared" si="5"/>
        <v>5.7328853422931543E-2</v>
      </c>
      <c r="M16" s="129"/>
    </row>
    <row r="17" spans="2:13" ht="21" customHeight="1">
      <c r="B17" s="14">
        <v>1136</v>
      </c>
      <c r="C17" s="21" t="s">
        <v>75</v>
      </c>
      <c r="D17" s="312">
        <v>1472</v>
      </c>
      <c r="E17" s="312">
        <v>456</v>
      </c>
      <c r="F17" s="312">
        <v>415</v>
      </c>
      <c r="G17" s="185">
        <f t="shared" si="0"/>
        <v>2343</v>
      </c>
      <c r="H17" s="313">
        <f t="shared" si="1"/>
        <v>0.1946222791293214</v>
      </c>
      <c r="I17" s="313">
        <f t="shared" si="2"/>
        <v>0.17712334613743064</v>
      </c>
      <c r="J17" s="183">
        <f t="shared" si="3"/>
        <v>0.62825437473324797</v>
      </c>
      <c r="K17" s="183">
        <f t="shared" si="4"/>
        <v>0.1946222791293214</v>
      </c>
      <c r="L17" s="183">
        <f t="shared" si="5"/>
        <v>0.17712334613743064</v>
      </c>
      <c r="M17" s="129"/>
    </row>
    <row r="18" spans="2:13" ht="21" customHeight="1">
      <c r="B18" s="14">
        <v>1137</v>
      </c>
      <c r="C18" s="21" t="s">
        <v>76</v>
      </c>
      <c r="D18" s="312">
        <v>520</v>
      </c>
      <c r="E18" s="312">
        <v>3813</v>
      </c>
      <c r="F18" s="312">
        <v>720</v>
      </c>
      <c r="G18" s="185">
        <f t="shared" si="0"/>
        <v>5053</v>
      </c>
      <c r="H18" s="313">
        <f t="shared" si="1"/>
        <v>0.754601226993865</v>
      </c>
      <c r="I18" s="313">
        <f t="shared" si="2"/>
        <v>0.14248961013259451</v>
      </c>
      <c r="J18" s="183">
        <f t="shared" si="3"/>
        <v>0.10290916287354047</v>
      </c>
      <c r="K18" s="183">
        <f t="shared" si="4"/>
        <v>0.754601226993865</v>
      </c>
      <c r="L18" s="183">
        <f t="shared" si="5"/>
        <v>0.14248961013259451</v>
      </c>
      <c r="M18" s="129"/>
    </row>
    <row r="19" spans="2:13" ht="21" customHeight="1">
      <c r="B19" s="14">
        <v>1139</v>
      </c>
      <c r="C19" s="21" t="s">
        <v>77</v>
      </c>
      <c r="D19" s="312">
        <v>3057</v>
      </c>
      <c r="E19" s="312">
        <v>2387</v>
      </c>
      <c r="F19" s="312">
        <v>514</v>
      </c>
      <c r="G19" s="185">
        <f t="shared" si="0"/>
        <v>5958</v>
      </c>
      <c r="H19" s="313">
        <f t="shared" si="1"/>
        <v>0.40063779791876469</v>
      </c>
      <c r="I19" s="313">
        <f t="shared" si="2"/>
        <v>8.6270560590802278E-2</v>
      </c>
      <c r="J19" s="183">
        <f t="shared" si="3"/>
        <v>0.51309164149043307</v>
      </c>
      <c r="K19" s="183">
        <f t="shared" si="4"/>
        <v>0.40063779791876469</v>
      </c>
      <c r="L19" s="183">
        <f t="shared" si="5"/>
        <v>8.6270560590802278E-2</v>
      </c>
      <c r="M19" s="129"/>
    </row>
    <row r="20" spans="2:13" ht="21" customHeight="1">
      <c r="B20" s="14">
        <v>1140</v>
      </c>
      <c r="C20" s="21" t="s">
        <v>78</v>
      </c>
      <c r="D20" s="312">
        <v>2954</v>
      </c>
      <c r="E20" s="312">
        <v>3441</v>
      </c>
      <c r="F20" s="312">
        <v>152</v>
      </c>
      <c r="G20" s="185">
        <f t="shared" si="0"/>
        <v>6547</v>
      </c>
      <c r="H20" s="313">
        <f t="shared" si="1"/>
        <v>0.52558423705513979</v>
      </c>
      <c r="I20" s="313">
        <f t="shared" si="2"/>
        <v>2.3216740491828317E-2</v>
      </c>
      <c r="J20" s="183">
        <f t="shared" si="3"/>
        <v>0.45119902245303195</v>
      </c>
      <c r="K20" s="183">
        <f t="shared" si="4"/>
        <v>0.52558423705513979</v>
      </c>
      <c r="L20" s="183">
        <f t="shared" si="5"/>
        <v>2.3216740491828317E-2</v>
      </c>
      <c r="M20" s="129"/>
    </row>
    <row r="21" spans="2:13" ht="21" customHeight="1">
      <c r="B21" s="14">
        <v>1141</v>
      </c>
      <c r="C21" s="21" t="s">
        <v>79</v>
      </c>
      <c r="D21" s="312">
        <v>856</v>
      </c>
      <c r="E21" s="312">
        <v>512</v>
      </c>
      <c r="F21" s="312">
        <v>12</v>
      </c>
      <c r="G21" s="185">
        <f t="shared" si="0"/>
        <v>1380</v>
      </c>
      <c r="H21" s="313">
        <f t="shared" si="1"/>
        <v>0.37101449275362319</v>
      </c>
      <c r="I21" s="313">
        <f t="shared" si="2"/>
        <v>8.6956521739130436E-3</v>
      </c>
      <c r="J21" s="183">
        <f t="shared" si="3"/>
        <v>0.62028985507246381</v>
      </c>
      <c r="K21" s="183">
        <f t="shared" si="4"/>
        <v>0.37101449275362319</v>
      </c>
      <c r="L21" s="183">
        <f t="shared" si="5"/>
        <v>8.6956521739130436E-3</v>
      </c>
      <c r="M21" s="129"/>
    </row>
    <row r="22" spans="2:13" ht="21" customHeight="1">
      <c r="B22" s="14">
        <v>1142</v>
      </c>
      <c r="C22" s="21" t="s">
        <v>86</v>
      </c>
      <c r="D22" s="312">
        <v>936</v>
      </c>
      <c r="E22" s="312">
        <v>910</v>
      </c>
      <c r="F22" s="312">
        <v>56</v>
      </c>
      <c r="G22" s="185">
        <f>SUM(D22:F22)</f>
        <v>1902</v>
      </c>
      <c r="H22" s="313">
        <f t="shared" si="1"/>
        <v>0.47844374342797058</v>
      </c>
      <c r="I22" s="313">
        <f t="shared" si="2"/>
        <v>2.9442691903259727E-2</v>
      </c>
      <c r="J22" s="183">
        <f t="shared" si="3"/>
        <v>0.49211356466876971</v>
      </c>
      <c r="K22" s="183">
        <f t="shared" si="4"/>
        <v>0.47844374342797058</v>
      </c>
      <c r="L22" s="183">
        <f t="shared" si="5"/>
        <v>2.9442691903259727E-2</v>
      </c>
      <c r="M22" s="129"/>
    </row>
    <row r="23" spans="2:13" ht="21" customHeight="1">
      <c r="B23" s="14">
        <v>1143</v>
      </c>
      <c r="C23" s="21" t="s">
        <v>87</v>
      </c>
      <c r="D23" s="312">
        <v>894</v>
      </c>
      <c r="E23" s="312">
        <v>55</v>
      </c>
      <c r="F23" s="312">
        <v>4</v>
      </c>
      <c r="G23" s="185">
        <f>SUM(D23:F23)</f>
        <v>953</v>
      </c>
      <c r="H23" s="313">
        <f t="shared" si="1"/>
        <v>5.7712486883525711E-2</v>
      </c>
      <c r="I23" s="313">
        <f t="shared" si="2"/>
        <v>4.1972717733473244E-3</v>
      </c>
      <c r="J23" s="183">
        <f t="shared" si="3"/>
        <v>0.93809024134312702</v>
      </c>
      <c r="K23" s="183">
        <f t="shared" si="4"/>
        <v>5.7712486883525711E-2</v>
      </c>
      <c r="L23" s="183">
        <f t="shared" si="5"/>
        <v>4.1972717733473244E-3</v>
      </c>
      <c r="M23" s="129"/>
    </row>
    <row r="24" spans="2:13" ht="21" customHeight="1">
      <c r="B24" s="14">
        <v>1145</v>
      </c>
      <c r="C24" s="21" t="s">
        <v>88</v>
      </c>
      <c r="D24" s="312">
        <v>4554</v>
      </c>
      <c r="E24" s="312">
        <v>5404</v>
      </c>
      <c r="F24" s="312">
        <v>325</v>
      </c>
      <c r="G24" s="185">
        <f>SUM(D24:F24)</f>
        <v>10283</v>
      </c>
      <c r="H24" s="313">
        <f t="shared" si="1"/>
        <v>0.52552756977535742</v>
      </c>
      <c r="I24" s="313">
        <f t="shared" si="2"/>
        <v>3.1605562579013903E-2</v>
      </c>
      <c r="J24" s="183">
        <f t="shared" si="3"/>
        <v>0.44286686764562871</v>
      </c>
      <c r="K24" s="183">
        <f t="shared" si="4"/>
        <v>0.52552756977535742</v>
      </c>
      <c r="L24" s="183">
        <f t="shared" si="5"/>
        <v>3.1605562579013903E-2</v>
      </c>
      <c r="M24" s="129"/>
    </row>
    <row r="25" spans="2:13" ht="21" customHeight="1">
      <c r="B25" s="16"/>
      <c r="C25" s="19"/>
      <c r="D25" s="314"/>
      <c r="E25" s="314"/>
      <c r="F25" s="314"/>
      <c r="G25" s="187">
        <f>SUM(G3:G24)</f>
        <v>76838</v>
      </c>
      <c r="H25" s="315"/>
      <c r="I25" s="315"/>
      <c r="J25" s="183">
        <f t="shared" si="3"/>
        <v>0</v>
      </c>
      <c r="K25" s="183">
        <f t="shared" si="4"/>
        <v>0</v>
      </c>
      <c r="L25" s="183">
        <f t="shared" si="5"/>
        <v>0</v>
      </c>
    </row>
    <row r="26" spans="2:13" ht="21" customHeight="1">
      <c r="B26" s="12"/>
      <c r="C26" s="22"/>
      <c r="D26" s="316"/>
      <c r="E26" s="316"/>
      <c r="F26" s="316"/>
      <c r="G26" s="188"/>
      <c r="H26" s="317"/>
      <c r="I26" s="317"/>
      <c r="J26" s="183" t="e">
        <f t="shared" si="3"/>
        <v>#DIV/0!</v>
      </c>
      <c r="K26" s="183" t="e">
        <f t="shared" si="4"/>
        <v>#DIV/0!</v>
      </c>
      <c r="L26" s="183" t="e">
        <f t="shared" si="5"/>
        <v>#DIV/0!</v>
      </c>
    </row>
    <row r="27" spans="2:13" ht="21" customHeight="1">
      <c r="B27" s="12"/>
      <c r="C27" s="22"/>
      <c r="D27" s="316"/>
      <c r="E27" s="316"/>
      <c r="F27" s="316"/>
      <c r="G27" s="188"/>
      <c r="H27" s="317"/>
      <c r="I27" s="317"/>
      <c r="J27" s="183" t="e">
        <f t="shared" si="3"/>
        <v>#DIV/0!</v>
      </c>
      <c r="K27" s="183" t="e">
        <f t="shared" si="4"/>
        <v>#DIV/0!</v>
      </c>
      <c r="L27" s="183" t="e">
        <f t="shared" si="5"/>
        <v>#DIV/0!</v>
      </c>
    </row>
    <row r="28" spans="2:13" ht="21" customHeight="1">
      <c r="B28" s="12"/>
      <c r="C28" s="22"/>
      <c r="D28" s="316"/>
      <c r="E28" s="316"/>
      <c r="F28" s="316"/>
      <c r="G28" s="188"/>
      <c r="H28" s="317"/>
      <c r="I28" s="317"/>
      <c r="J28" s="183" t="e">
        <f t="shared" si="3"/>
        <v>#DIV/0!</v>
      </c>
      <c r="K28" s="183" t="e">
        <f t="shared" si="4"/>
        <v>#DIV/0!</v>
      </c>
      <c r="L28" s="183" t="e">
        <f t="shared" si="5"/>
        <v>#DIV/0!</v>
      </c>
    </row>
    <row r="29" spans="2:13" ht="21" customHeight="1">
      <c r="B29" s="325" t="s">
        <v>125</v>
      </c>
      <c r="C29" s="325"/>
      <c r="D29" s="325"/>
      <c r="E29" s="325"/>
      <c r="F29" s="325"/>
      <c r="G29" s="325"/>
      <c r="H29" s="325"/>
      <c r="I29" s="325"/>
      <c r="J29" s="183" t="e">
        <f t="shared" si="3"/>
        <v>#DIV/0!</v>
      </c>
      <c r="K29" s="183" t="e">
        <f t="shared" si="4"/>
        <v>#DIV/0!</v>
      </c>
      <c r="L29" s="183" t="e">
        <f t="shared" si="5"/>
        <v>#DIV/0!</v>
      </c>
    </row>
    <row r="30" spans="2:13" ht="21" customHeight="1">
      <c r="B30" s="13" t="s">
        <v>90</v>
      </c>
      <c r="C30" s="13" t="s">
        <v>91</v>
      </c>
      <c r="D30" s="184" t="s">
        <v>92</v>
      </c>
      <c r="E30" s="184" t="s">
        <v>93</v>
      </c>
      <c r="F30" s="184" t="s">
        <v>94</v>
      </c>
      <c r="G30" s="184" t="s">
        <v>95</v>
      </c>
      <c r="H30" s="23" t="s">
        <v>96</v>
      </c>
      <c r="I30" s="23" t="s">
        <v>15</v>
      </c>
      <c r="J30" s="183" t="e">
        <f t="shared" si="3"/>
        <v>#VALUE!</v>
      </c>
      <c r="K30" s="183" t="e">
        <f t="shared" si="4"/>
        <v>#VALUE!</v>
      </c>
      <c r="L30" s="183" t="e">
        <f t="shared" si="5"/>
        <v>#VALUE!</v>
      </c>
    </row>
    <row r="31" spans="2:13" ht="21" customHeight="1">
      <c r="B31" s="14">
        <v>1120</v>
      </c>
      <c r="C31" s="18" t="s">
        <v>97</v>
      </c>
      <c r="D31" s="312">
        <v>3</v>
      </c>
      <c r="E31" s="312">
        <v>22</v>
      </c>
      <c r="F31" s="312">
        <v>0</v>
      </c>
      <c r="G31" s="185">
        <f t="shared" ref="G31:G49" si="6">SUM(D31:F31)</f>
        <v>25</v>
      </c>
      <c r="H31" s="313">
        <f t="shared" ref="H31:H52" si="7">E31/G31</f>
        <v>0.88</v>
      </c>
      <c r="I31" s="313">
        <f t="shared" ref="I31:I52" si="8">F31/G31</f>
        <v>0</v>
      </c>
      <c r="J31" s="183">
        <f t="shared" si="3"/>
        <v>0.12</v>
      </c>
      <c r="K31" s="183">
        <f t="shared" si="4"/>
        <v>0.88</v>
      </c>
      <c r="L31" s="183">
        <f t="shared" si="5"/>
        <v>0</v>
      </c>
      <c r="M31" s="129"/>
    </row>
    <row r="32" spans="2:13" ht="21" customHeight="1">
      <c r="B32" s="14">
        <v>1121</v>
      </c>
      <c r="C32" s="18" t="s">
        <v>69</v>
      </c>
      <c r="D32" s="312">
        <v>3996</v>
      </c>
      <c r="E32" s="312">
        <v>6954</v>
      </c>
      <c r="F32" s="312">
        <v>692</v>
      </c>
      <c r="G32" s="185">
        <f t="shared" si="6"/>
        <v>11642</v>
      </c>
      <c r="H32" s="313">
        <f t="shared" si="7"/>
        <v>0.5973200481017007</v>
      </c>
      <c r="I32" s="313">
        <f t="shared" si="8"/>
        <v>5.9439958769970797E-2</v>
      </c>
      <c r="J32" s="183">
        <f t="shared" si="3"/>
        <v>0.34323999312832848</v>
      </c>
      <c r="K32" s="183">
        <f t="shared" si="4"/>
        <v>0.5973200481017007</v>
      </c>
      <c r="L32" s="183">
        <f t="shared" si="5"/>
        <v>5.9439958769970797E-2</v>
      </c>
      <c r="M32" s="129"/>
    </row>
    <row r="33" spans="2:13" ht="21" customHeight="1">
      <c r="B33" s="14">
        <v>1122</v>
      </c>
      <c r="C33" s="18" t="s">
        <v>70</v>
      </c>
      <c r="D33" s="312">
        <v>598</v>
      </c>
      <c r="E33" s="312">
        <v>1394</v>
      </c>
      <c r="F33" s="312">
        <v>49</v>
      </c>
      <c r="G33" s="185">
        <f t="shared" si="6"/>
        <v>2041</v>
      </c>
      <c r="H33" s="313">
        <f t="shared" si="7"/>
        <v>0.68299853013228806</v>
      </c>
      <c r="I33" s="313">
        <f t="shared" si="8"/>
        <v>2.4007839294463498E-2</v>
      </c>
      <c r="J33" s="183">
        <f t="shared" si="3"/>
        <v>0.2929936305732484</v>
      </c>
      <c r="K33" s="183">
        <f t="shared" si="4"/>
        <v>0.68299853013228806</v>
      </c>
      <c r="L33" s="183">
        <f t="shared" si="5"/>
        <v>2.4007839294463498E-2</v>
      </c>
      <c r="M33" s="129"/>
    </row>
    <row r="34" spans="2:13" ht="21" customHeight="1">
      <c r="B34" s="14">
        <v>1123</v>
      </c>
      <c r="C34" s="18" t="s">
        <v>71</v>
      </c>
      <c r="D34" s="312">
        <v>1341</v>
      </c>
      <c r="E34" s="312">
        <v>2258</v>
      </c>
      <c r="F34" s="312">
        <v>154</v>
      </c>
      <c r="G34" s="185">
        <f t="shared" si="6"/>
        <v>3753</v>
      </c>
      <c r="H34" s="313">
        <f t="shared" si="7"/>
        <v>0.60165201172395422</v>
      </c>
      <c r="I34" s="313">
        <f t="shared" si="8"/>
        <v>4.1033839594990677E-2</v>
      </c>
      <c r="J34" s="183">
        <f t="shared" si="3"/>
        <v>0.35731414868105515</v>
      </c>
      <c r="K34" s="183">
        <f t="shared" si="4"/>
        <v>0.60165201172395422</v>
      </c>
      <c r="L34" s="183">
        <f t="shared" si="5"/>
        <v>4.1033839594990677E-2</v>
      </c>
      <c r="M34" s="129"/>
    </row>
    <row r="35" spans="2:13" ht="21" customHeight="1">
      <c r="B35" s="14">
        <v>1125</v>
      </c>
      <c r="C35" s="18" t="s">
        <v>72</v>
      </c>
      <c r="D35" s="312">
        <v>188</v>
      </c>
      <c r="E35" s="312">
        <v>385</v>
      </c>
      <c r="F35" s="312">
        <v>3</v>
      </c>
      <c r="G35" s="185">
        <f t="shared" si="6"/>
        <v>576</v>
      </c>
      <c r="H35" s="313">
        <f t="shared" si="7"/>
        <v>0.66840277777777779</v>
      </c>
      <c r="I35" s="313">
        <f t="shared" si="8"/>
        <v>5.208333333333333E-3</v>
      </c>
      <c r="J35" s="183">
        <f t="shared" si="3"/>
        <v>0.3263888888888889</v>
      </c>
      <c r="K35" s="183">
        <f t="shared" si="4"/>
        <v>0.66840277777777779</v>
      </c>
      <c r="L35" s="183">
        <f t="shared" si="5"/>
        <v>5.208333333333333E-3</v>
      </c>
      <c r="M35" s="129"/>
    </row>
    <row r="36" spans="2:13" ht="21" customHeight="1">
      <c r="B36" s="14">
        <v>1126</v>
      </c>
      <c r="C36" s="18" t="s">
        <v>73</v>
      </c>
      <c r="D36" s="312">
        <v>571</v>
      </c>
      <c r="E36" s="312">
        <v>307</v>
      </c>
      <c r="F36" s="312">
        <v>78</v>
      </c>
      <c r="G36" s="185">
        <f t="shared" si="6"/>
        <v>956</v>
      </c>
      <c r="H36" s="313">
        <f t="shared" si="7"/>
        <v>0.32112970711297073</v>
      </c>
      <c r="I36" s="313">
        <f t="shared" si="8"/>
        <v>8.1589958158995821E-2</v>
      </c>
      <c r="J36" s="183">
        <f t="shared" si="3"/>
        <v>0.59728033472803344</v>
      </c>
      <c r="K36" s="183">
        <f t="shared" si="4"/>
        <v>0.32112970711297073</v>
      </c>
      <c r="L36" s="183">
        <f t="shared" si="5"/>
        <v>8.1589958158995821E-2</v>
      </c>
      <c r="M36" s="129"/>
    </row>
    <row r="37" spans="2:13" ht="21" customHeight="1">
      <c r="B37" s="14">
        <v>1127</v>
      </c>
      <c r="C37" s="182" t="s">
        <v>110</v>
      </c>
      <c r="D37" s="312">
        <v>394</v>
      </c>
      <c r="E37" s="312">
        <v>277</v>
      </c>
      <c r="F37" s="312">
        <v>36</v>
      </c>
      <c r="G37" s="185">
        <f t="shared" si="6"/>
        <v>707</v>
      </c>
      <c r="H37" s="313">
        <f t="shared" si="7"/>
        <v>0.39179632248939178</v>
      </c>
      <c r="I37" s="313">
        <f t="shared" si="8"/>
        <v>5.0919377652050922E-2</v>
      </c>
      <c r="J37" s="183">
        <f t="shared" si="3"/>
        <v>0.55728429985855732</v>
      </c>
      <c r="K37" s="183">
        <f t="shared" si="4"/>
        <v>0.39179632248939178</v>
      </c>
      <c r="L37" s="183">
        <f t="shared" si="5"/>
        <v>5.0919377652050922E-2</v>
      </c>
      <c r="M37" s="129"/>
    </row>
    <row r="38" spans="2:13" ht="21" customHeight="1">
      <c r="B38" s="14">
        <v>1128</v>
      </c>
      <c r="C38" s="18" t="s">
        <v>80</v>
      </c>
      <c r="D38" s="312">
        <v>138</v>
      </c>
      <c r="E38" s="312">
        <v>268</v>
      </c>
      <c r="F38" s="312">
        <v>9</v>
      </c>
      <c r="G38" s="185">
        <f t="shared" si="6"/>
        <v>415</v>
      </c>
      <c r="H38" s="313">
        <f t="shared" si="7"/>
        <v>0.64578313253012043</v>
      </c>
      <c r="I38" s="313">
        <f t="shared" si="8"/>
        <v>2.1686746987951807E-2</v>
      </c>
      <c r="J38" s="183">
        <f t="shared" si="3"/>
        <v>0.3325301204819277</v>
      </c>
      <c r="K38" s="183">
        <f t="shared" si="4"/>
        <v>0.64578313253012043</v>
      </c>
      <c r="L38" s="183">
        <f t="shared" si="5"/>
        <v>2.1686746987951807E-2</v>
      </c>
      <c r="M38" s="129"/>
    </row>
    <row r="39" spans="2:13" ht="21" customHeight="1">
      <c r="B39" s="14">
        <v>1129</v>
      </c>
      <c r="C39" s="18" t="s">
        <v>81</v>
      </c>
      <c r="D39" s="312">
        <v>1275</v>
      </c>
      <c r="E39" s="312">
        <v>1342</v>
      </c>
      <c r="F39" s="312">
        <v>158</v>
      </c>
      <c r="G39" s="185">
        <f t="shared" si="6"/>
        <v>2775</v>
      </c>
      <c r="H39" s="313">
        <f t="shared" si="7"/>
        <v>0.4836036036036036</v>
      </c>
      <c r="I39" s="313">
        <f t="shared" si="8"/>
        <v>5.6936936936936938E-2</v>
      </c>
      <c r="J39" s="183">
        <f t="shared" si="3"/>
        <v>0.45945945945945948</v>
      </c>
      <c r="K39" s="183">
        <f t="shared" si="4"/>
        <v>0.4836036036036036</v>
      </c>
      <c r="L39" s="183">
        <f t="shared" si="5"/>
        <v>5.6936936936936938E-2</v>
      </c>
      <c r="M39" s="129"/>
    </row>
    <row r="40" spans="2:13" ht="21" customHeight="1">
      <c r="B40" s="14">
        <v>1130</v>
      </c>
      <c r="C40" s="18" t="s">
        <v>82</v>
      </c>
      <c r="D40" s="312">
        <v>436</v>
      </c>
      <c r="E40" s="312">
        <v>257</v>
      </c>
      <c r="F40" s="312">
        <v>26</v>
      </c>
      <c r="G40" s="185">
        <f t="shared" si="6"/>
        <v>719</v>
      </c>
      <c r="H40" s="313">
        <f t="shared" si="7"/>
        <v>0.35744089012517383</v>
      </c>
      <c r="I40" s="313">
        <f t="shared" si="8"/>
        <v>3.6161335187760782E-2</v>
      </c>
      <c r="J40" s="183">
        <f t="shared" si="3"/>
        <v>0.60639777468706535</v>
      </c>
      <c r="K40" s="183">
        <f t="shared" si="4"/>
        <v>0.35744089012517383</v>
      </c>
      <c r="L40" s="183">
        <f t="shared" si="5"/>
        <v>3.6161335187760782E-2</v>
      </c>
      <c r="M40" s="129"/>
    </row>
    <row r="41" spans="2:13" ht="21" customHeight="1">
      <c r="B41" s="14">
        <v>1131</v>
      </c>
      <c r="C41" s="18" t="s">
        <v>83</v>
      </c>
      <c r="D41" s="312">
        <v>2135</v>
      </c>
      <c r="E41" s="312">
        <v>1197</v>
      </c>
      <c r="F41" s="312">
        <v>452</v>
      </c>
      <c r="G41" s="185">
        <f t="shared" si="6"/>
        <v>3784</v>
      </c>
      <c r="H41" s="313">
        <f t="shared" si="7"/>
        <v>0.31633192389006343</v>
      </c>
      <c r="I41" s="313">
        <f t="shared" si="8"/>
        <v>0.11945031712473574</v>
      </c>
      <c r="J41" s="183">
        <f t="shared" si="3"/>
        <v>0.56421775898520088</v>
      </c>
      <c r="K41" s="183">
        <f t="shared" si="4"/>
        <v>0.31633192389006343</v>
      </c>
      <c r="L41" s="183">
        <f t="shared" si="5"/>
        <v>0.11945031712473574</v>
      </c>
      <c r="M41" s="129"/>
    </row>
    <row r="42" spans="2:13" ht="21" customHeight="1">
      <c r="B42" s="14">
        <v>1132</v>
      </c>
      <c r="C42" s="18" t="s">
        <v>84</v>
      </c>
      <c r="D42" s="312">
        <v>1782</v>
      </c>
      <c r="E42" s="312">
        <v>1900</v>
      </c>
      <c r="F42" s="312">
        <v>348</v>
      </c>
      <c r="G42" s="185">
        <f t="shared" si="6"/>
        <v>4030</v>
      </c>
      <c r="H42" s="313">
        <f t="shared" si="7"/>
        <v>0.47146401985111663</v>
      </c>
      <c r="I42" s="313">
        <f t="shared" si="8"/>
        <v>8.6352357320099257E-2</v>
      </c>
      <c r="J42" s="183">
        <f t="shared" si="3"/>
        <v>0.4421836228287841</v>
      </c>
      <c r="K42" s="183">
        <f t="shared" si="4"/>
        <v>0.47146401985111663</v>
      </c>
      <c r="L42" s="183">
        <f t="shared" si="5"/>
        <v>8.6352357320099257E-2</v>
      </c>
      <c r="M42" s="129"/>
    </row>
    <row r="43" spans="2:13" s="20" customFormat="1" ht="21" customHeight="1">
      <c r="B43" s="2">
        <v>1133</v>
      </c>
      <c r="C43" s="21" t="s">
        <v>85</v>
      </c>
      <c r="D43" s="185">
        <v>1356</v>
      </c>
      <c r="E43" s="185">
        <v>763</v>
      </c>
      <c r="F43" s="185">
        <v>87</v>
      </c>
      <c r="G43" s="185">
        <f t="shared" si="6"/>
        <v>2206</v>
      </c>
      <c r="H43" s="186">
        <f t="shared" si="7"/>
        <v>0.34587488667271077</v>
      </c>
      <c r="I43" s="186">
        <f t="shared" si="8"/>
        <v>3.9437896645512241E-2</v>
      </c>
      <c r="J43" s="183">
        <f t="shared" si="3"/>
        <v>0.61468721668177695</v>
      </c>
      <c r="K43" s="183">
        <f t="shared" si="4"/>
        <v>0.34587488667271077</v>
      </c>
      <c r="L43" s="183">
        <f t="shared" si="5"/>
        <v>3.9437896645512241E-2</v>
      </c>
      <c r="M43" s="129"/>
    </row>
    <row r="44" spans="2:13" ht="21" customHeight="1">
      <c r="B44" s="14">
        <v>1135</v>
      </c>
      <c r="C44" s="18" t="s">
        <v>74</v>
      </c>
      <c r="D44" s="312">
        <v>2265</v>
      </c>
      <c r="E44" s="312">
        <v>1963</v>
      </c>
      <c r="F44" s="312">
        <v>210</v>
      </c>
      <c r="G44" s="185">
        <f t="shared" si="6"/>
        <v>4438</v>
      </c>
      <c r="H44" s="313">
        <f t="shared" si="7"/>
        <v>0.44231635872014419</v>
      </c>
      <c r="I44" s="313">
        <f t="shared" si="8"/>
        <v>4.7318611987381701E-2</v>
      </c>
      <c r="J44" s="183">
        <f t="shared" si="3"/>
        <v>0.51036502929247407</v>
      </c>
      <c r="K44" s="183">
        <f t="shared" si="4"/>
        <v>0.44231635872014419</v>
      </c>
      <c r="L44" s="183">
        <f t="shared" si="5"/>
        <v>4.7318611987381701E-2</v>
      </c>
      <c r="M44" s="129"/>
    </row>
    <row r="45" spans="2:13" ht="21" customHeight="1">
      <c r="B45" s="14">
        <v>1136</v>
      </c>
      <c r="C45" s="18" t="s">
        <v>75</v>
      </c>
      <c r="D45" s="312">
        <v>1084</v>
      </c>
      <c r="E45" s="312">
        <v>421</v>
      </c>
      <c r="F45" s="312">
        <v>155</v>
      </c>
      <c r="G45" s="185">
        <f t="shared" si="6"/>
        <v>1660</v>
      </c>
      <c r="H45" s="313">
        <f t="shared" si="7"/>
        <v>0.2536144578313253</v>
      </c>
      <c r="I45" s="313">
        <f t="shared" si="8"/>
        <v>9.337349397590361E-2</v>
      </c>
      <c r="J45" s="183">
        <f t="shared" si="3"/>
        <v>0.65301204819277103</v>
      </c>
      <c r="K45" s="183">
        <f t="shared" si="4"/>
        <v>0.2536144578313253</v>
      </c>
      <c r="L45" s="183">
        <f t="shared" si="5"/>
        <v>9.337349397590361E-2</v>
      </c>
      <c r="M45" s="129"/>
    </row>
    <row r="46" spans="2:13" ht="21" customHeight="1">
      <c r="B46" s="14">
        <v>1137</v>
      </c>
      <c r="C46" s="18" t="s">
        <v>76</v>
      </c>
      <c r="D46" s="312">
        <v>511</v>
      </c>
      <c r="E46" s="312">
        <v>3690</v>
      </c>
      <c r="F46" s="312">
        <v>173</v>
      </c>
      <c r="G46" s="185">
        <f t="shared" si="6"/>
        <v>4374</v>
      </c>
      <c r="H46" s="313">
        <f t="shared" si="7"/>
        <v>0.84362139917695478</v>
      </c>
      <c r="I46" s="313">
        <f t="shared" si="8"/>
        <v>3.9551897576588932E-2</v>
      </c>
      <c r="J46" s="183">
        <f t="shared" si="3"/>
        <v>0.11682670324645633</v>
      </c>
      <c r="K46" s="183">
        <f t="shared" si="4"/>
        <v>0.84362139917695478</v>
      </c>
      <c r="L46" s="183">
        <f t="shared" si="5"/>
        <v>3.9551897576588932E-2</v>
      </c>
      <c r="M46" s="129"/>
    </row>
    <row r="47" spans="2:13" ht="21" customHeight="1">
      <c r="B47" s="14">
        <v>1139</v>
      </c>
      <c r="C47" s="18" t="s">
        <v>77</v>
      </c>
      <c r="D47" s="312">
        <v>2657</v>
      </c>
      <c r="E47" s="312">
        <v>1916</v>
      </c>
      <c r="F47" s="312">
        <v>394</v>
      </c>
      <c r="G47" s="185">
        <f t="shared" si="6"/>
        <v>4967</v>
      </c>
      <c r="H47" s="313">
        <f t="shared" si="7"/>
        <v>0.3857459230924099</v>
      </c>
      <c r="I47" s="313">
        <f t="shared" si="8"/>
        <v>7.9323535333199108E-2</v>
      </c>
      <c r="J47" s="183">
        <f t="shared" si="3"/>
        <v>0.53493054157439102</v>
      </c>
      <c r="K47" s="183">
        <f t="shared" si="4"/>
        <v>0.3857459230924099</v>
      </c>
      <c r="L47" s="183">
        <f t="shared" si="5"/>
        <v>7.9323535333199108E-2</v>
      </c>
      <c r="M47" s="129"/>
    </row>
    <row r="48" spans="2:13" ht="21" customHeight="1">
      <c r="B48" s="14">
        <v>1140</v>
      </c>
      <c r="C48" s="18" t="s">
        <v>78</v>
      </c>
      <c r="D48" s="312">
        <v>2507</v>
      </c>
      <c r="E48" s="312">
        <v>3537</v>
      </c>
      <c r="F48" s="312">
        <v>144</v>
      </c>
      <c r="G48" s="185">
        <f t="shared" si="6"/>
        <v>6188</v>
      </c>
      <c r="H48" s="313">
        <f t="shared" si="7"/>
        <v>0.57159017453135097</v>
      </c>
      <c r="I48" s="313">
        <f t="shared" si="8"/>
        <v>2.3270846800258566E-2</v>
      </c>
      <c r="J48" s="183">
        <f t="shared" si="3"/>
        <v>0.40513897866839044</v>
      </c>
      <c r="K48" s="183">
        <f t="shared" si="4"/>
        <v>0.57159017453135097</v>
      </c>
      <c r="L48" s="183">
        <f t="shared" si="5"/>
        <v>2.3270846800258566E-2</v>
      </c>
      <c r="M48" s="129"/>
    </row>
    <row r="49" spans="2:13" ht="21" customHeight="1">
      <c r="B49" s="14">
        <v>1141</v>
      </c>
      <c r="C49" s="18" t="s">
        <v>79</v>
      </c>
      <c r="D49" s="312">
        <v>563</v>
      </c>
      <c r="E49" s="312">
        <v>412</v>
      </c>
      <c r="F49" s="312">
        <v>32</v>
      </c>
      <c r="G49" s="185">
        <f t="shared" si="6"/>
        <v>1007</v>
      </c>
      <c r="H49" s="313">
        <f t="shared" si="7"/>
        <v>0.40913604766633566</v>
      </c>
      <c r="I49" s="313">
        <f t="shared" si="8"/>
        <v>3.1777557100297914E-2</v>
      </c>
      <c r="J49" s="183">
        <f t="shared" si="3"/>
        <v>0.55908639523336645</v>
      </c>
      <c r="K49" s="183">
        <f t="shared" si="4"/>
        <v>0.40913604766633566</v>
      </c>
      <c r="L49" s="183">
        <f t="shared" si="5"/>
        <v>3.1777557100297914E-2</v>
      </c>
      <c r="M49" s="129"/>
    </row>
    <row r="50" spans="2:13" ht="21" customHeight="1">
      <c r="B50" s="14">
        <v>1142</v>
      </c>
      <c r="C50" s="18" t="s">
        <v>86</v>
      </c>
      <c r="D50" s="312">
        <v>632</v>
      </c>
      <c r="E50" s="312">
        <v>862</v>
      </c>
      <c r="F50" s="312">
        <v>19</v>
      </c>
      <c r="G50" s="185">
        <f>SUM(D50:F50)</f>
        <v>1513</v>
      </c>
      <c r="H50" s="313">
        <f t="shared" si="7"/>
        <v>0.56972901520158625</v>
      </c>
      <c r="I50" s="313">
        <f t="shared" si="8"/>
        <v>1.255783212161269E-2</v>
      </c>
      <c r="J50" s="183">
        <f t="shared" si="3"/>
        <v>0.41771315267680104</v>
      </c>
      <c r="K50" s="183">
        <f t="shared" si="4"/>
        <v>0.56972901520158625</v>
      </c>
      <c r="L50" s="183">
        <f t="shared" si="5"/>
        <v>1.255783212161269E-2</v>
      </c>
      <c r="M50" s="129"/>
    </row>
    <row r="51" spans="2:13" ht="21" customHeight="1">
      <c r="B51" s="14">
        <v>1143</v>
      </c>
      <c r="C51" s="18" t="s">
        <v>87</v>
      </c>
      <c r="D51" s="312">
        <v>656</v>
      </c>
      <c r="E51" s="312">
        <v>42</v>
      </c>
      <c r="F51" s="312">
        <v>1</v>
      </c>
      <c r="G51" s="185">
        <f>SUM(D51:F51)</f>
        <v>699</v>
      </c>
      <c r="H51" s="313">
        <f t="shared" si="7"/>
        <v>6.0085836909871244E-2</v>
      </c>
      <c r="I51" s="313">
        <f t="shared" si="8"/>
        <v>1.4306151645207439E-3</v>
      </c>
      <c r="J51" s="183">
        <f t="shared" si="3"/>
        <v>0.93848354792560806</v>
      </c>
      <c r="K51" s="183">
        <f t="shared" si="4"/>
        <v>6.0085836909871244E-2</v>
      </c>
      <c r="L51" s="183">
        <f t="shared" si="5"/>
        <v>1.4306151645207439E-3</v>
      </c>
      <c r="M51" s="129"/>
    </row>
    <row r="52" spans="2:13" ht="21" customHeight="1">
      <c r="B52" s="14">
        <v>1145</v>
      </c>
      <c r="C52" s="18" t="s">
        <v>88</v>
      </c>
      <c r="D52" s="312">
        <v>4110</v>
      </c>
      <c r="E52" s="312">
        <v>4944</v>
      </c>
      <c r="F52" s="312">
        <v>286</v>
      </c>
      <c r="G52" s="185">
        <f>SUM(D52:F52)</f>
        <v>9340</v>
      </c>
      <c r="H52" s="313">
        <f t="shared" si="7"/>
        <v>0.52933618843683083</v>
      </c>
      <c r="I52" s="313">
        <f t="shared" si="8"/>
        <v>3.0620985010706637E-2</v>
      </c>
      <c r="J52" s="183">
        <f t="shared" si="3"/>
        <v>0.44004282655246252</v>
      </c>
      <c r="K52" s="183">
        <f t="shared" si="4"/>
        <v>0.52933618843683083</v>
      </c>
      <c r="L52" s="183">
        <f t="shared" si="5"/>
        <v>3.0620985010706637E-2</v>
      </c>
      <c r="M52" s="129"/>
    </row>
    <row r="53" spans="2:13" ht="21" customHeight="1">
      <c r="B53" s="16"/>
      <c r="C53" s="19"/>
      <c r="D53" s="314"/>
      <c r="E53" s="314"/>
      <c r="F53" s="314"/>
      <c r="G53" s="187">
        <f>SUM(G31:G52)</f>
        <v>67815</v>
      </c>
      <c r="H53" s="315"/>
      <c r="I53" s="315"/>
      <c r="J53" s="183">
        <f t="shared" si="3"/>
        <v>0</v>
      </c>
      <c r="K53" s="183">
        <f t="shared" si="4"/>
        <v>0</v>
      </c>
      <c r="L53" s="183">
        <f t="shared" si="5"/>
        <v>0</v>
      </c>
      <c r="M53" s="129"/>
    </row>
    <row r="54" spans="2:13" ht="21" customHeight="1">
      <c r="B54" s="12"/>
      <c r="C54" s="22"/>
      <c r="D54" s="316"/>
      <c r="E54" s="316"/>
      <c r="F54" s="316"/>
      <c r="G54" s="188"/>
      <c r="H54" s="317"/>
      <c r="I54" s="317"/>
      <c r="J54" s="183" t="e">
        <f t="shared" si="3"/>
        <v>#DIV/0!</v>
      </c>
      <c r="K54" s="183" t="e">
        <f t="shared" si="4"/>
        <v>#DIV/0!</v>
      </c>
      <c r="L54" s="183" t="e">
        <f t="shared" si="5"/>
        <v>#DIV/0!</v>
      </c>
      <c r="M54" s="129"/>
    </row>
    <row r="55" spans="2:13" ht="21" customHeight="1">
      <c r="B55" s="12"/>
      <c r="C55" s="22"/>
      <c r="D55" s="316"/>
      <c r="E55" s="316"/>
      <c r="F55" s="316"/>
      <c r="G55" s="188"/>
      <c r="H55" s="317"/>
      <c r="I55" s="317"/>
      <c r="J55" s="183" t="e">
        <f t="shared" si="3"/>
        <v>#DIV/0!</v>
      </c>
      <c r="K55" s="183" t="e">
        <f t="shared" si="4"/>
        <v>#DIV/0!</v>
      </c>
      <c r="L55" s="183" t="e">
        <f t="shared" si="5"/>
        <v>#DIV/0!</v>
      </c>
      <c r="M55" s="129"/>
    </row>
    <row r="56" spans="2:13" ht="21" customHeight="1">
      <c r="B56" s="12"/>
      <c r="C56" s="22"/>
      <c r="D56" s="316"/>
      <c r="E56" s="316"/>
      <c r="F56" s="316"/>
      <c r="G56" s="188"/>
      <c r="H56" s="317"/>
      <c r="I56" s="317"/>
      <c r="J56" s="183" t="e">
        <f t="shared" si="3"/>
        <v>#DIV/0!</v>
      </c>
      <c r="K56" s="183" t="e">
        <f t="shared" si="4"/>
        <v>#DIV/0!</v>
      </c>
      <c r="L56" s="183" t="e">
        <f t="shared" si="5"/>
        <v>#DIV/0!</v>
      </c>
      <c r="M56" s="129"/>
    </row>
    <row r="57" spans="2:13" ht="21" customHeight="1">
      <c r="B57" s="325" t="s">
        <v>64</v>
      </c>
      <c r="C57" s="325"/>
      <c r="D57" s="325"/>
      <c r="E57" s="325"/>
      <c r="F57" s="325"/>
      <c r="G57" s="325"/>
      <c r="H57" s="325"/>
      <c r="I57" s="325"/>
      <c r="J57" s="183" t="e">
        <f t="shared" si="3"/>
        <v>#DIV/0!</v>
      </c>
      <c r="K57" s="183" t="e">
        <f t="shared" si="4"/>
        <v>#DIV/0!</v>
      </c>
      <c r="L57" s="183" t="e">
        <f t="shared" si="5"/>
        <v>#DIV/0!</v>
      </c>
      <c r="M57" s="129"/>
    </row>
    <row r="58" spans="2:13" ht="21" customHeight="1">
      <c r="B58" s="13" t="s">
        <v>90</v>
      </c>
      <c r="C58" s="13" t="s">
        <v>91</v>
      </c>
      <c r="D58" s="184" t="s">
        <v>92</v>
      </c>
      <c r="E58" s="184" t="s">
        <v>93</v>
      </c>
      <c r="F58" s="184" t="s">
        <v>94</v>
      </c>
      <c r="G58" s="184" t="s">
        <v>95</v>
      </c>
      <c r="H58" s="23" t="s">
        <v>96</v>
      </c>
      <c r="I58" s="23" t="s">
        <v>15</v>
      </c>
      <c r="J58" s="183" t="e">
        <f t="shared" si="3"/>
        <v>#VALUE!</v>
      </c>
      <c r="K58" s="183" t="e">
        <f t="shared" si="4"/>
        <v>#VALUE!</v>
      </c>
      <c r="L58" s="183" t="e">
        <f t="shared" si="5"/>
        <v>#VALUE!</v>
      </c>
      <c r="M58" s="129"/>
    </row>
    <row r="59" spans="2:13" ht="21" customHeight="1">
      <c r="B59" s="14">
        <v>1120</v>
      </c>
      <c r="C59" s="18" t="s">
        <v>97</v>
      </c>
      <c r="D59" s="312">
        <v>1</v>
      </c>
      <c r="E59" s="312">
        <v>19</v>
      </c>
      <c r="F59" s="312">
        <v>0</v>
      </c>
      <c r="G59" s="185">
        <f t="shared" ref="G59:G77" si="9">SUM(D59:F59)</f>
        <v>20</v>
      </c>
      <c r="H59" s="313">
        <f t="shared" ref="H59:H80" si="10">E59/G59</f>
        <v>0.95</v>
      </c>
      <c r="I59" s="313">
        <f t="shared" ref="I59:I80" si="11">F59/G59</f>
        <v>0</v>
      </c>
      <c r="J59" s="183">
        <f t="shared" si="3"/>
        <v>0.05</v>
      </c>
      <c r="K59" s="183">
        <f t="shared" si="4"/>
        <v>0.95</v>
      </c>
      <c r="L59" s="183">
        <f t="shared" si="5"/>
        <v>0</v>
      </c>
      <c r="M59" s="129"/>
    </row>
    <row r="60" spans="2:13" ht="21" customHeight="1">
      <c r="B60" s="14">
        <v>1121</v>
      </c>
      <c r="C60" s="18" t="s">
        <v>69</v>
      </c>
      <c r="D60" s="312">
        <v>3881</v>
      </c>
      <c r="E60" s="312">
        <v>5470</v>
      </c>
      <c r="F60" s="312">
        <v>796</v>
      </c>
      <c r="G60" s="185">
        <f t="shared" si="9"/>
        <v>10147</v>
      </c>
      <c r="H60" s="313">
        <f t="shared" si="10"/>
        <v>0.53907558884399331</v>
      </c>
      <c r="I60" s="313">
        <f t="shared" si="11"/>
        <v>7.8446831575835221E-2</v>
      </c>
      <c r="J60" s="183">
        <f t="shared" si="3"/>
        <v>0.38247757958017148</v>
      </c>
      <c r="K60" s="183">
        <f t="shared" si="4"/>
        <v>0.53907558884399331</v>
      </c>
      <c r="L60" s="183">
        <f t="shared" si="5"/>
        <v>7.8446831575835221E-2</v>
      </c>
      <c r="M60" s="129"/>
    </row>
    <row r="61" spans="2:13" ht="21" customHeight="1">
      <c r="B61" s="14">
        <v>1122</v>
      </c>
      <c r="C61" s="18" t="s">
        <v>70</v>
      </c>
      <c r="D61" s="312">
        <v>707</v>
      </c>
      <c r="E61" s="312">
        <v>1253</v>
      </c>
      <c r="F61" s="312">
        <v>51</v>
      </c>
      <c r="G61" s="185">
        <f t="shared" si="9"/>
        <v>2011</v>
      </c>
      <c r="H61" s="313">
        <f t="shared" si="10"/>
        <v>0.62307309796121335</v>
      </c>
      <c r="I61" s="313">
        <f t="shared" si="11"/>
        <v>2.5360517155643959E-2</v>
      </c>
      <c r="J61" s="183">
        <f t="shared" si="3"/>
        <v>0.35156638488314274</v>
      </c>
      <c r="K61" s="183">
        <f t="shared" si="4"/>
        <v>0.62307309796121335</v>
      </c>
      <c r="L61" s="183">
        <f t="shared" si="5"/>
        <v>2.5360517155643959E-2</v>
      </c>
      <c r="M61" s="129"/>
    </row>
    <row r="62" spans="2:13" ht="21" customHeight="1">
      <c r="B62" s="14">
        <v>1123</v>
      </c>
      <c r="C62" s="18" t="s">
        <v>71</v>
      </c>
      <c r="D62" s="312">
        <v>1386</v>
      </c>
      <c r="E62" s="312">
        <v>1589</v>
      </c>
      <c r="F62" s="312">
        <v>105</v>
      </c>
      <c r="G62" s="185">
        <f t="shared" si="9"/>
        <v>3080</v>
      </c>
      <c r="H62" s="313">
        <f t="shared" si="10"/>
        <v>0.51590909090909087</v>
      </c>
      <c r="I62" s="313">
        <f t="shared" si="11"/>
        <v>3.4090909090909088E-2</v>
      </c>
      <c r="J62" s="183">
        <f t="shared" si="3"/>
        <v>0.45</v>
      </c>
      <c r="K62" s="183">
        <f t="shared" si="4"/>
        <v>0.51590909090909087</v>
      </c>
      <c r="L62" s="183">
        <f t="shared" si="5"/>
        <v>3.4090909090909088E-2</v>
      </c>
      <c r="M62" s="129"/>
    </row>
    <row r="63" spans="2:13" ht="21" customHeight="1">
      <c r="B63" s="14">
        <v>1125</v>
      </c>
      <c r="C63" s="18" t="s">
        <v>72</v>
      </c>
      <c r="D63" s="312">
        <v>159</v>
      </c>
      <c r="E63" s="312">
        <v>258</v>
      </c>
      <c r="F63" s="312">
        <v>15</v>
      </c>
      <c r="G63" s="185">
        <f t="shared" si="9"/>
        <v>432</v>
      </c>
      <c r="H63" s="313">
        <f t="shared" si="10"/>
        <v>0.59722222222222221</v>
      </c>
      <c r="I63" s="313">
        <f t="shared" si="11"/>
        <v>3.4722222222222224E-2</v>
      </c>
      <c r="J63" s="183">
        <f t="shared" si="3"/>
        <v>0.36805555555555558</v>
      </c>
      <c r="K63" s="183">
        <f t="shared" si="4"/>
        <v>0.59722222222222221</v>
      </c>
      <c r="L63" s="183">
        <f t="shared" si="5"/>
        <v>3.4722222222222224E-2</v>
      </c>
      <c r="M63" s="129"/>
    </row>
    <row r="64" spans="2:13" ht="21" customHeight="1">
      <c r="B64" s="14">
        <v>1126</v>
      </c>
      <c r="C64" s="18" t="s">
        <v>73</v>
      </c>
      <c r="D64" s="312">
        <v>421</v>
      </c>
      <c r="E64" s="312">
        <v>271</v>
      </c>
      <c r="F64" s="312">
        <v>85</v>
      </c>
      <c r="G64" s="185">
        <f t="shared" si="9"/>
        <v>777</v>
      </c>
      <c r="H64" s="313">
        <f t="shared" si="10"/>
        <v>0.34877734877734878</v>
      </c>
      <c r="I64" s="313">
        <f t="shared" si="11"/>
        <v>0.10939510939510939</v>
      </c>
      <c r="J64" s="183">
        <f t="shared" si="3"/>
        <v>0.54182754182754178</v>
      </c>
      <c r="K64" s="183">
        <f t="shared" si="4"/>
        <v>0.34877734877734878</v>
      </c>
      <c r="L64" s="183">
        <f t="shared" si="5"/>
        <v>0.10939510939510939</v>
      </c>
      <c r="M64" s="129"/>
    </row>
    <row r="65" spans="2:13" ht="21" customHeight="1">
      <c r="B65" s="14">
        <v>1127</v>
      </c>
      <c r="C65" s="182" t="s">
        <v>110</v>
      </c>
      <c r="D65" s="312">
        <v>612</v>
      </c>
      <c r="E65" s="312">
        <v>335</v>
      </c>
      <c r="F65" s="312">
        <v>53</v>
      </c>
      <c r="G65" s="185">
        <f t="shared" si="9"/>
        <v>1000</v>
      </c>
      <c r="H65" s="313">
        <f t="shared" si="10"/>
        <v>0.33500000000000002</v>
      </c>
      <c r="I65" s="313">
        <f t="shared" si="11"/>
        <v>5.2999999999999999E-2</v>
      </c>
      <c r="J65" s="183">
        <f t="shared" si="3"/>
        <v>0.61199999999999999</v>
      </c>
      <c r="K65" s="183">
        <f t="shared" si="4"/>
        <v>0.33500000000000002</v>
      </c>
      <c r="L65" s="183">
        <f t="shared" si="5"/>
        <v>5.2999999999999999E-2</v>
      </c>
      <c r="M65" s="129"/>
    </row>
    <row r="66" spans="2:13" ht="21" customHeight="1">
      <c r="B66" s="14">
        <v>1128</v>
      </c>
      <c r="C66" s="18" t="s">
        <v>80</v>
      </c>
      <c r="D66" s="312">
        <v>155</v>
      </c>
      <c r="E66" s="312">
        <v>147</v>
      </c>
      <c r="F66" s="312">
        <v>7</v>
      </c>
      <c r="G66" s="185">
        <f t="shared" si="9"/>
        <v>309</v>
      </c>
      <c r="H66" s="313">
        <f t="shared" si="10"/>
        <v>0.47572815533980584</v>
      </c>
      <c r="I66" s="313">
        <f t="shared" si="11"/>
        <v>2.2653721682847898E-2</v>
      </c>
      <c r="J66" s="183">
        <f t="shared" si="3"/>
        <v>0.50161812297734631</v>
      </c>
      <c r="K66" s="183">
        <f t="shared" si="4"/>
        <v>0.47572815533980584</v>
      </c>
      <c r="L66" s="183">
        <f t="shared" si="5"/>
        <v>2.2653721682847898E-2</v>
      </c>
      <c r="M66" s="129"/>
    </row>
    <row r="67" spans="2:13" ht="21" customHeight="1">
      <c r="B67" s="14">
        <v>1129</v>
      </c>
      <c r="C67" s="18" t="s">
        <v>81</v>
      </c>
      <c r="D67" s="312">
        <v>1246</v>
      </c>
      <c r="E67" s="312">
        <v>995</v>
      </c>
      <c r="F67" s="312">
        <v>151</v>
      </c>
      <c r="G67" s="185">
        <f t="shared" si="9"/>
        <v>2392</v>
      </c>
      <c r="H67" s="313">
        <f t="shared" si="10"/>
        <v>0.41596989966555181</v>
      </c>
      <c r="I67" s="313">
        <f t="shared" si="11"/>
        <v>6.3127090301003344E-2</v>
      </c>
      <c r="J67" s="183">
        <f t="shared" si="3"/>
        <v>0.52090301003344486</v>
      </c>
      <c r="K67" s="183">
        <f t="shared" si="4"/>
        <v>0.41596989966555181</v>
      </c>
      <c r="L67" s="183">
        <f t="shared" si="5"/>
        <v>6.3127090301003344E-2</v>
      </c>
      <c r="M67" s="129"/>
    </row>
    <row r="68" spans="2:13" ht="21" customHeight="1">
      <c r="B68" s="14">
        <v>1130</v>
      </c>
      <c r="C68" s="18" t="s">
        <v>82</v>
      </c>
      <c r="D68" s="312">
        <v>573</v>
      </c>
      <c r="E68" s="312">
        <v>251</v>
      </c>
      <c r="F68" s="312">
        <v>28</v>
      </c>
      <c r="G68" s="185">
        <f t="shared" si="9"/>
        <v>852</v>
      </c>
      <c r="H68" s="313">
        <f t="shared" si="10"/>
        <v>0.29460093896713613</v>
      </c>
      <c r="I68" s="313">
        <f t="shared" si="11"/>
        <v>3.2863849765258218E-2</v>
      </c>
      <c r="J68" s="183">
        <f t="shared" ref="J68:J131" si="12">D68/G68</f>
        <v>0.67253521126760563</v>
      </c>
      <c r="K68" s="183">
        <f t="shared" ref="K68:K131" si="13">E68/G68</f>
        <v>0.29460093896713613</v>
      </c>
      <c r="L68" s="183">
        <f t="shared" ref="L68:L131" si="14">F68/G68</f>
        <v>3.2863849765258218E-2</v>
      </c>
      <c r="M68" s="129"/>
    </row>
    <row r="69" spans="2:13" ht="21" customHeight="1">
      <c r="B69" s="14">
        <v>1131</v>
      </c>
      <c r="C69" s="18" t="s">
        <v>83</v>
      </c>
      <c r="D69" s="312">
        <v>2461</v>
      </c>
      <c r="E69" s="312">
        <v>1088</v>
      </c>
      <c r="F69" s="312">
        <v>543</v>
      </c>
      <c r="G69" s="185">
        <f t="shared" si="9"/>
        <v>4092</v>
      </c>
      <c r="H69" s="313">
        <f t="shared" si="10"/>
        <v>0.26588465298142716</v>
      </c>
      <c r="I69" s="313">
        <f t="shared" si="11"/>
        <v>0.13269794721407624</v>
      </c>
      <c r="J69" s="183">
        <f t="shared" si="12"/>
        <v>0.6014173998044966</v>
      </c>
      <c r="K69" s="183">
        <f t="shared" si="13"/>
        <v>0.26588465298142716</v>
      </c>
      <c r="L69" s="183">
        <f t="shared" si="14"/>
        <v>0.13269794721407624</v>
      </c>
      <c r="M69" s="129"/>
    </row>
    <row r="70" spans="2:13" ht="21" customHeight="1">
      <c r="B70" s="14">
        <v>1132</v>
      </c>
      <c r="C70" s="18" t="s">
        <v>84</v>
      </c>
      <c r="D70" s="312">
        <v>1655</v>
      </c>
      <c r="E70" s="312">
        <v>1358</v>
      </c>
      <c r="F70" s="312">
        <v>384</v>
      </c>
      <c r="G70" s="185">
        <f t="shared" si="9"/>
        <v>3397</v>
      </c>
      <c r="H70" s="313">
        <f t="shared" si="10"/>
        <v>0.39976449808654696</v>
      </c>
      <c r="I70" s="313">
        <f t="shared" si="11"/>
        <v>0.11304091845746246</v>
      </c>
      <c r="J70" s="183">
        <f t="shared" si="12"/>
        <v>0.48719458345599059</v>
      </c>
      <c r="K70" s="183">
        <f t="shared" si="13"/>
        <v>0.39976449808654696</v>
      </c>
      <c r="L70" s="183">
        <f t="shared" si="14"/>
        <v>0.11304091845746246</v>
      </c>
      <c r="M70" s="129"/>
    </row>
    <row r="71" spans="2:13" ht="21" customHeight="1">
      <c r="B71" s="14">
        <v>1133</v>
      </c>
      <c r="C71" s="18" t="s">
        <v>85</v>
      </c>
      <c r="D71" s="185">
        <v>1017</v>
      </c>
      <c r="E71" s="185">
        <v>534</v>
      </c>
      <c r="F71" s="185">
        <v>61</v>
      </c>
      <c r="G71" s="185">
        <f t="shared" si="9"/>
        <v>1612</v>
      </c>
      <c r="H71" s="313">
        <f t="shared" si="10"/>
        <v>0.33126550868486354</v>
      </c>
      <c r="I71" s="313">
        <f t="shared" si="11"/>
        <v>3.7841191066997522E-2</v>
      </c>
      <c r="J71" s="183">
        <f t="shared" si="12"/>
        <v>0.63089330024813894</v>
      </c>
      <c r="K71" s="183">
        <f t="shared" si="13"/>
        <v>0.33126550868486354</v>
      </c>
      <c r="L71" s="183">
        <f t="shared" si="14"/>
        <v>3.7841191066997522E-2</v>
      </c>
      <c r="M71" s="129"/>
    </row>
    <row r="72" spans="2:13" ht="21" customHeight="1">
      <c r="B72" s="14">
        <v>1135</v>
      </c>
      <c r="C72" s="18" t="s">
        <v>74</v>
      </c>
      <c r="D72" s="312">
        <v>2511</v>
      </c>
      <c r="E72" s="312">
        <v>1579</v>
      </c>
      <c r="F72" s="312">
        <v>289</v>
      </c>
      <c r="G72" s="185">
        <f t="shared" si="9"/>
        <v>4379</v>
      </c>
      <c r="H72" s="313">
        <f t="shared" si="10"/>
        <v>0.3605846083580726</v>
      </c>
      <c r="I72" s="313">
        <f t="shared" si="11"/>
        <v>6.5996802923041789E-2</v>
      </c>
      <c r="J72" s="183">
        <f t="shared" si="12"/>
        <v>0.57341858871888562</v>
      </c>
      <c r="K72" s="183">
        <f t="shared" si="13"/>
        <v>0.3605846083580726</v>
      </c>
      <c r="L72" s="183">
        <f t="shared" si="14"/>
        <v>6.5996802923041789E-2</v>
      </c>
      <c r="M72" s="129"/>
    </row>
    <row r="73" spans="2:13" ht="21" customHeight="1">
      <c r="B73" s="14">
        <v>1136</v>
      </c>
      <c r="C73" s="18" t="s">
        <v>75</v>
      </c>
      <c r="D73" s="312">
        <v>1132</v>
      </c>
      <c r="E73" s="312">
        <v>291</v>
      </c>
      <c r="F73" s="312">
        <v>227</v>
      </c>
      <c r="G73" s="185">
        <f t="shared" si="9"/>
        <v>1650</v>
      </c>
      <c r="H73" s="313">
        <f t="shared" si="10"/>
        <v>0.17636363636363636</v>
      </c>
      <c r="I73" s="313">
        <f t="shared" si="11"/>
        <v>0.13757575757575757</v>
      </c>
      <c r="J73" s="183">
        <f t="shared" si="12"/>
        <v>0.68606060606060604</v>
      </c>
      <c r="K73" s="183">
        <f t="shared" si="13"/>
        <v>0.17636363636363636</v>
      </c>
      <c r="L73" s="183">
        <f t="shared" si="14"/>
        <v>0.13757575757575757</v>
      </c>
      <c r="M73" s="129"/>
    </row>
    <row r="74" spans="2:13" ht="21" customHeight="1">
      <c r="B74" s="14">
        <v>1137</v>
      </c>
      <c r="C74" s="18" t="s">
        <v>76</v>
      </c>
      <c r="D74" s="312">
        <v>880</v>
      </c>
      <c r="E74" s="312">
        <v>2846</v>
      </c>
      <c r="F74" s="312">
        <v>524</v>
      </c>
      <c r="G74" s="185">
        <f t="shared" si="9"/>
        <v>4250</v>
      </c>
      <c r="H74" s="313">
        <f t="shared" si="10"/>
        <v>0.66964705882352937</v>
      </c>
      <c r="I74" s="313">
        <f t="shared" si="11"/>
        <v>0.12329411764705882</v>
      </c>
      <c r="J74" s="183">
        <f t="shared" si="12"/>
        <v>0.20705882352941177</v>
      </c>
      <c r="K74" s="183">
        <f t="shared" si="13"/>
        <v>0.66964705882352937</v>
      </c>
      <c r="L74" s="183">
        <f t="shared" si="14"/>
        <v>0.12329411764705882</v>
      </c>
      <c r="M74" s="129"/>
    </row>
    <row r="75" spans="2:13" ht="21" customHeight="1">
      <c r="B75" s="14">
        <v>1139</v>
      </c>
      <c r="C75" s="18" t="s">
        <v>77</v>
      </c>
      <c r="D75" s="312">
        <v>2553</v>
      </c>
      <c r="E75" s="312">
        <v>1781</v>
      </c>
      <c r="F75" s="312">
        <v>300</v>
      </c>
      <c r="G75" s="185">
        <f t="shared" si="9"/>
        <v>4634</v>
      </c>
      <c r="H75" s="313">
        <f t="shared" si="10"/>
        <v>0.38433318946914113</v>
      </c>
      <c r="I75" s="313">
        <f t="shared" si="11"/>
        <v>6.473888649115235E-2</v>
      </c>
      <c r="J75" s="183">
        <f t="shared" si="12"/>
        <v>0.55092792403970647</v>
      </c>
      <c r="K75" s="183">
        <f t="shared" si="13"/>
        <v>0.38433318946914113</v>
      </c>
      <c r="L75" s="183">
        <f t="shared" si="14"/>
        <v>6.473888649115235E-2</v>
      </c>
      <c r="M75" s="129"/>
    </row>
    <row r="76" spans="2:13" ht="21" customHeight="1">
      <c r="B76" s="14">
        <v>1140</v>
      </c>
      <c r="C76" s="18" t="s">
        <v>78</v>
      </c>
      <c r="D76" s="312">
        <v>3093</v>
      </c>
      <c r="E76" s="312">
        <v>2723</v>
      </c>
      <c r="F76" s="312">
        <v>189</v>
      </c>
      <c r="G76" s="185">
        <f t="shared" si="9"/>
        <v>6005</v>
      </c>
      <c r="H76" s="313">
        <f t="shared" si="10"/>
        <v>0.4534554537885096</v>
      </c>
      <c r="I76" s="313">
        <f t="shared" si="11"/>
        <v>3.1473771856786015E-2</v>
      </c>
      <c r="J76" s="183">
        <f t="shared" si="12"/>
        <v>0.51507077435470439</v>
      </c>
      <c r="K76" s="183">
        <f t="shared" si="13"/>
        <v>0.4534554537885096</v>
      </c>
      <c r="L76" s="183">
        <f t="shared" si="14"/>
        <v>3.1473771856786015E-2</v>
      </c>
      <c r="M76" s="129"/>
    </row>
    <row r="77" spans="2:13" ht="21" customHeight="1">
      <c r="B77" s="14">
        <v>1141</v>
      </c>
      <c r="C77" s="18" t="s">
        <v>79</v>
      </c>
      <c r="D77" s="312">
        <v>432</v>
      </c>
      <c r="E77" s="312">
        <v>319</v>
      </c>
      <c r="F77" s="312">
        <v>21</v>
      </c>
      <c r="G77" s="185">
        <f t="shared" si="9"/>
        <v>772</v>
      </c>
      <c r="H77" s="313">
        <f t="shared" si="10"/>
        <v>0.41321243523316065</v>
      </c>
      <c r="I77" s="313">
        <f t="shared" si="11"/>
        <v>2.7202072538860103E-2</v>
      </c>
      <c r="J77" s="183">
        <f t="shared" si="12"/>
        <v>0.55958549222797926</v>
      </c>
      <c r="K77" s="183">
        <f t="shared" si="13"/>
        <v>0.41321243523316065</v>
      </c>
      <c r="L77" s="183">
        <f t="shared" si="14"/>
        <v>2.7202072538860103E-2</v>
      </c>
      <c r="M77" s="129"/>
    </row>
    <row r="78" spans="2:13" ht="21" customHeight="1">
      <c r="B78" s="14">
        <v>1142</v>
      </c>
      <c r="C78" s="18" t="s">
        <v>86</v>
      </c>
      <c r="D78" s="312">
        <v>623</v>
      </c>
      <c r="E78" s="312">
        <v>715</v>
      </c>
      <c r="F78" s="312">
        <v>15</v>
      </c>
      <c r="G78" s="185">
        <f>SUM(D78:F78)</f>
        <v>1353</v>
      </c>
      <c r="H78" s="313">
        <f t="shared" si="10"/>
        <v>0.52845528455284552</v>
      </c>
      <c r="I78" s="313">
        <f t="shared" si="11"/>
        <v>1.1086474501108648E-2</v>
      </c>
      <c r="J78" s="183">
        <f t="shared" si="12"/>
        <v>0.46045824094604582</v>
      </c>
      <c r="K78" s="183">
        <f t="shared" si="13"/>
        <v>0.52845528455284552</v>
      </c>
      <c r="L78" s="183">
        <f t="shared" si="14"/>
        <v>1.1086474501108648E-2</v>
      </c>
      <c r="M78" s="129"/>
    </row>
    <row r="79" spans="2:13" ht="21" customHeight="1">
      <c r="B79" s="14">
        <v>1143</v>
      </c>
      <c r="C79" s="18" t="s">
        <v>87</v>
      </c>
      <c r="D79" s="312">
        <v>636</v>
      </c>
      <c r="E79" s="312">
        <v>41</v>
      </c>
      <c r="F79" s="312">
        <v>1</v>
      </c>
      <c r="G79" s="185">
        <f>SUM(D79:F79)</f>
        <v>678</v>
      </c>
      <c r="H79" s="313">
        <f t="shared" si="10"/>
        <v>6.047197640117994E-2</v>
      </c>
      <c r="I79" s="313">
        <f t="shared" si="11"/>
        <v>1.4749262536873156E-3</v>
      </c>
      <c r="J79" s="183">
        <f t="shared" si="12"/>
        <v>0.93805309734513276</v>
      </c>
      <c r="K79" s="183">
        <f t="shared" si="13"/>
        <v>6.047197640117994E-2</v>
      </c>
      <c r="L79" s="183">
        <f t="shared" si="14"/>
        <v>1.4749262536873156E-3</v>
      </c>
      <c r="M79" s="129"/>
    </row>
    <row r="80" spans="2:13" ht="21" customHeight="1">
      <c r="B80" s="14">
        <v>1145</v>
      </c>
      <c r="C80" s="18" t="s">
        <v>88</v>
      </c>
      <c r="D80" s="312">
        <v>5365</v>
      </c>
      <c r="E80" s="312">
        <v>4188</v>
      </c>
      <c r="F80" s="312">
        <v>286</v>
      </c>
      <c r="G80" s="185">
        <f>SUM(D80:F80)</f>
        <v>9839</v>
      </c>
      <c r="H80" s="313">
        <f t="shared" si="10"/>
        <v>0.4256530135176339</v>
      </c>
      <c r="I80" s="313">
        <f t="shared" si="11"/>
        <v>2.9067994714910051E-2</v>
      </c>
      <c r="J80" s="183">
        <f t="shared" si="12"/>
        <v>0.54527899176745609</v>
      </c>
      <c r="K80" s="183">
        <f t="shared" si="13"/>
        <v>0.4256530135176339</v>
      </c>
      <c r="L80" s="183">
        <f t="shared" si="14"/>
        <v>2.9067994714910051E-2</v>
      </c>
      <c r="M80" s="129"/>
    </row>
    <row r="81" spans="2:13" ht="21" customHeight="1">
      <c r="B81" s="16"/>
      <c r="C81" s="19"/>
      <c r="D81" s="314"/>
      <c r="E81" s="314"/>
      <c r="F81" s="314"/>
      <c r="G81" s="187">
        <f>SUM(G59:G80)</f>
        <v>63681</v>
      </c>
      <c r="H81" s="315"/>
      <c r="I81" s="315"/>
      <c r="J81" s="183">
        <f t="shared" si="12"/>
        <v>0</v>
      </c>
      <c r="K81" s="183">
        <f t="shared" si="13"/>
        <v>0</v>
      </c>
      <c r="L81" s="183">
        <f t="shared" si="14"/>
        <v>0</v>
      </c>
      <c r="M81" s="129"/>
    </row>
    <row r="82" spans="2:13" ht="21" customHeight="1">
      <c r="B82" s="12"/>
      <c r="C82" s="22"/>
      <c r="D82" s="316"/>
      <c r="E82" s="316"/>
      <c r="F82" s="316"/>
      <c r="G82" s="188"/>
      <c r="H82" s="317"/>
      <c r="I82" s="317"/>
      <c r="J82" s="183" t="e">
        <f t="shared" si="12"/>
        <v>#DIV/0!</v>
      </c>
      <c r="K82" s="183" t="e">
        <f t="shared" si="13"/>
        <v>#DIV/0!</v>
      </c>
      <c r="L82" s="183" t="e">
        <f t="shared" si="14"/>
        <v>#DIV/0!</v>
      </c>
      <c r="M82" s="129"/>
    </row>
    <row r="83" spans="2:13" ht="21" customHeight="1">
      <c r="B83" s="12"/>
      <c r="C83" s="22"/>
      <c r="D83" s="316"/>
      <c r="E83" s="316"/>
      <c r="F83" s="316"/>
      <c r="G83" s="188"/>
      <c r="H83" s="317"/>
      <c r="I83" s="317"/>
      <c r="J83" s="183" t="e">
        <f t="shared" si="12"/>
        <v>#DIV/0!</v>
      </c>
      <c r="K83" s="183" t="e">
        <f t="shared" si="13"/>
        <v>#DIV/0!</v>
      </c>
      <c r="L83" s="183" t="e">
        <f t="shared" si="14"/>
        <v>#DIV/0!</v>
      </c>
      <c r="M83" s="129"/>
    </row>
    <row r="84" spans="2:13" ht="21" customHeight="1">
      <c r="B84" s="12"/>
      <c r="C84" s="22"/>
      <c r="D84" s="316"/>
      <c r="E84" s="316"/>
      <c r="F84" s="316"/>
      <c r="G84" s="188"/>
      <c r="H84" s="317"/>
      <c r="I84" s="317"/>
      <c r="J84" s="183" t="e">
        <f t="shared" si="12"/>
        <v>#DIV/0!</v>
      </c>
      <c r="K84" s="183" t="e">
        <f t="shared" si="13"/>
        <v>#DIV/0!</v>
      </c>
      <c r="L84" s="183" t="e">
        <f t="shared" si="14"/>
        <v>#DIV/0!</v>
      </c>
      <c r="M84" s="129"/>
    </row>
    <row r="85" spans="2:13" ht="21" customHeight="1">
      <c r="B85" s="325" t="s">
        <v>126</v>
      </c>
      <c r="C85" s="325"/>
      <c r="D85" s="325"/>
      <c r="E85" s="325"/>
      <c r="F85" s="325"/>
      <c r="G85" s="325"/>
      <c r="H85" s="325"/>
      <c r="I85" s="325"/>
      <c r="J85" s="183" t="e">
        <f t="shared" si="12"/>
        <v>#DIV/0!</v>
      </c>
      <c r="K85" s="183" t="e">
        <f t="shared" si="13"/>
        <v>#DIV/0!</v>
      </c>
      <c r="L85" s="183" t="e">
        <f t="shared" si="14"/>
        <v>#DIV/0!</v>
      </c>
      <c r="M85" s="129"/>
    </row>
    <row r="86" spans="2:13" ht="21" customHeight="1">
      <c r="B86" s="13" t="s">
        <v>90</v>
      </c>
      <c r="C86" s="13" t="s">
        <v>91</v>
      </c>
      <c r="D86" s="184" t="s">
        <v>92</v>
      </c>
      <c r="E86" s="184" t="s">
        <v>93</v>
      </c>
      <c r="F86" s="184" t="s">
        <v>94</v>
      </c>
      <c r="G86" s="184" t="s">
        <v>95</v>
      </c>
      <c r="H86" s="23" t="s">
        <v>96</v>
      </c>
      <c r="I86" s="23" t="s">
        <v>15</v>
      </c>
      <c r="J86" s="183" t="e">
        <f t="shared" si="12"/>
        <v>#VALUE!</v>
      </c>
      <c r="K86" s="183" t="e">
        <f t="shared" si="13"/>
        <v>#VALUE!</v>
      </c>
      <c r="L86" s="183" t="e">
        <f t="shared" si="14"/>
        <v>#VALUE!</v>
      </c>
      <c r="M86" s="129"/>
    </row>
    <row r="87" spans="2:13" ht="21" customHeight="1">
      <c r="B87" s="14">
        <v>1120</v>
      </c>
      <c r="C87" s="18" t="s">
        <v>97</v>
      </c>
      <c r="D87" s="312">
        <v>3</v>
      </c>
      <c r="E87" s="312">
        <v>4</v>
      </c>
      <c r="F87" s="312">
        <v>0</v>
      </c>
      <c r="G87" s="185">
        <f t="shared" ref="G87:G105" si="15">SUM(D87:F87)</f>
        <v>7</v>
      </c>
      <c r="H87" s="313">
        <f t="shared" ref="H87:H108" si="16">E87/G87</f>
        <v>0.5714285714285714</v>
      </c>
      <c r="I87" s="313">
        <f t="shared" ref="I87:I108" si="17">F87/G87</f>
        <v>0</v>
      </c>
      <c r="J87" s="183">
        <f t="shared" si="12"/>
        <v>0.42857142857142855</v>
      </c>
      <c r="K87" s="183">
        <f t="shared" si="13"/>
        <v>0.5714285714285714</v>
      </c>
      <c r="L87" s="183">
        <f t="shared" si="14"/>
        <v>0</v>
      </c>
      <c r="M87" s="129"/>
    </row>
    <row r="88" spans="2:13" ht="21" customHeight="1">
      <c r="B88" s="14">
        <v>1121</v>
      </c>
      <c r="C88" s="18" t="s">
        <v>69</v>
      </c>
      <c r="D88" s="312">
        <v>4003</v>
      </c>
      <c r="E88" s="312">
        <v>6687</v>
      </c>
      <c r="F88" s="312">
        <v>1036</v>
      </c>
      <c r="G88" s="185">
        <f t="shared" si="15"/>
        <v>11726</v>
      </c>
      <c r="H88" s="313">
        <f t="shared" si="16"/>
        <v>0.57027119222241174</v>
      </c>
      <c r="I88" s="313">
        <f t="shared" si="17"/>
        <v>8.835067371652737E-2</v>
      </c>
      <c r="J88" s="183">
        <f t="shared" si="12"/>
        <v>0.34137813406106088</v>
      </c>
      <c r="K88" s="183">
        <f t="shared" si="13"/>
        <v>0.57027119222241174</v>
      </c>
      <c r="L88" s="183">
        <f t="shared" si="14"/>
        <v>8.835067371652737E-2</v>
      </c>
      <c r="M88" s="129"/>
    </row>
    <row r="89" spans="2:13" ht="21" customHeight="1">
      <c r="B89" s="14">
        <v>1122</v>
      </c>
      <c r="C89" s="18" t="s">
        <v>70</v>
      </c>
      <c r="D89" s="312">
        <v>661</v>
      </c>
      <c r="E89" s="312">
        <v>1526</v>
      </c>
      <c r="F89" s="312">
        <v>43</v>
      </c>
      <c r="G89" s="185">
        <f t="shared" si="15"/>
        <v>2230</v>
      </c>
      <c r="H89" s="313">
        <f t="shared" si="16"/>
        <v>0.68430493273542603</v>
      </c>
      <c r="I89" s="313">
        <f t="shared" si="17"/>
        <v>1.9282511210762333E-2</v>
      </c>
      <c r="J89" s="183">
        <f t="shared" si="12"/>
        <v>0.29641255605381167</v>
      </c>
      <c r="K89" s="183">
        <f t="shared" si="13"/>
        <v>0.68430493273542603</v>
      </c>
      <c r="L89" s="183">
        <f t="shared" si="14"/>
        <v>1.9282511210762333E-2</v>
      </c>
      <c r="M89" s="129"/>
    </row>
    <row r="90" spans="2:13" ht="21" customHeight="1">
      <c r="B90" s="14">
        <v>1123</v>
      </c>
      <c r="C90" s="18" t="s">
        <v>71</v>
      </c>
      <c r="D90" s="312">
        <v>1372</v>
      </c>
      <c r="E90" s="312">
        <v>2125</v>
      </c>
      <c r="F90" s="312">
        <v>174</v>
      </c>
      <c r="G90" s="185">
        <f t="shared" si="15"/>
        <v>3671</v>
      </c>
      <c r="H90" s="313">
        <f t="shared" si="16"/>
        <v>0.57886134568237535</v>
      </c>
      <c r="I90" s="313">
        <f t="shared" si="17"/>
        <v>4.7398529011168616E-2</v>
      </c>
      <c r="J90" s="183">
        <f t="shared" si="12"/>
        <v>0.37374012530645601</v>
      </c>
      <c r="K90" s="183">
        <f t="shared" si="13"/>
        <v>0.57886134568237535</v>
      </c>
      <c r="L90" s="183">
        <f t="shared" si="14"/>
        <v>4.7398529011168616E-2</v>
      </c>
      <c r="M90" s="129"/>
    </row>
    <row r="91" spans="2:13" ht="21" customHeight="1">
      <c r="B91" s="14">
        <v>1125</v>
      </c>
      <c r="C91" s="18" t="s">
        <v>72</v>
      </c>
      <c r="D91" s="312">
        <v>141</v>
      </c>
      <c r="E91" s="312">
        <v>341</v>
      </c>
      <c r="F91" s="312">
        <v>11</v>
      </c>
      <c r="G91" s="185">
        <f t="shared" si="15"/>
        <v>493</v>
      </c>
      <c r="H91" s="313">
        <f t="shared" si="16"/>
        <v>0.69168356997971603</v>
      </c>
      <c r="I91" s="313">
        <f t="shared" si="17"/>
        <v>2.231237322515213E-2</v>
      </c>
      <c r="J91" s="183">
        <f t="shared" si="12"/>
        <v>0.28600405679513186</v>
      </c>
      <c r="K91" s="183">
        <f t="shared" si="13"/>
        <v>0.69168356997971603</v>
      </c>
      <c r="L91" s="183">
        <f t="shared" si="14"/>
        <v>2.231237322515213E-2</v>
      </c>
      <c r="M91" s="129"/>
    </row>
    <row r="92" spans="2:13" ht="21" customHeight="1">
      <c r="B92" s="14">
        <v>1126</v>
      </c>
      <c r="C92" s="18" t="s">
        <v>73</v>
      </c>
      <c r="D92" s="312">
        <v>571</v>
      </c>
      <c r="E92" s="312">
        <v>293</v>
      </c>
      <c r="F92" s="312">
        <v>89</v>
      </c>
      <c r="G92" s="185">
        <f t="shared" si="15"/>
        <v>953</v>
      </c>
      <c r="H92" s="313">
        <f t="shared" si="16"/>
        <v>0.30745015739769149</v>
      </c>
      <c r="I92" s="313">
        <f t="shared" si="17"/>
        <v>9.3389296956977966E-2</v>
      </c>
      <c r="J92" s="183">
        <f t="shared" si="12"/>
        <v>0.5991605456453305</v>
      </c>
      <c r="K92" s="183">
        <f t="shared" si="13"/>
        <v>0.30745015739769149</v>
      </c>
      <c r="L92" s="183">
        <f t="shared" si="14"/>
        <v>9.3389296956977966E-2</v>
      </c>
      <c r="M92" s="129"/>
    </row>
    <row r="93" spans="2:13" ht="21" customHeight="1">
      <c r="B93" s="14">
        <v>1127</v>
      </c>
      <c r="C93" s="182" t="s">
        <v>110</v>
      </c>
      <c r="D93" s="312">
        <v>458</v>
      </c>
      <c r="E93" s="312">
        <v>375</v>
      </c>
      <c r="F93" s="312">
        <v>21</v>
      </c>
      <c r="G93" s="185">
        <f t="shared" si="15"/>
        <v>854</v>
      </c>
      <c r="H93" s="313">
        <f t="shared" si="16"/>
        <v>0.43911007025761123</v>
      </c>
      <c r="I93" s="313">
        <f t="shared" si="17"/>
        <v>2.4590163934426229E-2</v>
      </c>
      <c r="J93" s="183">
        <f t="shared" si="12"/>
        <v>0.53629976580796257</v>
      </c>
      <c r="K93" s="183">
        <f t="shared" si="13"/>
        <v>0.43911007025761123</v>
      </c>
      <c r="L93" s="183">
        <f t="shared" si="14"/>
        <v>2.4590163934426229E-2</v>
      </c>
      <c r="M93" s="129"/>
    </row>
    <row r="94" spans="2:13" ht="21" customHeight="1">
      <c r="B94" s="14">
        <v>1128</v>
      </c>
      <c r="C94" s="18" t="s">
        <v>80</v>
      </c>
      <c r="D94" s="312">
        <v>69</v>
      </c>
      <c r="E94" s="312">
        <v>214</v>
      </c>
      <c r="F94" s="312">
        <v>3</v>
      </c>
      <c r="G94" s="185">
        <f t="shared" si="15"/>
        <v>286</v>
      </c>
      <c r="H94" s="313">
        <f t="shared" si="16"/>
        <v>0.74825174825174823</v>
      </c>
      <c r="I94" s="313">
        <f t="shared" si="17"/>
        <v>1.048951048951049E-2</v>
      </c>
      <c r="J94" s="183">
        <f t="shared" si="12"/>
        <v>0.24125874125874125</v>
      </c>
      <c r="K94" s="183">
        <f t="shared" si="13"/>
        <v>0.74825174825174823</v>
      </c>
      <c r="L94" s="183">
        <f t="shared" si="14"/>
        <v>1.048951048951049E-2</v>
      </c>
      <c r="M94" s="129"/>
    </row>
    <row r="95" spans="2:13" s="20" customFormat="1" ht="21" customHeight="1">
      <c r="B95" s="14">
        <v>1129</v>
      </c>
      <c r="C95" s="18" t="s">
        <v>81</v>
      </c>
      <c r="D95" s="312">
        <v>1289</v>
      </c>
      <c r="E95" s="312">
        <v>1158</v>
      </c>
      <c r="F95" s="312">
        <v>176</v>
      </c>
      <c r="G95" s="185">
        <f t="shared" si="15"/>
        <v>2623</v>
      </c>
      <c r="H95" s="313">
        <f t="shared" si="16"/>
        <v>0.44147922226458253</v>
      </c>
      <c r="I95" s="313">
        <f t="shared" si="17"/>
        <v>6.7098741898589401E-2</v>
      </c>
      <c r="J95" s="183">
        <f t="shared" si="12"/>
        <v>0.49142203583682809</v>
      </c>
      <c r="K95" s="183">
        <f t="shared" si="13"/>
        <v>0.44147922226458253</v>
      </c>
      <c r="L95" s="183">
        <f t="shared" si="14"/>
        <v>6.7098741898589401E-2</v>
      </c>
      <c r="M95" s="129"/>
    </row>
    <row r="96" spans="2:13" ht="21" customHeight="1">
      <c r="B96" s="14">
        <v>1130</v>
      </c>
      <c r="C96" s="18" t="s">
        <v>82</v>
      </c>
      <c r="D96" s="312">
        <v>390</v>
      </c>
      <c r="E96" s="312">
        <v>228</v>
      </c>
      <c r="F96" s="312">
        <v>25</v>
      </c>
      <c r="G96" s="185">
        <f t="shared" si="15"/>
        <v>643</v>
      </c>
      <c r="H96" s="313">
        <f t="shared" si="16"/>
        <v>0.35458786936236392</v>
      </c>
      <c r="I96" s="313">
        <f t="shared" si="17"/>
        <v>3.8880248833592534E-2</v>
      </c>
      <c r="J96" s="183">
        <f t="shared" si="12"/>
        <v>0.60653188180404349</v>
      </c>
      <c r="K96" s="183">
        <f t="shared" si="13"/>
        <v>0.35458786936236392</v>
      </c>
      <c r="L96" s="183">
        <f t="shared" si="14"/>
        <v>3.8880248833592534E-2</v>
      </c>
      <c r="M96" s="129"/>
    </row>
    <row r="97" spans="2:13" ht="21" customHeight="1">
      <c r="B97" s="14">
        <v>1131</v>
      </c>
      <c r="C97" s="18" t="s">
        <v>83</v>
      </c>
      <c r="D97" s="312">
        <v>2045</v>
      </c>
      <c r="E97" s="312">
        <v>1182</v>
      </c>
      <c r="F97" s="312">
        <v>582</v>
      </c>
      <c r="G97" s="185">
        <f t="shared" si="15"/>
        <v>3809</v>
      </c>
      <c r="H97" s="313">
        <f t="shared" si="16"/>
        <v>0.31031766867944344</v>
      </c>
      <c r="I97" s="313">
        <f t="shared" si="17"/>
        <v>0.15279600945129956</v>
      </c>
      <c r="J97" s="183">
        <f t="shared" si="12"/>
        <v>0.536886321869257</v>
      </c>
      <c r="K97" s="183">
        <f t="shared" si="13"/>
        <v>0.31031766867944344</v>
      </c>
      <c r="L97" s="183">
        <f t="shared" si="14"/>
        <v>0.15279600945129956</v>
      </c>
      <c r="M97" s="129"/>
    </row>
    <row r="98" spans="2:13" ht="21" customHeight="1">
      <c r="B98" s="14">
        <v>1132</v>
      </c>
      <c r="C98" s="18" t="s">
        <v>84</v>
      </c>
      <c r="D98" s="312">
        <v>1899</v>
      </c>
      <c r="E98" s="312">
        <v>1604</v>
      </c>
      <c r="F98" s="312">
        <v>486</v>
      </c>
      <c r="G98" s="185">
        <f t="shared" si="15"/>
        <v>3989</v>
      </c>
      <c r="H98" s="313">
        <f>E98/G98</f>
        <v>0.40210579092504389</v>
      </c>
      <c r="I98" s="313">
        <f>F98/G98</f>
        <v>0.12183504637753823</v>
      </c>
      <c r="J98" s="183">
        <f t="shared" si="12"/>
        <v>0.47605916269741788</v>
      </c>
      <c r="K98" s="183">
        <f t="shared" si="13"/>
        <v>0.40210579092504389</v>
      </c>
      <c r="L98" s="183">
        <f t="shared" si="14"/>
        <v>0.12183504637753823</v>
      </c>
      <c r="M98" s="129"/>
    </row>
    <row r="99" spans="2:13" ht="21" customHeight="1">
      <c r="B99" s="14">
        <v>1133</v>
      </c>
      <c r="C99" s="18" t="s">
        <v>85</v>
      </c>
      <c r="D99" s="185">
        <v>924</v>
      </c>
      <c r="E99" s="185">
        <v>618</v>
      </c>
      <c r="F99" s="185">
        <v>48</v>
      </c>
      <c r="G99" s="185">
        <f t="shared" si="15"/>
        <v>1590</v>
      </c>
      <c r="H99" s="313">
        <f t="shared" si="16"/>
        <v>0.38867924528301889</v>
      </c>
      <c r="I99" s="313">
        <f t="shared" si="17"/>
        <v>3.0188679245283019E-2</v>
      </c>
      <c r="J99" s="183">
        <f t="shared" si="12"/>
        <v>0.5811320754716981</v>
      </c>
      <c r="K99" s="183">
        <f t="shared" si="13"/>
        <v>0.38867924528301889</v>
      </c>
      <c r="L99" s="183">
        <f t="shared" si="14"/>
        <v>3.0188679245283019E-2</v>
      </c>
      <c r="M99" s="129"/>
    </row>
    <row r="100" spans="2:13" ht="21" customHeight="1">
      <c r="B100" s="14">
        <v>1135</v>
      </c>
      <c r="C100" s="18" t="s">
        <v>74</v>
      </c>
      <c r="D100" s="312">
        <v>2942</v>
      </c>
      <c r="E100" s="312">
        <v>1795</v>
      </c>
      <c r="F100" s="312">
        <v>330</v>
      </c>
      <c r="G100" s="185">
        <f t="shared" si="15"/>
        <v>5067</v>
      </c>
      <c r="H100" s="313">
        <f t="shared" si="16"/>
        <v>0.3542530096704164</v>
      </c>
      <c r="I100" s="313">
        <f t="shared" si="17"/>
        <v>6.5127294256956778E-2</v>
      </c>
      <c r="J100" s="183">
        <f t="shared" si="12"/>
        <v>0.58061969607262676</v>
      </c>
      <c r="K100" s="183">
        <f t="shared" si="13"/>
        <v>0.3542530096704164</v>
      </c>
      <c r="L100" s="183">
        <f t="shared" si="14"/>
        <v>6.5127294256956778E-2</v>
      </c>
      <c r="M100" s="129"/>
    </row>
    <row r="101" spans="2:13" ht="21" customHeight="1">
      <c r="B101" s="14">
        <v>1136</v>
      </c>
      <c r="C101" s="18" t="s">
        <v>75</v>
      </c>
      <c r="D101" s="312">
        <v>1280</v>
      </c>
      <c r="E101" s="312">
        <v>375</v>
      </c>
      <c r="F101" s="312">
        <v>284</v>
      </c>
      <c r="G101" s="185">
        <f t="shared" si="15"/>
        <v>1939</v>
      </c>
      <c r="H101" s="313">
        <f t="shared" si="16"/>
        <v>0.19339865910263021</v>
      </c>
      <c r="I101" s="313">
        <f t="shared" si="17"/>
        <v>0.14646725116039194</v>
      </c>
      <c r="J101" s="183">
        <f t="shared" si="12"/>
        <v>0.66013408973697785</v>
      </c>
      <c r="K101" s="183">
        <f t="shared" si="13"/>
        <v>0.19339865910263021</v>
      </c>
      <c r="L101" s="183">
        <f t="shared" si="14"/>
        <v>0.14646725116039194</v>
      </c>
      <c r="M101" s="129"/>
    </row>
    <row r="102" spans="2:13" ht="21" customHeight="1">
      <c r="B102" s="14">
        <v>1137</v>
      </c>
      <c r="C102" s="18" t="s">
        <v>76</v>
      </c>
      <c r="D102" s="312">
        <v>951</v>
      </c>
      <c r="E102" s="312">
        <v>3042</v>
      </c>
      <c r="F102" s="312">
        <v>482</v>
      </c>
      <c r="G102" s="185">
        <f t="shared" si="15"/>
        <v>4475</v>
      </c>
      <c r="H102" s="313">
        <f t="shared" si="16"/>
        <v>0.67977653631284918</v>
      </c>
      <c r="I102" s="313">
        <f t="shared" si="17"/>
        <v>0.10770949720670391</v>
      </c>
      <c r="J102" s="183">
        <f t="shared" si="12"/>
        <v>0.21251396648044693</v>
      </c>
      <c r="K102" s="183">
        <f t="shared" si="13"/>
        <v>0.67977653631284918</v>
      </c>
      <c r="L102" s="183">
        <f t="shared" si="14"/>
        <v>0.10770949720670391</v>
      </c>
      <c r="M102" s="129"/>
    </row>
    <row r="103" spans="2:13" ht="21" customHeight="1">
      <c r="B103" s="14">
        <v>1139</v>
      </c>
      <c r="C103" s="18" t="s">
        <v>77</v>
      </c>
      <c r="D103" s="312">
        <v>2873</v>
      </c>
      <c r="E103" s="312">
        <v>2006</v>
      </c>
      <c r="F103" s="312">
        <v>387</v>
      </c>
      <c r="G103" s="185">
        <f t="shared" si="15"/>
        <v>5266</v>
      </c>
      <c r="H103" s="313">
        <f t="shared" si="16"/>
        <v>0.38093429548044055</v>
      </c>
      <c r="I103" s="313">
        <f t="shared" si="17"/>
        <v>7.3490315229775921E-2</v>
      </c>
      <c r="J103" s="183">
        <f t="shared" si="12"/>
        <v>0.54557538928978355</v>
      </c>
      <c r="K103" s="183">
        <f t="shared" si="13"/>
        <v>0.38093429548044055</v>
      </c>
      <c r="L103" s="183">
        <f t="shared" si="14"/>
        <v>7.3490315229775921E-2</v>
      </c>
      <c r="M103" s="129"/>
    </row>
    <row r="104" spans="2:13" ht="21" customHeight="1">
      <c r="B104" s="14">
        <v>1140</v>
      </c>
      <c r="C104" s="18" t="s">
        <v>78</v>
      </c>
      <c r="D104" s="312">
        <v>2309</v>
      </c>
      <c r="E104" s="312">
        <v>3296</v>
      </c>
      <c r="F104" s="312">
        <v>218</v>
      </c>
      <c r="G104" s="185">
        <f t="shared" si="15"/>
        <v>5823</v>
      </c>
      <c r="H104" s="313">
        <f t="shared" si="16"/>
        <v>0.56603125536664944</v>
      </c>
      <c r="I104" s="313">
        <f t="shared" si="17"/>
        <v>3.7437746865876698E-2</v>
      </c>
      <c r="J104" s="183">
        <f t="shared" si="12"/>
        <v>0.3965309977674738</v>
      </c>
      <c r="K104" s="183">
        <f t="shared" si="13"/>
        <v>0.56603125536664944</v>
      </c>
      <c r="L104" s="183">
        <f t="shared" si="14"/>
        <v>3.7437746865876698E-2</v>
      </c>
      <c r="M104" s="129"/>
    </row>
    <row r="105" spans="2:13" ht="21" customHeight="1">
      <c r="B105" s="14">
        <v>1141</v>
      </c>
      <c r="C105" s="18" t="s">
        <v>79</v>
      </c>
      <c r="D105" s="312">
        <v>562</v>
      </c>
      <c r="E105" s="312">
        <v>356</v>
      </c>
      <c r="F105" s="312">
        <v>15</v>
      </c>
      <c r="G105" s="185">
        <f t="shared" si="15"/>
        <v>933</v>
      </c>
      <c r="H105" s="313">
        <f t="shared" si="16"/>
        <v>0.38156484458735263</v>
      </c>
      <c r="I105" s="313">
        <f t="shared" si="17"/>
        <v>1.607717041800643E-2</v>
      </c>
      <c r="J105" s="183">
        <f t="shared" si="12"/>
        <v>0.60235798499464099</v>
      </c>
      <c r="K105" s="183">
        <f t="shared" si="13"/>
        <v>0.38156484458735263</v>
      </c>
      <c r="L105" s="183">
        <f t="shared" si="14"/>
        <v>1.607717041800643E-2</v>
      </c>
      <c r="M105" s="129"/>
    </row>
    <row r="106" spans="2:13" ht="21" customHeight="1">
      <c r="B106" s="14">
        <v>1142</v>
      </c>
      <c r="C106" s="18" t="s">
        <v>86</v>
      </c>
      <c r="D106" s="312">
        <v>848</v>
      </c>
      <c r="E106" s="312">
        <v>819</v>
      </c>
      <c r="F106" s="312">
        <v>51</v>
      </c>
      <c r="G106" s="185">
        <f>SUM(D106:F106)</f>
        <v>1718</v>
      </c>
      <c r="H106" s="313">
        <f t="shared" si="16"/>
        <v>0.47671711292200231</v>
      </c>
      <c r="I106" s="313">
        <f t="shared" si="17"/>
        <v>2.9685681024447033E-2</v>
      </c>
      <c r="J106" s="183">
        <f t="shared" si="12"/>
        <v>0.49359720605355062</v>
      </c>
      <c r="K106" s="183">
        <f t="shared" si="13"/>
        <v>0.47671711292200231</v>
      </c>
      <c r="L106" s="183">
        <f t="shared" si="14"/>
        <v>2.9685681024447033E-2</v>
      </c>
      <c r="M106" s="129"/>
    </row>
    <row r="107" spans="2:13" ht="21" customHeight="1">
      <c r="B107" s="14">
        <v>1143</v>
      </c>
      <c r="C107" s="18" t="s">
        <v>87</v>
      </c>
      <c r="D107" s="312">
        <v>981</v>
      </c>
      <c r="E107" s="312">
        <v>32</v>
      </c>
      <c r="F107" s="312">
        <v>3</v>
      </c>
      <c r="G107" s="185">
        <f>SUM(D107:F107)</f>
        <v>1016</v>
      </c>
      <c r="H107" s="313">
        <f t="shared" si="16"/>
        <v>3.1496062992125984E-2</v>
      </c>
      <c r="I107" s="313">
        <f t="shared" si="17"/>
        <v>2.952755905511811E-3</v>
      </c>
      <c r="J107" s="183">
        <f t="shared" si="12"/>
        <v>0.96555118110236215</v>
      </c>
      <c r="K107" s="183">
        <f t="shared" si="13"/>
        <v>3.1496062992125984E-2</v>
      </c>
      <c r="L107" s="183">
        <f t="shared" si="14"/>
        <v>2.952755905511811E-3</v>
      </c>
      <c r="M107" s="129"/>
    </row>
    <row r="108" spans="2:13" ht="21" customHeight="1">
      <c r="B108" s="14">
        <v>1145</v>
      </c>
      <c r="C108" s="18" t="s">
        <v>88</v>
      </c>
      <c r="D108" s="312">
        <v>4064</v>
      </c>
      <c r="E108" s="312">
        <v>4756</v>
      </c>
      <c r="F108" s="312">
        <v>251</v>
      </c>
      <c r="G108" s="185">
        <f>SUM(D108:F108)</f>
        <v>9071</v>
      </c>
      <c r="H108" s="313">
        <f t="shared" si="16"/>
        <v>0.52430823503472601</v>
      </c>
      <c r="I108" s="313">
        <f t="shared" si="17"/>
        <v>2.7670598610957997E-2</v>
      </c>
      <c r="J108" s="183">
        <f t="shared" si="12"/>
        <v>0.44802116635431594</v>
      </c>
      <c r="K108" s="183">
        <f t="shared" si="13"/>
        <v>0.52430823503472601</v>
      </c>
      <c r="L108" s="183">
        <f t="shared" si="14"/>
        <v>2.7670598610957997E-2</v>
      </c>
      <c r="M108" s="129"/>
    </row>
    <row r="109" spans="2:13" ht="21" customHeight="1">
      <c r="B109" s="16"/>
      <c r="C109" s="19"/>
      <c r="D109" s="314"/>
      <c r="E109" s="314"/>
      <c r="F109" s="314"/>
      <c r="G109" s="187">
        <f>SUM(G87:G108)</f>
        <v>68182</v>
      </c>
      <c r="H109" s="315"/>
      <c r="I109" s="315"/>
      <c r="J109" s="183">
        <f t="shared" si="12"/>
        <v>0</v>
      </c>
      <c r="K109" s="183">
        <f t="shared" si="13"/>
        <v>0</v>
      </c>
      <c r="L109" s="183">
        <f t="shared" si="14"/>
        <v>0</v>
      </c>
      <c r="M109" s="129"/>
    </row>
    <row r="110" spans="2:13" ht="21" customHeight="1">
      <c r="B110" s="12"/>
      <c r="C110" s="22"/>
      <c r="D110" s="316"/>
      <c r="E110" s="316"/>
      <c r="F110" s="316"/>
      <c r="G110" s="188"/>
      <c r="H110" s="317"/>
      <c r="I110" s="317"/>
      <c r="J110" s="183" t="e">
        <f t="shared" si="12"/>
        <v>#DIV/0!</v>
      </c>
      <c r="K110" s="183" t="e">
        <f t="shared" si="13"/>
        <v>#DIV/0!</v>
      </c>
      <c r="L110" s="183" t="e">
        <f t="shared" si="14"/>
        <v>#DIV/0!</v>
      </c>
      <c r="M110" s="129"/>
    </row>
    <row r="111" spans="2:13" ht="21" customHeight="1">
      <c r="B111" s="12"/>
      <c r="C111" s="22"/>
      <c r="D111" s="316"/>
      <c r="E111" s="316"/>
      <c r="F111" s="316"/>
      <c r="G111" s="188"/>
      <c r="H111" s="317"/>
      <c r="I111" s="317"/>
      <c r="J111" s="183" t="e">
        <f t="shared" si="12"/>
        <v>#DIV/0!</v>
      </c>
      <c r="K111" s="183" t="e">
        <f t="shared" si="13"/>
        <v>#DIV/0!</v>
      </c>
      <c r="L111" s="183" t="e">
        <f t="shared" si="14"/>
        <v>#DIV/0!</v>
      </c>
      <c r="M111" s="129"/>
    </row>
    <row r="112" spans="2:13" ht="21" customHeight="1">
      <c r="B112" s="12"/>
      <c r="C112" s="22"/>
      <c r="D112" s="316"/>
      <c r="E112" s="316"/>
      <c r="F112" s="316"/>
      <c r="G112" s="188"/>
      <c r="H112" s="317"/>
      <c r="I112" s="317"/>
      <c r="J112" s="183" t="e">
        <f t="shared" si="12"/>
        <v>#DIV/0!</v>
      </c>
      <c r="K112" s="183" t="e">
        <f t="shared" si="13"/>
        <v>#DIV/0!</v>
      </c>
      <c r="L112" s="183" t="e">
        <f t="shared" si="14"/>
        <v>#DIV/0!</v>
      </c>
      <c r="M112" s="129"/>
    </row>
    <row r="113" spans="2:13" ht="21" customHeight="1">
      <c r="B113" s="325" t="s">
        <v>127</v>
      </c>
      <c r="C113" s="325"/>
      <c r="D113" s="325"/>
      <c r="E113" s="325"/>
      <c r="F113" s="325"/>
      <c r="G113" s="325"/>
      <c r="H113" s="325"/>
      <c r="I113" s="325"/>
      <c r="J113" s="183" t="e">
        <f t="shared" si="12"/>
        <v>#DIV/0!</v>
      </c>
      <c r="K113" s="183" t="e">
        <f t="shared" si="13"/>
        <v>#DIV/0!</v>
      </c>
      <c r="L113" s="183" t="e">
        <f t="shared" si="14"/>
        <v>#DIV/0!</v>
      </c>
      <c r="M113" s="129"/>
    </row>
    <row r="114" spans="2:13" ht="21" customHeight="1">
      <c r="B114" s="13" t="s">
        <v>90</v>
      </c>
      <c r="C114" s="13" t="s">
        <v>91</v>
      </c>
      <c r="D114" s="184" t="s">
        <v>92</v>
      </c>
      <c r="E114" s="184" t="s">
        <v>93</v>
      </c>
      <c r="F114" s="184" t="s">
        <v>94</v>
      </c>
      <c r="G114" s="184" t="s">
        <v>95</v>
      </c>
      <c r="H114" s="23" t="s">
        <v>96</v>
      </c>
      <c r="I114" s="23" t="s">
        <v>15</v>
      </c>
      <c r="J114" s="183" t="e">
        <f t="shared" si="12"/>
        <v>#VALUE!</v>
      </c>
      <c r="K114" s="183" t="e">
        <f t="shared" si="13"/>
        <v>#VALUE!</v>
      </c>
      <c r="L114" s="183" t="e">
        <f t="shared" si="14"/>
        <v>#VALUE!</v>
      </c>
      <c r="M114" s="129"/>
    </row>
    <row r="115" spans="2:13" ht="21" customHeight="1">
      <c r="B115" s="14">
        <v>1120</v>
      </c>
      <c r="C115" s="18" t="s">
        <v>97</v>
      </c>
      <c r="D115" s="318">
        <v>1</v>
      </c>
      <c r="E115" s="318">
        <v>24</v>
      </c>
      <c r="F115" s="318">
        <v>0</v>
      </c>
      <c r="G115" s="185">
        <f>SUM(D115:F115)</f>
        <v>25</v>
      </c>
      <c r="H115" s="313">
        <f t="shared" ref="H115:H136" si="18">E115/G115</f>
        <v>0.96</v>
      </c>
      <c r="I115" s="313">
        <f t="shared" ref="I115:I136" si="19">F115/G115</f>
        <v>0</v>
      </c>
      <c r="J115" s="183">
        <f t="shared" si="12"/>
        <v>0.04</v>
      </c>
      <c r="K115" s="183">
        <f t="shared" si="13"/>
        <v>0.96</v>
      </c>
      <c r="L115" s="183">
        <f t="shared" si="14"/>
        <v>0</v>
      </c>
      <c r="M115" s="129"/>
    </row>
    <row r="116" spans="2:13" ht="21" customHeight="1">
      <c r="B116" s="14">
        <v>1121</v>
      </c>
      <c r="C116" s="18" t="s">
        <v>69</v>
      </c>
      <c r="D116" s="318">
        <v>4161</v>
      </c>
      <c r="E116" s="318">
        <v>6277</v>
      </c>
      <c r="F116" s="318">
        <v>1061</v>
      </c>
      <c r="G116" s="185">
        <f t="shared" ref="G116:G136" si="20">SUM(D116:F116)</f>
        <v>11499</v>
      </c>
      <c r="H116" s="313">
        <f t="shared" si="18"/>
        <v>0.54587355422210626</v>
      </c>
      <c r="I116" s="313">
        <f t="shared" si="19"/>
        <v>9.2268892947212799E-2</v>
      </c>
      <c r="J116" s="183">
        <f t="shared" si="12"/>
        <v>0.36185755283068094</v>
      </c>
      <c r="K116" s="183">
        <f t="shared" si="13"/>
        <v>0.54587355422210626</v>
      </c>
      <c r="L116" s="183">
        <f t="shared" si="14"/>
        <v>9.2268892947212799E-2</v>
      </c>
      <c r="M116" s="129"/>
    </row>
    <row r="117" spans="2:13" ht="21" customHeight="1">
      <c r="B117" s="14">
        <v>1122</v>
      </c>
      <c r="C117" s="18" t="s">
        <v>70</v>
      </c>
      <c r="D117" s="318">
        <v>669</v>
      </c>
      <c r="E117" s="318">
        <v>1200</v>
      </c>
      <c r="F117" s="318">
        <v>61</v>
      </c>
      <c r="G117" s="185">
        <f t="shared" si="20"/>
        <v>1930</v>
      </c>
      <c r="H117" s="313">
        <f t="shared" si="18"/>
        <v>0.62176165803108807</v>
      </c>
      <c r="I117" s="313">
        <f t="shared" si="19"/>
        <v>3.1606217616580314E-2</v>
      </c>
      <c r="J117" s="183">
        <f t="shared" si="12"/>
        <v>0.34663212435233159</v>
      </c>
      <c r="K117" s="183">
        <f t="shared" si="13"/>
        <v>0.62176165803108807</v>
      </c>
      <c r="L117" s="183">
        <f t="shared" si="14"/>
        <v>3.1606217616580314E-2</v>
      </c>
      <c r="M117" s="129"/>
    </row>
    <row r="118" spans="2:13" ht="21" customHeight="1">
      <c r="B118" s="14">
        <v>1123</v>
      </c>
      <c r="C118" s="18" t="s">
        <v>71</v>
      </c>
      <c r="D118" s="318">
        <v>1448</v>
      </c>
      <c r="E118" s="318">
        <v>1980</v>
      </c>
      <c r="F118" s="318">
        <v>232</v>
      </c>
      <c r="G118" s="185">
        <f t="shared" si="20"/>
        <v>3660</v>
      </c>
      <c r="H118" s="313">
        <f t="shared" si="18"/>
        <v>0.54098360655737709</v>
      </c>
      <c r="I118" s="313">
        <f t="shared" si="19"/>
        <v>6.3387978142076501E-2</v>
      </c>
      <c r="J118" s="183">
        <f t="shared" si="12"/>
        <v>0.39562841530054643</v>
      </c>
      <c r="K118" s="183">
        <f t="shared" si="13"/>
        <v>0.54098360655737709</v>
      </c>
      <c r="L118" s="183">
        <f t="shared" si="14"/>
        <v>6.3387978142076501E-2</v>
      </c>
      <c r="M118" s="129"/>
    </row>
    <row r="119" spans="2:13" ht="21" customHeight="1">
      <c r="B119" s="14">
        <v>1125</v>
      </c>
      <c r="C119" s="18" t="s">
        <v>72</v>
      </c>
      <c r="D119" s="318">
        <v>181</v>
      </c>
      <c r="E119" s="318">
        <v>289</v>
      </c>
      <c r="F119" s="318">
        <v>22</v>
      </c>
      <c r="G119" s="185">
        <f t="shared" si="20"/>
        <v>492</v>
      </c>
      <c r="H119" s="313">
        <f t="shared" si="18"/>
        <v>0.58739837398373984</v>
      </c>
      <c r="I119" s="313">
        <f t="shared" si="19"/>
        <v>4.4715447154471545E-2</v>
      </c>
      <c r="J119" s="183">
        <f t="shared" si="12"/>
        <v>0.36788617886178859</v>
      </c>
      <c r="K119" s="183">
        <f t="shared" si="13"/>
        <v>0.58739837398373984</v>
      </c>
      <c r="L119" s="183">
        <f t="shared" si="14"/>
        <v>4.4715447154471545E-2</v>
      </c>
      <c r="M119" s="129"/>
    </row>
    <row r="120" spans="2:13" ht="21" customHeight="1">
      <c r="B120" s="14">
        <v>1126</v>
      </c>
      <c r="C120" s="18" t="s">
        <v>73</v>
      </c>
      <c r="D120" s="318">
        <v>628</v>
      </c>
      <c r="E120" s="318">
        <v>317</v>
      </c>
      <c r="F120" s="318">
        <v>101</v>
      </c>
      <c r="G120" s="185">
        <f t="shared" si="20"/>
        <v>1046</v>
      </c>
      <c r="H120" s="313">
        <f t="shared" si="18"/>
        <v>0.30305927342256211</v>
      </c>
      <c r="I120" s="313">
        <f t="shared" si="19"/>
        <v>9.6558317399617594E-2</v>
      </c>
      <c r="J120" s="183">
        <f t="shared" si="12"/>
        <v>0.60038240917782026</v>
      </c>
      <c r="K120" s="183">
        <f t="shared" si="13"/>
        <v>0.30305927342256211</v>
      </c>
      <c r="L120" s="183">
        <f t="shared" si="14"/>
        <v>9.6558317399617594E-2</v>
      </c>
      <c r="M120" s="129"/>
    </row>
    <row r="121" spans="2:13" ht="21" customHeight="1">
      <c r="B121" s="14">
        <v>1127</v>
      </c>
      <c r="C121" s="182" t="s">
        <v>110</v>
      </c>
      <c r="D121" s="318">
        <v>527</v>
      </c>
      <c r="E121" s="318">
        <v>408</v>
      </c>
      <c r="F121" s="318">
        <v>37</v>
      </c>
      <c r="G121" s="185">
        <f t="shared" si="20"/>
        <v>972</v>
      </c>
      <c r="H121" s="313">
        <f t="shared" si="18"/>
        <v>0.41975308641975306</v>
      </c>
      <c r="I121" s="313">
        <f t="shared" si="19"/>
        <v>3.8065843621399177E-2</v>
      </c>
      <c r="J121" s="183">
        <f t="shared" si="12"/>
        <v>0.54218106995884774</v>
      </c>
      <c r="K121" s="183">
        <f t="shared" si="13"/>
        <v>0.41975308641975306</v>
      </c>
      <c r="L121" s="183">
        <f t="shared" si="14"/>
        <v>3.8065843621399177E-2</v>
      </c>
      <c r="M121" s="129"/>
    </row>
    <row r="122" spans="2:13" ht="21" customHeight="1">
      <c r="B122" s="14">
        <v>1128</v>
      </c>
      <c r="C122" s="18" t="s">
        <v>80</v>
      </c>
      <c r="D122" s="318">
        <v>61</v>
      </c>
      <c r="E122" s="318">
        <v>162</v>
      </c>
      <c r="F122" s="318">
        <v>6</v>
      </c>
      <c r="G122" s="185">
        <f t="shared" si="20"/>
        <v>229</v>
      </c>
      <c r="H122" s="313">
        <f t="shared" si="18"/>
        <v>0.70742358078602618</v>
      </c>
      <c r="I122" s="313">
        <f t="shared" si="19"/>
        <v>2.6200873362445413E-2</v>
      </c>
      <c r="J122" s="183">
        <f t="shared" si="12"/>
        <v>0.26637554585152839</v>
      </c>
      <c r="K122" s="183">
        <f t="shared" si="13"/>
        <v>0.70742358078602618</v>
      </c>
      <c r="L122" s="183">
        <f t="shared" si="14"/>
        <v>2.6200873362445413E-2</v>
      </c>
      <c r="M122" s="129"/>
    </row>
    <row r="123" spans="2:13" s="20" customFormat="1" ht="21" customHeight="1">
      <c r="B123" s="14">
        <v>1129</v>
      </c>
      <c r="C123" s="18" t="s">
        <v>81</v>
      </c>
      <c r="D123" s="318">
        <v>1334</v>
      </c>
      <c r="E123" s="318">
        <v>1038</v>
      </c>
      <c r="F123" s="318">
        <v>240</v>
      </c>
      <c r="G123" s="185">
        <f t="shared" si="20"/>
        <v>2612</v>
      </c>
      <c r="H123" s="313">
        <f t="shared" si="18"/>
        <v>0.39739663093415006</v>
      </c>
      <c r="I123" s="313">
        <f t="shared" si="19"/>
        <v>9.1883614088820828E-2</v>
      </c>
      <c r="J123" s="183">
        <f t="shared" si="12"/>
        <v>0.51071975497702915</v>
      </c>
      <c r="K123" s="183">
        <f t="shared" si="13"/>
        <v>0.39739663093415006</v>
      </c>
      <c r="L123" s="183">
        <f t="shared" si="14"/>
        <v>9.1883614088820828E-2</v>
      </c>
      <c r="M123" s="129"/>
    </row>
    <row r="124" spans="2:13" ht="21" customHeight="1">
      <c r="B124" s="14">
        <v>1130</v>
      </c>
      <c r="C124" s="18" t="s">
        <v>82</v>
      </c>
      <c r="D124" s="318">
        <v>397</v>
      </c>
      <c r="E124" s="318">
        <v>177</v>
      </c>
      <c r="F124" s="318">
        <v>11</v>
      </c>
      <c r="G124" s="185">
        <f t="shared" si="20"/>
        <v>585</v>
      </c>
      <c r="H124" s="313">
        <f t="shared" si="18"/>
        <v>0.30256410256410254</v>
      </c>
      <c r="I124" s="313">
        <f t="shared" si="19"/>
        <v>1.8803418803418803E-2</v>
      </c>
      <c r="J124" s="183">
        <f t="shared" si="12"/>
        <v>0.67863247863247866</v>
      </c>
      <c r="K124" s="183">
        <f t="shared" si="13"/>
        <v>0.30256410256410254</v>
      </c>
      <c r="L124" s="183">
        <f t="shared" si="14"/>
        <v>1.8803418803418803E-2</v>
      </c>
      <c r="M124" s="129"/>
    </row>
    <row r="125" spans="2:13" ht="21" customHeight="1">
      <c r="B125" s="14">
        <v>1131</v>
      </c>
      <c r="C125" s="18" t="s">
        <v>83</v>
      </c>
      <c r="D125" s="318">
        <v>2318</v>
      </c>
      <c r="E125" s="318">
        <v>1064</v>
      </c>
      <c r="F125" s="318">
        <v>698</v>
      </c>
      <c r="G125" s="185">
        <f t="shared" si="20"/>
        <v>4080</v>
      </c>
      <c r="H125" s="313">
        <f t="shared" si="18"/>
        <v>0.26078431372549021</v>
      </c>
      <c r="I125" s="313">
        <f t="shared" si="19"/>
        <v>0.17107843137254902</v>
      </c>
      <c r="J125" s="183">
        <f t="shared" si="12"/>
        <v>0.56813725490196076</v>
      </c>
      <c r="K125" s="183">
        <f t="shared" si="13"/>
        <v>0.26078431372549021</v>
      </c>
      <c r="L125" s="183">
        <f t="shared" si="14"/>
        <v>0.17107843137254902</v>
      </c>
      <c r="M125" s="129"/>
    </row>
    <row r="126" spans="2:13" ht="21" customHeight="1">
      <c r="B126" s="14">
        <v>1132</v>
      </c>
      <c r="C126" s="18" t="s">
        <v>84</v>
      </c>
      <c r="D126" s="318">
        <v>4631</v>
      </c>
      <c r="E126" s="318">
        <v>2240</v>
      </c>
      <c r="F126" s="318">
        <v>495</v>
      </c>
      <c r="G126" s="185">
        <f t="shared" si="20"/>
        <v>7366</v>
      </c>
      <c r="H126" s="313">
        <f t="shared" si="18"/>
        <v>0.30409991854466467</v>
      </c>
      <c r="I126" s="313">
        <f t="shared" si="19"/>
        <v>6.7200651642682602E-2</v>
      </c>
      <c r="J126" s="183">
        <f t="shared" si="12"/>
        <v>0.6286994298126527</v>
      </c>
      <c r="K126" s="183">
        <f t="shared" si="13"/>
        <v>0.30409991854466467</v>
      </c>
      <c r="L126" s="183">
        <f t="shared" si="14"/>
        <v>6.7200651642682602E-2</v>
      </c>
      <c r="M126" s="129"/>
    </row>
    <row r="127" spans="2:13" ht="21" customHeight="1">
      <c r="B127" s="14">
        <v>1133</v>
      </c>
      <c r="C127" s="18" t="s">
        <v>85</v>
      </c>
      <c r="D127" s="318">
        <v>1119</v>
      </c>
      <c r="E127" s="318">
        <v>642</v>
      </c>
      <c r="F127" s="318">
        <v>50</v>
      </c>
      <c r="G127" s="185">
        <f t="shared" si="20"/>
        <v>1811</v>
      </c>
      <c r="H127" s="313">
        <f t="shared" si="18"/>
        <v>0.35450027609055768</v>
      </c>
      <c r="I127" s="313">
        <f t="shared" si="19"/>
        <v>2.7609055770292656E-2</v>
      </c>
      <c r="J127" s="183">
        <f t="shared" si="12"/>
        <v>0.61789066813914961</v>
      </c>
      <c r="K127" s="183">
        <f t="shared" si="13"/>
        <v>0.35450027609055768</v>
      </c>
      <c r="L127" s="183">
        <f t="shared" si="14"/>
        <v>2.7609055770292656E-2</v>
      </c>
      <c r="M127" s="129"/>
    </row>
    <row r="128" spans="2:13" ht="21" customHeight="1">
      <c r="B128" s="14">
        <v>1135</v>
      </c>
      <c r="C128" s="18" t="s">
        <v>74</v>
      </c>
      <c r="D128" s="318">
        <v>2673</v>
      </c>
      <c r="E128" s="318">
        <v>1479</v>
      </c>
      <c r="F128" s="318">
        <v>341</v>
      </c>
      <c r="G128" s="185">
        <f t="shared" si="20"/>
        <v>4493</v>
      </c>
      <c r="H128" s="313">
        <f t="shared" si="18"/>
        <v>0.32917872245715557</v>
      </c>
      <c r="I128" s="313">
        <f t="shared" si="19"/>
        <v>7.5895837970175822E-2</v>
      </c>
      <c r="J128" s="183">
        <f t="shared" si="12"/>
        <v>0.59492543957266864</v>
      </c>
      <c r="K128" s="183">
        <f t="shared" si="13"/>
        <v>0.32917872245715557</v>
      </c>
      <c r="L128" s="183">
        <f t="shared" si="14"/>
        <v>7.5895837970175822E-2</v>
      </c>
      <c r="M128" s="129"/>
    </row>
    <row r="129" spans="2:13" ht="21" customHeight="1">
      <c r="B129" s="14">
        <v>1136</v>
      </c>
      <c r="C129" s="18" t="s">
        <v>75</v>
      </c>
      <c r="D129" s="318">
        <v>1195</v>
      </c>
      <c r="E129" s="318">
        <v>434</v>
      </c>
      <c r="F129" s="318">
        <v>324</v>
      </c>
      <c r="G129" s="185">
        <f t="shared" si="20"/>
        <v>1953</v>
      </c>
      <c r="H129" s="313">
        <f t="shared" si="18"/>
        <v>0.22222222222222221</v>
      </c>
      <c r="I129" s="313">
        <f t="shared" si="19"/>
        <v>0.16589861751152074</v>
      </c>
      <c r="J129" s="183">
        <f t="shared" si="12"/>
        <v>0.61187916026625699</v>
      </c>
      <c r="K129" s="183">
        <f t="shared" si="13"/>
        <v>0.22222222222222221</v>
      </c>
      <c r="L129" s="183">
        <f t="shared" si="14"/>
        <v>0.16589861751152074</v>
      </c>
      <c r="M129" s="129"/>
    </row>
    <row r="130" spans="2:13" ht="21" customHeight="1">
      <c r="B130" s="14">
        <v>1137</v>
      </c>
      <c r="C130" s="18" t="s">
        <v>76</v>
      </c>
      <c r="D130" s="318">
        <v>941</v>
      </c>
      <c r="E130" s="318">
        <v>2956</v>
      </c>
      <c r="F130" s="318">
        <v>591</v>
      </c>
      <c r="G130" s="185">
        <f t="shared" si="20"/>
        <v>4488</v>
      </c>
      <c r="H130" s="313">
        <f t="shared" si="18"/>
        <v>0.65864527629233516</v>
      </c>
      <c r="I130" s="313">
        <f t="shared" si="19"/>
        <v>0.13168449197860962</v>
      </c>
      <c r="J130" s="183">
        <f t="shared" si="12"/>
        <v>0.20967023172905525</v>
      </c>
      <c r="K130" s="183">
        <f t="shared" si="13"/>
        <v>0.65864527629233516</v>
      </c>
      <c r="L130" s="183">
        <f t="shared" si="14"/>
        <v>0.13168449197860962</v>
      </c>
      <c r="M130" s="129"/>
    </row>
    <row r="131" spans="2:13" ht="21" customHeight="1">
      <c r="B131" s="14">
        <v>1139</v>
      </c>
      <c r="C131" s="18" t="s">
        <v>77</v>
      </c>
      <c r="D131" s="318">
        <v>2939</v>
      </c>
      <c r="E131" s="318">
        <v>1936</v>
      </c>
      <c r="F131" s="318">
        <v>488</v>
      </c>
      <c r="G131" s="185">
        <f t="shared" si="20"/>
        <v>5363</v>
      </c>
      <c r="H131" s="313">
        <f t="shared" si="18"/>
        <v>0.36099198209957112</v>
      </c>
      <c r="I131" s="313">
        <f t="shared" si="19"/>
        <v>9.0993846727577848E-2</v>
      </c>
      <c r="J131" s="183">
        <f t="shared" si="12"/>
        <v>0.54801417117285101</v>
      </c>
      <c r="K131" s="183">
        <f t="shared" si="13"/>
        <v>0.36099198209957112</v>
      </c>
      <c r="L131" s="183">
        <f t="shared" si="14"/>
        <v>9.0993846727577848E-2</v>
      </c>
      <c r="M131" s="129"/>
    </row>
    <row r="132" spans="2:13" ht="21" customHeight="1">
      <c r="B132" s="14">
        <v>1140</v>
      </c>
      <c r="C132" s="18" t="s">
        <v>78</v>
      </c>
      <c r="D132" s="318">
        <v>3335</v>
      </c>
      <c r="E132" s="318">
        <v>3305</v>
      </c>
      <c r="F132" s="318">
        <v>411</v>
      </c>
      <c r="G132" s="185">
        <f t="shared" si="20"/>
        <v>7051</v>
      </c>
      <c r="H132" s="313">
        <f t="shared" si="18"/>
        <v>0.4687278400226918</v>
      </c>
      <c r="I132" s="313">
        <f t="shared" si="19"/>
        <v>5.8289604311445184E-2</v>
      </c>
      <c r="J132" s="183">
        <f t="shared" ref="J132:J195" si="21">D132/G132</f>
        <v>0.472982555665863</v>
      </c>
      <c r="K132" s="183">
        <f t="shared" ref="K132:K195" si="22">E132/G132</f>
        <v>0.4687278400226918</v>
      </c>
      <c r="L132" s="183">
        <f t="shared" ref="L132:L195" si="23">F132/G132</f>
        <v>5.8289604311445184E-2</v>
      </c>
      <c r="M132" s="129"/>
    </row>
    <row r="133" spans="2:13" ht="21" customHeight="1">
      <c r="B133" s="14">
        <v>1141</v>
      </c>
      <c r="C133" s="18" t="s">
        <v>79</v>
      </c>
      <c r="D133" s="318">
        <v>538</v>
      </c>
      <c r="E133" s="318">
        <v>373</v>
      </c>
      <c r="F133" s="318">
        <v>26</v>
      </c>
      <c r="G133" s="185">
        <f t="shared" si="20"/>
        <v>937</v>
      </c>
      <c r="H133" s="313">
        <f t="shared" si="18"/>
        <v>0.39807897545357523</v>
      </c>
      <c r="I133" s="313">
        <f t="shared" si="19"/>
        <v>2.7748132337246531E-2</v>
      </c>
      <c r="J133" s="183">
        <f t="shared" si="21"/>
        <v>0.57417289220917822</v>
      </c>
      <c r="K133" s="183">
        <f t="shared" si="22"/>
        <v>0.39807897545357523</v>
      </c>
      <c r="L133" s="183">
        <f t="shared" si="23"/>
        <v>2.7748132337246531E-2</v>
      </c>
      <c r="M133" s="129"/>
    </row>
    <row r="134" spans="2:13" ht="21" customHeight="1">
      <c r="B134" s="14">
        <v>1142</v>
      </c>
      <c r="C134" s="18" t="s">
        <v>86</v>
      </c>
      <c r="D134" s="318">
        <v>868</v>
      </c>
      <c r="E134" s="318">
        <v>707</v>
      </c>
      <c r="F134" s="318">
        <v>28</v>
      </c>
      <c r="G134" s="185">
        <f t="shared" si="20"/>
        <v>1603</v>
      </c>
      <c r="H134" s="313">
        <f t="shared" si="18"/>
        <v>0.44104803493449779</v>
      </c>
      <c r="I134" s="313">
        <f t="shared" si="19"/>
        <v>1.7467248908296942E-2</v>
      </c>
      <c r="J134" s="183">
        <f t="shared" si="21"/>
        <v>0.54148471615720528</v>
      </c>
      <c r="K134" s="183">
        <f t="shared" si="22"/>
        <v>0.44104803493449779</v>
      </c>
      <c r="L134" s="183">
        <f t="shared" si="23"/>
        <v>1.7467248908296942E-2</v>
      </c>
      <c r="M134" s="129"/>
    </row>
    <row r="135" spans="2:13" ht="21" customHeight="1">
      <c r="B135" s="14">
        <v>1143</v>
      </c>
      <c r="C135" s="18" t="s">
        <v>87</v>
      </c>
      <c r="D135" s="318">
        <v>934</v>
      </c>
      <c r="E135" s="318">
        <v>22</v>
      </c>
      <c r="F135" s="318">
        <v>0</v>
      </c>
      <c r="G135" s="185">
        <f t="shared" si="20"/>
        <v>956</v>
      </c>
      <c r="H135" s="313">
        <f t="shared" si="18"/>
        <v>2.3012552301255231E-2</v>
      </c>
      <c r="I135" s="313">
        <f t="shared" si="19"/>
        <v>0</v>
      </c>
      <c r="J135" s="183">
        <f t="shared" si="21"/>
        <v>0.97698744769874479</v>
      </c>
      <c r="K135" s="183">
        <f t="shared" si="22"/>
        <v>2.3012552301255231E-2</v>
      </c>
      <c r="L135" s="183">
        <f t="shared" si="23"/>
        <v>0</v>
      </c>
      <c r="M135" s="129"/>
    </row>
    <row r="136" spans="2:13" ht="21" customHeight="1">
      <c r="B136" s="14">
        <v>1145</v>
      </c>
      <c r="C136" s="18" t="s">
        <v>88</v>
      </c>
      <c r="D136" s="318">
        <v>5079</v>
      </c>
      <c r="E136" s="318">
        <v>4791</v>
      </c>
      <c r="F136" s="318">
        <v>346</v>
      </c>
      <c r="G136" s="185">
        <f t="shared" si="20"/>
        <v>10216</v>
      </c>
      <c r="H136" s="313">
        <f t="shared" si="18"/>
        <v>0.46897024275646043</v>
      </c>
      <c r="I136" s="313">
        <f t="shared" si="19"/>
        <v>3.3868441660140955E-2</v>
      </c>
      <c r="J136" s="183">
        <f t="shared" si="21"/>
        <v>0.4971613155833986</v>
      </c>
      <c r="K136" s="183">
        <f t="shared" si="22"/>
        <v>0.46897024275646043</v>
      </c>
      <c r="L136" s="183">
        <f t="shared" si="23"/>
        <v>3.3868441660140955E-2</v>
      </c>
      <c r="M136" s="129"/>
    </row>
    <row r="137" spans="2:13" ht="21" customHeight="1">
      <c r="B137" s="16"/>
      <c r="C137" s="19"/>
      <c r="D137" s="319"/>
      <c r="E137" s="319"/>
      <c r="F137" s="319"/>
      <c r="G137" s="187">
        <f>SUM(G115:G136)</f>
        <v>73367</v>
      </c>
      <c r="H137" s="315"/>
      <c r="I137" s="315"/>
      <c r="J137" s="183">
        <f t="shared" si="21"/>
        <v>0</v>
      </c>
      <c r="K137" s="183">
        <f t="shared" si="22"/>
        <v>0</v>
      </c>
      <c r="L137" s="183">
        <f t="shared" si="23"/>
        <v>0</v>
      </c>
      <c r="M137" s="129"/>
    </row>
    <row r="138" spans="2:13" ht="21" customHeight="1">
      <c r="B138" s="12"/>
      <c r="C138" s="22"/>
      <c r="D138" s="320"/>
      <c r="E138" s="320"/>
      <c r="F138" s="320"/>
      <c r="G138" s="188"/>
      <c r="H138" s="317"/>
      <c r="I138" s="317"/>
      <c r="J138" s="183" t="e">
        <f t="shared" si="21"/>
        <v>#DIV/0!</v>
      </c>
      <c r="K138" s="183" t="e">
        <f t="shared" si="22"/>
        <v>#DIV/0!</v>
      </c>
      <c r="L138" s="183" t="e">
        <f t="shared" si="23"/>
        <v>#DIV/0!</v>
      </c>
      <c r="M138" s="129"/>
    </row>
    <row r="139" spans="2:13" ht="21" customHeight="1">
      <c r="B139" s="12"/>
      <c r="C139" s="22"/>
      <c r="D139" s="320"/>
      <c r="E139" s="320"/>
      <c r="F139" s="320"/>
      <c r="G139" s="188"/>
      <c r="H139" s="317"/>
      <c r="I139" s="317"/>
      <c r="J139" s="183" t="e">
        <f t="shared" si="21"/>
        <v>#DIV/0!</v>
      </c>
      <c r="K139" s="183" t="e">
        <f t="shared" si="22"/>
        <v>#DIV/0!</v>
      </c>
      <c r="L139" s="183" t="e">
        <f t="shared" si="23"/>
        <v>#DIV/0!</v>
      </c>
      <c r="M139" s="129"/>
    </row>
    <row r="140" spans="2:13" ht="21" customHeight="1">
      <c r="B140" s="12"/>
      <c r="C140" s="22"/>
      <c r="D140" s="320"/>
      <c r="E140" s="320"/>
      <c r="F140" s="320"/>
      <c r="G140" s="188"/>
      <c r="H140" s="317"/>
      <c r="I140" s="317"/>
      <c r="J140" s="183" t="e">
        <f t="shared" si="21"/>
        <v>#DIV/0!</v>
      </c>
      <c r="K140" s="183" t="e">
        <f t="shared" si="22"/>
        <v>#DIV/0!</v>
      </c>
      <c r="L140" s="183" t="e">
        <f t="shared" si="23"/>
        <v>#DIV/0!</v>
      </c>
      <c r="M140" s="129"/>
    </row>
    <row r="141" spans="2:13" ht="21" customHeight="1">
      <c r="B141" s="325" t="s">
        <v>128</v>
      </c>
      <c r="C141" s="325"/>
      <c r="D141" s="325"/>
      <c r="E141" s="325"/>
      <c r="F141" s="325"/>
      <c r="G141" s="325"/>
      <c r="H141" s="325"/>
      <c r="I141" s="325"/>
      <c r="J141" s="183" t="e">
        <f t="shared" si="21"/>
        <v>#DIV/0!</v>
      </c>
      <c r="K141" s="183" t="e">
        <f t="shared" si="22"/>
        <v>#DIV/0!</v>
      </c>
      <c r="L141" s="183" t="e">
        <f t="shared" si="23"/>
        <v>#DIV/0!</v>
      </c>
      <c r="M141" s="129"/>
    </row>
    <row r="142" spans="2:13" ht="21" customHeight="1">
      <c r="B142" s="13" t="s">
        <v>90</v>
      </c>
      <c r="C142" s="13" t="s">
        <v>91</v>
      </c>
      <c r="D142" s="184" t="s">
        <v>92</v>
      </c>
      <c r="E142" s="184" t="s">
        <v>93</v>
      </c>
      <c r="F142" s="184" t="s">
        <v>94</v>
      </c>
      <c r="G142" s="184" t="s">
        <v>95</v>
      </c>
      <c r="H142" s="23" t="s">
        <v>96</v>
      </c>
      <c r="I142" s="23" t="s">
        <v>15</v>
      </c>
      <c r="J142" s="183" t="e">
        <f t="shared" si="21"/>
        <v>#VALUE!</v>
      </c>
      <c r="K142" s="183" t="e">
        <f t="shared" si="22"/>
        <v>#VALUE!</v>
      </c>
      <c r="L142" s="183" t="e">
        <f t="shared" si="23"/>
        <v>#VALUE!</v>
      </c>
      <c r="M142" s="129"/>
    </row>
    <row r="143" spans="2:13" ht="21" customHeight="1">
      <c r="B143" s="14">
        <v>1120</v>
      </c>
      <c r="C143" s="18" t="s">
        <v>97</v>
      </c>
      <c r="D143" s="312">
        <v>0</v>
      </c>
      <c r="E143" s="312">
        <v>12</v>
      </c>
      <c r="F143" s="312">
        <v>0</v>
      </c>
      <c r="G143" s="185">
        <f t="shared" ref="G143:G161" si="24">SUM(D143:F143)</f>
        <v>12</v>
      </c>
      <c r="H143" s="313">
        <f t="shared" ref="H143:H164" si="25">E143/G143</f>
        <v>1</v>
      </c>
      <c r="I143" s="313">
        <f t="shared" ref="I143:I164" si="26">F143/G143</f>
        <v>0</v>
      </c>
      <c r="J143" s="183">
        <f t="shared" si="21"/>
        <v>0</v>
      </c>
      <c r="K143" s="183">
        <f t="shared" si="22"/>
        <v>1</v>
      </c>
      <c r="L143" s="183">
        <f t="shared" si="23"/>
        <v>0</v>
      </c>
      <c r="M143" s="129"/>
    </row>
    <row r="144" spans="2:13" ht="21" customHeight="1">
      <c r="B144" s="14">
        <v>1121</v>
      </c>
      <c r="C144" s="18" t="s">
        <v>69</v>
      </c>
      <c r="D144" s="312">
        <v>4023</v>
      </c>
      <c r="E144" s="312">
        <v>6576</v>
      </c>
      <c r="F144" s="312">
        <v>1010</v>
      </c>
      <c r="G144" s="185">
        <f t="shared" si="24"/>
        <v>11609</v>
      </c>
      <c r="H144" s="313">
        <f t="shared" si="25"/>
        <v>0.56645705917822375</v>
      </c>
      <c r="I144" s="313">
        <f t="shared" si="26"/>
        <v>8.7001464381083637E-2</v>
      </c>
      <c r="J144" s="183">
        <f t="shared" si="21"/>
        <v>0.34654147644069255</v>
      </c>
      <c r="K144" s="183">
        <f t="shared" si="22"/>
        <v>0.56645705917822375</v>
      </c>
      <c r="L144" s="183">
        <f t="shared" si="23"/>
        <v>8.7001464381083637E-2</v>
      </c>
      <c r="M144" s="129"/>
    </row>
    <row r="145" spans="2:13" ht="21" customHeight="1">
      <c r="B145" s="14">
        <v>1122</v>
      </c>
      <c r="C145" s="18" t="s">
        <v>70</v>
      </c>
      <c r="D145" s="312">
        <v>489</v>
      </c>
      <c r="E145" s="312">
        <v>1153</v>
      </c>
      <c r="F145" s="312">
        <v>54</v>
      </c>
      <c r="G145" s="185">
        <f t="shared" si="24"/>
        <v>1696</v>
      </c>
      <c r="H145" s="313">
        <f t="shared" si="25"/>
        <v>0.67983490566037741</v>
      </c>
      <c r="I145" s="313">
        <f t="shared" si="26"/>
        <v>3.1839622641509434E-2</v>
      </c>
      <c r="J145" s="183">
        <f t="shared" si="21"/>
        <v>0.28832547169811323</v>
      </c>
      <c r="K145" s="183">
        <f t="shared" si="22"/>
        <v>0.67983490566037741</v>
      </c>
      <c r="L145" s="183">
        <f t="shared" si="23"/>
        <v>3.1839622641509434E-2</v>
      </c>
      <c r="M145" s="129"/>
    </row>
    <row r="146" spans="2:13" ht="21" customHeight="1">
      <c r="B146" s="14">
        <v>1123</v>
      </c>
      <c r="C146" s="18" t="s">
        <v>71</v>
      </c>
      <c r="D146" s="312">
        <v>1407</v>
      </c>
      <c r="E146" s="312">
        <v>1969</v>
      </c>
      <c r="F146" s="312">
        <v>194</v>
      </c>
      <c r="G146" s="185">
        <f t="shared" si="24"/>
        <v>3570</v>
      </c>
      <c r="H146" s="313">
        <f t="shared" si="25"/>
        <v>0.55154061624649864</v>
      </c>
      <c r="I146" s="313">
        <f t="shared" si="26"/>
        <v>5.4341736694677872E-2</v>
      </c>
      <c r="J146" s="183">
        <f t="shared" si="21"/>
        <v>0.39411764705882352</v>
      </c>
      <c r="K146" s="183">
        <f t="shared" si="22"/>
        <v>0.55154061624649864</v>
      </c>
      <c r="L146" s="183">
        <f t="shared" si="23"/>
        <v>5.4341736694677872E-2</v>
      </c>
      <c r="M146" s="129"/>
    </row>
    <row r="147" spans="2:13" ht="21" customHeight="1">
      <c r="B147" s="14">
        <v>1125</v>
      </c>
      <c r="C147" s="18" t="s">
        <v>72</v>
      </c>
      <c r="D147" s="312">
        <v>135</v>
      </c>
      <c r="E147" s="312">
        <v>278</v>
      </c>
      <c r="F147" s="312">
        <v>5</v>
      </c>
      <c r="G147" s="185">
        <f t="shared" si="24"/>
        <v>418</v>
      </c>
      <c r="H147" s="313">
        <f t="shared" si="25"/>
        <v>0.66507177033492826</v>
      </c>
      <c r="I147" s="313">
        <f t="shared" si="26"/>
        <v>1.1961722488038277E-2</v>
      </c>
      <c r="J147" s="183">
        <f t="shared" si="21"/>
        <v>0.32296650717703351</v>
      </c>
      <c r="K147" s="183">
        <f t="shared" si="22"/>
        <v>0.66507177033492826</v>
      </c>
      <c r="L147" s="183">
        <f t="shared" si="23"/>
        <v>1.1961722488038277E-2</v>
      </c>
      <c r="M147" s="129"/>
    </row>
    <row r="148" spans="2:13" ht="21" customHeight="1">
      <c r="B148" s="14">
        <v>1126</v>
      </c>
      <c r="C148" s="18" t="s">
        <v>73</v>
      </c>
      <c r="D148" s="312">
        <v>671</v>
      </c>
      <c r="E148" s="312">
        <v>251</v>
      </c>
      <c r="F148" s="312">
        <v>76</v>
      </c>
      <c r="G148" s="185">
        <f t="shared" si="24"/>
        <v>998</v>
      </c>
      <c r="H148" s="313">
        <f t="shared" si="25"/>
        <v>0.25150300601202402</v>
      </c>
      <c r="I148" s="313">
        <f t="shared" si="26"/>
        <v>7.6152304609218444E-2</v>
      </c>
      <c r="J148" s="183">
        <f t="shared" si="21"/>
        <v>0.67234468937875747</v>
      </c>
      <c r="K148" s="183">
        <f t="shared" si="22"/>
        <v>0.25150300601202402</v>
      </c>
      <c r="L148" s="183">
        <f t="shared" si="23"/>
        <v>7.6152304609218444E-2</v>
      </c>
      <c r="M148" s="129"/>
    </row>
    <row r="149" spans="2:13" ht="21" customHeight="1">
      <c r="B149" s="14">
        <v>1127</v>
      </c>
      <c r="C149" s="182" t="s">
        <v>110</v>
      </c>
      <c r="D149" s="312">
        <v>410</v>
      </c>
      <c r="E149" s="312">
        <v>446</v>
      </c>
      <c r="F149" s="312">
        <v>27</v>
      </c>
      <c r="G149" s="185">
        <f t="shared" si="24"/>
        <v>883</v>
      </c>
      <c r="H149" s="313">
        <f t="shared" si="25"/>
        <v>0.50509626274065689</v>
      </c>
      <c r="I149" s="313">
        <f t="shared" si="26"/>
        <v>3.0577576443941108E-2</v>
      </c>
      <c r="J149" s="183">
        <f t="shared" si="21"/>
        <v>0.46432616081540201</v>
      </c>
      <c r="K149" s="183">
        <f t="shared" si="22"/>
        <v>0.50509626274065689</v>
      </c>
      <c r="L149" s="183">
        <f t="shared" si="23"/>
        <v>3.0577576443941108E-2</v>
      </c>
      <c r="M149" s="129"/>
    </row>
    <row r="150" spans="2:13" ht="21" customHeight="1">
      <c r="B150" s="14">
        <v>1128</v>
      </c>
      <c r="C150" s="18" t="s">
        <v>80</v>
      </c>
      <c r="D150" s="312">
        <v>93</v>
      </c>
      <c r="E150" s="312">
        <v>139</v>
      </c>
      <c r="F150" s="312">
        <v>6</v>
      </c>
      <c r="G150" s="185">
        <f t="shared" si="24"/>
        <v>238</v>
      </c>
      <c r="H150" s="313">
        <f t="shared" si="25"/>
        <v>0.58403361344537819</v>
      </c>
      <c r="I150" s="313">
        <f t="shared" si="26"/>
        <v>2.5210084033613446E-2</v>
      </c>
      <c r="J150" s="183">
        <f t="shared" si="21"/>
        <v>0.3907563025210084</v>
      </c>
      <c r="K150" s="183">
        <f t="shared" si="22"/>
        <v>0.58403361344537819</v>
      </c>
      <c r="L150" s="183">
        <f t="shared" si="23"/>
        <v>2.5210084033613446E-2</v>
      </c>
      <c r="M150" s="129"/>
    </row>
    <row r="151" spans="2:13" ht="21" customHeight="1">
      <c r="B151" s="14">
        <v>1129</v>
      </c>
      <c r="C151" s="18" t="s">
        <v>81</v>
      </c>
      <c r="D151" s="312">
        <v>1262</v>
      </c>
      <c r="E151" s="312">
        <v>1063</v>
      </c>
      <c r="F151" s="312">
        <v>169</v>
      </c>
      <c r="G151" s="185">
        <f t="shared" si="24"/>
        <v>2494</v>
      </c>
      <c r="H151" s="313">
        <f t="shared" si="25"/>
        <v>0.42622293504410586</v>
      </c>
      <c r="I151" s="313">
        <f t="shared" si="26"/>
        <v>6.7762630312750607E-2</v>
      </c>
      <c r="J151" s="183">
        <f t="shared" si="21"/>
        <v>0.50601443464314355</v>
      </c>
      <c r="K151" s="183">
        <f t="shared" si="22"/>
        <v>0.42622293504410586</v>
      </c>
      <c r="L151" s="183">
        <f t="shared" si="23"/>
        <v>6.7762630312750607E-2</v>
      </c>
      <c r="M151" s="129"/>
    </row>
    <row r="152" spans="2:13" ht="21" customHeight="1">
      <c r="B152" s="14">
        <v>1130</v>
      </c>
      <c r="C152" s="18" t="s">
        <v>82</v>
      </c>
      <c r="D152" s="312">
        <v>446</v>
      </c>
      <c r="E152" s="312">
        <v>160</v>
      </c>
      <c r="F152" s="312">
        <v>0</v>
      </c>
      <c r="G152" s="185">
        <f t="shared" si="24"/>
        <v>606</v>
      </c>
      <c r="H152" s="313">
        <f t="shared" si="25"/>
        <v>0.264026402640264</v>
      </c>
      <c r="I152" s="313">
        <f t="shared" si="26"/>
        <v>0</v>
      </c>
      <c r="J152" s="183">
        <f t="shared" si="21"/>
        <v>0.735973597359736</v>
      </c>
      <c r="K152" s="183">
        <f t="shared" si="22"/>
        <v>0.264026402640264</v>
      </c>
      <c r="L152" s="183">
        <f t="shared" si="23"/>
        <v>0</v>
      </c>
      <c r="M152" s="129"/>
    </row>
    <row r="153" spans="2:13" ht="21" customHeight="1">
      <c r="B153" s="14">
        <v>1131</v>
      </c>
      <c r="C153" s="18" t="s">
        <v>83</v>
      </c>
      <c r="D153" s="312">
        <v>2047</v>
      </c>
      <c r="E153" s="312">
        <v>1111</v>
      </c>
      <c r="F153" s="312">
        <v>382</v>
      </c>
      <c r="G153" s="185">
        <f t="shared" si="24"/>
        <v>3540</v>
      </c>
      <c r="H153" s="313">
        <f t="shared" si="25"/>
        <v>0.31384180790960453</v>
      </c>
      <c r="I153" s="313">
        <f t="shared" si="26"/>
        <v>0.10790960451977401</v>
      </c>
      <c r="J153" s="183">
        <f t="shared" si="21"/>
        <v>0.57824858757062148</v>
      </c>
      <c r="K153" s="183">
        <f t="shared" si="22"/>
        <v>0.31384180790960453</v>
      </c>
      <c r="L153" s="183">
        <f t="shared" si="23"/>
        <v>0.10790960451977401</v>
      </c>
      <c r="M153" s="129"/>
    </row>
    <row r="154" spans="2:13" ht="21" customHeight="1">
      <c r="B154" s="14">
        <v>1132</v>
      </c>
      <c r="C154" s="18" t="s">
        <v>84</v>
      </c>
      <c r="D154" s="312">
        <v>1895</v>
      </c>
      <c r="E154" s="312">
        <v>1445</v>
      </c>
      <c r="F154" s="312">
        <v>384</v>
      </c>
      <c r="G154" s="185">
        <f t="shared" si="24"/>
        <v>3724</v>
      </c>
      <c r="H154" s="313">
        <f t="shared" si="25"/>
        <v>0.38802363050483352</v>
      </c>
      <c r="I154" s="313">
        <f t="shared" si="26"/>
        <v>0.10311493018259936</v>
      </c>
      <c r="J154" s="183">
        <f t="shared" si="21"/>
        <v>0.50886143931256711</v>
      </c>
      <c r="K154" s="183">
        <f t="shared" si="22"/>
        <v>0.38802363050483352</v>
      </c>
      <c r="L154" s="183">
        <f t="shared" si="23"/>
        <v>0.10311493018259936</v>
      </c>
      <c r="M154" s="129"/>
    </row>
    <row r="155" spans="2:13" ht="21" customHeight="1">
      <c r="B155" s="14">
        <v>1133</v>
      </c>
      <c r="C155" s="18" t="s">
        <v>85</v>
      </c>
      <c r="D155" s="185">
        <v>748</v>
      </c>
      <c r="E155" s="185">
        <v>618</v>
      </c>
      <c r="F155" s="185">
        <v>36</v>
      </c>
      <c r="G155" s="185">
        <f t="shared" si="24"/>
        <v>1402</v>
      </c>
      <c r="H155" s="313">
        <f t="shared" si="25"/>
        <v>0.44079885877318115</v>
      </c>
      <c r="I155" s="313">
        <f t="shared" si="26"/>
        <v>2.5677603423680456E-2</v>
      </c>
      <c r="J155" s="183">
        <f t="shared" si="21"/>
        <v>0.53352353780313833</v>
      </c>
      <c r="K155" s="183">
        <f t="shared" si="22"/>
        <v>0.44079885877318115</v>
      </c>
      <c r="L155" s="183">
        <f t="shared" si="23"/>
        <v>2.5677603423680456E-2</v>
      </c>
      <c r="M155" s="129"/>
    </row>
    <row r="156" spans="2:13" ht="21" customHeight="1">
      <c r="B156" s="14">
        <v>1135</v>
      </c>
      <c r="C156" s="18" t="s">
        <v>74</v>
      </c>
      <c r="D156" s="312">
        <v>2932</v>
      </c>
      <c r="E156" s="312">
        <v>1415</v>
      </c>
      <c r="F156" s="312">
        <v>364</v>
      </c>
      <c r="G156" s="185">
        <f t="shared" si="24"/>
        <v>4711</v>
      </c>
      <c r="H156" s="313">
        <f t="shared" si="25"/>
        <v>0.30036085756739545</v>
      </c>
      <c r="I156" s="313">
        <f t="shared" si="26"/>
        <v>7.7265973254086184E-2</v>
      </c>
      <c r="J156" s="183">
        <f t="shared" si="21"/>
        <v>0.62237316917851837</v>
      </c>
      <c r="K156" s="183">
        <f t="shared" si="22"/>
        <v>0.30036085756739545</v>
      </c>
      <c r="L156" s="183">
        <f t="shared" si="23"/>
        <v>7.7265973254086184E-2</v>
      </c>
      <c r="M156" s="129"/>
    </row>
    <row r="157" spans="2:13" ht="21" customHeight="1">
      <c r="B157" s="14">
        <v>1136</v>
      </c>
      <c r="C157" s="18" t="s">
        <v>75</v>
      </c>
      <c r="D157" s="312">
        <v>1478</v>
      </c>
      <c r="E157" s="312">
        <v>415</v>
      </c>
      <c r="F157" s="312">
        <v>281</v>
      </c>
      <c r="G157" s="185">
        <f t="shared" si="24"/>
        <v>2174</v>
      </c>
      <c r="H157" s="313">
        <f t="shared" si="25"/>
        <v>0.19089236430542778</v>
      </c>
      <c r="I157" s="313">
        <f t="shared" si="26"/>
        <v>0.12925482980680772</v>
      </c>
      <c r="J157" s="183">
        <f t="shared" si="21"/>
        <v>0.67985280588776453</v>
      </c>
      <c r="K157" s="183">
        <f t="shared" si="22"/>
        <v>0.19089236430542778</v>
      </c>
      <c r="L157" s="183">
        <f t="shared" si="23"/>
        <v>0.12925482980680772</v>
      </c>
      <c r="M157" s="129"/>
    </row>
    <row r="158" spans="2:13" ht="21" customHeight="1">
      <c r="B158" s="14">
        <v>1137</v>
      </c>
      <c r="C158" s="18" t="s">
        <v>76</v>
      </c>
      <c r="D158" s="312">
        <v>807</v>
      </c>
      <c r="E158" s="312">
        <v>3176</v>
      </c>
      <c r="F158" s="312">
        <v>155</v>
      </c>
      <c r="G158" s="185">
        <f t="shared" si="24"/>
        <v>4138</v>
      </c>
      <c r="H158" s="313">
        <f t="shared" si="25"/>
        <v>0.76752054132431125</v>
      </c>
      <c r="I158" s="313">
        <f t="shared" si="26"/>
        <v>3.7457709038182699E-2</v>
      </c>
      <c r="J158" s="183">
        <f t="shared" si="21"/>
        <v>0.19502174963750604</v>
      </c>
      <c r="K158" s="183">
        <f t="shared" si="22"/>
        <v>0.76752054132431125</v>
      </c>
      <c r="L158" s="183">
        <f t="shared" si="23"/>
        <v>3.7457709038182699E-2</v>
      </c>
      <c r="M158" s="129"/>
    </row>
    <row r="159" spans="2:13" ht="21" customHeight="1">
      <c r="B159" s="14">
        <v>1139</v>
      </c>
      <c r="C159" s="18" t="s">
        <v>77</v>
      </c>
      <c r="D159" s="312">
        <v>2237</v>
      </c>
      <c r="E159" s="312">
        <v>1727</v>
      </c>
      <c r="F159" s="312">
        <v>249</v>
      </c>
      <c r="G159" s="185">
        <f t="shared" si="24"/>
        <v>4213</v>
      </c>
      <c r="H159" s="313">
        <f t="shared" si="25"/>
        <v>0.40992167101827676</v>
      </c>
      <c r="I159" s="313">
        <f t="shared" si="26"/>
        <v>5.9102777118442917E-2</v>
      </c>
      <c r="J159" s="183">
        <f t="shared" si="21"/>
        <v>0.53097555186328027</v>
      </c>
      <c r="K159" s="183">
        <f t="shared" si="22"/>
        <v>0.40992167101827676</v>
      </c>
      <c r="L159" s="183">
        <f t="shared" si="23"/>
        <v>5.9102777118442917E-2</v>
      </c>
      <c r="M159" s="129"/>
    </row>
    <row r="160" spans="2:13" ht="21" customHeight="1">
      <c r="B160" s="14">
        <v>1140</v>
      </c>
      <c r="C160" s="18" t="s">
        <v>78</v>
      </c>
      <c r="D160" s="312">
        <v>2566</v>
      </c>
      <c r="E160" s="312">
        <v>2817</v>
      </c>
      <c r="F160" s="312">
        <v>257</v>
      </c>
      <c r="G160" s="185">
        <f t="shared" si="24"/>
        <v>5640</v>
      </c>
      <c r="H160" s="313">
        <f t="shared" si="25"/>
        <v>0.49946808510638296</v>
      </c>
      <c r="I160" s="313">
        <f t="shared" si="26"/>
        <v>4.5567375886524826E-2</v>
      </c>
      <c r="J160" s="183">
        <f t="shared" si="21"/>
        <v>0.45496453900709222</v>
      </c>
      <c r="K160" s="183">
        <f t="shared" si="22"/>
        <v>0.49946808510638296</v>
      </c>
      <c r="L160" s="183">
        <f t="shared" si="23"/>
        <v>4.5567375886524826E-2</v>
      </c>
      <c r="M160" s="129"/>
    </row>
    <row r="161" spans="2:13" ht="21" customHeight="1">
      <c r="B161" s="14">
        <v>1141</v>
      </c>
      <c r="C161" s="18" t="s">
        <v>79</v>
      </c>
      <c r="D161" s="312">
        <v>528</v>
      </c>
      <c r="E161" s="312">
        <v>389</v>
      </c>
      <c r="F161" s="312">
        <v>24</v>
      </c>
      <c r="G161" s="185">
        <f t="shared" si="24"/>
        <v>941</v>
      </c>
      <c r="H161" s="313">
        <f t="shared" si="25"/>
        <v>0.41339001062699254</v>
      </c>
      <c r="I161" s="313">
        <f t="shared" si="26"/>
        <v>2.5504782146652496E-2</v>
      </c>
      <c r="J161" s="183">
        <f t="shared" si="21"/>
        <v>0.56110520722635493</v>
      </c>
      <c r="K161" s="183">
        <f t="shared" si="22"/>
        <v>0.41339001062699254</v>
      </c>
      <c r="L161" s="183">
        <f t="shared" si="23"/>
        <v>2.5504782146652496E-2</v>
      </c>
      <c r="M161" s="129"/>
    </row>
    <row r="162" spans="2:13" ht="21" customHeight="1">
      <c r="B162" s="14">
        <v>1142</v>
      </c>
      <c r="C162" s="18" t="s">
        <v>86</v>
      </c>
      <c r="D162" s="312">
        <v>950</v>
      </c>
      <c r="E162" s="312">
        <v>826</v>
      </c>
      <c r="F162" s="312">
        <v>68</v>
      </c>
      <c r="G162" s="185">
        <f>SUM(D162:F162)</f>
        <v>1844</v>
      </c>
      <c r="H162" s="313">
        <f t="shared" si="25"/>
        <v>0.44793926247288501</v>
      </c>
      <c r="I162" s="313">
        <f t="shared" si="26"/>
        <v>3.6876355748373099E-2</v>
      </c>
      <c r="J162" s="183">
        <f t="shared" si="21"/>
        <v>0.51518438177874182</v>
      </c>
      <c r="K162" s="183">
        <f t="shared" si="22"/>
        <v>0.44793926247288501</v>
      </c>
      <c r="L162" s="183">
        <f t="shared" si="23"/>
        <v>3.6876355748373099E-2</v>
      </c>
      <c r="M162" s="129"/>
    </row>
    <row r="163" spans="2:13" ht="21" customHeight="1">
      <c r="B163" s="14">
        <v>1143</v>
      </c>
      <c r="C163" s="18" t="s">
        <v>87</v>
      </c>
      <c r="D163" s="312">
        <v>1007</v>
      </c>
      <c r="E163" s="312">
        <v>21</v>
      </c>
      <c r="F163" s="312">
        <v>20</v>
      </c>
      <c r="G163" s="185">
        <f>SUM(D163:F163)</f>
        <v>1048</v>
      </c>
      <c r="H163" s="313">
        <f t="shared" si="25"/>
        <v>2.0038167938931296E-2</v>
      </c>
      <c r="I163" s="313">
        <f t="shared" si="26"/>
        <v>1.9083969465648856E-2</v>
      </c>
      <c r="J163" s="183">
        <f t="shared" si="21"/>
        <v>0.96087786259541985</v>
      </c>
      <c r="K163" s="183">
        <f t="shared" si="22"/>
        <v>2.0038167938931296E-2</v>
      </c>
      <c r="L163" s="183">
        <f t="shared" si="23"/>
        <v>1.9083969465648856E-2</v>
      </c>
      <c r="M163" s="129"/>
    </row>
    <row r="164" spans="2:13" ht="21" customHeight="1">
      <c r="B164" s="14">
        <v>1145</v>
      </c>
      <c r="C164" s="18" t="s">
        <v>88</v>
      </c>
      <c r="D164" s="312">
        <v>4006</v>
      </c>
      <c r="E164" s="312">
        <v>4544</v>
      </c>
      <c r="F164" s="312">
        <v>223</v>
      </c>
      <c r="G164" s="185">
        <f>SUM(D164:F164)</f>
        <v>8773</v>
      </c>
      <c r="H164" s="313">
        <f t="shared" si="25"/>
        <v>0.51795280975720959</v>
      </c>
      <c r="I164" s="313">
        <f t="shared" si="26"/>
        <v>2.541889889433489E-2</v>
      </c>
      <c r="J164" s="183">
        <f t="shared" si="21"/>
        <v>0.45662829134845551</v>
      </c>
      <c r="K164" s="183">
        <f t="shared" si="22"/>
        <v>0.51795280975720959</v>
      </c>
      <c r="L164" s="183">
        <f t="shared" si="23"/>
        <v>2.541889889433489E-2</v>
      </c>
      <c r="M164" s="129"/>
    </row>
    <row r="165" spans="2:13" ht="21" customHeight="1">
      <c r="B165" s="16"/>
      <c r="C165" s="19"/>
      <c r="D165" s="314"/>
      <c r="E165" s="314"/>
      <c r="F165" s="314"/>
      <c r="G165" s="187">
        <f>SUM(G143:G164)</f>
        <v>64672</v>
      </c>
      <c r="H165" s="315"/>
      <c r="I165" s="315"/>
      <c r="J165" s="183">
        <f t="shared" si="21"/>
        <v>0</v>
      </c>
      <c r="K165" s="183">
        <f t="shared" si="22"/>
        <v>0</v>
      </c>
      <c r="L165" s="183">
        <f t="shared" si="23"/>
        <v>0</v>
      </c>
      <c r="M165" s="129"/>
    </row>
    <row r="166" spans="2:13" ht="21" customHeight="1">
      <c r="B166" s="12"/>
      <c r="C166" s="22"/>
      <c r="D166" s="316"/>
      <c r="E166" s="316"/>
      <c r="F166" s="316"/>
      <c r="G166" s="188"/>
      <c r="H166" s="317"/>
      <c r="I166" s="317"/>
      <c r="J166" s="183" t="e">
        <f t="shared" si="21"/>
        <v>#DIV/0!</v>
      </c>
      <c r="K166" s="183" t="e">
        <f t="shared" si="22"/>
        <v>#DIV/0!</v>
      </c>
      <c r="L166" s="183" t="e">
        <f t="shared" si="23"/>
        <v>#DIV/0!</v>
      </c>
      <c r="M166" s="129"/>
    </row>
    <row r="167" spans="2:13" ht="21" customHeight="1">
      <c r="B167" s="12"/>
      <c r="C167" s="22"/>
      <c r="D167" s="316"/>
      <c r="E167" s="316"/>
      <c r="F167" s="316"/>
      <c r="G167" s="188"/>
      <c r="H167" s="317"/>
      <c r="I167" s="317"/>
      <c r="J167" s="183" t="e">
        <f t="shared" si="21"/>
        <v>#DIV/0!</v>
      </c>
      <c r="K167" s="183" t="e">
        <f t="shared" si="22"/>
        <v>#DIV/0!</v>
      </c>
      <c r="L167" s="183" t="e">
        <f t="shared" si="23"/>
        <v>#DIV/0!</v>
      </c>
      <c r="M167" s="129"/>
    </row>
    <row r="168" spans="2:13" ht="21" customHeight="1">
      <c r="B168" s="12"/>
      <c r="C168" s="22"/>
      <c r="D168" s="316"/>
      <c r="E168" s="316"/>
      <c r="F168" s="316"/>
      <c r="G168" s="188"/>
      <c r="H168" s="317"/>
      <c r="I168" s="317"/>
      <c r="J168" s="183" t="e">
        <f t="shared" si="21"/>
        <v>#DIV/0!</v>
      </c>
      <c r="K168" s="183" t="e">
        <f t="shared" si="22"/>
        <v>#DIV/0!</v>
      </c>
      <c r="L168" s="183" t="e">
        <f t="shared" si="23"/>
        <v>#DIV/0!</v>
      </c>
      <c r="M168" s="129"/>
    </row>
    <row r="169" spans="2:13" ht="21" customHeight="1">
      <c r="B169" s="325" t="s">
        <v>89</v>
      </c>
      <c r="C169" s="325"/>
      <c r="D169" s="325"/>
      <c r="E169" s="325"/>
      <c r="F169" s="325"/>
      <c r="G169" s="325"/>
      <c r="H169" s="325"/>
      <c r="I169" s="325"/>
      <c r="J169" s="183" t="e">
        <f t="shared" si="21"/>
        <v>#DIV/0!</v>
      </c>
      <c r="K169" s="183" t="e">
        <f t="shared" si="22"/>
        <v>#DIV/0!</v>
      </c>
      <c r="L169" s="183" t="e">
        <f t="shared" si="23"/>
        <v>#DIV/0!</v>
      </c>
      <c r="M169" s="129"/>
    </row>
    <row r="170" spans="2:13" ht="21" customHeight="1">
      <c r="B170" s="13" t="s">
        <v>90</v>
      </c>
      <c r="C170" s="13" t="s">
        <v>91</v>
      </c>
      <c r="D170" s="184" t="s">
        <v>92</v>
      </c>
      <c r="E170" s="184" t="s">
        <v>93</v>
      </c>
      <c r="F170" s="184" t="s">
        <v>94</v>
      </c>
      <c r="G170" s="184" t="s">
        <v>95</v>
      </c>
      <c r="H170" s="23" t="s">
        <v>96</v>
      </c>
      <c r="I170" s="23" t="s">
        <v>15</v>
      </c>
      <c r="J170" s="183" t="e">
        <f t="shared" si="21"/>
        <v>#VALUE!</v>
      </c>
      <c r="K170" s="183" t="e">
        <f t="shared" si="22"/>
        <v>#VALUE!</v>
      </c>
      <c r="L170" s="183" t="e">
        <f t="shared" si="23"/>
        <v>#VALUE!</v>
      </c>
      <c r="M170" s="129"/>
    </row>
    <row r="171" spans="2:13" ht="21" customHeight="1">
      <c r="B171" s="14">
        <v>1120</v>
      </c>
      <c r="C171" s="18" t="s">
        <v>97</v>
      </c>
      <c r="D171" s="312">
        <v>6</v>
      </c>
      <c r="E171" s="312">
        <v>14</v>
      </c>
      <c r="F171" s="312">
        <v>0</v>
      </c>
      <c r="G171" s="185">
        <f t="shared" ref="G171:G189" si="27">SUM(D171:F171)</f>
        <v>20</v>
      </c>
      <c r="H171" s="313">
        <f t="shared" ref="H171:H192" si="28">E171/G171</f>
        <v>0.7</v>
      </c>
      <c r="I171" s="313">
        <f t="shared" ref="I171:I192" si="29">F171/G171</f>
        <v>0</v>
      </c>
      <c r="J171" s="183">
        <f t="shared" si="21"/>
        <v>0.3</v>
      </c>
      <c r="K171" s="183">
        <f t="shared" si="22"/>
        <v>0.7</v>
      </c>
      <c r="L171" s="183">
        <f t="shared" si="23"/>
        <v>0</v>
      </c>
      <c r="M171" s="129"/>
    </row>
    <row r="172" spans="2:13" ht="21" customHeight="1">
      <c r="B172" s="14">
        <v>1121</v>
      </c>
      <c r="C172" s="18" t="s">
        <v>69</v>
      </c>
      <c r="D172" s="312">
        <v>4032</v>
      </c>
      <c r="E172" s="312">
        <v>6092</v>
      </c>
      <c r="F172" s="312">
        <v>809</v>
      </c>
      <c r="G172" s="185">
        <f t="shared" si="27"/>
        <v>10933</v>
      </c>
      <c r="H172" s="313">
        <f t="shared" si="28"/>
        <v>0.55721211012530869</v>
      </c>
      <c r="I172" s="313">
        <f t="shared" si="29"/>
        <v>7.3996158419464012E-2</v>
      </c>
      <c r="J172" s="183">
        <f t="shared" si="21"/>
        <v>0.36879173145522731</v>
      </c>
      <c r="K172" s="183">
        <f t="shared" si="22"/>
        <v>0.55721211012530869</v>
      </c>
      <c r="L172" s="183">
        <f t="shared" si="23"/>
        <v>7.3996158419464012E-2</v>
      </c>
      <c r="M172" s="129"/>
    </row>
    <row r="173" spans="2:13" ht="21" customHeight="1">
      <c r="B173" s="14">
        <v>1122</v>
      </c>
      <c r="C173" s="18" t="s">
        <v>70</v>
      </c>
      <c r="D173" s="312">
        <v>558</v>
      </c>
      <c r="E173" s="312">
        <v>1238</v>
      </c>
      <c r="F173" s="312">
        <v>62</v>
      </c>
      <c r="G173" s="185">
        <f t="shared" si="27"/>
        <v>1858</v>
      </c>
      <c r="H173" s="313">
        <f t="shared" si="28"/>
        <v>0.66630785791173308</v>
      </c>
      <c r="I173" s="313">
        <f t="shared" si="29"/>
        <v>3.3369214208826693E-2</v>
      </c>
      <c r="J173" s="183">
        <f t="shared" si="21"/>
        <v>0.30032292787944026</v>
      </c>
      <c r="K173" s="183">
        <f t="shared" si="22"/>
        <v>0.66630785791173308</v>
      </c>
      <c r="L173" s="183">
        <f t="shared" si="23"/>
        <v>3.3369214208826693E-2</v>
      </c>
      <c r="M173" s="129"/>
    </row>
    <row r="174" spans="2:13" ht="21" customHeight="1">
      <c r="B174" s="14">
        <v>1123</v>
      </c>
      <c r="C174" s="18" t="s">
        <v>71</v>
      </c>
      <c r="D174" s="312">
        <v>1298</v>
      </c>
      <c r="E174" s="312">
        <v>1817</v>
      </c>
      <c r="F174" s="312">
        <v>171</v>
      </c>
      <c r="G174" s="185">
        <f t="shared" si="27"/>
        <v>3286</v>
      </c>
      <c r="H174" s="313">
        <f t="shared" si="28"/>
        <v>0.55295191722458914</v>
      </c>
      <c r="I174" s="313">
        <f t="shared" si="29"/>
        <v>5.2038953134510041E-2</v>
      </c>
      <c r="J174" s="183">
        <f t="shared" si="21"/>
        <v>0.39500912964090079</v>
      </c>
      <c r="K174" s="183">
        <f t="shared" si="22"/>
        <v>0.55295191722458914</v>
      </c>
      <c r="L174" s="183">
        <f t="shared" si="23"/>
        <v>5.2038953134510041E-2</v>
      </c>
      <c r="M174" s="129"/>
    </row>
    <row r="175" spans="2:13" ht="21" customHeight="1">
      <c r="B175" s="14">
        <v>1125</v>
      </c>
      <c r="C175" s="18" t="s">
        <v>72</v>
      </c>
      <c r="D175" s="312">
        <v>124</v>
      </c>
      <c r="E175" s="312">
        <v>289</v>
      </c>
      <c r="F175" s="312">
        <v>8</v>
      </c>
      <c r="G175" s="185">
        <f t="shared" si="27"/>
        <v>421</v>
      </c>
      <c r="H175" s="313">
        <f t="shared" si="28"/>
        <v>0.68646080760095007</v>
      </c>
      <c r="I175" s="313">
        <f t="shared" si="29"/>
        <v>1.9002375296912115E-2</v>
      </c>
      <c r="J175" s="183">
        <f t="shared" si="21"/>
        <v>0.29453681710213775</v>
      </c>
      <c r="K175" s="183">
        <f t="shared" si="22"/>
        <v>0.68646080760095007</v>
      </c>
      <c r="L175" s="183">
        <f t="shared" si="23"/>
        <v>1.9002375296912115E-2</v>
      </c>
      <c r="M175" s="129"/>
    </row>
    <row r="176" spans="2:13" ht="21" customHeight="1">
      <c r="B176" s="14">
        <v>1126</v>
      </c>
      <c r="C176" s="18" t="s">
        <v>73</v>
      </c>
      <c r="D176" s="312">
        <v>519</v>
      </c>
      <c r="E176" s="312">
        <v>249</v>
      </c>
      <c r="F176" s="312">
        <v>44</v>
      </c>
      <c r="G176" s="185">
        <f t="shared" si="27"/>
        <v>812</v>
      </c>
      <c r="H176" s="313">
        <f t="shared" si="28"/>
        <v>0.30665024630541871</v>
      </c>
      <c r="I176" s="313">
        <f t="shared" si="29"/>
        <v>5.4187192118226604E-2</v>
      </c>
      <c r="J176" s="183">
        <f t="shared" si="21"/>
        <v>0.63916256157635465</v>
      </c>
      <c r="K176" s="183">
        <f t="shared" si="22"/>
        <v>0.30665024630541871</v>
      </c>
      <c r="L176" s="183">
        <f t="shared" si="23"/>
        <v>5.4187192118226604E-2</v>
      </c>
      <c r="M176" s="129"/>
    </row>
    <row r="177" spans="2:13" ht="21" customHeight="1">
      <c r="B177" s="14">
        <v>1127</v>
      </c>
      <c r="C177" s="182" t="s">
        <v>110</v>
      </c>
      <c r="D177" s="312">
        <v>244</v>
      </c>
      <c r="E177" s="312">
        <v>163</v>
      </c>
      <c r="F177" s="312">
        <v>18</v>
      </c>
      <c r="G177" s="185">
        <f t="shared" si="27"/>
        <v>425</v>
      </c>
      <c r="H177" s="313">
        <f t="shared" si="28"/>
        <v>0.3835294117647059</v>
      </c>
      <c r="I177" s="313">
        <f t="shared" si="29"/>
        <v>4.2352941176470586E-2</v>
      </c>
      <c r="J177" s="183">
        <f t="shared" si="21"/>
        <v>0.57411764705882351</v>
      </c>
      <c r="K177" s="183">
        <f t="shared" si="22"/>
        <v>0.3835294117647059</v>
      </c>
      <c r="L177" s="183">
        <f t="shared" si="23"/>
        <v>4.2352941176470586E-2</v>
      </c>
      <c r="M177" s="129"/>
    </row>
    <row r="178" spans="2:13" ht="21" customHeight="1">
      <c r="B178" s="14">
        <v>1128</v>
      </c>
      <c r="C178" s="18" t="s">
        <v>80</v>
      </c>
      <c r="D178" s="312">
        <v>254</v>
      </c>
      <c r="E178" s="312">
        <v>147</v>
      </c>
      <c r="F178" s="312">
        <v>9</v>
      </c>
      <c r="G178" s="185">
        <f t="shared" si="27"/>
        <v>410</v>
      </c>
      <c r="H178" s="313">
        <f t="shared" si="28"/>
        <v>0.35853658536585364</v>
      </c>
      <c r="I178" s="313">
        <f t="shared" si="29"/>
        <v>2.1951219512195121E-2</v>
      </c>
      <c r="J178" s="183">
        <f t="shared" si="21"/>
        <v>0.61951219512195121</v>
      </c>
      <c r="K178" s="183">
        <f t="shared" si="22"/>
        <v>0.35853658536585364</v>
      </c>
      <c r="L178" s="183">
        <f t="shared" si="23"/>
        <v>2.1951219512195121E-2</v>
      </c>
      <c r="M178" s="129"/>
    </row>
    <row r="179" spans="2:13" s="20" customFormat="1" ht="21" customHeight="1">
      <c r="B179" s="14">
        <v>1129</v>
      </c>
      <c r="C179" s="18" t="s">
        <v>81</v>
      </c>
      <c r="D179" s="312">
        <v>1302</v>
      </c>
      <c r="E179" s="312">
        <v>1071</v>
      </c>
      <c r="F179" s="312">
        <v>195</v>
      </c>
      <c r="G179" s="185">
        <f t="shared" si="27"/>
        <v>2568</v>
      </c>
      <c r="H179" s="313">
        <f t="shared" si="28"/>
        <v>0.41705607476635514</v>
      </c>
      <c r="I179" s="313">
        <f t="shared" si="29"/>
        <v>7.5934579439252331E-2</v>
      </c>
      <c r="J179" s="183">
        <f t="shared" si="21"/>
        <v>0.5070093457943925</v>
      </c>
      <c r="K179" s="183">
        <f t="shared" si="22"/>
        <v>0.41705607476635514</v>
      </c>
      <c r="L179" s="183">
        <f t="shared" si="23"/>
        <v>7.5934579439252331E-2</v>
      </c>
      <c r="M179" s="129"/>
    </row>
    <row r="180" spans="2:13" ht="21" customHeight="1">
      <c r="B180" s="14">
        <v>1130</v>
      </c>
      <c r="C180" s="18" t="s">
        <v>82</v>
      </c>
      <c r="D180" s="312">
        <v>328</v>
      </c>
      <c r="E180" s="312">
        <v>194</v>
      </c>
      <c r="F180" s="312">
        <v>20</v>
      </c>
      <c r="G180" s="185">
        <f t="shared" si="27"/>
        <v>542</v>
      </c>
      <c r="H180" s="313">
        <f t="shared" si="28"/>
        <v>0.35793357933579334</v>
      </c>
      <c r="I180" s="313">
        <f t="shared" si="29"/>
        <v>3.6900369003690037E-2</v>
      </c>
      <c r="J180" s="183">
        <f t="shared" si="21"/>
        <v>0.60516605166051662</v>
      </c>
      <c r="K180" s="183">
        <f t="shared" si="22"/>
        <v>0.35793357933579334</v>
      </c>
      <c r="L180" s="183">
        <f t="shared" si="23"/>
        <v>3.6900369003690037E-2</v>
      </c>
      <c r="M180" s="129"/>
    </row>
    <row r="181" spans="2:13" ht="21" customHeight="1">
      <c r="B181" s="14">
        <v>1131</v>
      </c>
      <c r="C181" s="18" t="s">
        <v>83</v>
      </c>
      <c r="D181" s="312">
        <v>1149</v>
      </c>
      <c r="E181" s="312">
        <v>765</v>
      </c>
      <c r="F181" s="312">
        <v>126</v>
      </c>
      <c r="G181" s="185">
        <f t="shared" si="27"/>
        <v>2040</v>
      </c>
      <c r="H181" s="313">
        <f t="shared" si="28"/>
        <v>0.375</v>
      </c>
      <c r="I181" s="313">
        <f t="shared" si="29"/>
        <v>6.1764705882352944E-2</v>
      </c>
      <c r="J181" s="183">
        <f t="shared" si="21"/>
        <v>0.56323529411764706</v>
      </c>
      <c r="K181" s="183">
        <f t="shared" si="22"/>
        <v>0.375</v>
      </c>
      <c r="L181" s="183">
        <f t="shared" si="23"/>
        <v>6.1764705882352944E-2</v>
      </c>
      <c r="M181" s="129"/>
    </row>
    <row r="182" spans="2:13" ht="21" customHeight="1">
      <c r="B182" s="14">
        <v>1132</v>
      </c>
      <c r="C182" s="18" t="s">
        <v>84</v>
      </c>
      <c r="D182" s="312">
        <v>1577</v>
      </c>
      <c r="E182" s="312">
        <v>1297</v>
      </c>
      <c r="F182" s="312">
        <v>291</v>
      </c>
      <c r="G182" s="185">
        <f t="shared" si="27"/>
        <v>3165</v>
      </c>
      <c r="H182" s="313">
        <f t="shared" si="28"/>
        <v>0.4097946287519747</v>
      </c>
      <c r="I182" s="313">
        <f t="shared" si="29"/>
        <v>9.1943127962085314E-2</v>
      </c>
      <c r="J182" s="183">
        <f t="shared" si="21"/>
        <v>0.49826224328593999</v>
      </c>
      <c r="K182" s="183">
        <f t="shared" si="22"/>
        <v>0.4097946287519747</v>
      </c>
      <c r="L182" s="183">
        <f t="shared" si="23"/>
        <v>9.1943127962085314E-2</v>
      </c>
      <c r="M182" s="129"/>
    </row>
    <row r="183" spans="2:13" ht="21" customHeight="1">
      <c r="B183" s="14">
        <v>1133</v>
      </c>
      <c r="C183" s="18" t="s">
        <v>85</v>
      </c>
      <c r="D183" s="185">
        <v>976</v>
      </c>
      <c r="E183" s="185">
        <v>567</v>
      </c>
      <c r="F183" s="185">
        <v>53</v>
      </c>
      <c r="G183" s="185">
        <f t="shared" si="27"/>
        <v>1596</v>
      </c>
      <c r="H183" s="313">
        <f t="shared" si="28"/>
        <v>0.35526315789473684</v>
      </c>
      <c r="I183" s="313">
        <f t="shared" si="29"/>
        <v>3.3208020050125311E-2</v>
      </c>
      <c r="J183" s="183">
        <f t="shared" si="21"/>
        <v>0.61152882205513781</v>
      </c>
      <c r="K183" s="183">
        <f t="shared" si="22"/>
        <v>0.35526315789473684</v>
      </c>
      <c r="L183" s="183">
        <f t="shared" si="23"/>
        <v>3.3208020050125311E-2</v>
      </c>
      <c r="M183" s="129"/>
    </row>
    <row r="184" spans="2:13" ht="21" customHeight="1">
      <c r="B184" s="14">
        <v>1135</v>
      </c>
      <c r="C184" s="18" t="s">
        <v>74</v>
      </c>
      <c r="D184" s="312">
        <v>2534</v>
      </c>
      <c r="E184" s="312">
        <v>1335</v>
      </c>
      <c r="F184" s="312">
        <v>244</v>
      </c>
      <c r="G184" s="185">
        <f t="shared" si="27"/>
        <v>4113</v>
      </c>
      <c r="H184" s="313">
        <f t="shared" si="28"/>
        <v>0.32458059810357404</v>
      </c>
      <c r="I184" s="313">
        <f t="shared" si="29"/>
        <v>5.9324094335035257E-2</v>
      </c>
      <c r="J184" s="183">
        <f t="shared" si="21"/>
        <v>0.61609530756139075</v>
      </c>
      <c r="K184" s="183">
        <f t="shared" si="22"/>
        <v>0.32458059810357404</v>
      </c>
      <c r="L184" s="183">
        <f t="shared" si="23"/>
        <v>5.9324094335035257E-2</v>
      </c>
      <c r="M184" s="129"/>
    </row>
    <row r="185" spans="2:13" ht="21" customHeight="1">
      <c r="B185" s="14">
        <v>1136</v>
      </c>
      <c r="C185" s="18" t="s">
        <v>75</v>
      </c>
      <c r="D185" s="312">
        <v>1025</v>
      </c>
      <c r="E185" s="312">
        <v>439</v>
      </c>
      <c r="F185" s="312">
        <v>275</v>
      </c>
      <c r="G185" s="185">
        <f t="shared" si="27"/>
        <v>1739</v>
      </c>
      <c r="H185" s="313">
        <f t="shared" si="28"/>
        <v>0.25244393329499715</v>
      </c>
      <c r="I185" s="313">
        <f t="shared" si="29"/>
        <v>0.15813686026451984</v>
      </c>
      <c r="J185" s="183">
        <f t="shared" si="21"/>
        <v>0.58941920644048307</v>
      </c>
      <c r="K185" s="183">
        <f t="shared" si="22"/>
        <v>0.25244393329499715</v>
      </c>
      <c r="L185" s="183">
        <f t="shared" si="23"/>
        <v>0.15813686026451984</v>
      </c>
      <c r="M185" s="129"/>
    </row>
    <row r="186" spans="2:13" ht="21" customHeight="1">
      <c r="B186" s="14">
        <v>1137</v>
      </c>
      <c r="C186" s="18" t="s">
        <v>76</v>
      </c>
      <c r="D186" s="312">
        <v>624</v>
      </c>
      <c r="E186" s="312">
        <v>3018</v>
      </c>
      <c r="F186" s="312">
        <v>224</v>
      </c>
      <c r="G186" s="185">
        <f t="shared" si="27"/>
        <v>3866</v>
      </c>
      <c r="H186" s="313">
        <f t="shared" si="28"/>
        <v>0.78065183652353853</v>
      </c>
      <c r="I186" s="313">
        <f t="shared" si="29"/>
        <v>5.7941024314536987E-2</v>
      </c>
      <c r="J186" s="183">
        <f t="shared" si="21"/>
        <v>0.16140713916192448</v>
      </c>
      <c r="K186" s="183">
        <f t="shared" si="22"/>
        <v>0.78065183652353853</v>
      </c>
      <c r="L186" s="183">
        <f t="shared" si="23"/>
        <v>5.7941024314536987E-2</v>
      </c>
      <c r="M186" s="129"/>
    </row>
    <row r="187" spans="2:13" ht="21" customHeight="1">
      <c r="B187" s="14">
        <v>1139</v>
      </c>
      <c r="C187" s="18" t="s">
        <v>77</v>
      </c>
      <c r="D187" s="312">
        <v>2110</v>
      </c>
      <c r="E187" s="312">
        <v>1799</v>
      </c>
      <c r="F187" s="312">
        <v>231</v>
      </c>
      <c r="G187" s="185">
        <f t="shared" si="27"/>
        <v>4140</v>
      </c>
      <c r="H187" s="313">
        <f t="shared" si="28"/>
        <v>0.43454106280193239</v>
      </c>
      <c r="I187" s="313">
        <f t="shared" si="29"/>
        <v>5.5797101449275362E-2</v>
      </c>
      <c r="J187" s="183">
        <f t="shared" si="21"/>
        <v>0.50966183574879231</v>
      </c>
      <c r="K187" s="183">
        <f t="shared" si="22"/>
        <v>0.43454106280193239</v>
      </c>
      <c r="L187" s="183">
        <f t="shared" si="23"/>
        <v>5.5797101449275362E-2</v>
      </c>
      <c r="M187" s="129"/>
    </row>
    <row r="188" spans="2:13" ht="21" customHeight="1">
      <c r="B188" s="14">
        <v>1140</v>
      </c>
      <c r="C188" s="18" t="s">
        <v>78</v>
      </c>
      <c r="D188" s="312">
        <v>2903</v>
      </c>
      <c r="E188" s="312">
        <v>3079</v>
      </c>
      <c r="F188" s="312">
        <v>273</v>
      </c>
      <c r="G188" s="185">
        <f t="shared" si="27"/>
        <v>6255</v>
      </c>
      <c r="H188" s="313">
        <f t="shared" si="28"/>
        <v>0.49224620303756994</v>
      </c>
      <c r="I188" s="313">
        <f t="shared" si="29"/>
        <v>4.3645083932853719E-2</v>
      </c>
      <c r="J188" s="183">
        <f t="shared" si="21"/>
        <v>0.46410871302957635</v>
      </c>
      <c r="K188" s="183">
        <f t="shared" si="22"/>
        <v>0.49224620303756994</v>
      </c>
      <c r="L188" s="183">
        <f t="shared" si="23"/>
        <v>4.3645083932853719E-2</v>
      </c>
      <c r="M188" s="129"/>
    </row>
    <row r="189" spans="2:13" ht="21" customHeight="1">
      <c r="B189" s="14">
        <v>1141</v>
      </c>
      <c r="C189" s="18" t="s">
        <v>79</v>
      </c>
      <c r="D189" s="312">
        <v>610</v>
      </c>
      <c r="E189" s="312">
        <v>343</v>
      </c>
      <c r="F189" s="312">
        <v>39</v>
      </c>
      <c r="G189" s="185">
        <f t="shared" si="27"/>
        <v>992</v>
      </c>
      <c r="H189" s="313">
        <f t="shared" si="28"/>
        <v>0.34576612903225806</v>
      </c>
      <c r="I189" s="313">
        <f t="shared" si="29"/>
        <v>3.9314516129032258E-2</v>
      </c>
      <c r="J189" s="183">
        <f t="shared" si="21"/>
        <v>0.61491935483870963</v>
      </c>
      <c r="K189" s="183">
        <f t="shared" si="22"/>
        <v>0.34576612903225806</v>
      </c>
      <c r="L189" s="183">
        <f t="shared" si="23"/>
        <v>3.9314516129032258E-2</v>
      </c>
      <c r="M189" s="129"/>
    </row>
    <row r="190" spans="2:13" ht="21" customHeight="1">
      <c r="B190" s="14">
        <v>1142</v>
      </c>
      <c r="C190" s="18" t="s">
        <v>86</v>
      </c>
      <c r="D190" s="312">
        <v>778</v>
      </c>
      <c r="E190" s="312">
        <v>799</v>
      </c>
      <c r="F190" s="312">
        <v>41</v>
      </c>
      <c r="G190" s="185">
        <f>SUM(D190:F190)</f>
        <v>1618</v>
      </c>
      <c r="H190" s="313">
        <f t="shared" si="28"/>
        <v>0.49381953028430159</v>
      </c>
      <c r="I190" s="313">
        <f t="shared" si="29"/>
        <v>2.5339925834363411E-2</v>
      </c>
      <c r="J190" s="183">
        <f t="shared" si="21"/>
        <v>0.48084054388133496</v>
      </c>
      <c r="K190" s="183">
        <f t="shared" si="22"/>
        <v>0.49381953028430159</v>
      </c>
      <c r="L190" s="183">
        <f t="shared" si="23"/>
        <v>2.5339925834363411E-2</v>
      </c>
      <c r="M190" s="129"/>
    </row>
    <row r="191" spans="2:13" ht="21" customHeight="1">
      <c r="B191" s="14">
        <v>1143</v>
      </c>
      <c r="C191" s="18" t="s">
        <v>87</v>
      </c>
      <c r="D191" s="312">
        <v>57</v>
      </c>
      <c r="E191" s="312">
        <v>649</v>
      </c>
      <c r="F191" s="312">
        <v>38</v>
      </c>
      <c r="G191" s="185">
        <f>SUM(D191:F191)</f>
        <v>744</v>
      </c>
      <c r="H191" s="313">
        <f t="shared" si="28"/>
        <v>0.87231182795698925</v>
      </c>
      <c r="I191" s="313">
        <f t="shared" si="29"/>
        <v>5.1075268817204304E-2</v>
      </c>
      <c r="J191" s="183">
        <f t="shared" si="21"/>
        <v>7.6612903225806453E-2</v>
      </c>
      <c r="K191" s="183">
        <f t="shared" si="22"/>
        <v>0.87231182795698925</v>
      </c>
      <c r="L191" s="183">
        <f t="shared" si="23"/>
        <v>5.1075268817204304E-2</v>
      </c>
      <c r="M191" s="129"/>
    </row>
    <row r="192" spans="2:13" ht="21" customHeight="1">
      <c r="B192" s="14">
        <v>1145</v>
      </c>
      <c r="C192" s="18" t="s">
        <v>88</v>
      </c>
      <c r="D192" s="312">
        <v>3956</v>
      </c>
      <c r="E192" s="312">
        <v>4069</v>
      </c>
      <c r="F192" s="312">
        <v>261</v>
      </c>
      <c r="G192" s="185">
        <f>SUM(D192:F192)</f>
        <v>8286</v>
      </c>
      <c r="H192" s="313">
        <f t="shared" si="28"/>
        <v>0.49106927347332852</v>
      </c>
      <c r="I192" s="313">
        <f t="shared" si="29"/>
        <v>3.1498913830557564E-2</v>
      </c>
      <c r="J192" s="183">
        <f t="shared" si="21"/>
        <v>0.4774318126961139</v>
      </c>
      <c r="K192" s="183">
        <f t="shared" si="22"/>
        <v>0.49106927347332852</v>
      </c>
      <c r="L192" s="183">
        <f t="shared" si="23"/>
        <v>3.1498913830557564E-2</v>
      </c>
      <c r="M192" s="129"/>
    </row>
    <row r="193" spans="2:13" ht="21" customHeight="1">
      <c r="B193" s="16"/>
      <c r="C193" s="19"/>
      <c r="D193" s="314"/>
      <c r="E193" s="314"/>
      <c r="F193" s="314"/>
      <c r="G193" s="187">
        <f>SUM(G171:G192)</f>
        <v>59829</v>
      </c>
      <c r="H193" s="315"/>
      <c r="I193" s="315"/>
      <c r="J193" s="183">
        <f t="shared" si="21"/>
        <v>0</v>
      </c>
      <c r="K193" s="183">
        <f t="shared" si="22"/>
        <v>0</v>
      </c>
      <c r="L193" s="183">
        <f t="shared" si="23"/>
        <v>0</v>
      </c>
      <c r="M193" s="129"/>
    </row>
    <row r="194" spans="2:13" ht="21" customHeight="1">
      <c r="B194" s="12"/>
      <c r="C194" s="22"/>
      <c r="D194" s="316"/>
      <c r="E194" s="316"/>
      <c r="F194" s="316"/>
      <c r="G194" s="188"/>
      <c r="H194" s="317"/>
      <c r="I194" s="317"/>
      <c r="J194" s="183" t="e">
        <f t="shared" si="21"/>
        <v>#DIV/0!</v>
      </c>
      <c r="K194" s="183" t="e">
        <f t="shared" si="22"/>
        <v>#DIV/0!</v>
      </c>
      <c r="L194" s="183" t="e">
        <f t="shared" si="23"/>
        <v>#DIV/0!</v>
      </c>
      <c r="M194" s="129"/>
    </row>
    <row r="195" spans="2:13" ht="21" customHeight="1">
      <c r="B195" s="12"/>
      <c r="C195" s="22"/>
      <c r="D195" s="316"/>
      <c r="E195" s="316"/>
      <c r="F195" s="316"/>
      <c r="G195" s="188"/>
      <c r="H195" s="317"/>
      <c r="I195" s="317"/>
      <c r="J195" s="183" t="e">
        <f t="shared" si="21"/>
        <v>#DIV/0!</v>
      </c>
      <c r="K195" s="183" t="e">
        <f t="shared" si="22"/>
        <v>#DIV/0!</v>
      </c>
      <c r="L195" s="183" t="e">
        <f t="shared" si="23"/>
        <v>#DIV/0!</v>
      </c>
      <c r="M195" s="129"/>
    </row>
    <row r="196" spans="2:13" ht="21" customHeight="1">
      <c r="B196" s="12"/>
      <c r="C196" s="22"/>
      <c r="D196" s="316"/>
      <c r="E196" s="316"/>
      <c r="F196" s="316"/>
      <c r="G196" s="188"/>
      <c r="H196" s="317"/>
      <c r="I196" s="317"/>
      <c r="J196" s="183" t="e">
        <f t="shared" ref="J196:J259" si="30">D196/G196</f>
        <v>#DIV/0!</v>
      </c>
      <c r="K196" s="183" t="e">
        <f t="shared" ref="K196:K259" si="31">E196/G196</f>
        <v>#DIV/0!</v>
      </c>
      <c r="L196" s="183" t="e">
        <f t="shared" ref="L196:L259" si="32">F196/G196</f>
        <v>#DIV/0!</v>
      </c>
      <c r="M196" s="129"/>
    </row>
    <row r="197" spans="2:13" ht="21" customHeight="1">
      <c r="B197" s="325" t="s">
        <v>129</v>
      </c>
      <c r="C197" s="325"/>
      <c r="D197" s="325"/>
      <c r="E197" s="325"/>
      <c r="F197" s="325"/>
      <c r="G197" s="325"/>
      <c r="H197" s="325"/>
      <c r="I197" s="325"/>
      <c r="J197" s="183" t="e">
        <f t="shared" si="30"/>
        <v>#DIV/0!</v>
      </c>
      <c r="K197" s="183" t="e">
        <f t="shared" si="31"/>
        <v>#DIV/0!</v>
      </c>
      <c r="L197" s="183" t="e">
        <f t="shared" si="32"/>
        <v>#DIV/0!</v>
      </c>
      <c r="M197" s="129"/>
    </row>
    <row r="198" spans="2:13" ht="21" customHeight="1">
      <c r="B198" s="13" t="s">
        <v>90</v>
      </c>
      <c r="C198" s="13" t="s">
        <v>91</v>
      </c>
      <c r="D198" s="184" t="s">
        <v>92</v>
      </c>
      <c r="E198" s="184" t="s">
        <v>93</v>
      </c>
      <c r="F198" s="184" t="s">
        <v>94</v>
      </c>
      <c r="G198" s="184" t="s">
        <v>95</v>
      </c>
      <c r="H198" s="23" t="s">
        <v>96</v>
      </c>
      <c r="I198" s="23" t="s">
        <v>15</v>
      </c>
      <c r="J198" s="183" t="e">
        <f t="shared" si="30"/>
        <v>#VALUE!</v>
      </c>
      <c r="K198" s="183" t="e">
        <f t="shared" si="31"/>
        <v>#VALUE!</v>
      </c>
      <c r="L198" s="183" t="e">
        <f t="shared" si="32"/>
        <v>#VALUE!</v>
      </c>
      <c r="M198" s="129"/>
    </row>
    <row r="199" spans="2:13" ht="21" customHeight="1">
      <c r="B199" s="14">
        <v>1120</v>
      </c>
      <c r="C199" s="18" t="s">
        <v>97</v>
      </c>
      <c r="D199" s="312">
        <v>2</v>
      </c>
      <c r="E199" s="312">
        <v>17</v>
      </c>
      <c r="F199" s="312">
        <v>0</v>
      </c>
      <c r="G199" s="185">
        <f t="shared" ref="G199:G216" si="33">SUM(D199:F199)</f>
        <v>19</v>
      </c>
      <c r="H199" s="313">
        <f t="shared" ref="H199:H219" si="34">E199/G199</f>
        <v>0.89473684210526316</v>
      </c>
      <c r="I199" s="313">
        <f t="shared" ref="I199:I219" si="35">F199/G199</f>
        <v>0</v>
      </c>
      <c r="J199" s="183">
        <f t="shared" si="30"/>
        <v>0.10526315789473684</v>
      </c>
      <c r="K199" s="183">
        <f t="shared" si="31"/>
        <v>0.89473684210526316</v>
      </c>
      <c r="L199" s="183">
        <f t="shared" si="32"/>
        <v>0</v>
      </c>
      <c r="M199" s="129"/>
    </row>
    <row r="200" spans="2:13" ht="21" customHeight="1">
      <c r="B200" s="14">
        <v>1121</v>
      </c>
      <c r="C200" s="18" t="s">
        <v>69</v>
      </c>
      <c r="D200" s="312">
        <v>3223</v>
      </c>
      <c r="E200" s="312">
        <v>6247</v>
      </c>
      <c r="F200" s="312">
        <v>465</v>
      </c>
      <c r="G200" s="185">
        <f t="shared" si="33"/>
        <v>9935</v>
      </c>
      <c r="H200" s="313">
        <f t="shared" si="34"/>
        <v>0.62878711625566175</v>
      </c>
      <c r="I200" s="313">
        <f t="shared" si="35"/>
        <v>4.6804227478610974E-2</v>
      </c>
      <c r="J200" s="183">
        <f t="shared" si="30"/>
        <v>0.32440865626572724</v>
      </c>
      <c r="K200" s="183">
        <f t="shared" si="31"/>
        <v>0.62878711625566175</v>
      </c>
      <c r="L200" s="183">
        <f t="shared" si="32"/>
        <v>4.6804227478610974E-2</v>
      </c>
      <c r="M200" s="129"/>
    </row>
    <row r="201" spans="2:13" ht="21" customHeight="1">
      <c r="B201" s="14">
        <v>1122</v>
      </c>
      <c r="C201" s="18" t="s">
        <v>70</v>
      </c>
      <c r="D201" s="312">
        <v>500</v>
      </c>
      <c r="E201" s="312">
        <v>1060</v>
      </c>
      <c r="F201" s="312">
        <v>52</v>
      </c>
      <c r="G201" s="185">
        <f t="shared" si="33"/>
        <v>1612</v>
      </c>
      <c r="H201" s="313">
        <f t="shared" si="34"/>
        <v>0.65756823821339949</v>
      </c>
      <c r="I201" s="313">
        <f t="shared" si="35"/>
        <v>3.2258064516129031E-2</v>
      </c>
      <c r="J201" s="183">
        <f t="shared" si="30"/>
        <v>0.31017369727047145</v>
      </c>
      <c r="K201" s="183">
        <f t="shared" si="31"/>
        <v>0.65756823821339949</v>
      </c>
      <c r="L201" s="183">
        <f t="shared" si="32"/>
        <v>3.2258064516129031E-2</v>
      </c>
      <c r="M201" s="129"/>
    </row>
    <row r="202" spans="2:13" ht="21" customHeight="1">
      <c r="B202" s="14">
        <v>1123</v>
      </c>
      <c r="C202" s="18" t="s">
        <v>71</v>
      </c>
      <c r="D202" s="312">
        <v>1411</v>
      </c>
      <c r="E202" s="312">
        <v>1764</v>
      </c>
      <c r="F202" s="312">
        <v>193</v>
      </c>
      <c r="G202" s="185">
        <f t="shared" si="33"/>
        <v>3368</v>
      </c>
      <c r="H202" s="313">
        <f t="shared" si="34"/>
        <v>0.52375296912114011</v>
      </c>
      <c r="I202" s="313">
        <f t="shared" si="35"/>
        <v>5.730403800475059E-2</v>
      </c>
      <c r="J202" s="183">
        <f t="shared" si="30"/>
        <v>0.41894299287410924</v>
      </c>
      <c r="K202" s="183">
        <f t="shared" si="31"/>
        <v>0.52375296912114011</v>
      </c>
      <c r="L202" s="183">
        <f t="shared" si="32"/>
        <v>5.730403800475059E-2</v>
      </c>
      <c r="M202" s="129"/>
    </row>
    <row r="203" spans="2:13" ht="21" customHeight="1">
      <c r="B203" s="14">
        <v>1125</v>
      </c>
      <c r="C203" s="18" t="s">
        <v>72</v>
      </c>
      <c r="D203" s="312">
        <v>146</v>
      </c>
      <c r="E203" s="312">
        <v>294</v>
      </c>
      <c r="F203" s="312">
        <v>1</v>
      </c>
      <c r="G203" s="185">
        <f t="shared" si="33"/>
        <v>441</v>
      </c>
      <c r="H203" s="313">
        <f t="shared" si="34"/>
        <v>0.66666666666666663</v>
      </c>
      <c r="I203" s="313">
        <f t="shared" si="35"/>
        <v>2.2675736961451248E-3</v>
      </c>
      <c r="J203" s="183">
        <f t="shared" si="30"/>
        <v>0.33106575963718821</v>
      </c>
      <c r="K203" s="183">
        <f t="shared" si="31"/>
        <v>0.66666666666666663</v>
      </c>
      <c r="L203" s="183">
        <f t="shared" si="32"/>
        <v>2.2675736961451248E-3</v>
      </c>
      <c r="M203" s="129"/>
    </row>
    <row r="204" spans="2:13" ht="21" customHeight="1">
      <c r="B204" s="14">
        <v>1126</v>
      </c>
      <c r="C204" s="18" t="s">
        <v>73</v>
      </c>
      <c r="D204" s="312">
        <v>385</v>
      </c>
      <c r="E204" s="312">
        <v>298</v>
      </c>
      <c r="F204" s="312">
        <v>23</v>
      </c>
      <c r="G204" s="185">
        <f t="shared" si="33"/>
        <v>706</v>
      </c>
      <c r="H204" s="313">
        <f t="shared" si="34"/>
        <v>0.42209631728045327</v>
      </c>
      <c r="I204" s="313">
        <f t="shared" si="35"/>
        <v>3.2577903682719546E-2</v>
      </c>
      <c r="J204" s="183">
        <f t="shared" si="30"/>
        <v>0.54532577903682722</v>
      </c>
      <c r="K204" s="183">
        <f t="shared" si="31"/>
        <v>0.42209631728045327</v>
      </c>
      <c r="L204" s="183">
        <f t="shared" si="32"/>
        <v>3.2577903682719546E-2</v>
      </c>
      <c r="M204" s="129"/>
    </row>
    <row r="205" spans="2:13" ht="21" customHeight="1">
      <c r="B205" s="14">
        <v>1128</v>
      </c>
      <c r="C205" s="18" t="s">
        <v>80</v>
      </c>
      <c r="D205" s="312">
        <v>282</v>
      </c>
      <c r="E205" s="312">
        <v>142</v>
      </c>
      <c r="F205" s="312">
        <v>16</v>
      </c>
      <c r="G205" s="185">
        <f t="shared" si="33"/>
        <v>440</v>
      </c>
      <c r="H205" s="313">
        <f t="shared" si="34"/>
        <v>0.32272727272727275</v>
      </c>
      <c r="I205" s="313">
        <f t="shared" si="35"/>
        <v>3.6363636363636362E-2</v>
      </c>
      <c r="J205" s="183">
        <f t="shared" si="30"/>
        <v>0.64090909090909087</v>
      </c>
      <c r="K205" s="183">
        <f t="shared" si="31"/>
        <v>0.32272727272727275</v>
      </c>
      <c r="L205" s="183">
        <f t="shared" si="32"/>
        <v>3.6363636363636362E-2</v>
      </c>
      <c r="M205" s="129"/>
    </row>
    <row r="206" spans="2:13" s="20" customFormat="1" ht="21" customHeight="1">
      <c r="B206" s="14">
        <v>1129</v>
      </c>
      <c r="C206" s="18" t="s">
        <v>81</v>
      </c>
      <c r="D206" s="312">
        <v>1283</v>
      </c>
      <c r="E206" s="312">
        <v>1051</v>
      </c>
      <c r="F206" s="312">
        <v>128</v>
      </c>
      <c r="G206" s="185">
        <f t="shared" si="33"/>
        <v>2462</v>
      </c>
      <c r="H206" s="313">
        <f t="shared" si="34"/>
        <v>0.42688870836718118</v>
      </c>
      <c r="I206" s="313">
        <f t="shared" si="35"/>
        <v>5.1990251827782288E-2</v>
      </c>
      <c r="J206" s="183">
        <f t="shared" si="30"/>
        <v>0.52112103980503655</v>
      </c>
      <c r="K206" s="183">
        <f t="shared" si="31"/>
        <v>0.42688870836718118</v>
      </c>
      <c r="L206" s="183">
        <f t="shared" si="32"/>
        <v>5.1990251827782288E-2</v>
      </c>
      <c r="M206" s="129"/>
    </row>
    <row r="207" spans="2:13" ht="21" customHeight="1">
      <c r="B207" s="14">
        <v>1130</v>
      </c>
      <c r="C207" s="18" t="s">
        <v>82</v>
      </c>
      <c r="D207" s="312">
        <v>231</v>
      </c>
      <c r="E207" s="312">
        <v>259</v>
      </c>
      <c r="F207" s="312">
        <v>27</v>
      </c>
      <c r="G207" s="185">
        <f t="shared" si="33"/>
        <v>517</v>
      </c>
      <c r="H207" s="313">
        <f t="shared" si="34"/>
        <v>0.50096711798839455</v>
      </c>
      <c r="I207" s="313">
        <f t="shared" si="35"/>
        <v>5.2224371373307543E-2</v>
      </c>
      <c r="J207" s="183">
        <f t="shared" si="30"/>
        <v>0.44680851063829785</v>
      </c>
      <c r="K207" s="183">
        <f t="shared" si="31"/>
        <v>0.50096711798839455</v>
      </c>
      <c r="L207" s="183">
        <f t="shared" si="32"/>
        <v>5.2224371373307543E-2</v>
      </c>
      <c r="M207" s="129"/>
    </row>
    <row r="208" spans="2:13" ht="21" customHeight="1">
      <c r="B208" s="14">
        <v>1131</v>
      </c>
      <c r="C208" s="18" t="s">
        <v>83</v>
      </c>
      <c r="D208" s="312">
        <v>1136</v>
      </c>
      <c r="E208" s="312">
        <v>936</v>
      </c>
      <c r="F208" s="312">
        <v>199</v>
      </c>
      <c r="G208" s="185">
        <f t="shared" si="33"/>
        <v>2271</v>
      </c>
      <c r="H208" s="313">
        <f t="shared" si="34"/>
        <v>0.41215323645970936</v>
      </c>
      <c r="I208" s="313">
        <f t="shared" si="35"/>
        <v>8.7626596213121979E-2</v>
      </c>
      <c r="J208" s="183">
        <f t="shared" si="30"/>
        <v>0.50022016732716867</v>
      </c>
      <c r="K208" s="183">
        <f t="shared" si="31"/>
        <v>0.41215323645970936</v>
      </c>
      <c r="L208" s="183">
        <f t="shared" si="32"/>
        <v>8.7626596213121979E-2</v>
      </c>
      <c r="M208" s="129"/>
    </row>
    <row r="209" spans="2:13" ht="21" customHeight="1">
      <c r="B209" s="14">
        <v>1132</v>
      </c>
      <c r="C209" s="18" t="s">
        <v>84</v>
      </c>
      <c r="D209" s="312">
        <v>1440</v>
      </c>
      <c r="E209" s="312">
        <v>1642</v>
      </c>
      <c r="F209" s="312">
        <v>279</v>
      </c>
      <c r="G209" s="185">
        <f t="shared" si="33"/>
        <v>3361</v>
      </c>
      <c r="H209" s="313">
        <f t="shared" si="34"/>
        <v>0.48854507587027668</v>
      </c>
      <c r="I209" s="313">
        <f t="shared" si="35"/>
        <v>8.3011008628384411E-2</v>
      </c>
      <c r="J209" s="183">
        <f t="shared" si="30"/>
        <v>0.42844391550133887</v>
      </c>
      <c r="K209" s="183">
        <f t="shared" si="31"/>
        <v>0.48854507587027668</v>
      </c>
      <c r="L209" s="183">
        <f t="shared" si="32"/>
        <v>8.3011008628384411E-2</v>
      </c>
      <c r="M209" s="129"/>
    </row>
    <row r="210" spans="2:13" ht="21" customHeight="1">
      <c r="B210" s="14">
        <v>1133</v>
      </c>
      <c r="C210" s="18" t="s">
        <v>85</v>
      </c>
      <c r="D210" s="185">
        <v>1422</v>
      </c>
      <c r="E210" s="185">
        <v>614</v>
      </c>
      <c r="F210" s="185">
        <v>123</v>
      </c>
      <c r="G210" s="185">
        <f t="shared" si="33"/>
        <v>2159</v>
      </c>
      <c r="H210" s="313">
        <f t="shared" si="34"/>
        <v>0.28439092172301994</v>
      </c>
      <c r="I210" s="313">
        <f t="shared" si="35"/>
        <v>5.6970819823992588E-2</v>
      </c>
      <c r="J210" s="183">
        <f t="shared" si="30"/>
        <v>0.65863825845298751</v>
      </c>
      <c r="K210" s="183">
        <f t="shared" si="31"/>
        <v>0.28439092172301994</v>
      </c>
      <c r="L210" s="183">
        <f t="shared" si="32"/>
        <v>5.6970819823992588E-2</v>
      </c>
      <c r="M210" s="129"/>
    </row>
    <row r="211" spans="2:13" ht="21" customHeight="1">
      <c r="B211" s="14">
        <v>1135</v>
      </c>
      <c r="C211" s="18" t="s">
        <v>74</v>
      </c>
      <c r="D211" s="312">
        <v>1309</v>
      </c>
      <c r="E211" s="312">
        <v>1559</v>
      </c>
      <c r="F211" s="312">
        <v>145</v>
      </c>
      <c r="G211" s="185">
        <f t="shared" si="33"/>
        <v>3013</v>
      </c>
      <c r="H211" s="313">
        <f t="shared" si="34"/>
        <v>0.51742449385994027</v>
      </c>
      <c r="I211" s="313">
        <f t="shared" si="35"/>
        <v>4.8124792565549288E-2</v>
      </c>
      <c r="J211" s="183">
        <f t="shared" si="30"/>
        <v>0.43445071357451043</v>
      </c>
      <c r="K211" s="183">
        <f t="shared" si="31"/>
        <v>0.51742449385994027</v>
      </c>
      <c r="L211" s="183">
        <f t="shared" si="32"/>
        <v>4.8124792565549288E-2</v>
      </c>
      <c r="M211" s="129"/>
    </row>
    <row r="212" spans="2:13" ht="21" customHeight="1">
      <c r="B212" s="14">
        <v>1136</v>
      </c>
      <c r="C212" s="18" t="s">
        <v>75</v>
      </c>
      <c r="D212" s="312">
        <v>376</v>
      </c>
      <c r="E212" s="312">
        <v>392</v>
      </c>
      <c r="F212" s="312">
        <v>90</v>
      </c>
      <c r="G212" s="185">
        <f t="shared" si="33"/>
        <v>858</v>
      </c>
      <c r="H212" s="313">
        <f t="shared" si="34"/>
        <v>0.45687645687645689</v>
      </c>
      <c r="I212" s="313">
        <f t="shared" si="35"/>
        <v>0.1048951048951049</v>
      </c>
      <c r="J212" s="183">
        <f t="shared" si="30"/>
        <v>0.43822843822843821</v>
      </c>
      <c r="K212" s="183">
        <f t="shared" si="31"/>
        <v>0.45687645687645689</v>
      </c>
      <c r="L212" s="183">
        <f t="shared" si="32"/>
        <v>0.1048951048951049</v>
      </c>
      <c r="M212" s="129"/>
    </row>
    <row r="213" spans="2:13" ht="21" customHeight="1">
      <c r="B213" s="14">
        <v>1137</v>
      </c>
      <c r="C213" s="18" t="s">
        <v>76</v>
      </c>
      <c r="D213" s="312">
        <v>306</v>
      </c>
      <c r="E213" s="312">
        <v>2909</v>
      </c>
      <c r="F213" s="312">
        <v>99</v>
      </c>
      <c r="G213" s="185">
        <f t="shared" si="33"/>
        <v>3314</v>
      </c>
      <c r="H213" s="313">
        <f t="shared" si="34"/>
        <v>0.87779118889559449</v>
      </c>
      <c r="I213" s="313">
        <f t="shared" si="35"/>
        <v>2.987326493663247E-2</v>
      </c>
      <c r="J213" s="183">
        <f t="shared" si="30"/>
        <v>9.2335546167773078E-2</v>
      </c>
      <c r="K213" s="183">
        <f t="shared" si="31"/>
        <v>0.87779118889559449</v>
      </c>
      <c r="L213" s="183">
        <f t="shared" si="32"/>
        <v>2.987326493663247E-2</v>
      </c>
      <c r="M213" s="129"/>
    </row>
    <row r="214" spans="2:13" ht="21" customHeight="1">
      <c r="B214" s="14">
        <v>1139</v>
      </c>
      <c r="C214" s="18" t="s">
        <v>77</v>
      </c>
      <c r="D214" s="312">
        <v>2671</v>
      </c>
      <c r="E214" s="312">
        <v>2162</v>
      </c>
      <c r="F214" s="312">
        <v>389</v>
      </c>
      <c r="G214" s="185">
        <f t="shared" si="33"/>
        <v>5222</v>
      </c>
      <c r="H214" s="313">
        <f t="shared" si="34"/>
        <v>0.41401761777096896</v>
      </c>
      <c r="I214" s="313">
        <f t="shared" si="35"/>
        <v>7.449253159708924E-2</v>
      </c>
      <c r="J214" s="183">
        <f t="shared" si="30"/>
        <v>0.51148985063194174</v>
      </c>
      <c r="K214" s="183">
        <f t="shared" si="31"/>
        <v>0.41401761777096896</v>
      </c>
      <c r="L214" s="183">
        <f t="shared" si="32"/>
        <v>7.449253159708924E-2</v>
      </c>
      <c r="M214" s="129"/>
    </row>
    <row r="215" spans="2:13" ht="21" customHeight="1">
      <c r="B215" s="14">
        <v>1140</v>
      </c>
      <c r="C215" s="18" t="s">
        <v>78</v>
      </c>
      <c r="D215" s="312">
        <v>3874</v>
      </c>
      <c r="E215" s="312">
        <v>3749</v>
      </c>
      <c r="F215" s="312">
        <v>529</v>
      </c>
      <c r="G215" s="185">
        <f t="shared" si="33"/>
        <v>8152</v>
      </c>
      <c r="H215" s="313">
        <f t="shared" si="34"/>
        <v>0.45988714425907751</v>
      </c>
      <c r="I215" s="313">
        <f t="shared" si="35"/>
        <v>6.4892051030421977E-2</v>
      </c>
      <c r="J215" s="183">
        <f t="shared" si="30"/>
        <v>0.47522080471050049</v>
      </c>
      <c r="K215" s="183">
        <f t="shared" si="31"/>
        <v>0.45988714425907751</v>
      </c>
      <c r="L215" s="183">
        <f t="shared" si="32"/>
        <v>6.4892051030421977E-2</v>
      </c>
      <c r="M215" s="129"/>
    </row>
    <row r="216" spans="2:13" ht="21" customHeight="1">
      <c r="B216" s="14">
        <v>1141</v>
      </c>
      <c r="C216" s="18" t="s">
        <v>79</v>
      </c>
      <c r="D216" s="312">
        <v>723</v>
      </c>
      <c r="E216" s="312">
        <v>485</v>
      </c>
      <c r="F216" s="312">
        <v>48</v>
      </c>
      <c r="G216" s="185">
        <f t="shared" si="33"/>
        <v>1256</v>
      </c>
      <c r="H216" s="313">
        <f t="shared" si="34"/>
        <v>0.38614649681528662</v>
      </c>
      <c r="I216" s="313">
        <f t="shared" si="35"/>
        <v>3.8216560509554139E-2</v>
      </c>
      <c r="J216" s="183">
        <f t="shared" si="30"/>
        <v>0.57563694267515919</v>
      </c>
      <c r="K216" s="183">
        <f t="shared" si="31"/>
        <v>0.38614649681528662</v>
      </c>
      <c r="L216" s="183">
        <f t="shared" si="32"/>
        <v>3.8216560509554139E-2</v>
      </c>
      <c r="M216" s="129"/>
    </row>
    <row r="217" spans="2:13" ht="21" customHeight="1">
      <c r="B217" s="14">
        <v>1142</v>
      </c>
      <c r="C217" s="18" t="s">
        <v>86</v>
      </c>
      <c r="D217" s="312">
        <v>199</v>
      </c>
      <c r="E217" s="312">
        <v>727</v>
      </c>
      <c r="F217" s="312">
        <v>51</v>
      </c>
      <c r="G217" s="185">
        <f>SUM(D217:F217)</f>
        <v>977</v>
      </c>
      <c r="H217" s="313">
        <f t="shared" si="34"/>
        <v>0.74411463664278399</v>
      </c>
      <c r="I217" s="313">
        <f t="shared" si="35"/>
        <v>5.2200614124872056E-2</v>
      </c>
      <c r="J217" s="183">
        <f t="shared" si="30"/>
        <v>0.20368474923234392</v>
      </c>
      <c r="K217" s="183">
        <f t="shared" si="31"/>
        <v>0.74411463664278399</v>
      </c>
      <c r="L217" s="183">
        <f t="shared" si="32"/>
        <v>5.2200614124872056E-2</v>
      </c>
      <c r="M217" s="129"/>
    </row>
    <row r="218" spans="2:13" ht="21" customHeight="1">
      <c r="B218" s="14">
        <v>1143</v>
      </c>
      <c r="C218" s="18" t="s">
        <v>87</v>
      </c>
      <c r="D218" s="312">
        <v>154</v>
      </c>
      <c r="E218" s="312">
        <v>23</v>
      </c>
      <c r="F218" s="312">
        <v>24</v>
      </c>
      <c r="G218" s="185">
        <f>SUM(D218:F218)</f>
        <v>201</v>
      </c>
      <c r="H218" s="313">
        <f t="shared" si="34"/>
        <v>0.11442786069651742</v>
      </c>
      <c r="I218" s="313">
        <f t="shared" si="35"/>
        <v>0.11940298507462686</v>
      </c>
      <c r="J218" s="183">
        <f t="shared" si="30"/>
        <v>0.76616915422885568</v>
      </c>
      <c r="K218" s="183">
        <f t="shared" si="31"/>
        <v>0.11442786069651742</v>
      </c>
      <c r="L218" s="183">
        <f t="shared" si="32"/>
        <v>0.11940298507462686</v>
      </c>
      <c r="M218" s="129"/>
    </row>
    <row r="219" spans="2:13" ht="21" customHeight="1">
      <c r="B219" s="14">
        <v>1145</v>
      </c>
      <c r="C219" s="18" t="s">
        <v>88</v>
      </c>
      <c r="D219" s="312">
        <v>5128</v>
      </c>
      <c r="E219" s="312">
        <v>4452</v>
      </c>
      <c r="F219" s="312">
        <v>522</v>
      </c>
      <c r="G219" s="185">
        <f>SUM(D219:F219)</f>
        <v>10102</v>
      </c>
      <c r="H219" s="313">
        <f t="shared" si="34"/>
        <v>0.44070481092852898</v>
      </c>
      <c r="I219" s="313">
        <f t="shared" si="35"/>
        <v>5.1672936052266881E-2</v>
      </c>
      <c r="J219" s="183">
        <f t="shared" si="30"/>
        <v>0.50762225301920416</v>
      </c>
      <c r="K219" s="183">
        <f t="shared" si="31"/>
        <v>0.44070481092852898</v>
      </c>
      <c r="L219" s="183">
        <f t="shared" si="32"/>
        <v>5.1672936052266881E-2</v>
      </c>
      <c r="M219" s="129"/>
    </row>
    <row r="220" spans="2:13" ht="21" customHeight="1">
      <c r="B220" s="16"/>
      <c r="C220" s="19"/>
      <c r="D220" s="314"/>
      <c r="E220" s="314"/>
      <c r="F220" s="314"/>
      <c r="G220" s="187">
        <f>SUM(G199:G219)</f>
        <v>60386</v>
      </c>
      <c r="H220" s="315"/>
      <c r="I220" s="315"/>
      <c r="J220" s="183">
        <f t="shared" si="30"/>
        <v>0</v>
      </c>
      <c r="K220" s="183">
        <f t="shared" si="31"/>
        <v>0</v>
      </c>
      <c r="L220" s="183">
        <f t="shared" si="32"/>
        <v>0</v>
      </c>
      <c r="M220" s="129"/>
    </row>
    <row r="221" spans="2:13" ht="21" customHeight="1">
      <c r="B221" s="12"/>
      <c r="C221" s="22"/>
      <c r="D221" s="316"/>
      <c r="E221" s="316"/>
      <c r="F221" s="316"/>
      <c r="G221" s="188"/>
      <c r="H221" s="317"/>
      <c r="I221" s="317"/>
      <c r="J221" s="183" t="e">
        <f t="shared" si="30"/>
        <v>#DIV/0!</v>
      </c>
      <c r="K221" s="183" t="e">
        <f t="shared" si="31"/>
        <v>#DIV/0!</v>
      </c>
      <c r="L221" s="183" t="e">
        <f t="shared" si="32"/>
        <v>#DIV/0!</v>
      </c>
      <c r="M221" s="129"/>
    </row>
    <row r="222" spans="2:13" ht="21" customHeight="1">
      <c r="B222" s="12"/>
      <c r="C222" s="22"/>
      <c r="D222" s="316"/>
      <c r="E222" s="316"/>
      <c r="F222" s="316"/>
      <c r="G222" s="188"/>
      <c r="H222" s="317"/>
      <c r="I222" s="317"/>
      <c r="J222" s="183" t="e">
        <f t="shared" si="30"/>
        <v>#DIV/0!</v>
      </c>
      <c r="K222" s="183" t="e">
        <f t="shared" si="31"/>
        <v>#DIV/0!</v>
      </c>
      <c r="L222" s="183" t="e">
        <f t="shared" si="32"/>
        <v>#DIV/0!</v>
      </c>
      <c r="M222" s="129"/>
    </row>
    <row r="223" spans="2:13" ht="21" customHeight="1">
      <c r="B223" s="12"/>
      <c r="C223" s="22"/>
      <c r="D223" s="316"/>
      <c r="E223" s="316"/>
      <c r="F223" s="316"/>
      <c r="G223" s="188"/>
      <c r="H223" s="317"/>
      <c r="I223" s="317"/>
      <c r="J223" s="183" t="e">
        <f t="shared" si="30"/>
        <v>#DIV/0!</v>
      </c>
      <c r="K223" s="183" t="e">
        <f t="shared" si="31"/>
        <v>#DIV/0!</v>
      </c>
      <c r="L223" s="183" t="e">
        <f t="shared" si="32"/>
        <v>#DIV/0!</v>
      </c>
      <c r="M223" s="129"/>
    </row>
    <row r="224" spans="2:13" ht="21" customHeight="1">
      <c r="B224" s="325" t="s">
        <v>65</v>
      </c>
      <c r="C224" s="325"/>
      <c r="D224" s="325"/>
      <c r="E224" s="325"/>
      <c r="F224" s="325"/>
      <c r="G224" s="325"/>
      <c r="H224" s="325"/>
      <c r="I224" s="325"/>
      <c r="J224" s="183" t="e">
        <f t="shared" si="30"/>
        <v>#DIV/0!</v>
      </c>
      <c r="K224" s="183" t="e">
        <f t="shared" si="31"/>
        <v>#DIV/0!</v>
      </c>
      <c r="L224" s="183" t="e">
        <f t="shared" si="32"/>
        <v>#DIV/0!</v>
      </c>
      <c r="M224" s="129"/>
    </row>
    <row r="225" spans="2:16" ht="21" customHeight="1">
      <c r="B225" s="13" t="s">
        <v>90</v>
      </c>
      <c r="C225" s="13" t="s">
        <v>91</v>
      </c>
      <c r="D225" s="184" t="s">
        <v>92</v>
      </c>
      <c r="E225" s="184" t="s">
        <v>93</v>
      </c>
      <c r="F225" s="184" t="s">
        <v>94</v>
      </c>
      <c r="G225" s="184" t="s">
        <v>95</v>
      </c>
      <c r="H225" s="23" t="s">
        <v>96</v>
      </c>
      <c r="I225" s="23" t="s">
        <v>15</v>
      </c>
      <c r="J225" s="183" t="e">
        <f t="shared" si="30"/>
        <v>#VALUE!</v>
      </c>
      <c r="K225" s="183" t="e">
        <f t="shared" si="31"/>
        <v>#VALUE!</v>
      </c>
      <c r="L225" s="183" t="e">
        <f t="shared" si="32"/>
        <v>#VALUE!</v>
      </c>
      <c r="M225" s="129"/>
    </row>
    <row r="226" spans="2:16" ht="21" customHeight="1">
      <c r="B226" s="14">
        <v>1120</v>
      </c>
      <c r="C226" s="18" t="s">
        <v>97</v>
      </c>
      <c r="D226" s="312">
        <v>2</v>
      </c>
      <c r="E226" s="312">
        <v>8</v>
      </c>
      <c r="F226" s="312">
        <v>0</v>
      </c>
      <c r="G226" s="185">
        <f t="shared" ref="G226:G243" si="36">SUM(D226:F226)</f>
        <v>10</v>
      </c>
      <c r="H226" s="313">
        <f t="shared" ref="H226:H246" si="37">E226/G226</f>
        <v>0.8</v>
      </c>
      <c r="I226" s="313">
        <f t="shared" ref="I226:I246" si="38">F226/G226</f>
        <v>0</v>
      </c>
      <c r="J226" s="183">
        <f t="shared" si="30"/>
        <v>0.2</v>
      </c>
      <c r="K226" s="183">
        <f t="shared" si="31"/>
        <v>0.8</v>
      </c>
      <c r="L226" s="183">
        <f t="shared" si="32"/>
        <v>0</v>
      </c>
      <c r="M226" s="129"/>
      <c r="N226" s="99"/>
      <c r="O226" s="99"/>
      <c r="P226" s="99"/>
    </row>
    <row r="227" spans="2:16" ht="21" customHeight="1">
      <c r="B227" s="14">
        <v>1121</v>
      </c>
      <c r="C227" s="18" t="s">
        <v>69</v>
      </c>
      <c r="D227" s="312">
        <v>3535</v>
      </c>
      <c r="E227" s="312">
        <v>6178</v>
      </c>
      <c r="F227" s="312">
        <v>450</v>
      </c>
      <c r="G227" s="185">
        <f t="shared" si="36"/>
        <v>10163</v>
      </c>
      <c r="H227" s="313">
        <f t="shared" si="37"/>
        <v>0.60789137065827015</v>
      </c>
      <c r="I227" s="313">
        <f t="shared" si="38"/>
        <v>4.4278264292039751E-2</v>
      </c>
      <c r="J227" s="183">
        <f t="shared" si="30"/>
        <v>0.34783036504969006</v>
      </c>
      <c r="K227" s="183">
        <f t="shared" si="31"/>
        <v>0.60789137065827015</v>
      </c>
      <c r="L227" s="183">
        <f t="shared" si="32"/>
        <v>4.4278264292039751E-2</v>
      </c>
      <c r="M227" s="129"/>
      <c r="N227" s="99"/>
      <c r="O227" s="99"/>
      <c r="P227" s="99"/>
    </row>
    <row r="228" spans="2:16" ht="21" customHeight="1">
      <c r="B228" s="14">
        <v>1122</v>
      </c>
      <c r="C228" s="18" t="s">
        <v>70</v>
      </c>
      <c r="D228" s="312">
        <v>569</v>
      </c>
      <c r="E228" s="312">
        <v>1276</v>
      </c>
      <c r="F228" s="312">
        <v>65</v>
      </c>
      <c r="G228" s="185">
        <f t="shared" si="36"/>
        <v>1910</v>
      </c>
      <c r="H228" s="313">
        <f t="shared" si="37"/>
        <v>0.66806282722513088</v>
      </c>
      <c r="I228" s="313">
        <f t="shared" si="38"/>
        <v>3.4031413612565446E-2</v>
      </c>
      <c r="J228" s="183">
        <f t="shared" si="30"/>
        <v>0.29790575916230366</v>
      </c>
      <c r="K228" s="183">
        <f t="shared" si="31"/>
        <v>0.66806282722513088</v>
      </c>
      <c r="L228" s="183">
        <f t="shared" si="32"/>
        <v>3.4031413612565446E-2</v>
      </c>
      <c r="M228" s="129"/>
      <c r="N228" s="99"/>
      <c r="O228" s="99"/>
      <c r="P228" s="99"/>
    </row>
    <row r="229" spans="2:16" ht="21" customHeight="1">
      <c r="B229" s="14">
        <v>1123</v>
      </c>
      <c r="C229" s="18" t="s">
        <v>71</v>
      </c>
      <c r="D229" s="312">
        <v>1403</v>
      </c>
      <c r="E229" s="312">
        <v>1683</v>
      </c>
      <c r="F229" s="312">
        <v>172</v>
      </c>
      <c r="G229" s="185">
        <f t="shared" si="36"/>
        <v>3258</v>
      </c>
      <c r="H229" s="313">
        <f t="shared" si="37"/>
        <v>0.51657458563535907</v>
      </c>
      <c r="I229" s="313">
        <f t="shared" si="38"/>
        <v>5.2793124616329033E-2</v>
      </c>
      <c r="J229" s="183">
        <f t="shared" si="30"/>
        <v>0.43063228974831186</v>
      </c>
      <c r="K229" s="183">
        <f t="shared" si="31"/>
        <v>0.51657458563535907</v>
      </c>
      <c r="L229" s="183">
        <f t="shared" si="32"/>
        <v>5.2793124616329033E-2</v>
      </c>
      <c r="M229" s="129"/>
      <c r="N229" s="99"/>
      <c r="O229" s="99"/>
      <c r="P229" s="99"/>
    </row>
    <row r="230" spans="2:16" ht="21" customHeight="1">
      <c r="B230" s="14">
        <v>1125</v>
      </c>
      <c r="C230" s="18" t="s">
        <v>72</v>
      </c>
      <c r="D230" s="312">
        <v>145</v>
      </c>
      <c r="E230" s="312">
        <v>319</v>
      </c>
      <c r="F230" s="312">
        <v>14</v>
      </c>
      <c r="G230" s="185">
        <f t="shared" si="36"/>
        <v>478</v>
      </c>
      <c r="H230" s="313">
        <f t="shared" si="37"/>
        <v>0.66736401673640167</v>
      </c>
      <c r="I230" s="313">
        <f t="shared" si="38"/>
        <v>2.9288702928870293E-2</v>
      </c>
      <c r="J230" s="183">
        <f t="shared" si="30"/>
        <v>0.30334728033472802</v>
      </c>
      <c r="K230" s="183">
        <f t="shared" si="31"/>
        <v>0.66736401673640167</v>
      </c>
      <c r="L230" s="183">
        <f t="shared" si="32"/>
        <v>2.9288702928870293E-2</v>
      </c>
      <c r="M230" s="129"/>
      <c r="N230" s="99"/>
      <c r="O230" s="99"/>
      <c r="P230" s="99"/>
    </row>
    <row r="231" spans="2:16" ht="21" customHeight="1">
      <c r="B231" s="14">
        <v>1126</v>
      </c>
      <c r="C231" s="18" t="s">
        <v>73</v>
      </c>
      <c r="D231" s="312">
        <v>400</v>
      </c>
      <c r="E231" s="312">
        <v>273</v>
      </c>
      <c r="F231" s="312">
        <v>14</v>
      </c>
      <c r="G231" s="185">
        <f t="shared" si="36"/>
        <v>687</v>
      </c>
      <c r="H231" s="313">
        <f t="shared" si="37"/>
        <v>0.39737991266375544</v>
      </c>
      <c r="I231" s="313">
        <f t="shared" si="38"/>
        <v>2.0378457059679767E-2</v>
      </c>
      <c r="J231" s="183">
        <f t="shared" si="30"/>
        <v>0.58224163027656473</v>
      </c>
      <c r="K231" s="183">
        <f t="shared" si="31"/>
        <v>0.39737991266375544</v>
      </c>
      <c r="L231" s="183">
        <f t="shared" si="32"/>
        <v>2.0378457059679767E-2</v>
      </c>
      <c r="M231" s="129"/>
      <c r="N231" s="99"/>
      <c r="O231" s="99"/>
      <c r="P231" s="99"/>
    </row>
    <row r="232" spans="2:16" ht="21" customHeight="1">
      <c r="B232" s="14">
        <v>1128</v>
      </c>
      <c r="C232" s="18" t="s">
        <v>80</v>
      </c>
      <c r="D232" s="312">
        <v>103</v>
      </c>
      <c r="E232" s="312">
        <v>123</v>
      </c>
      <c r="F232" s="312">
        <v>23</v>
      </c>
      <c r="G232" s="185">
        <f t="shared" si="36"/>
        <v>249</v>
      </c>
      <c r="H232" s="313">
        <f t="shared" si="37"/>
        <v>0.49397590361445781</v>
      </c>
      <c r="I232" s="313">
        <f t="shared" si="38"/>
        <v>9.2369477911646583E-2</v>
      </c>
      <c r="J232" s="183">
        <f t="shared" si="30"/>
        <v>0.41365461847389556</v>
      </c>
      <c r="K232" s="183">
        <f t="shared" si="31"/>
        <v>0.49397590361445781</v>
      </c>
      <c r="L232" s="183">
        <f t="shared" si="32"/>
        <v>9.2369477911646583E-2</v>
      </c>
      <c r="M232" s="129"/>
      <c r="N232" s="99"/>
      <c r="O232" s="99"/>
      <c r="P232" s="99"/>
    </row>
    <row r="233" spans="2:16" s="20" customFormat="1" ht="21" customHeight="1">
      <c r="B233" s="14">
        <v>1129</v>
      </c>
      <c r="C233" s="18" t="s">
        <v>81</v>
      </c>
      <c r="D233" s="312">
        <v>1471</v>
      </c>
      <c r="E233" s="312">
        <v>1035</v>
      </c>
      <c r="F233" s="312">
        <v>203</v>
      </c>
      <c r="G233" s="185">
        <f t="shared" si="36"/>
        <v>2709</v>
      </c>
      <c r="H233" s="313">
        <f t="shared" si="37"/>
        <v>0.38205980066445183</v>
      </c>
      <c r="I233" s="313">
        <f t="shared" si="38"/>
        <v>7.4935400516795869E-2</v>
      </c>
      <c r="J233" s="183">
        <f t="shared" si="30"/>
        <v>0.5430047988187523</v>
      </c>
      <c r="K233" s="183">
        <f t="shared" si="31"/>
        <v>0.38205980066445183</v>
      </c>
      <c r="L233" s="183">
        <f t="shared" si="32"/>
        <v>7.4935400516795869E-2</v>
      </c>
      <c r="M233" s="129"/>
      <c r="N233" s="99"/>
      <c r="O233" s="99"/>
      <c r="P233" s="99"/>
    </row>
    <row r="234" spans="2:16" ht="21" customHeight="1">
      <c r="B234" s="14">
        <v>1130</v>
      </c>
      <c r="C234" s="18" t="s">
        <v>82</v>
      </c>
      <c r="D234" s="312">
        <v>231</v>
      </c>
      <c r="E234" s="312">
        <v>233</v>
      </c>
      <c r="F234" s="312">
        <v>14</v>
      </c>
      <c r="G234" s="185">
        <f t="shared" si="36"/>
        <v>478</v>
      </c>
      <c r="H234" s="313">
        <f t="shared" si="37"/>
        <v>0.4874476987447699</v>
      </c>
      <c r="I234" s="313">
        <f t="shared" si="38"/>
        <v>2.9288702928870293E-2</v>
      </c>
      <c r="J234" s="183">
        <f t="shared" si="30"/>
        <v>0.48326359832635984</v>
      </c>
      <c r="K234" s="183">
        <f t="shared" si="31"/>
        <v>0.4874476987447699</v>
      </c>
      <c r="L234" s="183">
        <f t="shared" si="32"/>
        <v>2.9288702928870293E-2</v>
      </c>
      <c r="M234" s="129"/>
      <c r="N234" s="99"/>
      <c r="O234" s="99"/>
      <c r="P234" s="99"/>
    </row>
    <row r="235" spans="2:16" ht="21" customHeight="1">
      <c r="B235" s="14">
        <v>1131</v>
      </c>
      <c r="C235" s="18" t="s">
        <v>83</v>
      </c>
      <c r="D235" s="312">
        <v>1140</v>
      </c>
      <c r="E235" s="312">
        <v>1014</v>
      </c>
      <c r="F235" s="312">
        <v>198</v>
      </c>
      <c r="G235" s="185">
        <f t="shared" si="36"/>
        <v>2352</v>
      </c>
      <c r="H235" s="313">
        <f t="shared" si="37"/>
        <v>0.43112244897959184</v>
      </c>
      <c r="I235" s="313">
        <f t="shared" si="38"/>
        <v>8.4183673469387751E-2</v>
      </c>
      <c r="J235" s="183">
        <f t="shared" si="30"/>
        <v>0.48469387755102039</v>
      </c>
      <c r="K235" s="183">
        <f t="shared" si="31"/>
        <v>0.43112244897959184</v>
      </c>
      <c r="L235" s="183">
        <f t="shared" si="32"/>
        <v>8.4183673469387751E-2</v>
      </c>
      <c r="M235" s="129"/>
      <c r="N235" s="99"/>
      <c r="O235" s="99"/>
      <c r="P235" s="99"/>
    </row>
    <row r="236" spans="2:16" ht="21" customHeight="1">
      <c r="B236" s="14">
        <v>1132</v>
      </c>
      <c r="C236" s="18" t="s">
        <v>84</v>
      </c>
      <c r="D236" s="312">
        <v>1362</v>
      </c>
      <c r="E236" s="312">
        <v>1627</v>
      </c>
      <c r="F236" s="312">
        <v>238</v>
      </c>
      <c r="G236" s="185">
        <f t="shared" si="36"/>
        <v>3227</v>
      </c>
      <c r="H236" s="313">
        <f t="shared" si="37"/>
        <v>0.50418345212271465</v>
      </c>
      <c r="I236" s="313">
        <f t="shared" si="38"/>
        <v>7.3752711496746198E-2</v>
      </c>
      <c r="J236" s="183">
        <f t="shared" si="30"/>
        <v>0.42206383638053918</v>
      </c>
      <c r="K236" s="183">
        <f t="shared" si="31"/>
        <v>0.50418345212271465</v>
      </c>
      <c r="L236" s="183">
        <f t="shared" si="32"/>
        <v>7.3752711496746198E-2</v>
      </c>
      <c r="M236" s="129"/>
      <c r="N236" s="99"/>
      <c r="O236" s="99"/>
      <c r="P236" s="99"/>
    </row>
    <row r="237" spans="2:16" ht="21" customHeight="1">
      <c r="B237" s="14">
        <v>1133</v>
      </c>
      <c r="C237" s="18" t="s">
        <v>85</v>
      </c>
      <c r="D237" s="185">
        <v>1122</v>
      </c>
      <c r="E237" s="185">
        <v>572</v>
      </c>
      <c r="F237" s="185">
        <v>131</v>
      </c>
      <c r="G237" s="185">
        <f t="shared" si="36"/>
        <v>1825</v>
      </c>
      <c r="H237" s="313">
        <f t="shared" si="37"/>
        <v>0.31342465753424659</v>
      </c>
      <c r="I237" s="313">
        <f t="shared" si="38"/>
        <v>7.1780821917808213E-2</v>
      </c>
      <c r="J237" s="183">
        <f t="shared" si="30"/>
        <v>0.61479452054794526</v>
      </c>
      <c r="K237" s="183">
        <f t="shared" si="31"/>
        <v>0.31342465753424659</v>
      </c>
      <c r="L237" s="183">
        <f t="shared" si="32"/>
        <v>7.1780821917808213E-2</v>
      </c>
      <c r="M237" s="129"/>
      <c r="N237" s="99"/>
      <c r="O237" s="99"/>
      <c r="P237" s="99"/>
    </row>
    <row r="238" spans="2:16" ht="21" customHeight="1">
      <c r="B238" s="14">
        <v>1135</v>
      </c>
      <c r="C238" s="18" t="s">
        <v>74</v>
      </c>
      <c r="D238" s="312">
        <v>1305</v>
      </c>
      <c r="E238" s="312">
        <v>1300</v>
      </c>
      <c r="F238" s="312">
        <v>149</v>
      </c>
      <c r="G238" s="185">
        <f t="shared" si="36"/>
        <v>2754</v>
      </c>
      <c r="H238" s="313">
        <f t="shared" si="37"/>
        <v>0.4720406681190995</v>
      </c>
      <c r="I238" s="313">
        <f t="shared" si="38"/>
        <v>5.4103122730573709E-2</v>
      </c>
      <c r="J238" s="183">
        <f t="shared" si="30"/>
        <v>0.47385620915032678</v>
      </c>
      <c r="K238" s="183">
        <f t="shared" si="31"/>
        <v>0.4720406681190995</v>
      </c>
      <c r="L238" s="183">
        <f t="shared" si="32"/>
        <v>5.4103122730573709E-2</v>
      </c>
      <c r="M238" s="129"/>
      <c r="N238" s="99"/>
      <c r="O238" s="99"/>
      <c r="P238" s="99"/>
    </row>
    <row r="239" spans="2:16" ht="21" customHeight="1">
      <c r="B239" s="14">
        <v>1136</v>
      </c>
      <c r="C239" s="18" t="s">
        <v>75</v>
      </c>
      <c r="D239" s="312">
        <v>482</v>
      </c>
      <c r="E239" s="312">
        <v>501</v>
      </c>
      <c r="F239" s="312">
        <v>116</v>
      </c>
      <c r="G239" s="185">
        <f t="shared" si="36"/>
        <v>1099</v>
      </c>
      <c r="H239" s="313">
        <f t="shared" si="37"/>
        <v>0.45586897179253866</v>
      </c>
      <c r="I239" s="313">
        <f t="shared" si="38"/>
        <v>0.10555050045495905</v>
      </c>
      <c r="J239" s="183">
        <f t="shared" si="30"/>
        <v>0.43858052775250228</v>
      </c>
      <c r="K239" s="183">
        <f t="shared" si="31"/>
        <v>0.45586897179253866</v>
      </c>
      <c r="L239" s="183">
        <f t="shared" si="32"/>
        <v>0.10555050045495905</v>
      </c>
      <c r="M239" s="129"/>
      <c r="N239" s="99"/>
      <c r="O239" s="99"/>
      <c r="P239" s="99"/>
    </row>
    <row r="240" spans="2:16" ht="21" customHeight="1">
      <c r="B240" s="14">
        <v>1137</v>
      </c>
      <c r="C240" s="18" t="s">
        <v>76</v>
      </c>
      <c r="D240" s="312">
        <v>586</v>
      </c>
      <c r="E240" s="312">
        <v>2857</v>
      </c>
      <c r="F240" s="312">
        <v>93</v>
      </c>
      <c r="G240" s="185">
        <f t="shared" si="36"/>
        <v>3536</v>
      </c>
      <c r="H240" s="313">
        <f t="shared" si="37"/>
        <v>0.80797511312217196</v>
      </c>
      <c r="I240" s="313">
        <f t="shared" si="38"/>
        <v>2.6300904977375566E-2</v>
      </c>
      <c r="J240" s="183">
        <f t="shared" si="30"/>
        <v>0.16572398190045248</v>
      </c>
      <c r="K240" s="183">
        <f t="shared" si="31"/>
        <v>0.80797511312217196</v>
      </c>
      <c r="L240" s="183">
        <f t="shared" si="32"/>
        <v>2.6300904977375566E-2</v>
      </c>
      <c r="M240" s="129"/>
      <c r="N240" s="99"/>
      <c r="O240" s="99"/>
      <c r="P240" s="99"/>
    </row>
    <row r="241" spans="2:16" ht="21" customHeight="1">
      <c r="B241" s="14">
        <v>1139</v>
      </c>
      <c r="C241" s="18" t="s">
        <v>77</v>
      </c>
      <c r="D241" s="312">
        <v>2339</v>
      </c>
      <c r="E241" s="312">
        <v>1999</v>
      </c>
      <c r="F241" s="312">
        <v>389</v>
      </c>
      <c r="G241" s="185">
        <f t="shared" si="36"/>
        <v>4727</v>
      </c>
      <c r="H241" s="313">
        <f t="shared" si="37"/>
        <v>0.42288978210281364</v>
      </c>
      <c r="I241" s="313">
        <f t="shared" si="38"/>
        <v>8.2293209223609054E-2</v>
      </c>
      <c r="J241" s="183">
        <f t="shared" si="30"/>
        <v>0.49481700867357731</v>
      </c>
      <c r="K241" s="183">
        <f t="shared" si="31"/>
        <v>0.42288978210281364</v>
      </c>
      <c r="L241" s="183">
        <f t="shared" si="32"/>
        <v>8.2293209223609054E-2</v>
      </c>
      <c r="M241" s="129"/>
      <c r="N241" s="99"/>
      <c r="O241" s="99"/>
      <c r="P241" s="99"/>
    </row>
    <row r="242" spans="2:16" ht="21" customHeight="1">
      <c r="B242" s="14">
        <v>1140</v>
      </c>
      <c r="C242" s="18" t="s">
        <v>78</v>
      </c>
      <c r="D242" s="312">
        <v>3204</v>
      </c>
      <c r="E242" s="312">
        <v>3743</v>
      </c>
      <c r="F242" s="312">
        <v>320</v>
      </c>
      <c r="G242" s="185">
        <f t="shared" si="36"/>
        <v>7267</v>
      </c>
      <c r="H242" s="313">
        <f t="shared" si="37"/>
        <v>0.51506811614146142</v>
      </c>
      <c r="I242" s="313">
        <f t="shared" si="38"/>
        <v>4.403467730838035E-2</v>
      </c>
      <c r="J242" s="183">
        <f t="shared" si="30"/>
        <v>0.44089720655015824</v>
      </c>
      <c r="K242" s="183">
        <f t="shared" si="31"/>
        <v>0.51506811614146142</v>
      </c>
      <c r="L242" s="183">
        <f t="shared" si="32"/>
        <v>4.403467730838035E-2</v>
      </c>
      <c r="M242" s="129"/>
      <c r="N242" s="99"/>
      <c r="O242" s="99"/>
      <c r="P242" s="99"/>
    </row>
    <row r="243" spans="2:16" ht="21" customHeight="1">
      <c r="B243" s="14">
        <v>1141</v>
      </c>
      <c r="C243" s="18" t="s">
        <v>79</v>
      </c>
      <c r="D243" s="312">
        <v>637</v>
      </c>
      <c r="E243" s="312">
        <v>407</v>
      </c>
      <c r="F243" s="312">
        <v>39</v>
      </c>
      <c r="G243" s="185">
        <f t="shared" si="36"/>
        <v>1083</v>
      </c>
      <c r="H243" s="313">
        <f t="shared" si="37"/>
        <v>0.37580794090489383</v>
      </c>
      <c r="I243" s="313">
        <f t="shared" si="38"/>
        <v>3.6011080332409975E-2</v>
      </c>
      <c r="J243" s="183">
        <f t="shared" si="30"/>
        <v>0.58818097876269626</v>
      </c>
      <c r="K243" s="183">
        <f t="shared" si="31"/>
        <v>0.37580794090489383</v>
      </c>
      <c r="L243" s="183">
        <f t="shared" si="32"/>
        <v>3.6011080332409975E-2</v>
      </c>
      <c r="M243" s="129"/>
      <c r="N243" s="99"/>
      <c r="O243" s="99"/>
      <c r="P243" s="99"/>
    </row>
    <row r="244" spans="2:16" ht="21" customHeight="1">
      <c r="B244" s="14">
        <v>1142</v>
      </c>
      <c r="C244" s="18" t="s">
        <v>86</v>
      </c>
      <c r="D244" s="312">
        <v>245</v>
      </c>
      <c r="E244" s="312">
        <v>843</v>
      </c>
      <c r="F244" s="312">
        <v>30</v>
      </c>
      <c r="G244" s="185">
        <f>SUM(D244:F244)</f>
        <v>1118</v>
      </c>
      <c r="H244" s="313">
        <f t="shared" si="37"/>
        <v>0.75402504472271914</v>
      </c>
      <c r="I244" s="313">
        <f t="shared" si="38"/>
        <v>2.6833631484794274E-2</v>
      </c>
      <c r="J244" s="183">
        <f t="shared" si="30"/>
        <v>0.21914132379248658</v>
      </c>
      <c r="K244" s="183">
        <f t="shared" si="31"/>
        <v>0.75402504472271914</v>
      </c>
      <c r="L244" s="183">
        <f t="shared" si="32"/>
        <v>2.6833631484794274E-2</v>
      </c>
      <c r="M244" s="129"/>
      <c r="N244" s="99"/>
      <c r="O244" s="99"/>
      <c r="P244" s="99"/>
    </row>
    <row r="245" spans="2:16" ht="21" customHeight="1">
      <c r="B245" s="14">
        <v>1143</v>
      </c>
      <c r="C245" s="18" t="s">
        <v>87</v>
      </c>
      <c r="D245" s="312">
        <v>103</v>
      </c>
      <c r="E245" s="312">
        <v>20</v>
      </c>
      <c r="F245" s="312">
        <v>4</v>
      </c>
      <c r="G245" s="185">
        <f>SUM(D245:F245)</f>
        <v>127</v>
      </c>
      <c r="H245" s="313">
        <f t="shared" si="37"/>
        <v>0.15748031496062992</v>
      </c>
      <c r="I245" s="313">
        <f t="shared" si="38"/>
        <v>3.1496062992125984E-2</v>
      </c>
      <c r="J245" s="183">
        <f t="shared" si="30"/>
        <v>0.8110236220472441</v>
      </c>
      <c r="K245" s="183">
        <f t="shared" si="31"/>
        <v>0.15748031496062992</v>
      </c>
      <c r="L245" s="183">
        <f t="shared" si="32"/>
        <v>3.1496062992125984E-2</v>
      </c>
      <c r="M245" s="129"/>
      <c r="N245" s="99"/>
      <c r="O245" s="99"/>
      <c r="P245" s="99"/>
    </row>
    <row r="246" spans="2:16" ht="21" customHeight="1">
      <c r="B246" s="14">
        <v>1145</v>
      </c>
      <c r="C246" s="18" t="s">
        <v>88</v>
      </c>
      <c r="D246" s="312">
        <v>4280</v>
      </c>
      <c r="E246" s="312">
        <v>4390</v>
      </c>
      <c r="F246" s="312">
        <v>386</v>
      </c>
      <c r="G246" s="185">
        <f>SUM(D246:F246)</f>
        <v>9056</v>
      </c>
      <c r="H246" s="313">
        <f t="shared" si="37"/>
        <v>0.48476148409893993</v>
      </c>
      <c r="I246" s="313">
        <f t="shared" si="38"/>
        <v>4.2623674911660775E-2</v>
      </c>
      <c r="J246" s="183">
        <f t="shared" si="30"/>
        <v>0.47261484098939932</v>
      </c>
      <c r="K246" s="183">
        <f t="shared" si="31"/>
        <v>0.48476148409893993</v>
      </c>
      <c r="L246" s="183">
        <f t="shared" si="32"/>
        <v>4.2623674911660775E-2</v>
      </c>
      <c r="M246" s="129"/>
      <c r="N246" s="99"/>
      <c r="O246" s="99"/>
      <c r="P246" s="99"/>
    </row>
    <row r="247" spans="2:16" ht="21" customHeight="1">
      <c r="B247" s="16"/>
      <c r="C247" s="19"/>
      <c r="D247" s="314"/>
      <c r="E247" s="314"/>
      <c r="F247" s="314"/>
      <c r="G247" s="187">
        <f>SUM(G226:G246)</f>
        <v>58113</v>
      </c>
      <c r="H247" s="315"/>
      <c r="I247" s="315"/>
      <c r="J247" s="183">
        <f t="shared" si="30"/>
        <v>0</v>
      </c>
      <c r="K247" s="183">
        <f t="shared" si="31"/>
        <v>0</v>
      </c>
      <c r="L247" s="183">
        <f t="shared" si="32"/>
        <v>0</v>
      </c>
      <c r="M247" s="129"/>
    </row>
    <row r="248" spans="2:16" ht="21" customHeight="1">
      <c r="B248" s="12"/>
      <c r="C248" s="22"/>
      <c r="D248" s="316"/>
      <c r="E248" s="316"/>
      <c r="F248" s="316"/>
      <c r="G248" s="188"/>
      <c r="H248" s="317"/>
      <c r="I248" s="317"/>
      <c r="J248" s="183" t="e">
        <f t="shared" si="30"/>
        <v>#DIV/0!</v>
      </c>
      <c r="K248" s="183" t="e">
        <f t="shared" si="31"/>
        <v>#DIV/0!</v>
      </c>
      <c r="L248" s="183" t="e">
        <f t="shared" si="32"/>
        <v>#DIV/0!</v>
      </c>
      <c r="M248" s="129"/>
    </row>
    <row r="249" spans="2:16" ht="21" customHeight="1">
      <c r="B249" s="12"/>
      <c r="C249" s="22"/>
      <c r="D249" s="316"/>
      <c r="E249" s="316"/>
      <c r="F249" s="316"/>
      <c r="G249" s="188"/>
      <c r="H249" s="317"/>
      <c r="I249" s="317"/>
      <c r="J249" s="183" t="e">
        <f t="shared" si="30"/>
        <v>#DIV/0!</v>
      </c>
      <c r="K249" s="183" t="e">
        <f t="shared" si="31"/>
        <v>#DIV/0!</v>
      </c>
      <c r="L249" s="183" t="e">
        <f t="shared" si="32"/>
        <v>#DIV/0!</v>
      </c>
      <c r="M249" s="129"/>
    </row>
    <row r="250" spans="2:16" ht="21" customHeight="1">
      <c r="B250" s="12"/>
      <c r="C250" s="22"/>
      <c r="D250" s="316"/>
      <c r="E250" s="316"/>
      <c r="F250" s="316"/>
      <c r="G250" s="188"/>
      <c r="H250" s="317"/>
      <c r="I250" s="317"/>
      <c r="J250" s="183" t="e">
        <f t="shared" si="30"/>
        <v>#DIV/0!</v>
      </c>
      <c r="K250" s="183" t="e">
        <f t="shared" si="31"/>
        <v>#DIV/0!</v>
      </c>
      <c r="L250" s="183" t="e">
        <f t="shared" si="32"/>
        <v>#DIV/0!</v>
      </c>
      <c r="M250" s="129"/>
    </row>
    <row r="251" spans="2:16" ht="21" customHeight="1">
      <c r="B251" s="325" t="s">
        <v>66</v>
      </c>
      <c r="C251" s="325"/>
      <c r="D251" s="325"/>
      <c r="E251" s="325"/>
      <c r="F251" s="325"/>
      <c r="G251" s="325"/>
      <c r="H251" s="325"/>
      <c r="I251" s="325"/>
      <c r="J251" s="183" t="e">
        <f t="shared" si="30"/>
        <v>#DIV/0!</v>
      </c>
      <c r="K251" s="183" t="e">
        <f t="shared" si="31"/>
        <v>#DIV/0!</v>
      </c>
      <c r="L251" s="183" t="e">
        <f t="shared" si="32"/>
        <v>#DIV/0!</v>
      </c>
      <c r="M251" s="129"/>
    </row>
    <row r="252" spans="2:16" ht="21" customHeight="1">
      <c r="B252" s="13" t="s">
        <v>90</v>
      </c>
      <c r="C252" s="13" t="s">
        <v>91</v>
      </c>
      <c r="D252" s="184" t="s">
        <v>92</v>
      </c>
      <c r="E252" s="184" t="s">
        <v>93</v>
      </c>
      <c r="F252" s="184" t="s">
        <v>94</v>
      </c>
      <c r="G252" s="184" t="s">
        <v>95</v>
      </c>
      <c r="H252" s="23" t="s">
        <v>96</v>
      </c>
      <c r="I252" s="23" t="s">
        <v>15</v>
      </c>
      <c r="J252" s="183" t="e">
        <f t="shared" si="30"/>
        <v>#VALUE!</v>
      </c>
      <c r="K252" s="183" t="e">
        <f t="shared" si="31"/>
        <v>#VALUE!</v>
      </c>
      <c r="L252" s="183" t="e">
        <f t="shared" si="32"/>
        <v>#VALUE!</v>
      </c>
      <c r="M252" s="129"/>
    </row>
    <row r="253" spans="2:16" ht="21" customHeight="1">
      <c r="B253" s="14">
        <v>1120</v>
      </c>
      <c r="C253" s="18" t="s">
        <v>97</v>
      </c>
      <c r="D253" s="312">
        <v>63</v>
      </c>
      <c r="E253" s="312">
        <v>8</v>
      </c>
      <c r="F253" s="312">
        <v>0</v>
      </c>
      <c r="G253" s="185">
        <f t="shared" ref="G253:G270" si="39">SUM(D253:F253)</f>
        <v>71</v>
      </c>
      <c r="H253" s="313">
        <f t="shared" ref="H253:H273" si="40">E253/G253</f>
        <v>0.11267605633802817</v>
      </c>
      <c r="I253" s="313">
        <f t="shared" ref="I253:I273" si="41">F253/G253</f>
        <v>0</v>
      </c>
      <c r="J253" s="183">
        <f t="shared" si="30"/>
        <v>0.88732394366197187</v>
      </c>
      <c r="K253" s="183">
        <f t="shared" si="31"/>
        <v>0.11267605633802817</v>
      </c>
      <c r="L253" s="183">
        <f t="shared" si="32"/>
        <v>0</v>
      </c>
      <c r="M253" s="129"/>
      <c r="N253" s="99"/>
      <c r="O253" s="99"/>
      <c r="P253" s="99"/>
    </row>
    <row r="254" spans="2:16" ht="21" customHeight="1">
      <c r="B254" s="14">
        <v>1121</v>
      </c>
      <c r="C254" s="18" t="s">
        <v>69</v>
      </c>
      <c r="D254" s="312">
        <v>1225</v>
      </c>
      <c r="E254" s="312">
        <v>1876</v>
      </c>
      <c r="F254" s="312">
        <v>253</v>
      </c>
      <c r="G254" s="185">
        <f t="shared" si="39"/>
        <v>3354</v>
      </c>
      <c r="H254" s="313">
        <f t="shared" si="40"/>
        <v>0.5593321407274896</v>
      </c>
      <c r="I254" s="313">
        <f t="shared" si="41"/>
        <v>7.5432319618366134E-2</v>
      </c>
      <c r="J254" s="183">
        <f t="shared" si="30"/>
        <v>0.36523553965414429</v>
      </c>
      <c r="K254" s="183">
        <f t="shared" si="31"/>
        <v>0.5593321407274896</v>
      </c>
      <c r="L254" s="183">
        <f t="shared" si="32"/>
        <v>7.5432319618366134E-2</v>
      </c>
      <c r="M254" s="129"/>
      <c r="N254" s="99"/>
      <c r="O254" s="99"/>
      <c r="P254" s="99"/>
    </row>
    <row r="255" spans="2:16" ht="21" customHeight="1">
      <c r="B255" s="14">
        <v>1122</v>
      </c>
      <c r="C255" s="18" t="s">
        <v>70</v>
      </c>
      <c r="D255" s="312">
        <v>163</v>
      </c>
      <c r="E255" s="312">
        <v>386</v>
      </c>
      <c r="F255" s="312">
        <v>14</v>
      </c>
      <c r="G255" s="185">
        <f t="shared" si="39"/>
        <v>563</v>
      </c>
      <c r="H255" s="313">
        <f t="shared" si="40"/>
        <v>0.68561278863232678</v>
      </c>
      <c r="I255" s="313">
        <f t="shared" si="41"/>
        <v>2.4866785079928951E-2</v>
      </c>
      <c r="J255" s="183">
        <f t="shared" si="30"/>
        <v>0.28952042628774421</v>
      </c>
      <c r="K255" s="183">
        <f t="shared" si="31"/>
        <v>0.68561278863232678</v>
      </c>
      <c r="L255" s="183">
        <f t="shared" si="32"/>
        <v>2.4866785079928951E-2</v>
      </c>
      <c r="M255" s="129"/>
      <c r="N255" s="99"/>
      <c r="O255" s="99"/>
      <c r="P255" s="99"/>
    </row>
    <row r="256" spans="2:16" ht="21" customHeight="1">
      <c r="B256" s="14">
        <v>1123</v>
      </c>
      <c r="C256" s="18" t="s">
        <v>71</v>
      </c>
      <c r="D256" s="312">
        <v>404</v>
      </c>
      <c r="E256" s="312">
        <v>523</v>
      </c>
      <c r="F256" s="312">
        <v>40</v>
      </c>
      <c r="G256" s="185">
        <f t="shared" si="39"/>
        <v>967</v>
      </c>
      <c r="H256" s="313">
        <f t="shared" si="40"/>
        <v>0.54084798345398144</v>
      </c>
      <c r="I256" s="313">
        <f t="shared" si="41"/>
        <v>4.1365046535677352E-2</v>
      </c>
      <c r="J256" s="183">
        <f t="shared" si="30"/>
        <v>0.41778697001034126</v>
      </c>
      <c r="K256" s="183">
        <f t="shared" si="31"/>
        <v>0.54084798345398144</v>
      </c>
      <c r="L256" s="183">
        <f t="shared" si="32"/>
        <v>4.1365046535677352E-2</v>
      </c>
      <c r="M256" s="129"/>
      <c r="N256" s="99"/>
      <c r="O256" s="99"/>
      <c r="P256" s="99"/>
    </row>
    <row r="257" spans="2:16" ht="21" customHeight="1">
      <c r="B257" s="14">
        <v>1125</v>
      </c>
      <c r="C257" s="18" t="s">
        <v>72</v>
      </c>
      <c r="D257" s="312">
        <v>31</v>
      </c>
      <c r="E257" s="312">
        <v>73</v>
      </c>
      <c r="F257" s="312">
        <v>2</v>
      </c>
      <c r="G257" s="185">
        <f t="shared" si="39"/>
        <v>106</v>
      </c>
      <c r="H257" s="313">
        <f t="shared" si="40"/>
        <v>0.68867924528301883</v>
      </c>
      <c r="I257" s="313">
        <f t="shared" si="41"/>
        <v>1.8867924528301886E-2</v>
      </c>
      <c r="J257" s="183">
        <f t="shared" si="30"/>
        <v>0.29245283018867924</v>
      </c>
      <c r="K257" s="183">
        <f t="shared" si="31"/>
        <v>0.68867924528301883</v>
      </c>
      <c r="L257" s="183">
        <f t="shared" si="32"/>
        <v>1.8867924528301886E-2</v>
      </c>
      <c r="M257" s="129"/>
      <c r="N257" s="99"/>
      <c r="O257" s="99"/>
      <c r="P257" s="99"/>
    </row>
    <row r="258" spans="2:16" ht="21" customHeight="1">
      <c r="B258" s="14">
        <v>1126</v>
      </c>
      <c r="C258" s="18" t="s">
        <v>73</v>
      </c>
      <c r="D258" s="312">
        <v>193</v>
      </c>
      <c r="E258" s="312">
        <v>78</v>
      </c>
      <c r="F258" s="312">
        <v>22</v>
      </c>
      <c r="G258" s="185">
        <f t="shared" si="39"/>
        <v>293</v>
      </c>
      <c r="H258" s="313">
        <f t="shared" si="40"/>
        <v>0.26621160409556316</v>
      </c>
      <c r="I258" s="313">
        <f t="shared" si="41"/>
        <v>7.5085324232081918E-2</v>
      </c>
      <c r="J258" s="183">
        <f t="shared" si="30"/>
        <v>0.65870307167235498</v>
      </c>
      <c r="K258" s="183">
        <f t="shared" si="31"/>
        <v>0.26621160409556316</v>
      </c>
      <c r="L258" s="183">
        <f t="shared" si="32"/>
        <v>7.5085324232081918E-2</v>
      </c>
      <c r="M258" s="129"/>
      <c r="N258" s="99"/>
      <c r="O258" s="99"/>
      <c r="P258" s="99"/>
    </row>
    <row r="259" spans="2:16" ht="21" customHeight="1">
      <c r="B259" s="14">
        <v>1128</v>
      </c>
      <c r="C259" s="18" t="s">
        <v>80</v>
      </c>
      <c r="D259" s="312">
        <v>290</v>
      </c>
      <c r="E259" s="312">
        <v>46</v>
      </c>
      <c r="F259" s="312">
        <v>45</v>
      </c>
      <c r="G259" s="185">
        <f t="shared" si="39"/>
        <v>381</v>
      </c>
      <c r="H259" s="313">
        <f t="shared" si="40"/>
        <v>0.12073490813648294</v>
      </c>
      <c r="I259" s="313">
        <f t="shared" si="41"/>
        <v>0.11811023622047244</v>
      </c>
      <c r="J259" s="183">
        <f t="shared" si="30"/>
        <v>0.76115485564304464</v>
      </c>
      <c r="K259" s="183">
        <f t="shared" si="31"/>
        <v>0.12073490813648294</v>
      </c>
      <c r="L259" s="183">
        <f t="shared" si="32"/>
        <v>0.11811023622047244</v>
      </c>
      <c r="M259" s="129"/>
      <c r="N259" s="99"/>
      <c r="O259" s="99"/>
      <c r="P259" s="99"/>
    </row>
    <row r="260" spans="2:16" s="20" customFormat="1" ht="21" customHeight="1">
      <c r="B260" s="14">
        <v>1129</v>
      </c>
      <c r="C260" s="18" t="s">
        <v>81</v>
      </c>
      <c r="D260" s="312">
        <v>388</v>
      </c>
      <c r="E260" s="312">
        <v>308</v>
      </c>
      <c r="F260" s="312">
        <v>57</v>
      </c>
      <c r="G260" s="185">
        <f t="shared" si="39"/>
        <v>753</v>
      </c>
      <c r="H260" s="313">
        <f t="shared" si="40"/>
        <v>0.40903054448871184</v>
      </c>
      <c r="I260" s="313">
        <f t="shared" si="41"/>
        <v>7.5697211155378488E-2</v>
      </c>
      <c r="J260" s="183">
        <f t="shared" ref="J260:J323" si="42">D260/G260</f>
        <v>0.51527224435590968</v>
      </c>
      <c r="K260" s="183">
        <f t="shared" ref="K260:K323" si="43">E260/G260</f>
        <v>0.40903054448871184</v>
      </c>
      <c r="L260" s="183">
        <f t="shared" ref="L260:L323" si="44">F260/G260</f>
        <v>7.5697211155378488E-2</v>
      </c>
      <c r="M260" s="129"/>
      <c r="N260" s="99"/>
      <c r="O260" s="99"/>
      <c r="P260" s="99"/>
    </row>
    <row r="261" spans="2:16" ht="21" customHeight="1">
      <c r="B261" s="14">
        <v>1130</v>
      </c>
      <c r="C261" s="18" t="s">
        <v>82</v>
      </c>
      <c r="D261" s="312">
        <v>91</v>
      </c>
      <c r="E261" s="312">
        <v>68</v>
      </c>
      <c r="F261" s="312">
        <v>0</v>
      </c>
      <c r="G261" s="185">
        <f t="shared" si="39"/>
        <v>159</v>
      </c>
      <c r="H261" s="313">
        <f t="shared" si="40"/>
        <v>0.42767295597484278</v>
      </c>
      <c r="I261" s="313">
        <f t="shared" si="41"/>
        <v>0</v>
      </c>
      <c r="J261" s="183">
        <f t="shared" si="42"/>
        <v>0.57232704402515722</v>
      </c>
      <c r="K261" s="183">
        <f t="shared" si="43"/>
        <v>0.42767295597484278</v>
      </c>
      <c r="L261" s="183">
        <f t="shared" si="44"/>
        <v>0</v>
      </c>
      <c r="M261" s="129"/>
      <c r="N261" s="99"/>
      <c r="O261" s="99"/>
      <c r="P261" s="99"/>
    </row>
    <row r="262" spans="2:16" ht="21" customHeight="1">
      <c r="B262" s="14">
        <v>1131</v>
      </c>
      <c r="C262" s="18" t="s">
        <v>83</v>
      </c>
      <c r="D262" s="312">
        <v>358</v>
      </c>
      <c r="E262" s="312">
        <v>225</v>
      </c>
      <c r="F262" s="312">
        <v>38</v>
      </c>
      <c r="G262" s="185">
        <f t="shared" si="39"/>
        <v>621</v>
      </c>
      <c r="H262" s="313">
        <f t="shared" si="40"/>
        <v>0.36231884057971014</v>
      </c>
      <c r="I262" s="313">
        <f t="shared" si="41"/>
        <v>6.1191626409017714E-2</v>
      </c>
      <c r="J262" s="183">
        <f t="shared" si="42"/>
        <v>0.57648953301127215</v>
      </c>
      <c r="K262" s="183">
        <f t="shared" si="43"/>
        <v>0.36231884057971014</v>
      </c>
      <c r="L262" s="183">
        <f t="shared" si="44"/>
        <v>6.1191626409017714E-2</v>
      </c>
      <c r="M262" s="129"/>
      <c r="N262" s="99"/>
      <c r="O262" s="99"/>
      <c r="P262" s="99"/>
    </row>
    <row r="263" spans="2:16" ht="21" customHeight="1">
      <c r="B263" s="14">
        <v>1132</v>
      </c>
      <c r="C263" s="18" t="s">
        <v>84</v>
      </c>
      <c r="D263" s="312">
        <v>459</v>
      </c>
      <c r="E263" s="312">
        <v>389</v>
      </c>
      <c r="F263" s="312">
        <v>75</v>
      </c>
      <c r="G263" s="185">
        <f t="shared" si="39"/>
        <v>923</v>
      </c>
      <c r="H263" s="313">
        <f t="shared" si="40"/>
        <v>0.42145178764897073</v>
      </c>
      <c r="I263" s="313">
        <f t="shared" si="41"/>
        <v>8.1256771397616473E-2</v>
      </c>
      <c r="J263" s="183">
        <f t="shared" si="42"/>
        <v>0.49729144095341277</v>
      </c>
      <c r="K263" s="183">
        <f t="shared" si="43"/>
        <v>0.42145178764897073</v>
      </c>
      <c r="L263" s="183">
        <f t="shared" si="44"/>
        <v>8.1256771397616473E-2</v>
      </c>
      <c r="M263" s="129"/>
      <c r="N263" s="99"/>
      <c r="O263" s="99"/>
      <c r="P263" s="99"/>
    </row>
    <row r="264" spans="2:16" ht="21" customHeight="1">
      <c r="B264" s="14">
        <v>1133</v>
      </c>
      <c r="C264" s="18" t="s">
        <v>85</v>
      </c>
      <c r="D264" s="185">
        <v>273</v>
      </c>
      <c r="E264" s="185">
        <v>176</v>
      </c>
      <c r="F264" s="185">
        <v>18</v>
      </c>
      <c r="G264" s="185">
        <f t="shared" si="39"/>
        <v>467</v>
      </c>
      <c r="H264" s="313">
        <f t="shared" si="40"/>
        <v>0.37687366167023556</v>
      </c>
      <c r="I264" s="313">
        <f t="shared" si="41"/>
        <v>3.8543897216274089E-2</v>
      </c>
      <c r="J264" s="183">
        <f t="shared" si="42"/>
        <v>0.58458244111349034</v>
      </c>
      <c r="K264" s="183">
        <f t="shared" si="43"/>
        <v>0.37687366167023556</v>
      </c>
      <c r="L264" s="183">
        <f t="shared" si="44"/>
        <v>3.8543897216274089E-2</v>
      </c>
      <c r="M264" s="129"/>
      <c r="N264" s="99"/>
      <c r="O264" s="99"/>
      <c r="P264" s="99"/>
    </row>
    <row r="265" spans="2:16" ht="21" customHeight="1">
      <c r="B265" s="14">
        <v>1135</v>
      </c>
      <c r="C265" s="18" t="s">
        <v>74</v>
      </c>
      <c r="D265" s="312">
        <v>698</v>
      </c>
      <c r="E265" s="312">
        <v>417</v>
      </c>
      <c r="F265" s="312">
        <v>70</v>
      </c>
      <c r="G265" s="185">
        <f t="shared" si="39"/>
        <v>1185</v>
      </c>
      <c r="H265" s="313">
        <f t="shared" si="40"/>
        <v>0.35189873417721518</v>
      </c>
      <c r="I265" s="313">
        <f t="shared" si="41"/>
        <v>5.9071729957805907E-2</v>
      </c>
      <c r="J265" s="183">
        <f t="shared" si="42"/>
        <v>0.58902953586497886</v>
      </c>
      <c r="K265" s="183">
        <f t="shared" si="43"/>
        <v>0.35189873417721518</v>
      </c>
      <c r="L265" s="183">
        <f t="shared" si="44"/>
        <v>5.9071729957805907E-2</v>
      </c>
      <c r="M265" s="129"/>
      <c r="N265" s="99"/>
      <c r="O265" s="99"/>
      <c r="P265" s="99"/>
    </row>
    <row r="266" spans="2:16" ht="21" customHeight="1">
      <c r="B266" s="14">
        <v>1136</v>
      </c>
      <c r="C266" s="18" t="s">
        <v>75</v>
      </c>
      <c r="D266" s="312">
        <v>391</v>
      </c>
      <c r="E266" s="312">
        <v>164</v>
      </c>
      <c r="F266" s="312">
        <v>108</v>
      </c>
      <c r="G266" s="185">
        <f t="shared" si="39"/>
        <v>663</v>
      </c>
      <c r="H266" s="313">
        <f t="shared" si="40"/>
        <v>0.24736048265460031</v>
      </c>
      <c r="I266" s="313">
        <f t="shared" si="41"/>
        <v>0.16289592760180996</v>
      </c>
      <c r="J266" s="183">
        <f t="shared" si="42"/>
        <v>0.58974358974358976</v>
      </c>
      <c r="K266" s="183">
        <f t="shared" si="43"/>
        <v>0.24736048265460031</v>
      </c>
      <c r="L266" s="183">
        <f t="shared" si="44"/>
        <v>0.16289592760180996</v>
      </c>
      <c r="M266" s="129"/>
      <c r="N266" s="99"/>
      <c r="O266" s="99"/>
      <c r="P266" s="99"/>
    </row>
    <row r="267" spans="2:16" ht="21" customHeight="1">
      <c r="B267" s="14">
        <v>1137</v>
      </c>
      <c r="C267" s="18" t="s">
        <v>76</v>
      </c>
      <c r="D267" s="312">
        <v>297</v>
      </c>
      <c r="E267" s="312">
        <v>969</v>
      </c>
      <c r="F267" s="312">
        <v>90</v>
      </c>
      <c r="G267" s="185">
        <f t="shared" si="39"/>
        <v>1356</v>
      </c>
      <c r="H267" s="313">
        <f t="shared" si="40"/>
        <v>0.71460176991150437</v>
      </c>
      <c r="I267" s="313">
        <f t="shared" si="41"/>
        <v>6.637168141592921E-2</v>
      </c>
      <c r="J267" s="183">
        <f t="shared" si="42"/>
        <v>0.21902654867256638</v>
      </c>
      <c r="K267" s="183">
        <f t="shared" si="43"/>
        <v>0.71460176991150437</v>
      </c>
      <c r="L267" s="183">
        <f t="shared" si="44"/>
        <v>6.637168141592921E-2</v>
      </c>
      <c r="M267" s="129"/>
      <c r="N267" s="99"/>
      <c r="O267" s="99"/>
      <c r="P267" s="99"/>
    </row>
    <row r="268" spans="2:16" ht="21" customHeight="1">
      <c r="B268" s="14">
        <v>1139</v>
      </c>
      <c r="C268" s="18" t="s">
        <v>77</v>
      </c>
      <c r="D268" s="312">
        <v>553</v>
      </c>
      <c r="E268" s="312">
        <v>566</v>
      </c>
      <c r="F268" s="312">
        <v>47</v>
      </c>
      <c r="G268" s="185">
        <f t="shared" si="39"/>
        <v>1166</v>
      </c>
      <c r="H268" s="313">
        <f t="shared" si="40"/>
        <v>0.48542024013722129</v>
      </c>
      <c r="I268" s="313">
        <f t="shared" si="41"/>
        <v>4.0308747855917669E-2</v>
      </c>
      <c r="J268" s="183">
        <f t="shared" si="42"/>
        <v>0.47427101200686106</v>
      </c>
      <c r="K268" s="183">
        <f t="shared" si="43"/>
        <v>0.48542024013722129</v>
      </c>
      <c r="L268" s="183">
        <f t="shared" si="44"/>
        <v>4.0308747855917669E-2</v>
      </c>
      <c r="M268" s="129"/>
      <c r="N268" s="99"/>
      <c r="O268" s="99"/>
      <c r="P268" s="99"/>
    </row>
    <row r="269" spans="2:16" ht="21" customHeight="1">
      <c r="B269" s="14">
        <v>1140</v>
      </c>
      <c r="C269" s="18" t="s">
        <v>78</v>
      </c>
      <c r="D269" s="312">
        <v>762</v>
      </c>
      <c r="E269" s="312">
        <v>1087</v>
      </c>
      <c r="F269" s="312">
        <v>61</v>
      </c>
      <c r="G269" s="185">
        <f t="shared" si="39"/>
        <v>1910</v>
      </c>
      <c r="H269" s="313">
        <f t="shared" si="40"/>
        <v>0.56910994764397904</v>
      </c>
      <c r="I269" s="313">
        <f t="shared" si="41"/>
        <v>3.1937172774869113E-2</v>
      </c>
      <c r="J269" s="183">
        <f t="shared" si="42"/>
        <v>0.39895287958115183</v>
      </c>
      <c r="K269" s="183">
        <f t="shared" si="43"/>
        <v>0.56910994764397904</v>
      </c>
      <c r="L269" s="183">
        <f t="shared" si="44"/>
        <v>3.1937172774869113E-2</v>
      </c>
      <c r="M269" s="129"/>
      <c r="N269" s="99"/>
      <c r="O269" s="99"/>
      <c r="P269" s="99"/>
    </row>
    <row r="270" spans="2:16" ht="21" customHeight="1">
      <c r="B270" s="14">
        <v>1141</v>
      </c>
      <c r="C270" s="18" t="s">
        <v>79</v>
      </c>
      <c r="D270" s="312">
        <v>113</v>
      </c>
      <c r="E270" s="312">
        <v>75</v>
      </c>
      <c r="F270" s="312">
        <v>8</v>
      </c>
      <c r="G270" s="185">
        <f t="shared" si="39"/>
        <v>196</v>
      </c>
      <c r="H270" s="313">
        <f t="shared" si="40"/>
        <v>0.38265306122448978</v>
      </c>
      <c r="I270" s="313">
        <f t="shared" si="41"/>
        <v>4.0816326530612242E-2</v>
      </c>
      <c r="J270" s="183">
        <f t="shared" si="42"/>
        <v>0.57653061224489799</v>
      </c>
      <c r="K270" s="183">
        <f t="shared" si="43"/>
        <v>0.38265306122448978</v>
      </c>
      <c r="L270" s="183">
        <f t="shared" si="44"/>
        <v>4.0816326530612242E-2</v>
      </c>
      <c r="M270" s="129"/>
      <c r="N270" s="99"/>
      <c r="O270" s="99"/>
      <c r="P270" s="99"/>
    </row>
    <row r="271" spans="2:16" ht="21" customHeight="1">
      <c r="B271" s="14">
        <v>1142</v>
      </c>
      <c r="C271" s="18" t="s">
        <v>86</v>
      </c>
      <c r="D271" s="312">
        <v>260</v>
      </c>
      <c r="E271" s="312">
        <v>223</v>
      </c>
      <c r="F271" s="312">
        <v>23</v>
      </c>
      <c r="G271" s="185">
        <f>SUM(D271:F271)</f>
        <v>506</v>
      </c>
      <c r="H271" s="313">
        <f t="shared" si="40"/>
        <v>0.44071146245059289</v>
      </c>
      <c r="I271" s="313">
        <f t="shared" si="41"/>
        <v>4.5454545454545456E-2</v>
      </c>
      <c r="J271" s="183">
        <f t="shared" si="42"/>
        <v>0.51383399209486169</v>
      </c>
      <c r="K271" s="183">
        <f t="shared" si="43"/>
        <v>0.44071146245059289</v>
      </c>
      <c r="L271" s="183">
        <f t="shared" si="44"/>
        <v>4.5454545454545456E-2</v>
      </c>
      <c r="M271" s="129"/>
      <c r="N271" s="99"/>
      <c r="O271" s="99"/>
      <c r="P271" s="99"/>
    </row>
    <row r="272" spans="2:16" ht="21" customHeight="1">
      <c r="B272" s="14">
        <v>1143</v>
      </c>
      <c r="C272" s="18" t="s">
        <v>87</v>
      </c>
      <c r="D272" s="312">
        <v>230</v>
      </c>
      <c r="E272" s="312">
        <v>10</v>
      </c>
      <c r="F272" s="312">
        <v>1</v>
      </c>
      <c r="G272" s="185">
        <f>SUM(D272:F272)</f>
        <v>241</v>
      </c>
      <c r="H272" s="313">
        <f t="shared" si="40"/>
        <v>4.1493775933609957E-2</v>
      </c>
      <c r="I272" s="313">
        <f t="shared" si="41"/>
        <v>4.1493775933609959E-3</v>
      </c>
      <c r="J272" s="183">
        <f t="shared" si="42"/>
        <v>0.9543568464730291</v>
      </c>
      <c r="K272" s="183">
        <f t="shared" si="43"/>
        <v>4.1493775933609957E-2</v>
      </c>
      <c r="L272" s="183">
        <f t="shared" si="44"/>
        <v>4.1493775933609959E-3</v>
      </c>
      <c r="M272" s="129"/>
      <c r="N272" s="99"/>
      <c r="O272" s="99"/>
      <c r="P272" s="99"/>
    </row>
    <row r="273" spans="2:16" ht="21" customHeight="1">
      <c r="B273" s="14">
        <v>1145</v>
      </c>
      <c r="C273" s="18" t="s">
        <v>88</v>
      </c>
      <c r="D273" s="312">
        <v>1046</v>
      </c>
      <c r="E273" s="312">
        <v>1211</v>
      </c>
      <c r="F273" s="312">
        <v>81</v>
      </c>
      <c r="G273" s="185">
        <f>SUM(D273:F273)</f>
        <v>2338</v>
      </c>
      <c r="H273" s="313">
        <f t="shared" si="40"/>
        <v>0.51796407185628746</v>
      </c>
      <c r="I273" s="313">
        <f t="shared" si="41"/>
        <v>3.4644995722840036E-2</v>
      </c>
      <c r="J273" s="183">
        <f t="shared" si="42"/>
        <v>0.44739093242087252</v>
      </c>
      <c r="K273" s="183">
        <f t="shared" si="43"/>
        <v>0.51796407185628746</v>
      </c>
      <c r="L273" s="183">
        <f t="shared" si="44"/>
        <v>3.4644995722840036E-2</v>
      </c>
      <c r="M273" s="129"/>
      <c r="N273" s="99"/>
      <c r="O273" s="99"/>
      <c r="P273" s="99"/>
    </row>
    <row r="274" spans="2:16" ht="21" customHeight="1">
      <c r="B274" s="16"/>
      <c r="C274" s="19"/>
      <c r="D274" s="314"/>
      <c r="E274" s="314"/>
      <c r="F274" s="314"/>
      <c r="G274" s="187">
        <f>SUM(G253:G273)</f>
        <v>18219</v>
      </c>
      <c r="H274" s="315"/>
      <c r="I274" s="315"/>
      <c r="J274" s="183">
        <f t="shared" si="42"/>
        <v>0</v>
      </c>
      <c r="K274" s="183">
        <f t="shared" si="43"/>
        <v>0</v>
      </c>
      <c r="L274" s="183">
        <f t="shared" si="44"/>
        <v>0</v>
      </c>
      <c r="M274" s="129"/>
    </row>
    <row r="275" spans="2:16" ht="21" customHeight="1">
      <c r="B275" s="12"/>
      <c r="C275" s="22"/>
      <c r="D275" s="316"/>
      <c r="E275" s="316"/>
      <c r="F275" s="316"/>
      <c r="G275" s="188"/>
      <c r="H275" s="317"/>
      <c r="I275" s="317"/>
      <c r="J275" s="183" t="e">
        <f t="shared" si="42"/>
        <v>#DIV/0!</v>
      </c>
      <c r="K275" s="183" t="e">
        <f t="shared" si="43"/>
        <v>#DIV/0!</v>
      </c>
      <c r="L275" s="183" t="e">
        <f t="shared" si="44"/>
        <v>#DIV/0!</v>
      </c>
      <c r="M275" s="129"/>
    </row>
    <row r="276" spans="2:16" ht="21" customHeight="1">
      <c r="B276" s="12"/>
      <c r="C276" s="22"/>
      <c r="D276" s="316"/>
      <c r="E276" s="316"/>
      <c r="F276" s="316"/>
      <c r="G276" s="188"/>
      <c r="H276" s="317"/>
      <c r="I276" s="317"/>
      <c r="J276" s="183" t="e">
        <f t="shared" si="42"/>
        <v>#DIV/0!</v>
      </c>
      <c r="K276" s="183" t="e">
        <f t="shared" si="43"/>
        <v>#DIV/0!</v>
      </c>
      <c r="L276" s="183" t="e">
        <f t="shared" si="44"/>
        <v>#DIV/0!</v>
      </c>
      <c r="M276" s="129"/>
    </row>
    <row r="277" spans="2:16" ht="21" customHeight="1">
      <c r="B277" s="12"/>
      <c r="C277" s="22"/>
      <c r="D277" s="316"/>
      <c r="E277" s="316"/>
      <c r="F277" s="316"/>
      <c r="G277" s="188"/>
      <c r="H277" s="317"/>
      <c r="I277" s="317"/>
      <c r="J277" s="183" t="e">
        <f t="shared" si="42"/>
        <v>#DIV/0!</v>
      </c>
      <c r="K277" s="183" t="e">
        <f t="shared" si="43"/>
        <v>#DIV/0!</v>
      </c>
      <c r="L277" s="183" t="e">
        <f t="shared" si="44"/>
        <v>#DIV/0!</v>
      </c>
      <c r="M277" s="129"/>
    </row>
    <row r="278" spans="2:16" ht="21" customHeight="1">
      <c r="B278" s="325" t="s">
        <v>67</v>
      </c>
      <c r="C278" s="325"/>
      <c r="D278" s="325"/>
      <c r="E278" s="325"/>
      <c r="F278" s="325"/>
      <c r="G278" s="325"/>
      <c r="H278" s="325"/>
      <c r="I278" s="325"/>
      <c r="J278" s="183" t="e">
        <f t="shared" si="42"/>
        <v>#DIV/0!</v>
      </c>
      <c r="K278" s="183" t="e">
        <f t="shared" si="43"/>
        <v>#DIV/0!</v>
      </c>
      <c r="L278" s="183" t="e">
        <f t="shared" si="44"/>
        <v>#DIV/0!</v>
      </c>
      <c r="M278" s="129"/>
    </row>
    <row r="279" spans="2:16" ht="21" customHeight="1">
      <c r="B279" s="13" t="s">
        <v>90</v>
      </c>
      <c r="C279" s="13" t="s">
        <v>91</v>
      </c>
      <c r="D279" s="184" t="s">
        <v>92</v>
      </c>
      <c r="E279" s="184" t="s">
        <v>93</v>
      </c>
      <c r="F279" s="184" t="s">
        <v>94</v>
      </c>
      <c r="G279" s="184" t="s">
        <v>95</v>
      </c>
      <c r="H279" s="23" t="s">
        <v>96</v>
      </c>
      <c r="I279" s="23" t="s">
        <v>15</v>
      </c>
      <c r="J279" s="183" t="e">
        <f t="shared" si="42"/>
        <v>#VALUE!</v>
      </c>
      <c r="K279" s="183" t="e">
        <f t="shared" si="43"/>
        <v>#VALUE!</v>
      </c>
      <c r="L279" s="183" t="e">
        <f t="shared" si="44"/>
        <v>#VALUE!</v>
      </c>
      <c r="M279" s="129"/>
    </row>
    <row r="280" spans="2:16" ht="21" customHeight="1">
      <c r="B280" s="14">
        <v>1120</v>
      </c>
      <c r="C280" s="18" t="s">
        <v>97</v>
      </c>
      <c r="D280" s="312">
        <v>146</v>
      </c>
      <c r="E280" s="312">
        <v>18</v>
      </c>
      <c r="F280" s="312">
        <v>0</v>
      </c>
      <c r="G280" s="185">
        <f t="shared" ref="G280:G297" si="45">SUM(D280:F280)</f>
        <v>164</v>
      </c>
      <c r="H280" s="313">
        <f t="shared" ref="H280:H300" si="46">E280/G280</f>
        <v>0.10975609756097561</v>
      </c>
      <c r="I280" s="313">
        <f t="shared" ref="I280:I300" si="47">F280/G280</f>
        <v>0</v>
      </c>
      <c r="J280" s="183">
        <f t="shared" si="42"/>
        <v>0.8902439024390244</v>
      </c>
      <c r="K280" s="183">
        <f t="shared" si="43"/>
        <v>0.10975609756097561</v>
      </c>
      <c r="L280" s="183">
        <f t="shared" si="44"/>
        <v>0</v>
      </c>
      <c r="M280" s="129"/>
    </row>
    <row r="281" spans="2:16" ht="21" customHeight="1">
      <c r="B281" s="14">
        <v>1121</v>
      </c>
      <c r="C281" s="18" t="s">
        <v>69</v>
      </c>
      <c r="D281" s="312">
        <v>2859</v>
      </c>
      <c r="E281" s="312">
        <v>4378</v>
      </c>
      <c r="F281" s="312">
        <v>589</v>
      </c>
      <c r="G281" s="185">
        <f t="shared" si="45"/>
        <v>7826</v>
      </c>
      <c r="H281" s="313">
        <f t="shared" si="46"/>
        <v>0.55941732685918732</v>
      </c>
      <c r="I281" s="313">
        <f t="shared" si="47"/>
        <v>7.5261947354970604E-2</v>
      </c>
      <c r="J281" s="183">
        <f t="shared" si="42"/>
        <v>0.36532072578584207</v>
      </c>
      <c r="K281" s="183">
        <f t="shared" si="43"/>
        <v>0.55941732685918732</v>
      </c>
      <c r="L281" s="183">
        <f t="shared" si="44"/>
        <v>7.5261947354970604E-2</v>
      </c>
      <c r="M281" s="129"/>
    </row>
    <row r="282" spans="2:16" ht="21" customHeight="1">
      <c r="B282" s="14">
        <v>1122</v>
      </c>
      <c r="C282" s="18" t="s">
        <v>70</v>
      </c>
      <c r="D282" s="312">
        <v>384</v>
      </c>
      <c r="E282" s="312">
        <v>900</v>
      </c>
      <c r="F282" s="312">
        <v>34</v>
      </c>
      <c r="G282" s="185">
        <f t="shared" si="45"/>
        <v>1318</v>
      </c>
      <c r="H282" s="313">
        <f t="shared" si="46"/>
        <v>0.6828528072837633</v>
      </c>
      <c r="I282" s="313">
        <f t="shared" si="47"/>
        <v>2.5796661608497723E-2</v>
      </c>
      <c r="J282" s="183">
        <f t="shared" si="42"/>
        <v>0.29135053110773901</v>
      </c>
      <c r="K282" s="183">
        <f t="shared" si="43"/>
        <v>0.6828528072837633</v>
      </c>
      <c r="L282" s="183">
        <f t="shared" si="44"/>
        <v>2.5796661608497723E-2</v>
      </c>
      <c r="M282" s="129"/>
    </row>
    <row r="283" spans="2:16" ht="21" customHeight="1">
      <c r="B283" s="14">
        <v>1123</v>
      </c>
      <c r="C283" s="18" t="s">
        <v>71</v>
      </c>
      <c r="D283" s="312">
        <v>943</v>
      </c>
      <c r="E283" s="312">
        <v>1220</v>
      </c>
      <c r="F283" s="312">
        <v>94</v>
      </c>
      <c r="G283" s="185">
        <f t="shared" si="45"/>
        <v>2257</v>
      </c>
      <c r="H283" s="313">
        <f t="shared" si="46"/>
        <v>0.54054054054054057</v>
      </c>
      <c r="I283" s="313">
        <f t="shared" si="47"/>
        <v>4.1648205582631811E-2</v>
      </c>
      <c r="J283" s="183">
        <f t="shared" si="42"/>
        <v>0.41781125387682766</v>
      </c>
      <c r="K283" s="183">
        <f t="shared" si="43"/>
        <v>0.54054054054054057</v>
      </c>
      <c r="L283" s="183">
        <f t="shared" si="44"/>
        <v>4.1648205582631811E-2</v>
      </c>
      <c r="M283" s="129"/>
    </row>
    <row r="284" spans="2:16" ht="21" customHeight="1">
      <c r="B284" s="14">
        <v>1125</v>
      </c>
      <c r="C284" s="18" t="s">
        <v>72</v>
      </c>
      <c r="D284" s="312">
        <v>73</v>
      </c>
      <c r="E284" s="312">
        <v>171</v>
      </c>
      <c r="F284" s="312">
        <v>6</v>
      </c>
      <c r="G284" s="185">
        <f t="shared" si="45"/>
        <v>250</v>
      </c>
      <c r="H284" s="313">
        <f t="shared" si="46"/>
        <v>0.68400000000000005</v>
      </c>
      <c r="I284" s="313">
        <f t="shared" si="47"/>
        <v>2.4E-2</v>
      </c>
      <c r="J284" s="183">
        <f t="shared" si="42"/>
        <v>0.29199999999999998</v>
      </c>
      <c r="K284" s="183">
        <f t="shared" si="43"/>
        <v>0.68400000000000005</v>
      </c>
      <c r="L284" s="183">
        <f t="shared" si="44"/>
        <v>2.4E-2</v>
      </c>
      <c r="M284" s="129"/>
    </row>
    <row r="285" spans="2:16" ht="21" customHeight="1">
      <c r="B285" s="14">
        <v>1126</v>
      </c>
      <c r="C285" s="18" t="s">
        <v>73</v>
      </c>
      <c r="D285" s="312">
        <v>451</v>
      </c>
      <c r="E285" s="312">
        <v>182</v>
      </c>
      <c r="F285" s="312">
        <v>51</v>
      </c>
      <c r="G285" s="185">
        <f t="shared" si="45"/>
        <v>684</v>
      </c>
      <c r="H285" s="313">
        <f t="shared" si="46"/>
        <v>0.26608187134502925</v>
      </c>
      <c r="I285" s="313">
        <f t="shared" si="47"/>
        <v>7.4561403508771926E-2</v>
      </c>
      <c r="J285" s="183">
        <f t="shared" si="42"/>
        <v>0.65935672514619881</v>
      </c>
      <c r="K285" s="183">
        <f t="shared" si="43"/>
        <v>0.26608187134502925</v>
      </c>
      <c r="L285" s="183">
        <f t="shared" si="44"/>
        <v>7.4561403508771926E-2</v>
      </c>
      <c r="M285" s="129"/>
    </row>
    <row r="286" spans="2:16" ht="21" customHeight="1">
      <c r="B286" s="14">
        <v>1128</v>
      </c>
      <c r="C286" s="18" t="s">
        <v>80</v>
      </c>
      <c r="D286" s="312">
        <v>678</v>
      </c>
      <c r="E286" s="312">
        <v>107</v>
      </c>
      <c r="F286" s="312">
        <v>105</v>
      </c>
      <c r="G286" s="185">
        <f t="shared" si="45"/>
        <v>890</v>
      </c>
      <c r="H286" s="313">
        <f t="shared" si="46"/>
        <v>0.12022471910112359</v>
      </c>
      <c r="I286" s="313">
        <f t="shared" si="47"/>
        <v>0.11797752808988764</v>
      </c>
      <c r="J286" s="183">
        <f t="shared" si="42"/>
        <v>0.76179775280898876</v>
      </c>
      <c r="K286" s="183">
        <f t="shared" si="43"/>
        <v>0.12022471910112359</v>
      </c>
      <c r="L286" s="183">
        <f t="shared" si="44"/>
        <v>0.11797752808988764</v>
      </c>
      <c r="M286" s="129"/>
    </row>
    <row r="287" spans="2:16" ht="21" customHeight="1">
      <c r="B287" s="14">
        <v>1129</v>
      </c>
      <c r="C287" s="18" t="s">
        <v>81</v>
      </c>
      <c r="D287" s="312">
        <v>904</v>
      </c>
      <c r="E287" s="312">
        <v>718</v>
      </c>
      <c r="F287" s="312">
        <v>132</v>
      </c>
      <c r="G287" s="185">
        <f t="shared" si="45"/>
        <v>1754</v>
      </c>
      <c r="H287" s="313">
        <f t="shared" si="46"/>
        <v>0.40935005701254273</v>
      </c>
      <c r="I287" s="313">
        <f t="shared" si="47"/>
        <v>7.5256556442417327E-2</v>
      </c>
      <c r="J287" s="183">
        <f t="shared" si="42"/>
        <v>0.51539338654503986</v>
      </c>
      <c r="K287" s="183">
        <f t="shared" si="43"/>
        <v>0.40935005701254273</v>
      </c>
      <c r="L287" s="183">
        <f t="shared" si="44"/>
        <v>7.5256556442417327E-2</v>
      </c>
      <c r="M287" s="129"/>
    </row>
    <row r="288" spans="2:16" ht="21" customHeight="1">
      <c r="B288" s="14">
        <v>1130</v>
      </c>
      <c r="C288" s="18" t="s">
        <v>82</v>
      </c>
      <c r="D288" s="312">
        <v>212</v>
      </c>
      <c r="E288" s="312">
        <v>159</v>
      </c>
      <c r="F288" s="312">
        <v>1</v>
      </c>
      <c r="G288" s="185">
        <f t="shared" si="45"/>
        <v>372</v>
      </c>
      <c r="H288" s="313">
        <f t="shared" si="46"/>
        <v>0.42741935483870969</v>
      </c>
      <c r="I288" s="313">
        <f t="shared" si="47"/>
        <v>2.6881720430107529E-3</v>
      </c>
      <c r="J288" s="183">
        <f t="shared" si="42"/>
        <v>0.56989247311827962</v>
      </c>
      <c r="K288" s="183">
        <f t="shared" si="43"/>
        <v>0.42741935483870969</v>
      </c>
      <c r="L288" s="183">
        <f t="shared" si="44"/>
        <v>2.6881720430107529E-3</v>
      </c>
      <c r="M288" s="129"/>
    </row>
    <row r="289" spans="2:13" ht="21" customHeight="1">
      <c r="B289" s="14">
        <v>1131</v>
      </c>
      <c r="C289" s="18" t="s">
        <v>83</v>
      </c>
      <c r="D289" s="312">
        <v>835</v>
      </c>
      <c r="E289" s="312">
        <v>524</v>
      </c>
      <c r="F289" s="312">
        <v>90</v>
      </c>
      <c r="G289" s="185">
        <f t="shared" si="45"/>
        <v>1449</v>
      </c>
      <c r="H289" s="313">
        <f t="shared" si="46"/>
        <v>0.36162870945479642</v>
      </c>
      <c r="I289" s="313">
        <f t="shared" si="47"/>
        <v>6.2111801242236024E-2</v>
      </c>
      <c r="J289" s="183">
        <f t="shared" si="42"/>
        <v>0.57625948930296755</v>
      </c>
      <c r="K289" s="183">
        <f t="shared" si="43"/>
        <v>0.36162870945479642</v>
      </c>
      <c r="L289" s="183">
        <f t="shared" si="44"/>
        <v>6.2111801242236024E-2</v>
      </c>
      <c r="M289" s="129"/>
    </row>
    <row r="290" spans="2:13" ht="21" customHeight="1">
      <c r="B290" s="14">
        <v>1132</v>
      </c>
      <c r="C290" s="18" t="s">
        <v>84</v>
      </c>
      <c r="D290" s="312">
        <v>1071</v>
      </c>
      <c r="E290" s="312">
        <v>907</v>
      </c>
      <c r="F290" s="312">
        <v>175</v>
      </c>
      <c r="G290" s="185">
        <f t="shared" si="45"/>
        <v>2153</v>
      </c>
      <c r="H290" s="313">
        <f t="shared" si="46"/>
        <v>0.42127264282396654</v>
      </c>
      <c r="I290" s="313">
        <f t="shared" si="47"/>
        <v>8.1281932187645151E-2</v>
      </c>
      <c r="J290" s="183">
        <f t="shared" si="42"/>
        <v>0.49744542498838829</v>
      </c>
      <c r="K290" s="183">
        <f t="shared" si="43"/>
        <v>0.42127264282396654</v>
      </c>
      <c r="L290" s="183">
        <f t="shared" si="44"/>
        <v>8.1281932187645151E-2</v>
      </c>
      <c r="M290" s="129"/>
    </row>
    <row r="291" spans="2:13" ht="21" customHeight="1">
      <c r="B291" s="14">
        <v>1133</v>
      </c>
      <c r="C291" s="18" t="s">
        <v>85</v>
      </c>
      <c r="D291" s="185">
        <v>636</v>
      </c>
      <c r="E291" s="185">
        <v>412</v>
      </c>
      <c r="F291" s="185">
        <v>43</v>
      </c>
      <c r="G291" s="185">
        <f t="shared" si="45"/>
        <v>1091</v>
      </c>
      <c r="H291" s="313">
        <f t="shared" si="46"/>
        <v>0.37763519706691107</v>
      </c>
      <c r="I291" s="313">
        <f t="shared" si="47"/>
        <v>3.9413382218148489E-2</v>
      </c>
      <c r="J291" s="183">
        <f t="shared" si="42"/>
        <v>0.58295142071494044</v>
      </c>
      <c r="K291" s="183">
        <f t="shared" si="43"/>
        <v>0.37763519706691107</v>
      </c>
      <c r="L291" s="183">
        <f t="shared" si="44"/>
        <v>3.9413382218148489E-2</v>
      </c>
      <c r="M291" s="129"/>
    </row>
    <row r="292" spans="2:13" ht="21" customHeight="1">
      <c r="B292" s="14">
        <v>1135</v>
      </c>
      <c r="C292" s="18" t="s">
        <v>74</v>
      </c>
      <c r="D292" s="312">
        <v>1630</v>
      </c>
      <c r="E292" s="312">
        <v>974</v>
      </c>
      <c r="F292" s="312">
        <v>163</v>
      </c>
      <c r="G292" s="185">
        <f t="shared" si="45"/>
        <v>2767</v>
      </c>
      <c r="H292" s="313">
        <f t="shared" si="46"/>
        <v>0.35200578243585112</v>
      </c>
      <c r="I292" s="313">
        <f t="shared" si="47"/>
        <v>5.8908565233104448E-2</v>
      </c>
      <c r="J292" s="183">
        <f t="shared" si="42"/>
        <v>0.58908565233104448</v>
      </c>
      <c r="K292" s="183">
        <f t="shared" si="43"/>
        <v>0.35200578243585112</v>
      </c>
      <c r="L292" s="183">
        <f t="shared" si="44"/>
        <v>5.8908565233104448E-2</v>
      </c>
      <c r="M292" s="129"/>
    </row>
    <row r="293" spans="2:13" ht="21" customHeight="1">
      <c r="B293" s="14">
        <v>1136</v>
      </c>
      <c r="C293" s="18" t="s">
        <v>75</v>
      </c>
      <c r="D293" s="312">
        <v>916</v>
      </c>
      <c r="E293" s="312">
        <v>382</v>
      </c>
      <c r="F293" s="312">
        <v>251</v>
      </c>
      <c r="G293" s="185">
        <f t="shared" si="45"/>
        <v>1549</v>
      </c>
      <c r="H293" s="313">
        <f t="shared" si="46"/>
        <v>0.24661071659134925</v>
      </c>
      <c r="I293" s="313">
        <f t="shared" si="47"/>
        <v>0.16204002582311169</v>
      </c>
      <c r="J293" s="183">
        <f t="shared" si="42"/>
        <v>0.59134925758553902</v>
      </c>
      <c r="K293" s="183">
        <f t="shared" si="43"/>
        <v>0.24661071659134925</v>
      </c>
      <c r="L293" s="183">
        <f t="shared" si="44"/>
        <v>0.16204002582311169</v>
      </c>
      <c r="M293" s="129"/>
    </row>
    <row r="294" spans="2:13" ht="21" customHeight="1">
      <c r="B294" s="14">
        <v>1137</v>
      </c>
      <c r="C294" s="18" t="s">
        <v>76</v>
      </c>
      <c r="D294" s="312">
        <v>561</v>
      </c>
      <c r="E294" s="312">
        <v>2394</v>
      </c>
      <c r="F294" s="312">
        <v>210</v>
      </c>
      <c r="G294" s="185">
        <f t="shared" si="45"/>
        <v>3165</v>
      </c>
      <c r="H294" s="313">
        <f t="shared" si="46"/>
        <v>0.75639810426540288</v>
      </c>
      <c r="I294" s="313">
        <f t="shared" si="47"/>
        <v>6.6350710900473939E-2</v>
      </c>
      <c r="J294" s="183">
        <f t="shared" si="42"/>
        <v>0.17725118483412322</v>
      </c>
      <c r="K294" s="183">
        <f t="shared" si="43"/>
        <v>0.75639810426540288</v>
      </c>
      <c r="L294" s="183">
        <f t="shared" si="44"/>
        <v>6.6350710900473939E-2</v>
      </c>
      <c r="M294" s="129"/>
    </row>
    <row r="295" spans="2:13" ht="21" customHeight="1">
      <c r="B295" s="14">
        <v>1139</v>
      </c>
      <c r="C295" s="18" t="s">
        <v>77</v>
      </c>
      <c r="D295" s="312">
        <v>1290</v>
      </c>
      <c r="E295" s="312">
        <v>1320</v>
      </c>
      <c r="F295" s="312">
        <v>110</v>
      </c>
      <c r="G295" s="185">
        <f t="shared" si="45"/>
        <v>2720</v>
      </c>
      <c r="H295" s="313">
        <f t="shared" si="46"/>
        <v>0.48529411764705882</v>
      </c>
      <c r="I295" s="313">
        <f t="shared" si="47"/>
        <v>4.0441176470588237E-2</v>
      </c>
      <c r="J295" s="183">
        <f t="shared" si="42"/>
        <v>0.47426470588235292</v>
      </c>
      <c r="K295" s="183">
        <f t="shared" si="43"/>
        <v>0.48529411764705882</v>
      </c>
      <c r="L295" s="183">
        <f t="shared" si="44"/>
        <v>4.0441176470588237E-2</v>
      </c>
      <c r="M295" s="129"/>
    </row>
    <row r="296" spans="2:13" ht="21" customHeight="1">
      <c r="B296" s="14">
        <v>1140</v>
      </c>
      <c r="C296" s="18" t="s">
        <v>78</v>
      </c>
      <c r="D296" s="312">
        <v>1779</v>
      </c>
      <c r="E296" s="312">
        <v>2535</v>
      </c>
      <c r="F296" s="312">
        <v>142</v>
      </c>
      <c r="G296" s="185">
        <f t="shared" si="45"/>
        <v>4456</v>
      </c>
      <c r="H296" s="313">
        <f t="shared" si="46"/>
        <v>0.56889587073608616</v>
      </c>
      <c r="I296" s="313">
        <f t="shared" si="47"/>
        <v>3.1867145421903054E-2</v>
      </c>
      <c r="J296" s="183">
        <f t="shared" si="42"/>
        <v>0.39923698384201078</v>
      </c>
      <c r="K296" s="183">
        <f t="shared" si="43"/>
        <v>0.56889587073608616</v>
      </c>
      <c r="L296" s="183">
        <f t="shared" si="44"/>
        <v>3.1867145421903054E-2</v>
      </c>
      <c r="M296" s="129"/>
    </row>
    <row r="297" spans="2:13" ht="21" customHeight="1">
      <c r="B297" s="14">
        <v>1141</v>
      </c>
      <c r="C297" s="18" t="s">
        <v>79</v>
      </c>
      <c r="D297" s="312">
        <v>263</v>
      </c>
      <c r="E297" s="312">
        <v>175</v>
      </c>
      <c r="F297" s="312">
        <v>18</v>
      </c>
      <c r="G297" s="185">
        <f t="shared" si="45"/>
        <v>456</v>
      </c>
      <c r="H297" s="313">
        <f t="shared" si="46"/>
        <v>0.38377192982456143</v>
      </c>
      <c r="I297" s="313">
        <f t="shared" si="47"/>
        <v>3.9473684210526314E-2</v>
      </c>
      <c r="J297" s="183">
        <f t="shared" si="42"/>
        <v>0.57675438596491224</v>
      </c>
      <c r="K297" s="183">
        <f t="shared" si="43"/>
        <v>0.38377192982456143</v>
      </c>
      <c r="L297" s="183">
        <f t="shared" si="44"/>
        <v>3.9473684210526314E-2</v>
      </c>
      <c r="M297" s="129"/>
    </row>
    <row r="298" spans="2:13" ht="21" customHeight="1">
      <c r="B298" s="14">
        <v>1142</v>
      </c>
      <c r="C298" s="18" t="s">
        <v>86</v>
      </c>
      <c r="D298" s="312">
        <v>607</v>
      </c>
      <c r="E298" s="312">
        <v>521</v>
      </c>
      <c r="F298" s="312">
        <v>55</v>
      </c>
      <c r="G298" s="185">
        <f>SUM(D298:F298)</f>
        <v>1183</v>
      </c>
      <c r="H298" s="313">
        <f t="shared" si="46"/>
        <v>0.44040574809805577</v>
      </c>
      <c r="I298" s="313">
        <f t="shared" si="47"/>
        <v>4.6491969568892642E-2</v>
      </c>
      <c r="J298" s="183">
        <f t="shared" si="42"/>
        <v>0.51310228233305155</v>
      </c>
      <c r="K298" s="183">
        <f t="shared" si="43"/>
        <v>0.44040574809805577</v>
      </c>
      <c r="L298" s="183">
        <f t="shared" si="44"/>
        <v>4.6491969568892642E-2</v>
      </c>
      <c r="M298" s="129"/>
    </row>
    <row r="299" spans="2:13" ht="21" customHeight="1">
      <c r="B299" s="14">
        <v>1143</v>
      </c>
      <c r="C299" s="18" t="s">
        <v>87</v>
      </c>
      <c r="D299" s="312">
        <v>538</v>
      </c>
      <c r="E299" s="312">
        <v>23</v>
      </c>
      <c r="F299" s="312">
        <v>1</v>
      </c>
      <c r="G299" s="185">
        <f>SUM(D299:F299)</f>
        <v>562</v>
      </c>
      <c r="H299" s="313">
        <f t="shared" si="46"/>
        <v>4.0925266903914591E-2</v>
      </c>
      <c r="I299" s="313">
        <f t="shared" si="47"/>
        <v>1.7793594306049821E-3</v>
      </c>
      <c r="J299" s="183">
        <f t="shared" si="42"/>
        <v>0.95729537366548045</v>
      </c>
      <c r="K299" s="183">
        <f t="shared" si="43"/>
        <v>4.0925266903914591E-2</v>
      </c>
      <c r="L299" s="183">
        <f t="shared" si="44"/>
        <v>1.7793594306049821E-3</v>
      </c>
      <c r="M299" s="129"/>
    </row>
    <row r="300" spans="2:13" ht="21" customHeight="1">
      <c r="B300" s="14">
        <v>1145</v>
      </c>
      <c r="C300" s="18" t="s">
        <v>88</v>
      </c>
      <c r="D300" s="312">
        <v>2444</v>
      </c>
      <c r="E300" s="312">
        <v>2825</v>
      </c>
      <c r="F300" s="312">
        <v>189</v>
      </c>
      <c r="G300" s="185">
        <f>SUM(D300:F300)</f>
        <v>5458</v>
      </c>
      <c r="H300" s="313">
        <f t="shared" si="46"/>
        <v>0.51758886038842067</v>
      </c>
      <c r="I300" s="313">
        <f t="shared" si="47"/>
        <v>3.4628068889703191E-2</v>
      </c>
      <c r="J300" s="183">
        <f t="shared" si="42"/>
        <v>0.44778307072187612</v>
      </c>
      <c r="K300" s="183">
        <f t="shared" si="43"/>
        <v>0.51758886038842067</v>
      </c>
      <c r="L300" s="183">
        <f t="shared" si="44"/>
        <v>3.4628068889703191E-2</v>
      </c>
      <c r="M300" s="129"/>
    </row>
    <row r="301" spans="2:13" ht="21" customHeight="1">
      <c r="B301" s="16"/>
      <c r="C301" s="19"/>
      <c r="D301" s="314"/>
      <c r="E301" s="314"/>
      <c r="F301" s="314"/>
      <c r="G301" s="187">
        <f>SUM(G280:G300)</f>
        <v>42524</v>
      </c>
      <c r="H301" s="315"/>
      <c r="I301" s="315"/>
      <c r="J301" s="183">
        <f t="shared" si="42"/>
        <v>0</v>
      </c>
      <c r="K301" s="183">
        <f t="shared" si="43"/>
        <v>0</v>
      </c>
      <c r="L301" s="183">
        <f t="shared" si="44"/>
        <v>0</v>
      </c>
      <c r="M301" s="129"/>
    </row>
    <row r="302" spans="2:13" ht="21" customHeight="1">
      <c r="B302" s="12"/>
      <c r="C302" s="22"/>
      <c r="D302" s="316"/>
      <c r="E302" s="316"/>
      <c r="F302" s="316"/>
      <c r="G302" s="188"/>
      <c r="H302" s="317"/>
      <c r="I302" s="317"/>
      <c r="J302" s="183" t="e">
        <f t="shared" si="42"/>
        <v>#DIV/0!</v>
      </c>
      <c r="K302" s="183" t="e">
        <f t="shared" si="43"/>
        <v>#DIV/0!</v>
      </c>
      <c r="L302" s="183" t="e">
        <f t="shared" si="44"/>
        <v>#DIV/0!</v>
      </c>
      <c r="M302" s="129"/>
    </row>
    <row r="303" spans="2:13" ht="21" customHeight="1">
      <c r="B303" s="12"/>
      <c r="C303" s="22"/>
      <c r="D303" s="316"/>
      <c r="E303" s="316"/>
      <c r="F303" s="316"/>
      <c r="G303" s="188"/>
      <c r="H303" s="317"/>
      <c r="I303" s="317"/>
      <c r="J303" s="183" t="e">
        <f t="shared" si="42"/>
        <v>#DIV/0!</v>
      </c>
      <c r="K303" s="183" t="e">
        <f t="shared" si="43"/>
        <v>#DIV/0!</v>
      </c>
      <c r="L303" s="183" t="e">
        <f t="shared" si="44"/>
        <v>#DIV/0!</v>
      </c>
      <c r="M303" s="129"/>
    </row>
    <row r="304" spans="2:13" ht="21" customHeight="1">
      <c r="B304" s="12"/>
      <c r="C304" s="22"/>
      <c r="D304" s="316"/>
      <c r="E304" s="316"/>
      <c r="F304" s="316"/>
      <c r="G304" s="188"/>
      <c r="H304" s="317"/>
      <c r="I304" s="317"/>
      <c r="J304" s="183" t="e">
        <f t="shared" si="42"/>
        <v>#DIV/0!</v>
      </c>
      <c r="K304" s="183" t="e">
        <f t="shared" si="43"/>
        <v>#DIV/0!</v>
      </c>
      <c r="L304" s="183" t="e">
        <f t="shared" si="44"/>
        <v>#DIV/0!</v>
      </c>
      <c r="M304" s="129"/>
    </row>
    <row r="305" spans="2:13" ht="21" customHeight="1">
      <c r="B305" s="325" t="s">
        <v>130</v>
      </c>
      <c r="C305" s="325"/>
      <c r="D305" s="325"/>
      <c r="E305" s="325"/>
      <c r="F305" s="325"/>
      <c r="G305" s="325"/>
      <c r="H305" s="325"/>
      <c r="I305" s="325"/>
      <c r="J305" s="183" t="e">
        <f t="shared" si="42"/>
        <v>#DIV/0!</v>
      </c>
      <c r="K305" s="183" t="e">
        <f t="shared" si="43"/>
        <v>#DIV/0!</v>
      </c>
      <c r="L305" s="183" t="e">
        <f t="shared" si="44"/>
        <v>#DIV/0!</v>
      </c>
      <c r="M305" s="129"/>
    </row>
    <row r="306" spans="2:13" ht="21" customHeight="1">
      <c r="B306" s="13" t="s">
        <v>90</v>
      </c>
      <c r="C306" s="13" t="s">
        <v>91</v>
      </c>
      <c r="D306" s="184" t="s">
        <v>92</v>
      </c>
      <c r="E306" s="184" t="s">
        <v>93</v>
      </c>
      <c r="F306" s="184" t="s">
        <v>94</v>
      </c>
      <c r="G306" s="184" t="s">
        <v>95</v>
      </c>
      <c r="H306" s="23" t="s">
        <v>96</v>
      </c>
      <c r="I306" s="23" t="s">
        <v>15</v>
      </c>
      <c r="J306" s="183" t="e">
        <f t="shared" si="42"/>
        <v>#VALUE!</v>
      </c>
      <c r="K306" s="183" t="e">
        <f t="shared" si="43"/>
        <v>#VALUE!</v>
      </c>
      <c r="L306" s="183" t="e">
        <f t="shared" si="44"/>
        <v>#VALUE!</v>
      </c>
      <c r="M306" s="129"/>
    </row>
    <row r="307" spans="2:13" ht="21" customHeight="1">
      <c r="B307" s="14">
        <v>1120</v>
      </c>
      <c r="C307" s="18" t="s">
        <v>97</v>
      </c>
      <c r="D307" s="312">
        <v>1</v>
      </c>
      <c r="E307" s="312">
        <v>5</v>
      </c>
      <c r="F307" s="312">
        <v>0</v>
      </c>
      <c r="G307" s="185">
        <f t="shared" ref="G307:G324" si="48">SUM(D307:F307)</f>
        <v>6</v>
      </c>
      <c r="H307" s="313">
        <f t="shared" ref="H307:H327" si="49">E307/G307</f>
        <v>0.83333333333333337</v>
      </c>
      <c r="I307" s="313">
        <f t="shared" ref="I307:I327" si="50">F307/G307</f>
        <v>0</v>
      </c>
      <c r="J307" s="183">
        <f t="shared" si="42"/>
        <v>0.16666666666666666</v>
      </c>
      <c r="K307" s="183">
        <f t="shared" si="43"/>
        <v>0.83333333333333337</v>
      </c>
      <c r="L307" s="183">
        <f t="shared" si="44"/>
        <v>0</v>
      </c>
      <c r="M307" s="129"/>
    </row>
    <row r="308" spans="2:13" ht="21" customHeight="1">
      <c r="B308" s="14">
        <v>1121</v>
      </c>
      <c r="C308" s="18" t="s">
        <v>69</v>
      </c>
      <c r="D308" s="312">
        <v>3674</v>
      </c>
      <c r="E308" s="312">
        <v>6533</v>
      </c>
      <c r="F308" s="312">
        <v>969</v>
      </c>
      <c r="G308" s="185">
        <f t="shared" si="48"/>
        <v>11176</v>
      </c>
      <c r="H308" s="313">
        <f t="shared" si="49"/>
        <v>0.58455619183965646</v>
      </c>
      <c r="I308" s="313">
        <f t="shared" si="50"/>
        <v>8.6703650680028638E-2</v>
      </c>
      <c r="J308" s="183">
        <f t="shared" si="42"/>
        <v>0.32874015748031499</v>
      </c>
      <c r="K308" s="183">
        <f t="shared" si="43"/>
        <v>0.58455619183965646</v>
      </c>
      <c r="L308" s="183">
        <f t="shared" si="44"/>
        <v>8.6703650680028638E-2</v>
      </c>
      <c r="M308" s="129"/>
    </row>
    <row r="309" spans="2:13" ht="21" customHeight="1">
      <c r="B309" s="14">
        <v>1122</v>
      </c>
      <c r="C309" s="18" t="s">
        <v>70</v>
      </c>
      <c r="D309" s="312">
        <v>490</v>
      </c>
      <c r="E309" s="312">
        <v>1279</v>
      </c>
      <c r="F309" s="312">
        <v>33</v>
      </c>
      <c r="G309" s="185">
        <f t="shared" si="48"/>
        <v>1802</v>
      </c>
      <c r="H309" s="313">
        <f t="shared" si="49"/>
        <v>0.70976692563817978</v>
      </c>
      <c r="I309" s="313">
        <f t="shared" si="50"/>
        <v>1.8312985571587125E-2</v>
      </c>
      <c r="J309" s="183">
        <f t="shared" si="42"/>
        <v>0.27192008879023305</v>
      </c>
      <c r="K309" s="183">
        <f t="shared" si="43"/>
        <v>0.70976692563817978</v>
      </c>
      <c r="L309" s="183">
        <f t="shared" si="44"/>
        <v>1.8312985571587125E-2</v>
      </c>
      <c r="M309" s="129"/>
    </row>
    <row r="310" spans="2:13" ht="21" customHeight="1">
      <c r="B310" s="14">
        <v>1123</v>
      </c>
      <c r="C310" s="18" t="s">
        <v>71</v>
      </c>
      <c r="D310" s="312">
        <v>1198</v>
      </c>
      <c r="E310" s="312">
        <v>1986</v>
      </c>
      <c r="F310" s="312">
        <v>163</v>
      </c>
      <c r="G310" s="185">
        <f t="shared" si="48"/>
        <v>3347</v>
      </c>
      <c r="H310" s="313">
        <f t="shared" si="49"/>
        <v>0.59336719450253961</v>
      </c>
      <c r="I310" s="313">
        <f t="shared" si="50"/>
        <v>4.8700328652524646E-2</v>
      </c>
      <c r="J310" s="183">
        <f t="shared" si="42"/>
        <v>0.35793247684493579</v>
      </c>
      <c r="K310" s="183">
        <f t="shared" si="43"/>
        <v>0.59336719450253961</v>
      </c>
      <c r="L310" s="183">
        <f t="shared" si="44"/>
        <v>4.8700328652524646E-2</v>
      </c>
      <c r="M310" s="129"/>
    </row>
    <row r="311" spans="2:13" ht="21" customHeight="1">
      <c r="B311" s="14">
        <v>1125</v>
      </c>
      <c r="C311" s="18" t="s">
        <v>72</v>
      </c>
      <c r="D311" s="312">
        <v>120</v>
      </c>
      <c r="E311" s="312">
        <v>304</v>
      </c>
      <c r="F311" s="312">
        <v>11</v>
      </c>
      <c r="G311" s="185">
        <f t="shared" si="48"/>
        <v>435</v>
      </c>
      <c r="H311" s="313">
        <f t="shared" si="49"/>
        <v>0.69885057471264367</v>
      </c>
      <c r="I311" s="313">
        <f t="shared" si="50"/>
        <v>2.528735632183908E-2</v>
      </c>
      <c r="J311" s="183">
        <f t="shared" si="42"/>
        <v>0.27586206896551724</v>
      </c>
      <c r="K311" s="183">
        <f t="shared" si="43"/>
        <v>0.69885057471264367</v>
      </c>
      <c r="L311" s="183">
        <f t="shared" si="44"/>
        <v>2.528735632183908E-2</v>
      </c>
      <c r="M311" s="129"/>
    </row>
    <row r="312" spans="2:13" ht="21" customHeight="1">
      <c r="B312" s="14">
        <v>1126</v>
      </c>
      <c r="C312" s="18" t="s">
        <v>73</v>
      </c>
      <c r="D312" s="312">
        <v>636</v>
      </c>
      <c r="E312" s="312">
        <v>256</v>
      </c>
      <c r="F312" s="312">
        <v>143</v>
      </c>
      <c r="G312" s="185">
        <f t="shared" si="48"/>
        <v>1035</v>
      </c>
      <c r="H312" s="313">
        <f t="shared" si="49"/>
        <v>0.24734299516908212</v>
      </c>
      <c r="I312" s="313">
        <f t="shared" si="50"/>
        <v>0.13816425120772946</v>
      </c>
      <c r="J312" s="183">
        <f t="shared" si="42"/>
        <v>0.61449275362318845</v>
      </c>
      <c r="K312" s="183">
        <f t="shared" si="43"/>
        <v>0.24734299516908212</v>
      </c>
      <c r="L312" s="183">
        <f t="shared" si="44"/>
        <v>0.13816425120772946</v>
      </c>
      <c r="M312" s="129"/>
    </row>
    <row r="313" spans="2:13" ht="21" customHeight="1">
      <c r="B313" s="14">
        <v>1128</v>
      </c>
      <c r="C313" s="18" t="s">
        <v>80</v>
      </c>
      <c r="D313" s="312">
        <v>685</v>
      </c>
      <c r="E313" s="312">
        <v>77</v>
      </c>
      <c r="F313" s="312">
        <v>172</v>
      </c>
      <c r="G313" s="185">
        <f t="shared" si="48"/>
        <v>934</v>
      </c>
      <c r="H313" s="313">
        <f t="shared" si="49"/>
        <v>8.2441113490364024E-2</v>
      </c>
      <c r="I313" s="313">
        <f t="shared" si="50"/>
        <v>0.1841541755888651</v>
      </c>
      <c r="J313" s="183">
        <f t="shared" si="42"/>
        <v>0.73340471092077086</v>
      </c>
      <c r="K313" s="183">
        <f t="shared" si="43"/>
        <v>8.2441113490364024E-2</v>
      </c>
      <c r="L313" s="183">
        <f t="shared" si="44"/>
        <v>0.1841541755888651</v>
      </c>
      <c r="M313" s="129"/>
    </row>
    <row r="314" spans="2:13" s="20" customFormat="1" ht="21" customHeight="1">
      <c r="B314" s="14">
        <v>1129</v>
      </c>
      <c r="C314" s="18" t="s">
        <v>81</v>
      </c>
      <c r="D314" s="312">
        <v>1389</v>
      </c>
      <c r="E314" s="312">
        <v>1282</v>
      </c>
      <c r="F314" s="312">
        <v>285</v>
      </c>
      <c r="G314" s="185">
        <f t="shared" si="48"/>
        <v>2956</v>
      </c>
      <c r="H314" s="313">
        <f t="shared" si="49"/>
        <v>0.43369418132611637</v>
      </c>
      <c r="I314" s="313">
        <f t="shared" si="50"/>
        <v>9.6414073071718537E-2</v>
      </c>
      <c r="J314" s="183">
        <f t="shared" si="42"/>
        <v>0.46989174560216507</v>
      </c>
      <c r="K314" s="183">
        <f t="shared" si="43"/>
        <v>0.43369418132611637</v>
      </c>
      <c r="L314" s="183">
        <f t="shared" si="44"/>
        <v>9.6414073071718537E-2</v>
      </c>
      <c r="M314" s="129"/>
    </row>
    <row r="315" spans="2:13" ht="21" customHeight="1">
      <c r="B315" s="14">
        <v>1130</v>
      </c>
      <c r="C315" s="18" t="s">
        <v>82</v>
      </c>
      <c r="D315" s="312">
        <v>260</v>
      </c>
      <c r="E315" s="312">
        <v>212</v>
      </c>
      <c r="F315" s="312">
        <v>18</v>
      </c>
      <c r="G315" s="185">
        <f t="shared" si="48"/>
        <v>490</v>
      </c>
      <c r="H315" s="313">
        <f t="shared" si="49"/>
        <v>0.43265306122448982</v>
      </c>
      <c r="I315" s="313">
        <f t="shared" si="50"/>
        <v>3.6734693877551024E-2</v>
      </c>
      <c r="J315" s="183">
        <f t="shared" si="42"/>
        <v>0.53061224489795922</v>
      </c>
      <c r="K315" s="183">
        <f t="shared" si="43"/>
        <v>0.43265306122448982</v>
      </c>
      <c r="L315" s="183">
        <f t="shared" si="44"/>
        <v>3.6734693877551024E-2</v>
      </c>
      <c r="M315" s="129"/>
    </row>
    <row r="316" spans="2:13" ht="21" customHeight="1">
      <c r="B316" s="14">
        <v>1131</v>
      </c>
      <c r="C316" s="18" t="s">
        <v>83</v>
      </c>
      <c r="D316" s="312">
        <v>1545</v>
      </c>
      <c r="E316" s="312">
        <v>849</v>
      </c>
      <c r="F316" s="312">
        <v>180</v>
      </c>
      <c r="G316" s="185">
        <f t="shared" si="48"/>
        <v>2574</v>
      </c>
      <c r="H316" s="313">
        <f t="shared" si="49"/>
        <v>0.32983682983682983</v>
      </c>
      <c r="I316" s="313">
        <f t="shared" si="50"/>
        <v>6.9930069930069935E-2</v>
      </c>
      <c r="J316" s="183">
        <f t="shared" si="42"/>
        <v>0.60023310023310028</v>
      </c>
      <c r="K316" s="183">
        <f t="shared" si="43"/>
        <v>0.32983682983682983</v>
      </c>
      <c r="L316" s="183">
        <f t="shared" si="44"/>
        <v>6.9930069930069935E-2</v>
      </c>
      <c r="M316" s="129"/>
    </row>
    <row r="317" spans="2:13" ht="21" customHeight="1">
      <c r="B317" s="14">
        <v>1132</v>
      </c>
      <c r="C317" s="18" t="s">
        <v>84</v>
      </c>
      <c r="D317" s="312">
        <v>1762</v>
      </c>
      <c r="E317" s="312">
        <v>1434</v>
      </c>
      <c r="F317" s="312">
        <v>320</v>
      </c>
      <c r="G317" s="185">
        <f t="shared" si="48"/>
        <v>3516</v>
      </c>
      <c r="H317" s="313">
        <f t="shared" si="49"/>
        <v>0.40784982935153585</v>
      </c>
      <c r="I317" s="313">
        <f t="shared" si="50"/>
        <v>9.1012514220705346E-2</v>
      </c>
      <c r="J317" s="183">
        <f t="shared" si="42"/>
        <v>0.50113765642775887</v>
      </c>
      <c r="K317" s="183">
        <f t="shared" si="43"/>
        <v>0.40784982935153585</v>
      </c>
      <c r="L317" s="183">
        <f t="shared" si="44"/>
        <v>9.1012514220705346E-2</v>
      </c>
      <c r="M317" s="129"/>
    </row>
    <row r="318" spans="2:13" ht="21" customHeight="1">
      <c r="B318" s="14">
        <v>1133</v>
      </c>
      <c r="C318" s="18" t="s">
        <v>85</v>
      </c>
      <c r="D318" s="185">
        <v>1662</v>
      </c>
      <c r="E318" s="185">
        <v>724</v>
      </c>
      <c r="F318" s="185">
        <v>66</v>
      </c>
      <c r="G318" s="185">
        <f t="shared" si="48"/>
        <v>2452</v>
      </c>
      <c r="H318" s="313">
        <f t="shared" si="49"/>
        <v>0.29526916802610115</v>
      </c>
      <c r="I318" s="313">
        <f t="shared" si="50"/>
        <v>2.6916802610114192E-2</v>
      </c>
      <c r="J318" s="183">
        <f t="shared" si="42"/>
        <v>0.67781402936378465</v>
      </c>
      <c r="K318" s="183">
        <f t="shared" si="43"/>
        <v>0.29526916802610115</v>
      </c>
      <c r="L318" s="183">
        <f t="shared" si="44"/>
        <v>2.6916802610114192E-2</v>
      </c>
      <c r="M318" s="129"/>
    </row>
    <row r="319" spans="2:13" ht="21" customHeight="1">
      <c r="B319" s="14">
        <v>1135</v>
      </c>
      <c r="C319" s="18" t="s">
        <v>74</v>
      </c>
      <c r="D319" s="312">
        <v>1859</v>
      </c>
      <c r="E319" s="312">
        <v>1564</v>
      </c>
      <c r="F319" s="312">
        <v>268</v>
      </c>
      <c r="G319" s="185">
        <f t="shared" si="48"/>
        <v>3691</v>
      </c>
      <c r="H319" s="313">
        <f t="shared" si="49"/>
        <v>0.42373340558114331</v>
      </c>
      <c r="I319" s="313">
        <f t="shared" si="50"/>
        <v>7.2609049038201035E-2</v>
      </c>
      <c r="J319" s="183">
        <f t="shared" si="42"/>
        <v>0.50365754538065566</v>
      </c>
      <c r="K319" s="183">
        <f t="shared" si="43"/>
        <v>0.42373340558114331</v>
      </c>
      <c r="L319" s="183">
        <f t="shared" si="44"/>
        <v>7.2609049038201035E-2</v>
      </c>
      <c r="M319" s="129"/>
    </row>
    <row r="320" spans="2:13" ht="21" customHeight="1">
      <c r="B320" s="14">
        <v>1136</v>
      </c>
      <c r="C320" s="18" t="s">
        <v>75</v>
      </c>
      <c r="D320" s="312">
        <v>1221</v>
      </c>
      <c r="E320" s="312">
        <v>481</v>
      </c>
      <c r="F320" s="312">
        <v>511</v>
      </c>
      <c r="G320" s="185">
        <f t="shared" si="48"/>
        <v>2213</v>
      </c>
      <c r="H320" s="313">
        <f t="shared" si="49"/>
        <v>0.21735201084500677</v>
      </c>
      <c r="I320" s="313">
        <f t="shared" si="50"/>
        <v>0.23090826931766834</v>
      </c>
      <c r="J320" s="183">
        <f t="shared" si="42"/>
        <v>0.55173971983732495</v>
      </c>
      <c r="K320" s="183">
        <f t="shared" si="43"/>
        <v>0.21735201084500677</v>
      </c>
      <c r="L320" s="183">
        <f t="shared" si="44"/>
        <v>0.23090826931766834</v>
      </c>
      <c r="M320" s="129"/>
    </row>
    <row r="321" spans="2:13" ht="21" customHeight="1">
      <c r="B321" s="14">
        <v>1137</v>
      </c>
      <c r="C321" s="18" t="s">
        <v>76</v>
      </c>
      <c r="D321" s="312">
        <v>526</v>
      </c>
      <c r="E321" s="312">
        <v>3413</v>
      </c>
      <c r="F321" s="312">
        <v>191</v>
      </c>
      <c r="G321" s="185">
        <f t="shared" si="48"/>
        <v>4130</v>
      </c>
      <c r="H321" s="313">
        <f t="shared" si="49"/>
        <v>0.82639225181598064</v>
      </c>
      <c r="I321" s="313">
        <f t="shared" si="50"/>
        <v>4.6246973365617436E-2</v>
      </c>
      <c r="J321" s="183">
        <f t="shared" si="42"/>
        <v>0.12736077481840194</v>
      </c>
      <c r="K321" s="183">
        <f t="shared" si="43"/>
        <v>0.82639225181598064</v>
      </c>
      <c r="L321" s="183">
        <f t="shared" si="44"/>
        <v>4.6246973365617436E-2</v>
      </c>
      <c r="M321" s="129"/>
    </row>
    <row r="322" spans="2:13" ht="21" customHeight="1">
      <c r="B322" s="14">
        <v>1139</v>
      </c>
      <c r="C322" s="18" t="s">
        <v>77</v>
      </c>
      <c r="D322" s="312">
        <v>1929</v>
      </c>
      <c r="E322" s="312">
        <v>1995</v>
      </c>
      <c r="F322" s="312">
        <v>199</v>
      </c>
      <c r="G322" s="185">
        <f t="shared" si="48"/>
        <v>4123</v>
      </c>
      <c r="H322" s="313">
        <f t="shared" si="49"/>
        <v>0.4838709677419355</v>
      </c>
      <c r="I322" s="313">
        <f t="shared" si="50"/>
        <v>4.8265825854959983E-2</v>
      </c>
      <c r="J322" s="183">
        <f t="shared" si="42"/>
        <v>0.46786320640310453</v>
      </c>
      <c r="K322" s="183">
        <f t="shared" si="43"/>
        <v>0.4838709677419355</v>
      </c>
      <c r="L322" s="183">
        <f t="shared" si="44"/>
        <v>4.8265825854959983E-2</v>
      </c>
      <c r="M322" s="129"/>
    </row>
    <row r="323" spans="2:13" ht="21" customHeight="1">
      <c r="B323" s="14">
        <v>1140</v>
      </c>
      <c r="C323" s="18" t="s">
        <v>78</v>
      </c>
      <c r="D323" s="312">
        <v>2575</v>
      </c>
      <c r="E323" s="312">
        <v>3871</v>
      </c>
      <c r="F323" s="312">
        <v>276</v>
      </c>
      <c r="G323" s="185">
        <f t="shared" si="48"/>
        <v>6722</v>
      </c>
      <c r="H323" s="313">
        <f t="shared" si="49"/>
        <v>0.57587027670336211</v>
      </c>
      <c r="I323" s="313">
        <f t="shared" si="50"/>
        <v>4.1059208568878312E-2</v>
      </c>
      <c r="J323" s="183">
        <f t="shared" si="42"/>
        <v>0.3830705147277596</v>
      </c>
      <c r="K323" s="183">
        <f t="shared" si="43"/>
        <v>0.57587027670336211</v>
      </c>
      <c r="L323" s="183">
        <f t="shared" si="44"/>
        <v>4.1059208568878312E-2</v>
      </c>
      <c r="M323" s="129"/>
    </row>
    <row r="324" spans="2:13" ht="21" customHeight="1">
      <c r="B324" s="14">
        <v>1141</v>
      </c>
      <c r="C324" s="18" t="s">
        <v>79</v>
      </c>
      <c r="D324" s="312">
        <v>588</v>
      </c>
      <c r="E324" s="312">
        <v>337</v>
      </c>
      <c r="F324" s="312">
        <v>11</v>
      </c>
      <c r="G324" s="185">
        <f t="shared" si="48"/>
        <v>936</v>
      </c>
      <c r="H324" s="313">
        <f t="shared" si="49"/>
        <v>0.36004273504273504</v>
      </c>
      <c r="I324" s="313">
        <f t="shared" si="50"/>
        <v>1.1752136752136752E-2</v>
      </c>
      <c r="J324" s="183">
        <f t="shared" ref="J324:J387" si="51">D324/G324</f>
        <v>0.62820512820512819</v>
      </c>
      <c r="K324" s="183">
        <f t="shared" ref="K324:K387" si="52">E324/G324</f>
        <v>0.36004273504273504</v>
      </c>
      <c r="L324" s="183">
        <f t="shared" ref="L324:L387" si="53">F324/G324</f>
        <v>1.1752136752136752E-2</v>
      </c>
      <c r="M324" s="129"/>
    </row>
    <row r="325" spans="2:13" ht="21" customHeight="1">
      <c r="B325" s="14">
        <v>1142</v>
      </c>
      <c r="C325" s="18" t="s">
        <v>86</v>
      </c>
      <c r="D325" s="312">
        <v>1004</v>
      </c>
      <c r="E325" s="312">
        <v>799</v>
      </c>
      <c r="F325" s="312">
        <v>89</v>
      </c>
      <c r="G325" s="185">
        <f>SUM(D325:F325)</f>
        <v>1892</v>
      </c>
      <c r="H325" s="313">
        <f t="shared" si="49"/>
        <v>0.42230443974630022</v>
      </c>
      <c r="I325" s="313">
        <f t="shared" si="50"/>
        <v>4.7040169133192387E-2</v>
      </c>
      <c r="J325" s="183">
        <f t="shared" si="51"/>
        <v>0.53065539112050741</v>
      </c>
      <c r="K325" s="183">
        <f t="shared" si="52"/>
        <v>0.42230443974630022</v>
      </c>
      <c r="L325" s="183">
        <f t="shared" si="53"/>
        <v>4.7040169133192387E-2</v>
      </c>
      <c r="M325" s="129"/>
    </row>
    <row r="326" spans="2:13" ht="21" customHeight="1">
      <c r="B326" s="14">
        <v>1143</v>
      </c>
      <c r="C326" s="18" t="s">
        <v>87</v>
      </c>
      <c r="D326" s="312">
        <v>925</v>
      </c>
      <c r="E326" s="312">
        <v>49</v>
      </c>
      <c r="F326" s="312">
        <v>0</v>
      </c>
      <c r="G326" s="185">
        <f>SUM(D326:F326)</f>
        <v>974</v>
      </c>
      <c r="H326" s="313">
        <f t="shared" si="49"/>
        <v>5.0308008213552365E-2</v>
      </c>
      <c r="I326" s="313">
        <f t="shared" si="50"/>
        <v>0</v>
      </c>
      <c r="J326" s="183">
        <f t="shared" si="51"/>
        <v>0.94969199178644759</v>
      </c>
      <c r="K326" s="183">
        <f t="shared" si="52"/>
        <v>5.0308008213552365E-2</v>
      </c>
      <c r="L326" s="183">
        <f t="shared" si="53"/>
        <v>0</v>
      </c>
      <c r="M326" s="129"/>
    </row>
    <row r="327" spans="2:13" ht="21" customHeight="1">
      <c r="B327" s="14">
        <v>1145</v>
      </c>
      <c r="C327" s="18" t="s">
        <v>88</v>
      </c>
      <c r="D327" s="312">
        <v>3754</v>
      </c>
      <c r="E327" s="312">
        <v>4309</v>
      </c>
      <c r="F327" s="312">
        <v>283</v>
      </c>
      <c r="G327" s="185">
        <f>SUM(D327:F327)</f>
        <v>8346</v>
      </c>
      <c r="H327" s="313">
        <f t="shared" si="49"/>
        <v>0.5162952312485023</v>
      </c>
      <c r="I327" s="313">
        <f t="shared" si="50"/>
        <v>3.3908459142104004E-2</v>
      </c>
      <c r="J327" s="183">
        <f t="shared" si="51"/>
        <v>0.44979630960939371</v>
      </c>
      <c r="K327" s="183">
        <f t="shared" si="52"/>
        <v>0.5162952312485023</v>
      </c>
      <c r="L327" s="183">
        <f t="shared" si="53"/>
        <v>3.3908459142104004E-2</v>
      </c>
      <c r="M327" s="129"/>
    </row>
    <row r="328" spans="2:13" ht="21" customHeight="1">
      <c r="B328" s="16"/>
      <c r="C328" s="19"/>
      <c r="D328" s="314"/>
      <c r="E328" s="314"/>
      <c r="F328" s="314"/>
      <c r="G328" s="187">
        <f>SUM(G307:G327)</f>
        <v>63750</v>
      </c>
      <c r="H328" s="315"/>
      <c r="I328" s="315"/>
      <c r="J328" s="183">
        <f t="shared" si="51"/>
        <v>0</v>
      </c>
      <c r="K328" s="183">
        <f t="shared" si="52"/>
        <v>0</v>
      </c>
      <c r="L328" s="183">
        <f t="shared" si="53"/>
        <v>0</v>
      </c>
      <c r="M328" s="129"/>
    </row>
    <row r="329" spans="2:13" ht="21" customHeight="1">
      <c r="B329" s="12"/>
      <c r="C329" s="22"/>
      <c r="D329" s="316"/>
      <c r="E329" s="316"/>
      <c r="F329" s="316"/>
      <c r="G329" s="188"/>
      <c r="H329" s="317"/>
      <c r="I329" s="317"/>
      <c r="J329" s="183" t="e">
        <f t="shared" si="51"/>
        <v>#DIV/0!</v>
      </c>
      <c r="K329" s="183" t="e">
        <f t="shared" si="52"/>
        <v>#DIV/0!</v>
      </c>
      <c r="L329" s="183" t="e">
        <f t="shared" si="53"/>
        <v>#DIV/0!</v>
      </c>
      <c r="M329" s="129"/>
    </row>
    <row r="330" spans="2:13" ht="21" customHeight="1">
      <c r="B330" s="12"/>
      <c r="C330" s="22"/>
      <c r="D330" s="316"/>
      <c r="E330" s="316"/>
      <c r="F330" s="316"/>
      <c r="G330" s="188"/>
      <c r="H330" s="317"/>
      <c r="I330" s="317"/>
      <c r="J330" s="183" t="e">
        <f t="shared" si="51"/>
        <v>#DIV/0!</v>
      </c>
      <c r="K330" s="183" t="e">
        <f t="shared" si="52"/>
        <v>#DIV/0!</v>
      </c>
      <c r="L330" s="183" t="e">
        <f t="shared" si="53"/>
        <v>#DIV/0!</v>
      </c>
      <c r="M330" s="129"/>
    </row>
    <row r="331" spans="2:13" ht="21" customHeight="1">
      <c r="B331" s="12"/>
      <c r="C331" s="22"/>
      <c r="D331" s="316"/>
      <c r="E331" s="316"/>
      <c r="F331" s="316"/>
      <c r="G331" s="188"/>
      <c r="H331" s="317"/>
      <c r="I331" s="317"/>
      <c r="J331" s="183" t="e">
        <f t="shared" si="51"/>
        <v>#DIV/0!</v>
      </c>
      <c r="K331" s="183" t="e">
        <f t="shared" si="52"/>
        <v>#DIV/0!</v>
      </c>
      <c r="L331" s="183" t="e">
        <f t="shared" si="53"/>
        <v>#DIV/0!</v>
      </c>
      <c r="M331" s="129"/>
    </row>
    <row r="332" spans="2:13" ht="21" customHeight="1">
      <c r="B332" s="325" t="s">
        <v>131</v>
      </c>
      <c r="C332" s="325"/>
      <c r="D332" s="325"/>
      <c r="E332" s="325"/>
      <c r="F332" s="325"/>
      <c r="G332" s="325"/>
      <c r="H332" s="325"/>
      <c r="I332" s="325"/>
      <c r="J332" s="183" t="e">
        <f t="shared" si="51"/>
        <v>#DIV/0!</v>
      </c>
      <c r="K332" s="183" t="e">
        <f t="shared" si="52"/>
        <v>#DIV/0!</v>
      </c>
      <c r="L332" s="183" t="e">
        <f t="shared" si="53"/>
        <v>#DIV/0!</v>
      </c>
      <c r="M332" s="129"/>
    </row>
    <row r="333" spans="2:13" ht="21" customHeight="1">
      <c r="B333" s="13" t="s">
        <v>90</v>
      </c>
      <c r="C333" s="13" t="s">
        <v>91</v>
      </c>
      <c r="D333" s="184" t="s">
        <v>92</v>
      </c>
      <c r="E333" s="184" t="s">
        <v>93</v>
      </c>
      <c r="F333" s="184" t="s">
        <v>94</v>
      </c>
      <c r="G333" s="184" t="s">
        <v>95</v>
      </c>
      <c r="H333" s="23" t="s">
        <v>96</v>
      </c>
      <c r="I333" s="23" t="s">
        <v>15</v>
      </c>
      <c r="J333" s="183" t="e">
        <f t="shared" si="51"/>
        <v>#VALUE!</v>
      </c>
      <c r="K333" s="183" t="e">
        <f t="shared" si="52"/>
        <v>#VALUE!</v>
      </c>
      <c r="L333" s="183" t="e">
        <f t="shared" si="53"/>
        <v>#VALUE!</v>
      </c>
      <c r="M333" s="129"/>
    </row>
    <row r="334" spans="2:13" ht="21" customHeight="1">
      <c r="B334" s="14">
        <v>1120</v>
      </c>
      <c r="C334" s="18" t="s">
        <v>97</v>
      </c>
      <c r="D334" s="312">
        <v>0</v>
      </c>
      <c r="E334" s="312">
        <v>11</v>
      </c>
      <c r="F334" s="312">
        <v>0</v>
      </c>
      <c r="G334" s="185">
        <f t="shared" ref="G334:G351" si="54">SUM(D334:F334)</f>
        <v>11</v>
      </c>
      <c r="H334" s="313">
        <f>E334/G334</f>
        <v>1</v>
      </c>
      <c r="I334" s="313">
        <f>F334/G334</f>
        <v>0</v>
      </c>
      <c r="J334" s="183">
        <f t="shared" si="51"/>
        <v>0</v>
      </c>
      <c r="K334" s="183">
        <f t="shared" si="52"/>
        <v>1</v>
      </c>
      <c r="L334" s="183">
        <f t="shared" si="53"/>
        <v>0</v>
      </c>
      <c r="M334" s="129"/>
    </row>
    <row r="335" spans="2:13" ht="21" customHeight="1">
      <c r="B335" s="14">
        <v>1121</v>
      </c>
      <c r="C335" s="18" t="s">
        <v>69</v>
      </c>
      <c r="D335" s="312">
        <v>3370</v>
      </c>
      <c r="E335" s="312">
        <v>6392</v>
      </c>
      <c r="F335" s="312">
        <v>956</v>
      </c>
      <c r="G335" s="185">
        <f t="shared" si="54"/>
        <v>10718</v>
      </c>
      <c r="H335" s="313">
        <f t="shared" ref="H335:H354" si="55">E335/G335</f>
        <v>0.59637992162716924</v>
      </c>
      <c r="I335" s="313">
        <f t="shared" ref="I335:I354" si="56">F335/G335</f>
        <v>8.9195745474902027E-2</v>
      </c>
      <c r="J335" s="183">
        <f t="shared" si="51"/>
        <v>0.3144243328979287</v>
      </c>
      <c r="K335" s="183">
        <f t="shared" si="52"/>
        <v>0.59637992162716924</v>
      </c>
      <c r="L335" s="183">
        <f t="shared" si="53"/>
        <v>8.9195745474902027E-2</v>
      </c>
      <c r="M335" s="129"/>
    </row>
    <row r="336" spans="2:13" ht="21" customHeight="1">
      <c r="B336" s="14">
        <v>1122</v>
      </c>
      <c r="C336" s="18" t="s">
        <v>70</v>
      </c>
      <c r="D336" s="312">
        <v>523</v>
      </c>
      <c r="E336" s="312">
        <v>1249</v>
      </c>
      <c r="F336" s="312">
        <v>50</v>
      </c>
      <c r="G336" s="185">
        <f t="shared" si="54"/>
        <v>1822</v>
      </c>
      <c r="H336" s="313">
        <f t="shared" si="55"/>
        <v>0.68551042810098795</v>
      </c>
      <c r="I336" s="313">
        <f t="shared" si="56"/>
        <v>2.7442371020856202E-2</v>
      </c>
      <c r="J336" s="183">
        <f t="shared" si="51"/>
        <v>0.28704720087815588</v>
      </c>
      <c r="K336" s="183">
        <f t="shared" si="52"/>
        <v>0.68551042810098795</v>
      </c>
      <c r="L336" s="183">
        <f t="shared" si="53"/>
        <v>2.7442371020856202E-2</v>
      </c>
      <c r="M336" s="129"/>
    </row>
    <row r="337" spans="2:13" ht="21" customHeight="1">
      <c r="B337" s="14">
        <v>1123</v>
      </c>
      <c r="C337" s="18" t="s">
        <v>71</v>
      </c>
      <c r="D337" s="312">
        <v>1340</v>
      </c>
      <c r="E337" s="312">
        <v>1794</v>
      </c>
      <c r="F337" s="312">
        <v>148</v>
      </c>
      <c r="G337" s="185">
        <f t="shared" si="54"/>
        <v>3282</v>
      </c>
      <c r="H337" s="313">
        <f t="shared" si="55"/>
        <v>0.54661791590493602</v>
      </c>
      <c r="I337" s="313">
        <f t="shared" si="56"/>
        <v>4.5094454600853137E-2</v>
      </c>
      <c r="J337" s="183">
        <f t="shared" si="51"/>
        <v>0.40828762949421082</v>
      </c>
      <c r="K337" s="183">
        <f t="shared" si="52"/>
        <v>0.54661791590493602</v>
      </c>
      <c r="L337" s="183">
        <f t="shared" si="53"/>
        <v>4.5094454600853137E-2</v>
      </c>
      <c r="M337" s="129"/>
    </row>
    <row r="338" spans="2:13" ht="21" customHeight="1">
      <c r="B338" s="14">
        <v>1125</v>
      </c>
      <c r="C338" s="18" t="s">
        <v>72</v>
      </c>
      <c r="D338" s="312">
        <v>141</v>
      </c>
      <c r="E338" s="312">
        <v>283</v>
      </c>
      <c r="F338" s="312">
        <v>12</v>
      </c>
      <c r="G338" s="185">
        <f t="shared" si="54"/>
        <v>436</v>
      </c>
      <c r="H338" s="313">
        <f t="shared" si="55"/>
        <v>0.6490825688073395</v>
      </c>
      <c r="I338" s="313">
        <f t="shared" si="56"/>
        <v>2.7522935779816515E-2</v>
      </c>
      <c r="J338" s="183">
        <f t="shared" si="51"/>
        <v>0.32339449541284404</v>
      </c>
      <c r="K338" s="183">
        <f t="shared" si="52"/>
        <v>0.6490825688073395</v>
      </c>
      <c r="L338" s="183">
        <f t="shared" si="53"/>
        <v>2.7522935779816515E-2</v>
      </c>
      <c r="M338" s="129"/>
    </row>
    <row r="339" spans="2:13" ht="21" customHeight="1">
      <c r="B339" s="14">
        <v>1126</v>
      </c>
      <c r="C339" s="18" t="s">
        <v>73</v>
      </c>
      <c r="D339" s="312">
        <v>600</v>
      </c>
      <c r="E339" s="312">
        <v>288</v>
      </c>
      <c r="F339" s="312">
        <v>145</v>
      </c>
      <c r="G339" s="185">
        <f t="shared" si="54"/>
        <v>1033</v>
      </c>
      <c r="H339" s="313">
        <f t="shared" si="55"/>
        <v>0.27879961277831561</v>
      </c>
      <c r="I339" s="313">
        <f t="shared" si="56"/>
        <v>0.1403678606001936</v>
      </c>
      <c r="J339" s="183">
        <f t="shared" si="51"/>
        <v>0.58083252662149076</v>
      </c>
      <c r="K339" s="183">
        <f t="shared" si="52"/>
        <v>0.27879961277831561</v>
      </c>
      <c r="L339" s="183">
        <f t="shared" si="53"/>
        <v>0.1403678606001936</v>
      </c>
      <c r="M339" s="129"/>
    </row>
    <row r="340" spans="2:13" ht="21" customHeight="1">
      <c r="B340" s="14">
        <v>1128</v>
      </c>
      <c r="C340" s="18" t="s">
        <v>80</v>
      </c>
      <c r="D340" s="312">
        <v>561</v>
      </c>
      <c r="E340" s="312">
        <v>61</v>
      </c>
      <c r="F340" s="312">
        <v>219</v>
      </c>
      <c r="G340" s="185">
        <f t="shared" si="54"/>
        <v>841</v>
      </c>
      <c r="H340" s="313">
        <f t="shared" si="55"/>
        <v>7.2532699167657547E-2</v>
      </c>
      <c r="I340" s="313">
        <f t="shared" si="56"/>
        <v>0.26040428061831156</v>
      </c>
      <c r="J340" s="183">
        <f t="shared" si="51"/>
        <v>0.66706302021403097</v>
      </c>
      <c r="K340" s="183">
        <f t="shared" si="52"/>
        <v>7.2532699167657547E-2</v>
      </c>
      <c r="L340" s="183">
        <f t="shared" si="53"/>
        <v>0.26040428061831156</v>
      </c>
      <c r="M340" s="129"/>
    </row>
    <row r="341" spans="2:13" s="20" customFormat="1" ht="21" customHeight="1">
      <c r="B341" s="14">
        <v>1129</v>
      </c>
      <c r="C341" s="18" t="s">
        <v>81</v>
      </c>
      <c r="D341" s="312">
        <v>1300</v>
      </c>
      <c r="E341" s="312">
        <v>1175</v>
      </c>
      <c r="F341" s="312">
        <v>304</v>
      </c>
      <c r="G341" s="185">
        <f t="shared" si="54"/>
        <v>2779</v>
      </c>
      <c r="H341" s="313">
        <f t="shared" si="55"/>
        <v>0.42281396185678299</v>
      </c>
      <c r="I341" s="313">
        <f t="shared" si="56"/>
        <v>0.10939186757826556</v>
      </c>
      <c r="J341" s="183">
        <f t="shared" si="51"/>
        <v>0.46779417056495143</v>
      </c>
      <c r="K341" s="183">
        <f t="shared" si="52"/>
        <v>0.42281396185678299</v>
      </c>
      <c r="L341" s="183">
        <f t="shared" si="53"/>
        <v>0.10939186757826556</v>
      </c>
      <c r="M341" s="129"/>
    </row>
    <row r="342" spans="2:13" ht="21" customHeight="1">
      <c r="B342" s="14">
        <v>1130</v>
      </c>
      <c r="C342" s="18" t="s">
        <v>82</v>
      </c>
      <c r="D342" s="312">
        <v>239</v>
      </c>
      <c r="E342" s="312">
        <v>173</v>
      </c>
      <c r="F342" s="312">
        <v>11</v>
      </c>
      <c r="G342" s="185">
        <f t="shared" si="54"/>
        <v>423</v>
      </c>
      <c r="H342" s="313">
        <f t="shared" si="55"/>
        <v>0.40898345153664301</v>
      </c>
      <c r="I342" s="313">
        <f t="shared" si="56"/>
        <v>2.6004728132387706E-2</v>
      </c>
      <c r="J342" s="183">
        <f t="shared" si="51"/>
        <v>0.56501182033096931</v>
      </c>
      <c r="K342" s="183">
        <f t="shared" si="52"/>
        <v>0.40898345153664301</v>
      </c>
      <c r="L342" s="183">
        <f t="shared" si="53"/>
        <v>2.6004728132387706E-2</v>
      </c>
      <c r="M342" s="129"/>
    </row>
    <row r="343" spans="2:13" ht="21" customHeight="1">
      <c r="B343" s="14">
        <v>1131</v>
      </c>
      <c r="C343" s="18" t="s">
        <v>83</v>
      </c>
      <c r="D343" s="312">
        <v>1073</v>
      </c>
      <c r="E343" s="312">
        <v>736</v>
      </c>
      <c r="F343" s="312">
        <v>127</v>
      </c>
      <c r="G343" s="185">
        <f t="shared" si="54"/>
        <v>1936</v>
      </c>
      <c r="H343" s="313">
        <f t="shared" si="55"/>
        <v>0.38016528925619836</v>
      </c>
      <c r="I343" s="313">
        <f t="shared" si="56"/>
        <v>6.5599173553719012E-2</v>
      </c>
      <c r="J343" s="183">
        <f t="shared" si="51"/>
        <v>0.55423553719008267</v>
      </c>
      <c r="K343" s="183">
        <f t="shared" si="52"/>
        <v>0.38016528925619836</v>
      </c>
      <c r="L343" s="183">
        <f t="shared" si="53"/>
        <v>6.5599173553719012E-2</v>
      </c>
      <c r="M343" s="129"/>
    </row>
    <row r="344" spans="2:13" ht="21" customHeight="1">
      <c r="B344" s="14">
        <v>1132</v>
      </c>
      <c r="C344" s="18" t="s">
        <v>84</v>
      </c>
      <c r="D344" s="312">
        <v>1686</v>
      </c>
      <c r="E344" s="312">
        <v>1337</v>
      </c>
      <c r="F344" s="312">
        <v>400</v>
      </c>
      <c r="G344" s="185">
        <f t="shared" si="54"/>
        <v>3423</v>
      </c>
      <c r="H344" s="313">
        <f t="shared" si="55"/>
        <v>0.39059304703476483</v>
      </c>
      <c r="I344" s="313">
        <f t="shared" si="56"/>
        <v>0.11685655857434998</v>
      </c>
      <c r="J344" s="183">
        <f t="shared" si="51"/>
        <v>0.49255039439088522</v>
      </c>
      <c r="K344" s="183">
        <f t="shared" si="52"/>
        <v>0.39059304703476483</v>
      </c>
      <c r="L344" s="183">
        <f t="shared" si="53"/>
        <v>0.11685655857434998</v>
      </c>
      <c r="M344" s="129"/>
    </row>
    <row r="345" spans="2:13" ht="21" customHeight="1">
      <c r="B345" s="14">
        <v>1133</v>
      </c>
      <c r="C345" s="18" t="s">
        <v>85</v>
      </c>
      <c r="D345" s="185">
        <v>1128</v>
      </c>
      <c r="E345" s="185">
        <v>586</v>
      </c>
      <c r="F345" s="185">
        <v>42</v>
      </c>
      <c r="G345" s="185">
        <f t="shared" si="54"/>
        <v>1756</v>
      </c>
      <c r="H345" s="313">
        <f t="shared" si="55"/>
        <v>0.3337129840546697</v>
      </c>
      <c r="I345" s="313">
        <f t="shared" si="56"/>
        <v>2.3917995444191344E-2</v>
      </c>
      <c r="J345" s="183">
        <f t="shared" si="51"/>
        <v>0.64236902050113898</v>
      </c>
      <c r="K345" s="183">
        <f t="shared" si="52"/>
        <v>0.3337129840546697</v>
      </c>
      <c r="L345" s="183">
        <f t="shared" si="53"/>
        <v>2.3917995444191344E-2</v>
      </c>
      <c r="M345" s="129"/>
    </row>
    <row r="346" spans="2:13" ht="21" customHeight="1">
      <c r="B346" s="14">
        <v>1135</v>
      </c>
      <c r="C346" s="18" t="s">
        <v>74</v>
      </c>
      <c r="D346" s="312">
        <v>1682</v>
      </c>
      <c r="E346" s="312">
        <v>1269</v>
      </c>
      <c r="F346" s="312">
        <v>217</v>
      </c>
      <c r="G346" s="185">
        <f t="shared" si="54"/>
        <v>3168</v>
      </c>
      <c r="H346" s="313">
        <f t="shared" si="55"/>
        <v>0.40056818181818182</v>
      </c>
      <c r="I346" s="313">
        <f t="shared" si="56"/>
        <v>6.8497474747474751E-2</v>
      </c>
      <c r="J346" s="183">
        <f t="shared" si="51"/>
        <v>0.53093434343434343</v>
      </c>
      <c r="K346" s="183">
        <f t="shared" si="52"/>
        <v>0.40056818181818182</v>
      </c>
      <c r="L346" s="183">
        <f t="shared" si="53"/>
        <v>6.8497474747474751E-2</v>
      </c>
      <c r="M346" s="129"/>
    </row>
    <row r="347" spans="2:13" ht="21" customHeight="1">
      <c r="B347" s="14">
        <v>1136</v>
      </c>
      <c r="C347" s="18" t="s">
        <v>75</v>
      </c>
      <c r="D347" s="312">
        <v>1033</v>
      </c>
      <c r="E347" s="312">
        <v>447</v>
      </c>
      <c r="F347" s="312">
        <v>601</v>
      </c>
      <c r="G347" s="185">
        <f t="shared" si="54"/>
        <v>2081</v>
      </c>
      <c r="H347" s="313">
        <f t="shared" si="55"/>
        <v>0.21480057664584334</v>
      </c>
      <c r="I347" s="313">
        <f t="shared" si="56"/>
        <v>0.28880345987506006</v>
      </c>
      <c r="J347" s="183">
        <f t="shared" si="51"/>
        <v>0.49639596347909659</v>
      </c>
      <c r="K347" s="183">
        <f t="shared" si="52"/>
        <v>0.21480057664584334</v>
      </c>
      <c r="L347" s="183">
        <f t="shared" si="53"/>
        <v>0.28880345987506006</v>
      </c>
      <c r="M347" s="129"/>
    </row>
    <row r="348" spans="2:13" ht="21" customHeight="1">
      <c r="B348" s="14">
        <v>1137</v>
      </c>
      <c r="C348" s="18" t="s">
        <v>76</v>
      </c>
      <c r="D348" s="312">
        <v>834</v>
      </c>
      <c r="E348" s="312">
        <v>2736</v>
      </c>
      <c r="F348" s="312">
        <v>140</v>
      </c>
      <c r="G348" s="185">
        <f t="shared" si="54"/>
        <v>3710</v>
      </c>
      <c r="H348" s="313">
        <f t="shared" si="55"/>
        <v>0.73746630727762807</v>
      </c>
      <c r="I348" s="313">
        <f t="shared" si="56"/>
        <v>3.7735849056603772E-2</v>
      </c>
      <c r="J348" s="183">
        <f t="shared" si="51"/>
        <v>0.22479784366576819</v>
      </c>
      <c r="K348" s="183">
        <f t="shared" si="52"/>
        <v>0.73746630727762807</v>
      </c>
      <c r="L348" s="183">
        <f t="shared" si="53"/>
        <v>3.7735849056603772E-2</v>
      </c>
      <c r="M348" s="129"/>
    </row>
    <row r="349" spans="2:13" ht="21" customHeight="1">
      <c r="B349" s="14">
        <v>1139</v>
      </c>
      <c r="C349" s="18" t="s">
        <v>77</v>
      </c>
      <c r="D349" s="312">
        <v>1846</v>
      </c>
      <c r="E349" s="312">
        <v>1794</v>
      </c>
      <c r="F349" s="312">
        <v>224</v>
      </c>
      <c r="G349" s="185">
        <f t="shared" si="54"/>
        <v>3864</v>
      </c>
      <c r="H349" s="313">
        <f t="shared" si="55"/>
        <v>0.4642857142857143</v>
      </c>
      <c r="I349" s="313">
        <f t="shared" si="56"/>
        <v>5.7971014492753624E-2</v>
      </c>
      <c r="J349" s="183">
        <f t="shared" si="51"/>
        <v>0.4777432712215321</v>
      </c>
      <c r="K349" s="183">
        <f t="shared" si="52"/>
        <v>0.4642857142857143</v>
      </c>
      <c r="L349" s="183">
        <f t="shared" si="53"/>
        <v>5.7971014492753624E-2</v>
      </c>
      <c r="M349" s="129"/>
    </row>
    <row r="350" spans="2:13" ht="21" customHeight="1">
      <c r="B350" s="14">
        <v>1140</v>
      </c>
      <c r="C350" s="18" t="s">
        <v>78</v>
      </c>
      <c r="D350" s="312">
        <v>4586</v>
      </c>
      <c r="E350" s="312">
        <v>3321</v>
      </c>
      <c r="F350" s="312">
        <v>235</v>
      </c>
      <c r="G350" s="185">
        <f t="shared" si="54"/>
        <v>8142</v>
      </c>
      <c r="H350" s="313">
        <f t="shared" si="55"/>
        <v>0.40788504053058217</v>
      </c>
      <c r="I350" s="313">
        <f t="shared" si="56"/>
        <v>2.8862687300417588E-2</v>
      </c>
      <c r="J350" s="183">
        <f t="shared" si="51"/>
        <v>0.5632522721690002</v>
      </c>
      <c r="K350" s="183">
        <f t="shared" si="52"/>
        <v>0.40788504053058217</v>
      </c>
      <c r="L350" s="183">
        <f t="shared" si="53"/>
        <v>2.8862687300417588E-2</v>
      </c>
      <c r="M350" s="129"/>
    </row>
    <row r="351" spans="2:13" ht="21" customHeight="1">
      <c r="B351" s="14">
        <v>1141</v>
      </c>
      <c r="C351" s="18" t="s">
        <v>79</v>
      </c>
      <c r="D351" s="312">
        <v>447</v>
      </c>
      <c r="E351" s="312">
        <v>331</v>
      </c>
      <c r="F351" s="312">
        <v>12</v>
      </c>
      <c r="G351" s="185">
        <f t="shared" si="54"/>
        <v>790</v>
      </c>
      <c r="H351" s="313">
        <f t="shared" si="55"/>
        <v>0.41898734177215191</v>
      </c>
      <c r="I351" s="313">
        <f t="shared" si="56"/>
        <v>1.5189873417721518E-2</v>
      </c>
      <c r="J351" s="183">
        <f t="shared" si="51"/>
        <v>0.5658227848101266</v>
      </c>
      <c r="K351" s="183">
        <f t="shared" si="52"/>
        <v>0.41898734177215191</v>
      </c>
      <c r="L351" s="183">
        <f t="shared" si="53"/>
        <v>1.5189873417721518E-2</v>
      </c>
      <c r="M351" s="129"/>
    </row>
    <row r="352" spans="2:13" ht="21" customHeight="1">
      <c r="B352" s="14">
        <v>1142</v>
      </c>
      <c r="C352" s="18" t="s">
        <v>86</v>
      </c>
      <c r="D352" s="312">
        <v>925</v>
      </c>
      <c r="E352" s="312">
        <v>794</v>
      </c>
      <c r="F352" s="312">
        <v>111</v>
      </c>
      <c r="G352" s="185">
        <f>SUM(D352:F352)</f>
        <v>1830</v>
      </c>
      <c r="H352" s="313">
        <f t="shared" si="55"/>
        <v>0.43387978142076505</v>
      </c>
      <c r="I352" s="313">
        <f t="shared" si="56"/>
        <v>6.0655737704918035E-2</v>
      </c>
      <c r="J352" s="183">
        <f t="shared" si="51"/>
        <v>0.50546448087431695</v>
      </c>
      <c r="K352" s="183">
        <f t="shared" si="52"/>
        <v>0.43387978142076505</v>
      </c>
      <c r="L352" s="183">
        <f t="shared" si="53"/>
        <v>6.0655737704918035E-2</v>
      </c>
      <c r="M352" s="129"/>
    </row>
    <row r="353" spans="2:13" ht="21" customHeight="1">
      <c r="B353" s="14">
        <v>1143</v>
      </c>
      <c r="C353" s="18" t="s">
        <v>87</v>
      </c>
      <c r="D353" s="312">
        <v>893</v>
      </c>
      <c r="E353" s="312">
        <v>27</v>
      </c>
      <c r="F353" s="312">
        <v>3</v>
      </c>
      <c r="G353" s="185">
        <f>SUM(D353:F353)</f>
        <v>923</v>
      </c>
      <c r="H353" s="313">
        <f t="shared" si="55"/>
        <v>2.9252437703141929E-2</v>
      </c>
      <c r="I353" s="313">
        <f t="shared" si="56"/>
        <v>3.2502708559046588E-3</v>
      </c>
      <c r="J353" s="183">
        <f t="shared" si="51"/>
        <v>0.96749729144095342</v>
      </c>
      <c r="K353" s="183">
        <f t="shared" si="52"/>
        <v>2.9252437703141929E-2</v>
      </c>
      <c r="L353" s="183">
        <f t="shared" si="53"/>
        <v>3.2502708559046588E-3</v>
      </c>
      <c r="M353" s="129"/>
    </row>
    <row r="354" spans="2:13" ht="21" customHeight="1">
      <c r="B354" s="14">
        <v>1145</v>
      </c>
      <c r="C354" s="18" t="s">
        <v>88</v>
      </c>
      <c r="D354" s="312">
        <v>3274</v>
      </c>
      <c r="E354" s="312">
        <v>3896</v>
      </c>
      <c r="F354" s="312">
        <v>284</v>
      </c>
      <c r="G354" s="185">
        <f>SUM(D354:F354)</f>
        <v>7454</v>
      </c>
      <c r="H354" s="313">
        <f t="shared" si="55"/>
        <v>0.52267239066273141</v>
      </c>
      <c r="I354" s="313">
        <f t="shared" si="56"/>
        <v>3.8100348806010195E-2</v>
      </c>
      <c r="J354" s="183">
        <f t="shared" si="51"/>
        <v>0.43922726053125838</v>
      </c>
      <c r="K354" s="183">
        <f t="shared" si="52"/>
        <v>0.52267239066273141</v>
      </c>
      <c r="L354" s="183">
        <f t="shared" si="53"/>
        <v>3.8100348806010195E-2</v>
      </c>
      <c r="M354" s="129"/>
    </row>
    <row r="355" spans="2:13" ht="21" customHeight="1">
      <c r="B355" s="16"/>
      <c r="C355" s="19"/>
      <c r="D355" s="314"/>
      <c r="E355" s="314"/>
      <c r="F355" s="314"/>
      <c r="G355" s="187">
        <f>SUM(G334:G354)</f>
        <v>60422</v>
      </c>
      <c r="H355" s="315"/>
      <c r="I355" s="315"/>
      <c r="J355" s="183">
        <f t="shared" si="51"/>
        <v>0</v>
      </c>
      <c r="K355" s="183">
        <f t="shared" si="52"/>
        <v>0</v>
      </c>
      <c r="L355" s="183">
        <f t="shared" si="53"/>
        <v>0</v>
      </c>
    </row>
    <row r="356" spans="2:13" ht="21" customHeight="1">
      <c r="B356" s="12"/>
      <c r="C356" s="22"/>
      <c r="D356" s="316"/>
      <c r="E356" s="316"/>
      <c r="F356" s="316"/>
      <c r="G356" s="188"/>
      <c r="H356" s="317"/>
      <c r="I356" s="317"/>
      <c r="J356" s="183" t="e">
        <f t="shared" si="51"/>
        <v>#DIV/0!</v>
      </c>
      <c r="K356" s="183" t="e">
        <f t="shared" si="52"/>
        <v>#DIV/0!</v>
      </c>
      <c r="L356" s="183" t="e">
        <f t="shared" si="53"/>
        <v>#DIV/0!</v>
      </c>
    </row>
    <row r="357" spans="2:13" ht="21" customHeight="1">
      <c r="B357" s="12"/>
      <c r="C357" s="22"/>
      <c r="D357" s="316"/>
      <c r="E357" s="316"/>
      <c r="F357" s="316"/>
      <c r="G357" s="188"/>
      <c r="H357" s="317"/>
      <c r="I357" s="317"/>
      <c r="J357" s="183" t="e">
        <f t="shared" si="51"/>
        <v>#DIV/0!</v>
      </c>
      <c r="K357" s="183" t="e">
        <f t="shared" si="52"/>
        <v>#DIV/0!</v>
      </c>
      <c r="L357" s="183" t="e">
        <f t="shared" si="53"/>
        <v>#DIV/0!</v>
      </c>
    </row>
    <row r="358" spans="2:13" ht="21" customHeight="1">
      <c r="B358" s="12"/>
      <c r="C358" s="22"/>
      <c r="D358" s="316"/>
      <c r="E358" s="316"/>
      <c r="F358" s="316"/>
      <c r="G358" s="188"/>
      <c r="H358" s="317"/>
      <c r="I358" s="317"/>
      <c r="J358" s="183" t="e">
        <f t="shared" si="51"/>
        <v>#DIV/0!</v>
      </c>
      <c r="K358" s="183" t="e">
        <f t="shared" si="52"/>
        <v>#DIV/0!</v>
      </c>
      <c r="L358" s="183" t="e">
        <f t="shared" si="53"/>
        <v>#DIV/0!</v>
      </c>
    </row>
    <row r="359" spans="2:13" ht="21" customHeight="1">
      <c r="B359" s="325" t="s">
        <v>132</v>
      </c>
      <c r="C359" s="325"/>
      <c r="D359" s="325"/>
      <c r="E359" s="325"/>
      <c r="F359" s="325"/>
      <c r="G359" s="325"/>
      <c r="H359" s="325"/>
      <c r="I359" s="325"/>
      <c r="J359" s="183" t="e">
        <f t="shared" si="51"/>
        <v>#DIV/0!</v>
      </c>
      <c r="K359" s="183" t="e">
        <f t="shared" si="52"/>
        <v>#DIV/0!</v>
      </c>
      <c r="L359" s="183" t="e">
        <f t="shared" si="53"/>
        <v>#DIV/0!</v>
      </c>
    </row>
    <row r="360" spans="2:13" ht="21" customHeight="1">
      <c r="B360" s="13" t="s">
        <v>90</v>
      </c>
      <c r="C360" s="13" t="s">
        <v>91</v>
      </c>
      <c r="D360" s="184" t="s">
        <v>92</v>
      </c>
      <c r="E360" s="184" t="s">
        <v>93</v>
      </c>
      <c r="F360" s="184" t="s">
        <v>94</v>
      </c>
      <c r="G360" s="184" t="s">
        <v>95</v>
      </c>
      <c r="H360" s="23" t="s">
        <v>96</v>
      </c>
      <c r="I360" s="23" t="s">
        <v>15</v>
      </c>
      <c r="J360" s="183" t="e">
        <f t="shared" si="51"/>
        <v>#VALUE!</v>
      </c>
      <c r="K360" s="183" t="e">
        <f t="shared" si="52"/>
        <v>#VALUE!</v>
      </c>
      <c r="L360" s="183" t="e">
        <f t="shared" si="53"/>
        <v>#VALUE!</v>
      </c>
    </row>
    <row r="361" spans="2:13" ht="21" customHeight="1">
      <c r="B361" s="14">
        <v>1120</v>
      </c>
      <c r="C361" s="18" t="s">
        <v>97</v>
      </c>
      <c r="D361" s="312">
        <f t="shared" ref="D361:F366" si="57">D3+D31+D59+D87+D115+D143+D171+D199+D226+D253</f>
        <v>85</v>
      </c>
      <c r="E361" s="312">
        <f t="shared" si="57"/>
        <v>219</v>
      </c>
      <c r="F361" s="312">
        <f t="shared" si="57"/>
        <v>0</v>
      </c>
      <c r="G361" s="185">
        <f t="shared" ref="G361:G379" si="58">SUM(D361:F361)</f>
        <v>304</v>
      </c>
      <c r="H361" s="186">
        <f t="shared" ref="H361:H382" si="59">E361/G361</f>
        <v>0.72039473684210531</v>
      </c>
      <c r="I361" s="313">
        <f t="shared" ref="I361:I382" si="60">F361/G361</f>
        <v>0</v>
      </c>
      <c r="J361" s="183">
        <f t="shared" si="51"/>
        <v>0.27960526315789475</v>
      </c>
      <c r="K361" s="183">
        <f t="shared" si="52"/>
        <v>0.72039473684210531</v>
      </c>
      <c r="L361" s="183">
        <f t="shared" si="53"/>
        <v>0</v>
      </c>
    </row>
    <row r="362" spans="2:13" ht="21" customHeight="1">
      <c r="B362" s="14">
        <v>1121</v>
      </c>
      <c r="C362" s="18" t="s">
        <v>69</v>
      </c>
      <c r="D362" s="312">
        <f t="shared" si="57"/>
        <v>36610</v>
      </c>
      <c r="E362" s="312">
        <f t="shared" si="57"/>
        <v>59244</v>
      </c>
      <c r="F362" s="312">
        <f t="shared" si="57"/>
        <v>7974</v>
      </c>
      <c r="G362" s="185">
        <f t="shared" si="58"/>
        <v>103828</v>
      </c>
      <c r="H362" s="186">
        <f t="shared" si="59"/>
        <v>0.57059752667873787</v>
      </c>
      <c r="I362" s="313">
        <f t="shared" si="60"/>
        <v>7.6800092460607927E-2</v>
      </c>
      <c r="J362" s="183">
        <f t="shared" si="51"/>
        <v>0.35260238086065415</v>
      </c>
      <c r="K362" s="183">
        <f t="shared" si="52"/>
        <v>0.57059752667873787</v>
      </c>
      <c r="L362" s="183">
        <f t="shared" si="53"/>
        <v>7.6800092460607927E-2</v>
      </c>
    </row>
    <row r="363" spans="2:13" ht="21" customHeight="1">
      <c r="B363" s="14">
        <v>1122</v>
      </c>
      <c r="C363" s="18" t="s">
        <v>70</v>
      </c>
      <c r="D363" s="312">
        <f t="shared" si="57"/>
        <v>5617</v>
      </c>
      <c r="E363" s="312">
        <f t="shared" si="57"/>
        <v>11953</v>
      </c>
      <c r="F363" s="312">
        <f t="shared" si="57"/>
        <v>606</v>
      </c>
      <c r="G363" s="185">
        <f t="shared" si="58"/>
        <v>18176</v>
      </c>
      <c r="H363" s="186">
        <f t="shared" si="59"/>
        <v>0.65762544014084512</v>
      </c>
      <c r="I363" s="313">
        <f t="shared" si="60"/>
        <v>3.3340669014084508E-2</v>
      </c>
      <c r="J363" s="183">
        <f t="shared" si="51"/>
        <v>0.30903389084507044</v>
      </c>
      <c r="K363" s="183">
        <f t="shared" si="52"/>
        <v>0.65762544014084512</v>
      </c>
      <c r="L363" s="183">
        <f t="shared" si="53"/>
        <v>3.3340669014084508E-2</v>
      </c>
    </row>
    <row r="364" spans="2:13" ht="21" customHeight="1">
      <c r="B364" s="14">
        <v>1123</v>
      </c>
      <c r="C364" s="18" t="s">
        <v>71</v>
      </c>
      <c r="D364" s="312">
        <f t="shared" si="57"/>
        <v>13113</v>
      </c>
      <c r="E364" s="312">
        <f t="shared" si="57"/>
        <v>18106</v>
      </c>
      <c r="F364" s="312">
        <f t="shared" si="57"/>
        <v>1665</v>
      </c>
      <c r="G364" s="185">
        <f t="shared" si="58"/>
        <v>32884</v>
      </c>
      <c r="H364" s="186">
        <f t="shared" si="59"/>
        <v>0.55060211653083568</v>
      </c>
      <c r="I364" s="313">
        <f t="shared" si="60"/>
        <v>5.0632526456635449E-2</v>
      </c>
      <c r="J364" s="183">
        <f t="shared" si="51"/>
        <v>0.39876535701252891</v>
      </c>
      <c r="K364" s="183">
        <f t="shared" si="52"/>
        <v>0.55060211653083568</v>
      </c>
      <c r="L364" s="183">
        <f t="shared" si="53"/>
        <v>5.0632526456635449E-2</v>
      </c>
    </row>
    <row r="365" spans="2:13" ht="21" customHeight="1">
      <c r="B365" s="14">
        <v>1125</v>
      </c>
      <c r="C365" s="18" t="s">
        <v>72</v>
      </c>
      <c r="D365" s="312">
        <f t="shared" si="57"/>
        <v>1375</v>
      </c>
      <c r="E365" s="312">
        <f t="shared" si="57"/>
        <v>2857</v>
      </c>
      <c r="F365" s="312">
        <f t="shared" si="57"/>
        <v>82</v>
      </c>
      <c r="G365" s="185">
        <f t="shared" si="58"/>
        <v>4314</v>
      </c>
      <c r="H365" s="186">
        <f t="shared" si="59"/>
        <v>0.66226240148354198</v>
      </c>
      <c r="I365" s="313">
        <f t="shared" si="60"/>
        <v>1.9007881316643487E-2</v>
      </c>
      <c r="J365" s="183">
        <f t="shared" si="51"/>
        <v>0.31872971719981458</v>
      </c>
      <c r="K365" s="183">
        <f t="shared" si="52"/>
        <v>0.66226240148354198</v>
      </c>
      <c r="L365" s="183">
        <f t="shared" si="53"/>
        <v>1.9007881316643487E-2</v>
      </c>
    </row>
    <row r="366" spans="2:13" ht="21" customHeight="1">
      <c r="B366" s="14">
        <v>1126</v>
      </c>
      <c r="C366" s="18" t="s">
        <v>73</v>
      </c>
      <c r="D366" s="312">
        <f t="shared" si="57"/>
        <v>5152</v>
      </c>
      <c r="E366" s="312">
        <f t="shared" si="57"/>
        <v>2609</v>
      </c>
      <c r="F366" s="312">
        <f t="shared" si="57"/>
        <v>674</v>
      </c>
      <c r="G366" s="185">
        <f t="shared" si="58"/>
        <v>8435</v>
      </c>
      <c r="H366" s="186">
        <f t="shared" si="59"/>
        <v>0.3093064611736811</v>
      </c>
      <c r="I366" s="313">
        <f t="shared" si="60"/>
        <v>7.9905157083580314E-2</v>
      </c>
      <c r="J366" s="183">
        <f t="shared" si="51"/>
        <v>0.61078838174273864</v>
      </c>
      <c r="K366" s="183">
        <f t="shared" si="52"/>
        <v>0.3093064611736811</v>
      </c>
      <c r="L366" s="183">
        <f t="shared" si="53"/>
        <v>7.9905157083580314E-2</v>
      </c>
    </row>
    <row r="367" spans="2:13" ht="21" customHeight="1">
      <c r="B367" s="14">
        <v>1127</v>
      </c>
      <c r="C367" s="182" t="s">
        <v>110</v>
      </c>
      <c r="D367" s="312">
        <f>D9+D37+D65+D93+D121+D149+D177</f>
        <v>3118</v>
      </c>
      <c r="E367" s="312">
        <f>E9+E37+E65+E93+E121+E149+E177</f>
        <v>2331</v>
      </c>
      <c r="F367" s="312">
        <f>F9+F37+F65+F93+F121+F149+F177</f>
        <v>234</v>
      </c>
      <c r="G367" s="185">
        <f t="shared" ref="G367" si="61">SUM(D367:F367)</f>
        <v>5683</v>
      </c>
      <c r="H367" s="186">
        <f t="shared" si="59"/>
        <v>0.4101706844976245</v>
      </c>
      <c r="I367" s="313">
        <f t="shared" si="60"/>
        <v>4.1175435509414042E-2</v>
      </c>
      <c r="J367" s="183">
        <f t="shared" si="51"/>
        <v>0.54865387999296145</v>
      </c>
      <c r="K367" s="183">
        <f t="shared" si="52"/>
        <v>0.4101706844976245</v>
      </c>
      <c r="L367" s="183">
        <f t="shared" si="53"/>
        <v>4.1175435509414042E-2</v>
      </c>
    </row>
    <row r="368" spans="2:13" ht="21" customHeight="1">
      <c r="B368" s="14">
        <v>1128</v>
      </c>
      <c r="C368" s="18" t="s">
        <v>80</v>
      </c>
      <c r="D368" s="312">
        <f t="shared" ref="D368:F382" si="62">D10+D38+D66+D94+D122+D150+D178+D205+D232+D259</f>
        <v>1588</v>
      </c>
      <c r="E368" s="312">
        <f t="shared" si="62"/>
        <v>1641</v>
      </c>
      <c r="F368" s="312">
        <f t="shared" si="62"/>
        <v>131</v>
      </c>
      <c r="G368" s="185">
        <f t="shared" si="58"/>
        <v>3360</v>
      </c>
      <c r="H368" s="186">
        <f t="shared" si="59"/>
        <v>0.48839285714285713</v>
      </c>
      <c r="I368" s="313">
        <f t="shared" si="60"/>
        <v>3.8988095238095238E-2</v>
      </c>
      <c r="J368" s="183">
        <f t="shared" si="51"/>
        <v>0.47261904761904761</v>
      </c>
      <c r="K368" s="183">
        <f t="shared" si="52"/>
        <v>0.48839285714285713</v>
      </c>
      <c r="L368" s="183">
        <f t="shared" si="53"/>
        <v>3.8988095238095238E-2</v>
      </c>
    </row>
    <row r="369" spans="2:13" s="20" customFormat="1" ht="21" customHeight="1">
      <c r="B369" s="14">
        <v>1129</v>
      </c>
      <c r="C369" s="18" t="s">
        <v>81</v>
      </c>
      <c r="D369" s="312">
        <f t="shared" si="62"/>
        <v>12951</v>
      </c>
      <c r="E369" s="312">
        <f t="shared" si="62"/>
        <v>10231</v>
      </c>
      <c r="F369" s="312">
        <f t="shared" si="62"/>
        <v>1755</v>
      </c>
      <c r="G369" s="185">
        <f t="shared" si="58"/>
        <v>24937</v>
      </c>
      <c r="H369" s="186">
        <f t="shared" si="59"/>
        <v>0.41027389020331234</v>
      </c>
      <c r="I369" s="313">
        <f t="shared" si="60"/>
        <v>7.0377350924329313E-2</v>
      </c>
      <c r="J369" s="183">
        <f t="shared" si="51"/>
        <v>0.51934875887235832</v>
      </c>
      <c r="K369" s="183">
        <f t="shared" si="52"/>
        <v>0.41027389020331234</v>
      </c>
      <c r="L369" s="183">
        <f t="shared" si="53"/>
        <v>7.0377350924329313E-2</v>
      </c>
      <c r="M369" s="51"/>
    </row>
    <row r="370" spans="2:13" ht="21" customHeight="1">
      <c r="B370" s="14">
        <v>1130</v>
      </c>
      <c r="C370" s="18" t="s">
        <v>82</v>
      </c>
      <c r="D370" s="312">
        <f t="shared" si="62"/>
        <v>3647</v>
      </c>
      <c r="E370" s="312">
        <f t="shared" si="62"/>
        <v>2172</v>
      </c>
      <c r="F370" s="312">
        <f t="shared" si="62"/>
        <v>201</v>
      </c>
      <c r="G370" s="185">
        <f t="shared" si="58"/>
        <v>6020</v>
      </c>
      <c r="H370" s="186">
        <f t="shared" si="59"/>
        <v>0.36079734219269105</v>
      </c>
      <c r="I370" s="313">
        <f t="shared" si="60"/>
        <v>3.3388704318936875E-2</v>
      </c>
      <c r="J370" s="183">
        <f t="shared" si="51"/>
        <v>0.60581395348837208</v>
      </c>
      <c r="K370" s="183">
        <f t="shared" si="52"/>
        <v>0.36079734219269105</v>
      </c>
      <c r="L370" s="183">
        <f t="shared" si="53"/>
        <v>3.3388704318936875E-2</v>
      </c>
    </row>
    <row r="371" spans="2:13" ht="21" customHeight="1">
      <c r="B371" s="14">
        <v>1131</v>
      </c>
      <c r="C371" s="18" t="s">
        <v>83</v>
      </c>
      <c r="D371" s="312">
        <f t="shared" si="62"/>
        <v>17395</v>
      </c>
      <c r="E371" s="312">
        <f t="shared" si="62"/>
        <v>9929</v>
      </c>
      <c r="F371" s="312">
        <f t="shared" si="62"/>
        <v>3958</v>
      </c>
      <c r="G371" s="185">
        <f t="shared" si="58"/>
        <v>31282</v>
      </c>
      <c r="H371" s="186">
        <f t="shared" si="59"/>
        <v>0.31740297934914646</v>
      </c>
      <c r="I371" s="313">
        <f t="shared" si="60"/>
        <v>0.12652643692858512</v>
      </c>
      <c r="J371" s="183">
        <f t="shared" si="51"/>
        <v>0.55607058372226836</v>
      </c>
      <c r="K371" s="183">
        <f t="shared" si="52"/>
        <v>0.31740297934914646</v>
      </c>
      <c r="L371" s="183">
        <f t="shared" si="53"/>
        <v>0.12652643692858512</v>
      </c>
    </row>
    <row r="372" spans="2:13" ht="21" customHeight="1">
      <c r="B372" s="14">
        <v>1132</v>
      </c>
      <c r="C372" s="18" t="s">
        <v>84</v>
      </c>
      <c r="D372" s="312">
        <f t="shared" si="62"/>
        <v>18729</v>
      </c>
      <c r="E372" s="312">
        <f t="shared" si="62"/>
        <v>15278</v>
      </c>
      <c r="F372" s="312">
        <f t="shared" si="62"/>
        <v>3526</v>
      </c>
      <c r="G372" s="185">
        <f t="shared" si="58"/>
        <v>37533</v>
      </c>
      <c r="H372" s="186">
        <f t="shared" si="59"/>
        <v>0.40705512482348866</v>
      </c>
      <c r="I372" s="313">
        <f t="shared" si="60"/>
        <v>9.3943995950230466E-2</v>
      </c>
      <c r="J372" s="183">
        <f t="shared" si="51"/>
        <v>0.49900087922628089</v>
      </c>
      <c r="K372" s="183">
        <f t="shared" si="52"/>
        <v>0.40705512482348866</v>
      </c>
      <c r="L372" s="183">
        <f t="shared" si="53"/>
        <v>9.3943995950230466E-2</v>
      </c>
    </row>
    <row r="373" spans="2:13" ht="21" customHeight="1">
      <c r="B373" s="14">
        <v>1133</v>
      </c>
      <c r="C373" s="18" t="s">
        <v>85</v>
      </c>
      <c r="D373" s="312">
        <f t="shared" si="62"/>
        <v>9820</v>
      </c>
      <c r="E373" s="312">
        <f t="shared" si="62"/>
        <v>5916</v>
      </c>
      <c r="F373" s="312">
        <f t="shared" si="62"/>
        <v>657</v>
      </c>
      <c r="G373" s="185">
        <f t="shared" si="58"/>
        <v>16393</v>
      </c>
      <c r="H373" s="186">
        <f t="shared" si="59"/>
        <v>0.36088574391508571</v>
      </c>
      <c r="I373" s="313">
        <f t="shared" si="60"/>
        <v>4.0078082108216923E-2</v>
      </c>
      <c r="J373" s="183">
        <f t="shared" si="51"/>
        <v>0.59903617397669739</v>
      </c>
      <c r="K373" s="183">
        <f t="shared" si="52"/>
        <v>0.36088574391508571</v>
      </c>
      <c r="L373" s="183">
        <f t="shared" si="53"/>
        <v>4.0078082108216923E-2</v>
      </c>
    </row>
    <row r="374" spans="2:13" ht="21" customHeight="1">
      <c r="B374" s="14">
        <v>1135</v>
      </c>
      <c r="C374" s="18" t="s">
        <v>74</v>
      </c>
      <c r="D374" s="312">
        <f t="shared" si="62"/>
        <v>21885</v>
      </c>
      <c r="E374" s="312">
        <f t="shared" si="62"/>
        <v>14615</v>
      </c>
      <c r="F374" s="312">
        <f t="shared" si="62"/>
        <v>2415</v>
      </c>
      <c r="G374" s="185">
        <f t="shared" si="58"/>
        <v>38915</v>
      </c>
      <c r="H374" s="186">
        <f t="shared" si="59"/>
        <v>0.37556212257484262</v>
      </c>
      <c r="I374" s="313">
        <f t="shared" si="60"/>
        <v>6.2058332262623667E-2</v>
      </c>
      <c r="J374" s="183">
        <f t="shared" si="51"/>
        <v>0.56237954516253374</v>
      </c>
      <c r="K374" s="183">
        <f t="shared" si="52"/>
        <v>0.37556212257484262</v>
      </c>
      <c r="L374" s="183">
        <f t="shared" si="53"/>
        <v>6.2058332262623667E-2</v>
      </c>
    </row>
    <row r="375" spans="2:13" ht="21" customHeight="1">
      <c r="B375" s="14">
        <v>1136</v>
      </c>
      <c r="C375" s="18" t="s">
        <v>75</v>
      </c>
      <c r="D375" s="312">
        <f t="shared" si="62"/>
        <v>9915</v>
      </c>
      <c r="E375" s="312">
        <f t="shared" si="62"/>
        <v>3888</v>
      </c>
      <c r="F375" s="312">
        <f t="shared" si="62"/>
        <v>2275</v>
      </c>
      <c r="G375" s="185">
        <f t="shared" si="58"/>
        <v>16078</v>
      </c>
      <c r="H375" s="186">
        <f t="shared" si="59"/>
        <v>0.24182112203010325</v>
      </c>
      <c r="I375" s="313">
        <f t="shared" si="60"/>
        <v>0.14149769871874612</v>
      </c>
      <c r="J375" s="183">
        <f t="shared" si="51"/>
        <v>0.61668117925115062</v>
      </c>
      <c r="K375" s="183">
        <f t="shared" si="52"/>
        <v>0.24182112203010325</v>
      </c>
      <c r="L375" s="183">
        <f t="shared" si="53"/>
        <v>0.14149769871874612</v>
      </c>
    </row>
    <row r="376" spans="2:13" ht="21" customHeight="1">
      <c r="B376" s="14">
        <v>1137</v>
      </c>
      <c r="C376" s="18" t="s">
        <v>76</v>
      </c>
      <c r="D376" s="312">
        <f t="shared" si="62"/>
        <v>6423</v>
      </c>
      <c r="E376" s="312">
        <f t="shared" si="62"/>
        <v>29276</v>
      </c>
      <c r="F376" s="312">
        <f t="shared" si="62"/>
        <v>3151</v>
      </c>
      <c r="G376" s="185">
        <f t="shared" si="58"/>
        <v>38850</v>
      </c>
      <c r="H376" s="186">
        <f t="shared" si="59"/>
        <v>0.75356499356499351</v>
      </c>
      <c r="I376" s="313">
        <f t="shared" si="60"/>
        <v>8.1106821106821103E-2</v>
      </c>
      <c r="J376" s="183">
        <f t="shared" si="51"/>
        <v>0.16532818532818533</v>
      </c>
      <c r="K376" s="183">
        <f t="shared" si="52"/>
        <v>0.75356499356499351</v>
      </c>
      <c r="L376" s="183">
        <f t="shared" si="53"/>
        <v>8.1106821106821103E-2</v>
      </c>
    </row>
    <row r="377" spans="2:13" ht="21" customHeight="1">
      <c r="B377" s="14">
        <v>1139</v>
      </c>
      <c r="C377" s="18" t="s">
        <v>77</v>
      </c>
      <c r="D377" s="312">
        <f t="shared" si="62"/>
        <v>23989</v>
      </c>
      <c r="E377" s="312">
        <f t="shared" si="62"/>
        <v>18279</v>
      </c>
      <c r="F377" s="312">
        <f t="shared" si="62"/>
        <v>3388</v>
      </c>
      <c r="G377" s="185">
        <f t="shared" si="58"/>
        <v>45656</v>
      </c>
      <c r="H377" s="186">
        <f t="shared" si="59"/>
        <v>0.40036358857543369</v>
      </c>
      <c r="I377" s="313">
        <f t="shared" si="60"/>
        <v>7.4207114070439811E-2</v>
      </c>
      <c r="J377" s="183">
        <f t="shared" si="51"/>
        <v>0.52542929735412647</v>
      </c>
      <c r="K377" s="183">
        <f t="shared" si="52"/>
        <v>0.40036358857543369</v>
      </c>
      <c r="L377" s="183">
        <f t="shared" si="53"/>
        <v>7.4207114070439811E-2</v>
      </c>
    </row>
    <row r="378" spans="2:13" ht="21" customHeight="1">
      <c r="B378" s="14">
        <v>1140</v>
      </c>
      <c r="C378" s="18" t="s">
        <v>78</v>
      </c>
      <c r="D378" s="312">
        <f t="shared" si="62"/>
        <v>27507</v>
      </c>
      <c r="E378" s="312">
        <f t="shared" si="62"/>
        <v>30777</v>
      </c>
      <c r="F378" s="312">
        <f t="shared" si="62"/>
        <v>2554</v>
      </c>
      <c r="G378" s="185">
        <f t="shared" si="58"/>
        <v>60838</v>
      </c>
      <c r="H378" s="186">
        <f t="shared" si="59"/>
        <v>0.50588448009467768</v>
      </c>
      <c r="I378" s="313">
        <f t="shared" si="60"/>
        <v>4.1980341234097107E-2</v>
      </c>
      <c r="J378" s="183">
        <f t="shared" si="51"/>
        <v>0.45213517867122521</v>
      </c>
      <c r="K378" s="183">
        <f t="shared" si="52"/>
        <v>0.50588448009467768</v>
      </c>
      <c r="L378" s="183">
        <f t="shared" si="53"/>
        <v>4.1980341234097107E-2</v>
      </c>
    </row>
    <row r="379" spans="2:13" ht="21" customHeight="1">
      <c r="B379" s="14">
        <v>1141</v>
      </c>
      <c r="C379" s="18" t="s">
        <v>79</v>
      </c>
      <c r="D379" s="312">
        <f t="shared" si="62"/>
        <v>5562</v>
      </c>
      <c r="E379" s="312">
        <f t="shared" si="62"/>
        <v>3671</v>
      </c>
      <c r="F379" s="312">
        <f t="shared" si="62"/>
        <v>264</v>
      </c>
      <c r="G379" s="185">
        <f t="shared" si="58"/>
        <v>9497</v>
      </c>
      <c r="H379" s="186">
        <f t="shared" si="59"/>
        <v>0.38654311887964621</v>
      </c>
      <c r="I379" s="313">
        <f t="shared" si="60"/>
        <v>2.7798252079604086E-2</v>
      </c>
      <c r="J379" s="183">
        <f t="shared" si="51"/>
        <v>0.58565862904074972</v>
      </c>
      <c r="K379" s="183">
        <f t="shared" si="52"/>
        <v>0.38654311887964621</v>
      </c>
      <c r="L379" s="183">
        <f t="shared" si="53"/>
        <v>2.7798252079604086E-2</v>
      </c>
    </row>
    <row r="380" spans="2:13" ht="21" customHeight="1">
      <c r="B380" s="14">
        <v>1142</v>
      </c>
      <c r="C380" s="18" t="s">
        <v>86</v>
      </c>
      <c r="D380" s="312">
        <f t="shared" si="62"/>
        <v>6339</v>
      </c>
      <c r="E380" s="312">
        <f t="shared" si="62"/>
        <v>7431</v>
      </c>
      <c r="F380" s="312">
        <f t="shared" si="62"/>
        <v>382</v>
      </c>
      <c r="G380" s="185">
        <f>SUM(D380:F380)</f>
        <v>14152</v>
      </c>
      <c r="H380" s="186">
        <f t="shared" si="59"/>
        <v>0.52508479366873939</v>
      </c>
      <c r="I380" s="313">
        <f t="shared" si="60"/>
        <v>2.6992651215375918E-2</v>
      </c>
      <c r="J380" s="183">
        <f t="shared" si="51"/>
        <v>0.44792255511588469</v>
      </c>
      <c r="K380" s="183">
        <f t="shared" si="52"/>
        <v>0.52508479366873939</v>
      </c>
      <c r="L380" s="183">
        <f t="shared" si="53"/>
        <v>2.6992651215375918E-2</v>
      </c>
    </row>
    <row r="381" spans="2:13" ht="21" customHeight="1">
      <c r="B381" s="14">
        <v>1143</v>
      </c>
      <c r="C381" s="18" t="s">
        <v>87</v>
      </c>
      <c r="D381" s="312">
        <f t="shared" si="62"/>
        <v>5652</v>
      </c>
      <c r="E381" s="312">
        <f t="shared" si="62"/>
        <v>915</v>
      </c>
      <c r="F381" s="312">
        <f t="shared" si="62"/>
        <v>96</v>
      </c>
      <c r="G381" s="185">
        <f>SUM(D381:F381)</f>
        <v>6663</v>
      </c>
      <c r="H381" s="186">
        <f t="shared" si="59"/>
        <v>0.13732552904097253</v>
      </c>
      <c r="I381" s="313">
        <f t="shared" si="60"/>
        <v>1.4407924358397118E-2</v>
      </c>
      <c r="J381" s="183">
        <f t="shared" si="51"/>
        <v>0.84826654660063039</v>
      </c>
      <c r="K381" s="183">
        <f t="shared" si="52"/>
        <v>0.13732552904097253</v>
      </c>
      <c r="L381" s="183">
        <f t="shared" si="53"/>
        <v>1.4407924358397118E-2</v>
      </c>
    </row>
    <row r="382" spans="2:13" ht="21" customHeight="1">
      <c r="B382" s="14">
        <v>1145</v>
      </c>
      <c r="C382" s="18" t="s">
        <v>88</v>
      </c>
      <c r="D382" s="312">
        <f t="shared" si="62"/>
        <v>41588</v>
      </c>
      <c r="E382" s="312">
        <f t="shared" si="62"/>
        <v>42749</v>
      </c>
      <c r="F382" s="312">
        <f t="shared" si="62"/>
        <v>2967</v>
      </c>
      <c r="G382" s="185">
        <f>SUM(D382:F382)</f>
        <v>87304</v>
      </c>
      <c r="H382" s="186">
        <f t="shared" si="59"/>
        <v>0.48965683130211674</v>
      </c>
      <c r="I382" s="313">
        <f t="shared" si="60"/>
        <v>3.3984697150187849E-2</v>
      </c>
      <c r="J382" s="183">
        <f t="shared" si="51"/>
        <v>0.47635847154769539</v>
      </c>
      <c r="K382" s="183">
        <f t="shared" si="52"/>
        <v>0.48965683130211674</v>
      </c>
      <c r="L382" s="183">
        <f t="shared" si="53"/>
        <v>3.3984697150187849E-2</v>
      </c>
    </row>
    <row r="383" spans="2:13" ht="21" customHeight="1">
      <c r="B383" s="16"/>
      <c r="C383" s="19"/>
      <c r="D383" s="314"/>
      <c r="E383" s="314"/>
      <c r="F383" s="314"/>
      <c r="G383" s="187">
        <f>SUM(G361:G382)</f>
        <v>611102</v>
      </c>
      <c r="H383" s="315"/>
      <c r="I383" s="315"/>
      <c r="J383" s="183">
        <f t="shared" si="51"/>
        <v>0</v>
      </c>
      <c r="K383" s="183">
        <f t="shared" si="52"/>
        <v>0</v>
      </c>
      <c r="L383" s="183">
        <f t="shared" si="53"/>
        <v>0</v>
      </c>
    </row>
    <row r="384" spans="2:13" ht="21" customHeight="1">
      <c r="B384" s="12"/>
      <c r="C384" s="22"/>
      <c r="D384" s="316"/>
      <c r="E384" s="316"/>
      <c r="F384" s="316"/>
      <c r="G384" s="188"/>
      <c r="H384" s="317"/>
      <c r="I384" s="317"/>
      <c r="J384" s="183" t="e">
        <f t="shared" si="51"/>
        <v>#DIV/0!</v>
      </c>
      <c r="K384" s="183" t="e">
        <f t="shared" si="52"/>
        <v>#DIV/0!</v>
      </c>
      <c r="L384" s="183" t="e">
        <f t="shared" si="53"/>
        <v>#DIV/0!</v>
      </c>
    </row>
    <row r="385" spans="2:12" ht="21" customHeight="1">
      <c r="B385" s="12"/>
      <c r="C385" s="22"/>
      <c r="D385" s="316"/>
      <c r="E385" s="316"/>
      <c r="F385" s="316"/>
      <c r="G385" s="188"/>
      <c r="H385" s="317"/>
      <c r="I385" s="317"/>
      <c r="J385" s="183" t="e">
        <f t="shared" si="51"/>
        <v>#DIV/0!</v>
      </c>
      <c r="K385" s="183" t="e">
        <f t="shared" si="52"/>
        <v>#DIV/0!</v>
      </c>
      <c r="L385" s="183" t="e">
        <f t="shared" si="53"/>
        <v>#DIV/0!</v>
      </c>
    </row>
    <row r="386" spans="2:12" ht="21" customHeight="1">
      <c r="B386" s="12"/>
      <c r="C386" s="22"/>
      <c r="D386" s="316"/>
      <c r="E386" s="316"/>
      <c r="F386" s="316"/>
      <c r="G386" s="316"/>
      <c r="H386" s="317"/>
      <c r="I386" s="317"/>
      <c r="J386" s="183" t="e">
        <f t="shared" si="51"/>
        <v>#DIV/0!</v>
      </c>
      <c r="K386" s="183" t="e">
        <f t="shared" si="52"/>
        <v>#DIV/0!</v>
      </c>
      <c r="L386" s="183" t="e">
        <f t="shared" si="53"/>
        <v>#DIV/0!</v>
      </c>
    </row>
    <row r="387" spans="2:12" ht="21" customHeight="1">
      <c r="B387" s="325" t="s">
        <v>133</v>
      </c>
      <c r="C387" s="325"/>
      <c r="D387" s="325"/>
      <c r="E387" s="325"/>
      <c r="F387" s="325"/>
      <c r="G387" s="325"/>
      <c r="H387" s="325"/>
      <c r="I387" s="325"/>
      <c r="J387" s="183" t="e">
        <f t="shared" si="51"/>
        <v>#DIV/0!</v>
      </c>
      <c r="K387" s="183" t="e">
        <f t="shared" si="52"/>
        <v>#DIV/0!</v>
      </c>
      <c r="L387" s="183" t="e">
        <f t="shared" si="53"/>
        <v>#DIV/0!</v>
      </c>
    </row>
    <row r="388" spans="2:12" ht="21" customHeight="1">
      <c r="B388" s="13" t="s">
        <v>90</v>
      </c>
      <c r="C388" s="13" t="s">
        <v>91</v>
      </c>
      <c r="D388" s="184" t="s">
        <v>92</v>
      </c>
      <c r="E388" s="184" t="s">
        <v>93</v>
      </c>
      <c r="F388" s="184" t="s">
        <v>94</v>
      </c>
      <c r="G388" s="184" t="s">
        <v>95</v>
      </c>
      <c r="H388" s="23" t="s">
        <v>96</v>
      </c>
      <c r="I388" s="23" t="s">
        <v>15</v>
      </c>
      <c r="J388" s="183" t="e">
        <f t="shared" ref="J388" si="63">D388/G388</f>
        <v>#VALUE!</v>
      </c>
      <c r="K388" s="183" t="e">
        <f t="shared" ref="K388" si="64">E388/G388</f>
        <v>#VALUE!</v>
      </c>
      <c r="L388" s="183" t="e">
        <f t="shared" ref="L388:L409" si="65">F388/G388</f>
        <v>#VALUE!</v>
      </c>
    </row>
    <row r="389" spans="2:12" ht="21" customHeight="1">
      <c r="B389" s="14">
        <v>1120</v>
      </c>
      <c r="C389" s="18" t="s">
        <v>97</v>
      </c>
      <c r="D389" s="312">
        <f t="shared" ref="D389:F404" si="66">D280+D307+D334</f>
        <v>147</v>
      </c>
      <c r="E389" s="312">
        <f t="shared" si="66"/>
        <v>34</v>
      </c>
      <c r="F389" s="312">
        <f t="shared" si="66"/>
        <v>0</v>
      </c>
      <c r="G389" s="185">
        <f t="shared" ref="G389:G406" si="67">SUM(D389:F389)</f>
        <v>181</v>
      </c>
      <c r="H389" s="186">
        <f t="shared" ref="H389:H409" si="68">E389/G389</f>
        <v>0.18784530386740331</v>
      </c>
      <c r="I389" s="186">
        <f t="shared" ref="I389:I409" si="69">F389/G389</f>
        <v>0</v>
      </c>
      <c r="J389" s="183">
        <f>H361+I361+H389+I389</f>
        <v>0.90824004070950859</v>
      </c>
      <c r="K389" s="183">
        <f>J389/2</f>
        <v>0.45412002035475429</v>
      </c>
      <c r="L389" s="183">
        <f t="shared" si="65"/>
        <v>0</v>
      </c>
    </row>
    <row r="390" spans="2:12" ht="21" customHeight="1">
      <c r="B390" s="14">
        <v>1121</v>
      </c>
      <c r="C390" s="18" t="s">
        <v>69</v>
      </c>
      <c r="D390" s="312">
        <f t="shared" si="66"/>
        <v>9903</v>
      </c>
      <c r="E390" s="312">
        <f t="shared" si="66"/>
        <v>17303</v>
      </c>
      <c r="F390" s="312">
        <f t="shared" si="66"/>
        <v>2514</v>
      </c>
      <c r="G390" s="185">
        <f t="shared" si="67"/>
        <v>29720</v>
      </c>
      <c r="H390" s="186">
        <f t="shared" si="68"/>
        <v>0.58220053835800811</v>
      </c>
      <c r="I390" s="186">
        <f t="shared" si="69"/>
        <v>8.4589502018842536E-2</v>
      </c>
      <c r="J390" s="183">
        <f t="shared" ref="J390:J409" si="70">H362+I362+H390+I390</f>
        <v>1.3141876595161965</v>
      </c>
      <c r="K390" s="183">
        <f t="shared" ref="K390:K409" si="71">J390/2</f>
        <v>0.65709382975809827</v>
      </c>
      <c r="L390" s="183">
        <f t="shared" si="65"/>
        <v>8.4589502018842536E-2</v>
      </c>
    </row>
    <row r="391" spans="2:12" ht="21" customHeight="1">
      <c r="B391" s="14">
        <v>1122</v>
      </c>
      <c r="C391" s="18" t="s">
        <v>70</v>
      </c>
      <c r="D391" s="312">
        <f t="shared" si="66"/>
        <v>1397</v>
      </c>
      <c r="E391" s="312">
        <f t="shared" si="66"/>
        <v>3428</v>
      </c>
      <c r="F391" s="312">
        <f t="shared" si="66"/>
        <v>117</v>
      </c>
      <c r="G391" s="185">
        <f t="shared" si="67"/>
        <v>4942</v>
      </c>
      <c r="H391" s="186">
        <f t="shared" si="68"/>
        <v>0.69364629704573044</v>
      </c>
      <c r="I391" s="186">
        <f t="shared" si="69"/>
        <v>2.3674625657628491E-2</v>
      </c>
      <c r="J391" s="183">
        <f t="shared" si="70"/>
        <v>1.4082870318582885</v>
      </c>
      <c r="K391" s="183">
        <f t="shared" si="71"/>
        <v>0.70414351592914426</v>
      </c>
      <c r="L391" s="183">
        <f t="shared" si="65"/>
        <v>2.3674625657628491E-2</v>
      </c>
    </row>
    <row r="392" spans="2:12" ht="21" customHeight="1">
      <c r="B392" s="14">
        <v>1123</v>
      </c>
      <c r="C392" s="18" t="s">
        <v>71</v>
      </c>
      <c r="D392" s="312">
        <f t="shared" si="66"/>
        <v>3481</v>
      </c>
      <c r="E392" s="312">
        <f t="shared" si="66"/>
        <v>5000</v>
      </c>
      <c r="F392" s="312">
        <f t="shared" si="66"/>
        <v>405</v>
      </c>
      <c r="G392" s="185">
        <f t="shared" si="67"/>
        <v>8886</v>
      </c>
      <c r="H392" s="186">
        <f t="shared" si="68"/>
        <v>0.56268287193337829</v>
      </c>
      <c r="I392" s="186">
        <f t="shared" si="69"/>
        <v>4.5577312626603646E-2</v>
      </c>
      <c r="J392" s="183">
        <f t="shared" si="70"/>
        <v>1.2094948275474531</v>
      </c>
      <c r="K392" s="183">
        <f t="shared" si="71"/>
        <v>0.60474741377372654</v>
      </c>
      <c r="L392" s="183">
        <f t="shared" si="65"/>
        <v>4.5577312626603646E-2</v>
      </c>
    </row>
    <row r="393" spans="2:12" ht="21" customHeight="1">
      <c r="B393" s="14">
        <v>1125</v>
      </c>
      <c r="C393" s="18" t="s">
        <v>72</v>
      </c>
      <c r="D393" s="312">
        <f t="shared" si="66"/>
        <v>334</v>
      </c>
      <c r="E393" s="312">
        <f t="shared" si="66"/>
        <v>758</v>
      </c>
      <c r="F393" s="312">
        <f t="shared" si="66"/>
        <v>29</v>
      </c>
      <c r="G393" s="185">
        <f t="shared" si="67"/>
        <v>1121</v>
      </c>
      <c r="H393" s="186">
        <f t="shared" si="68"/>
        <v>0.67618198037466548</v>
      </c>
      <c r="I393" s="186">
        <f t="shared" si="69"/>
        <v>2.5869759143621766E-2</v>
      </c>
      <c r="J393" s="183">
        <f t="shared" si="70"/>
        <v>1.3833220223184726</v>
      </c>
      <c r="K393" s="183">
        <f t="shared" si="71"/>
        <v>0.69166101115923628</v>
      </c>
      <c r="L393" s="183">
        <f t="shared" si="65"/>
        <v>2.5869759143621766E-2</v>
      </c>
    </row>
    <row r="394" spans="2:12" ht="21" customHeight="1">
      <c r="B394" s="14">
        <v>1126</v>
      </c>
      <c r="C394" s="18" t="s">
        <v>73</v>
      </c>
      <c r="D394" s="312">
        <f t="shared" si="66"/>
        <v>1687</v>
      </c>
      <c r="E394" s="312">
        <f t="shared" si="66"/>
        <v>726</v>
      </c>
      <c r="F394" s="312">
        <f t="shared" si="66"/>
        <v>339</v>
      </c>
      <c r="G394" s="185">
        <f t="shared" si="67"/>
        <v>2752</v>
      </c>
      <c r="H394" s="186">
        <f t="shared" si="68"/>
        <v>0.26380813953488375</v>
      </c>
      <c r="I394" s="186">
        <f t="shared" si="69"/>
        <v>0.12318313953488372</v>
      </c>
      <c r="J394" s="183">
        <f t="shared" si="70"/>
        <v>0.77620289732702885</v>
      </c>
      <c r="K394" s="183">
        <f t="shared" si="71"/>
        <v>0.38810144866351443</v>
      </c>
      <c r="L394" s="183">
        <f t="shared" si="65"/>
        <v>0.12318313953488372</v>
      </c>
    </row>
    <row r="395" spans="2:12" ht="21" customHeight="1">
      <c r="B395" s="14">
        <v>1128</v>
      </c>
      <c r="C395" s="18" t="s">
        <v>80</v>
      </c>
      <c r="D395" s="312">
        <f t="shared" si="66"/>
        <v>1924</v>
      </c>
      <c r="E395" s="312">
        <f t="shared" si="66"/>
        <v>245</v>
      </c>
      <c r="F395" s="312">
        <f t="shared" si="66"/>
        <v>496</v>
      </c>
      <c r="G395" s="185">
        <f t="shared" si="67"/>
        <v>2665</v>
      </c>
      <c r="H395" s="186">
        <f t="shared" si="68"/>
        <v>9.193245778611632E-2</v>
      </c>
      <c r="I395" s="186">
        <f t="shared" si="69"/>
        <v>0.18611632270168857</v>
      </c>
      <c r="J395" s="183">
        <f t="shared" si="70"/>
        <v>0.72939490049484346</v>
      </c>
      <c r="K395" s="183">
        <f t="shared" si="71"/>
        <v>0.36469745024742173</v>
      </c>
      <c r="L395" s="183">
        <f t="shared" si="65"/>
        <v>0.18611632270168857</v>
      </c>
    </row>
    <row r="396" spans="2:12" ht="21" customHeight="1">
      <c r="B396" s="14">
        <v>1129</v>
      </c>
      <c r="C396" s="18" t="s">
        <v>81</v>
      </c>
      <c r="D396" s="312">
        <f t="shared" si="66"/>
        <v>3593</v>
      </c>
      <c r="E396" s="312">
        <f t="shared" si="66"/>
        <v>3175</v>
      </c>
      <c r="F396" s="312">
        <f t="shared" si="66"/>
        <v>721</v>
      </c>
      <c r="G396" s="185">
        <f t="shared" si="67"/>
        <v>7489</v>
      </c>
      <c r="H396" s="186">
        <f t="shared" si="68"/>
        <v>0.42395513419682201</v>
      </c>
      <c r="I396" s="186">
        <f t="shared" si="69"/>
        <v>9.6274535986112963E-2</v>
      </c>
      <c r="J396" s="183">
        <f t="shared" si="70"/>
        <v>1.0476106225638875</v>
      </c>
      <c r="K396" s="183">
        <f t="shared" si="71"/>
        <v>0.52380531128194374</v>
      </c>
      <c r="L396" s="183">
        <f t="shared" si="65"/>
        <v>9.6274535986112963E-2</v>
      </c>
    </row>
    <row r="397" spans="2:12" ht="21" customHeight="1">
      <c r="B397" s="14">
        <v>1130</v>
      </c>
      <c r="C397" s="18" t="s">
        <v>82</v>
      </c>
      <c r="D397" s="312">
        <f t="shared" si="66"/>
        <v>711</v>
      </c>
      <c r="E397" s="312">
        <f t="shared" si="66"/>
        <v>544</v>
      </c>
      <c r="F397" s="312">
        <f t="shared" si="66"/>
        <v>30</v>
      </c>
      <c r="G397" s="185">
        <f t="shared" si="67"/>
        <v>1285</v>
      </c>
      <c r="H397" s="186">
        <f t="shared" si="68"/>
        <v>0.42334630350194552</v>
      </c>
      <c r="I397" s="186">
        <f t="shared" si="69"/>
        <v>2.3346303501945526E-2</v>
      </c>
      <c r="J397" s="183">
        <f t="shared" si="70"/>
        <v>0.9273438481315327</v>
      </c>
      <c r="K397" s="183">
        <f t="shared" si="71"/>
        <v>0.46367192406576635</v>
      </c>
      <c r="L397" s="183">
        <f t="shared" si="65"/>
        <v>2.3346303501945526E-2</v>
      </c>
    </row>
    <row r="398" spans="2:12" ht="21" customHeight="1">
      <c r="B398" s="14">
        <v>1131</v>
      </c>
      <c r="C398" s="18" t="s">
        <v>83</v>
      </c>
      <c r="D398" s="312">
        <f t="shared" si="66"/>
        <v>3453</v>
      </c>
      <c r="E398" s="312">
        <f t="shared" si="66"/>
        <v>2109</v>
      </c>
      <c r="F398" s="312">
        <f t="shared" si="66"/>
        <v>397</v>
      </c>
      <c r="G398" s="185">
        <f t="shared" si="67"/>
        <v>5959</v>
      </c>
      <c r="H398" s="186">
        <f t="shared" si="68"/>
        <v>0.35391844269172679</v>
      </c>
      <c r="I398" s="186">
        <f t="shared" si="69"/>
        <v>6.6621916428931033E-2</v>
      </c>
      <c r="J398" s="183">
        <f t="shared" si="70"/>
        <v>0.81472640563228571</v>
      </c>
      <c r="K398" s="183">
        <f t="shared" si="71"/>
        <v>0.40736320281614286</v>
      </c>
      <c r="L398" s="183">
        <f t="shared" si="65"/>
        <v>6.6621916428931033E-2</v>
      </c>
    </row>
    <row r="399" spans="2:12" ht="21" customHeight="1">
      <c r="B399" s="14">
        <v>1132</v>
      </c>
      <c r="C399" s="18" t="s">
        <v>84</v>
      </c>
      <c r="D399" s="312">
        <f t="shared" si="66"/>
        <v>4519</v>
      </c>
      <c r="E399" s="312">
        <f t="shared" si="66"/>
        <v>3678</v>
      </c>
      <c r="F399" s="312">
        <f t="shared" si="66"/>
        <v>895</v>
      </c>
      <c r="G399" s="185">
        <f t="shared" si="67"/>
        <v>9092</v>
      </c>
      <c r="H399" s="186">
        <f t="shared" si="68"/>
        <v>0.40453145622525299</v>
      </c>
      <c r="I399" s="186">
        <f t="shared" si="69"/>
        <v>9.8438187417509898E-2</v>
      </c>
      <c r="J399" s="183">
        <f t="shared" si="70"/>
        <v>0.94689905992049439</v>
      </c>
      <c r="K399" s="183">
        <f t="shared" si="71"/>
        <v>0.4734495299602472</v>
      </c>
      <c r="L399" s="183">
        <f t="shared" si="65"/>
        <v>9.8438187417509898E-2</v>
      </c>
    </row>
    <row r="400" spans="2:12" ht="21" customHeight="1">
      <c r="B400" s="14">
        <v>1133</v>
      </c>
      <c r="C400" s="18" t="s">
        <v>85</v>
      </c>
      <c r="D400" s="312">
        <f t="shared" si="66"/>
        <v>3426</v>
      </c>
      <c r="E400" s="312">
        <f t="shared" si="66"/>
        <v>1722</v>
      </c>
      <c r="F400" s="312">
        <f t="shared" si="66"/>
        <v>151</v>
      </c>
      <c r="G400" s="185">
        <f t="shared" si="67"/>
        <v>5299</v>
      </c>
      <c r="H400" s="186">
        <f t="shared" si="68"/>
        <v>0.32496697490092469</v>
      </c>
      <c r="I400" s="186">
        <f t="shared" si="69"/>
        <v>2.8495942630685035E-2</v>
      </c>
      <c r="J400" s="183">
        <f t="shared" si="70"/>
        <v>0.85446203830532874</v>
      </c>
      <c r="K400" s="183">
        <f t="shared" si="71"/>
        <v>0.42723101915266437</v>
      </c>
      <c r="L400" s="183">
        <f t="shared" si="65"/>
        <v>2.8495942630685035E-2</v>
      </c>
    </row>
    <row r="401" spans="2:13" ht="21" customHeight="1">
      <c r="B401" s="14">
        <v>1135</v>
      </c>
      <c r="C401" s="18" t="s">
        <v>74</v>
      </c>
      <c r="D401" s="312">
        <f t="shared" si="66"/>
        <v>5171</v>
      </c>
      <c r="E401" s="312">
        <f t="shared" si="66"/>
        <v>3807</v>
      </c>
      <c r="F401" s="312">
        <f t="shared" si="66"/>
        <v>648</v>
      </c>
      <c r="G401" s="185">
        <f t="shared" si="67"/>
        <v>9626</v>
      </c>
      <c r="H401" s="186">
        <f t="shared" si="68"/>
        <v>0.39549137751921876</v>
      </c>
      <c r="I401" s="186">
        <f t="shared" si="69"/>
        <v>6.7317681279867023E-2</v>
      </c>
      <c r="J401" s="183">
        <f t="shared" si="70"/>
        <v>0.86377288482238845</v>
      </c>
      <c r="K401" s="183">
        <f t="shared" si="71"/>
        <v>0.43188644241119423</v>
      </c>
      <c r="L401" s="183">
        <f t="shared" si="65"/>
        <v>6.7317681279867023E-2</v>
      </c>
    </row>
    <row r="402" spans="2:13" ht="21" customHeight="1">
      <c r="B402" s="14">
        <v>1136</v>
      </c>
      <c r="C402" s="18" t="s">
        <v>75</v>
      </c>
      <c r="D402" s="312">
        <f t="shared" si="66"/>
        <v>3170</v>
      </c>
      <c r="E402" s="312">
        <f t="shared" si="66"/>
        <v>1310</v>
      </c>
      <c r="F402" s="312">
        <f t="shared" si="66"/>
        <v>1363</v>
      </c>
      <c r="G402" s="185">
        <f t="shared" si="67"/>
        <v>5843</v>
      </c>
      <c r="H402" s="186">
        <f t="shared" si="68"/>
        <v>0.22419989731302414</v>
      </c>
      <c r="I402" s="186">
        <f t="shared" si="69"/>
        <v>0.23327058018141367</v>
      </c>
      <c r="J402" s="183">
        <f t="shared" si="70"/>
        <v>0.89509093233190407</v>
      </c>
      <c r="K402" s="183">
        <f t="shared" si="71"/>
        <v>0.44754546616595203</v>
      </c>
      <c r="L402" s="183">
        <f t="shared" si="65"/>
        <v>0.23327058018141367</v>
      </c>
      <c r="M402" s="323"/>
    </row>
    <row r="403" spans="2:13" ht="21" customHeight="1">
      <c r="B403" s="14">
        <v>1137</v>
      </c>
      <c r="C403" s="18" t="s">
        <v>76</v>
      </c>
      <c r="D403" s="312">
        <f t="shared" si="66"/>
        <v>1921</v>
      </c>
      <c r="E403" s="312">
        <f t="shared" si="66"/>
        <v>8543</v>
      </c>
      <c r="F403" s="312">
        <f t="shared" si="66"/>
        <v>541</v>
      </c>
      <c r="G403" s="185">
        <f t="shared" si="67"/>
        <v>11005</v>
      </c>
      <c r="H403" s="186">
        <f t="shared" si="68"/>
        <v>0.77628350749659247</v>
      </c>
      <c r="I403" s="186">
        <f t="shared" si="69"/>
        <v>4.9159472966833255E-2</v>
      </c>
      <c r="J403" s="189">
        <f t="shared" si="70"/>
        <v>1.2087618012122752</v>
      </c>
      <c r="K403" s="189">
        <f t="shared" si="71"/>
        <v>0.60438090060613758</v>
      </c>
      <c r="L403" s="183">
        <f t="shared" si="65"/>
        <v>4.9159472966833255E-2</v>
      </c>
      <c r="M403" s="323"/>
    </row>
    <row r="404" spans="2:13" ht="21" customHeight="1">
      <c r="B404" s="14">
        <v>1139</v>
      </c>
      <c r="C404" s="18" t="s">
        <v>77</v>
      </c>
      <c r="D404" s="312">
        <f t="shared" si="66"/>
        <v>5065</v>
      </c>
      <c r="E404" s="312">
        <f t="shared" si="66"/>
        <v>5109</v>
      </c>
      <c r="F404" s="312">
        <f t="shared" si="66"/>
        <v>533</v>
      </c>
      <c r="G404" s="185">
        <f t="shared" si="67"/>
        <v>10707</v>
      </c>
      <c r="H404" s="186">
        <f t="shared" si="68"/>
        <v>0.47716447184085176</v>
      </c>
      <c r="I404" s="186">
        <f t="shared" si="69"/>
        <v>4.9780517418511257E-2</v>
      </c>
      <c r="J404" s="183">
        <f t="shared" si="70"/>
        <v>1.3616168039311778</v>
      </c>
      <c r="K404" s="183">
        <f t="shared" si="71"/>
        <v>0.68080840196558889</v>
      </c>
      <c r="L404" s="183">
        <f t="shared" si="65"/>
        <v>4.9780517418511257E-2</v>
      </c>
      <c r="M404" s="323"/>
    </row>
    <row r="405" spans="2:13" ht="21" customHeight="1">
      <c r="B405" s="14">
        <v>1140</v>
      </c>
      <c r="C405" s="18" t="s">
        <v>78</v>
      </c>
      <c r="D405" s="312">
        <f t="shared" ref="D405:F409" si="72">D296+D323+D350</f>
        <v>8940</v>
      </c>
      <c r="E405" s="312">
        <f t="shared" si="72"/>
        <v>9727</v>
      </c>
      <c r="F405" s="312">
        <f t="shared" si="72"/>
        <v>653</v>
      </c>
      <c r="G405" s="185">
        <f t="shared" si="67"/>
        <v>19320</v>
      </c>
      <c r="H405" s="186">
        <f t="shared" si="68"/>
        <v>0.50346790890269155</v>
      </c>
      <c r="I405" s="186">
        <f t="shared" si="69"/>
        <v>3.3799171842650105E-2</v>
      </c>
      <c r="J405" s="183">
        <f t="shared" si="70"/>
        <v>1.0118377833912151</v>
      </c>
      <c r="K405" s="183">
        <f t="shared" si="71"/>
        <v>0.50591889169560755</v>
      </c>
      <c r="L405" s="183">
        <f t="shared" si="65"/>
        <v>3.3799171842650105E-2</v>
      </c>
    </row>
    <row r="406" spans="2:13" ht="21" customHeight="1">
      <c r="B406" s="14">
        <v>1141</v>
      </c>
      <c r="C406" s="18" t="s">
        <v>79</v>
      </c>
      <c r="D406" s="312">
        <f t="shared" si="72"/>
        <v>1298</v>
      </c>
      <c r="E406" s="312">
        <f t="shared" si="72"/>
        <v>843</v>
      </c>
      <c r="F406" s="312">
        <f t="shared" si="72"/>
        <v>41</v>
      </c>
      <c r="G406" s="185">
        <f t="shared" si="67"/>
        <v>2182</v>
      </c>
      <c r="H406" s="186">
        <f t="shared" si="68"/>
        <v>0.38634280476626948</v>
      </c>
      <c r="I406" s="186">
        <f t="shared" si="69"/>
        <v>1.8790100824931256E-2</v>
      </c>
      <c r="J406" s="183">
        <f t="shared" si="70"/>
        <v>0.95299772691997553</v>
      </c>
      <c r="K406" s="183">
        <f t="shared" si="71"/>
        <v>0.47649886345998776</v>
      </c>
      <c r="L406" s="183">
        <f t="shared" si="65"/>
        <v>1.8790100824931256E-2</v>
      </c>
    </row>
    <row r="407" spans="2:13" ht="21" customHeight="1">
      <c r="B407" s="14">
        <v>1142</v>
      </c>
      <c r="C407" s="18" t="s">
        <v>86</v>
      </c>
      <c r="D407" s="312">
        <f t="shared" si="72"/>
        <v>2536</v>
      </c>
      <c r="E407" s="312">
        <f t="shared" si="72"/>
        <v>2114</v>
      </c>
      <c r="F407" s="312">
        <f t="shared" si="72"/>
        <v>255</v>
      </c>
      <c r="G407" s="185">
        <f>SUM(D407:F407)</f>
        <v>4905</v>
      </c>
      <c r="H407" s="186">
        <f t="shared" si="68"/>
        <v>0.4309887869520897</v>
      </c>
      <c r="I407" s="186">
        <f t="shared" si="69"/>
        <v>5.1987767584097858E-2</v>
      </c>
      <c r="J407" s="183">
        <f t="shared" si="70"/>
        <v>0.89731792549543776</v>
      </c>
      <c r="K407" s="183">
        <f t="shared" si="71"/>
        <v>0.44865896274771888</v>
      </c>
      <c r="L407" s="183">
        <f t="shared" si="65"/>
        <v>5.1987767584097858E-2</v>
      </c>
    </row>
    <row r="408" spans="2:13" ht="21" customHeight="1">
      <c r="B408" s="14">
        <v>1143</v>
      </c>
      <c r="C408" s="18" t="s">
        <v>87</v>
      </c>
      <c r="D408" s="312">
        <f t="shared" si="72"/>
        <v>2356</v>
      </c>
      <c r="E408" s="312">
        <f t="shared" si="72"/>
        <v>99</v>
      </c>
      <c r="F408" s="312">
        <f t="shared" si="72"/>
        <v>4</v>
      </c>
      <c r="G408" s="185">
        <f>SUM(D408:F408)</f>
        <v>2459</v>
      </c>
      <c r="H408" s="186">
        <f t="shared" si="68"/>
        <v>4.0260268401789347E-2</v>
      </c>
      <c r="I408" s="186">
        <f t="shared" si="69"/>
        <v>1.6266775111834079E-3</v>
      </c>
      <c r="J408" s="183">
        <f t="shared" si="70"/>
        <v>0.59396439079708796</v>
      </c>
      <c r="K408" s="183">
        <f t="shared" si="71"/>
        <v>0.29698219539854398</v>
      </c>
      <c r="L408" s="183">
        <f t="shared" si="65"/>
        <v>1.6266775111834079E-3</v>
      </c>
    </row>
    <row r="409" spans="2:13" ht="21" customHeight="1">
      <c r="B409" s="14">
        <v>1145</v>
      </c>
      <c r="C409" s="18" t="s">
        <v>88</v>
      </c>
      <c r="D409" s="312">
        <f t="shared" si="72"/>
        <v>9472</v>
      </c>
      <c r="E409" s="312">
        <f t="shared" si="72"/>
        <v>11030</v>
      </c>
      <c r="F409" s="312">
        <f t="shared" si="72"/>
        <v>756</v>
      </c>
      <c r="G409" s="185">
        <f>SUM(D409:F409)</f>
        <v>21258</v>
      </c>
      <c r="H409" s="186">
        <f t="shared" si="68"/>
        <v>0.51886348668736471</v>
      </c>
      <c r="I409" s="186">
        <f t="shared" si="69"/>
        <v>3.556308213378493E-2</v>
      </c>
      <c r="J409" s="183">
        <f t="shared" si="70"/>
        <v>0.70616002222051921</v>
      </c>
      <c r="K409" s="183">
        <f t="shared" si="71"/>
        <v>0.35308001111025961</v>
      </c>
      <c r="L409" s="183">
        <f t="shared" si="65"/>
        <v>3.556308213378493E-2</v>
      </c>
    </row>
    <row r="410" spans="2:13" ht="21" customHeight="1">
      <c r="G410" s="321">
        <f>SUM(G389:G409)</f>
        <v>166696</v>
      </c>
    </row>
    <row r="412" spans="2:13" ht="21" customHeight="1">
      <c r="G412" s="322">
        <f>G410+G383</f>
        <v>777798</v>
      </c>
    </row>
    <row r="413" spans="2:13" ht="21" customHeight="1">
      <c r="G413" s="321">
        <f>G410+G383</f>
        <v>777798</v>
      </c>
    </row>
  </sheetData>
  <mergeCells count="15">
    <mergeCell ref="B332:I332"/>
    <mergeCell ref="B359:I359"/>
    <mergeCell ref="B387:I387"/>
    <mergeCell ref="B169:I169"/>
    <mergeCell ref="B197:I197"/>
    <mergeCell ref="B224:I224"/>
    <mergeCell ref="B251:I251"/>
    <mergeCell ref="B278:I278"/>
    <mergeCell ref="B305:I305"/>
    <mergeCell ref="B141:I141"/>
    <mergeCell ref="B1:I1"/>
    <mergeCell ref="B29:I29"/>
    <mergeCell ref="B57:I57"/>
    <mergeCell ref="B85:I85"/>
    <mergeCell ref="B113:I113"/>
  </mergeCells>
  <phoneticPr fontId="3" type="noConversion"/>
  <printOptions horizontalCentered="1"/>
  <pageMargins left="0.70866141732283472" right="0.70866141732283472" top="0.94488188976377963" bottom="0.74803149606299213" header="0.31496062992125984" footer="0.31496062992125984"/>
  <pageSetup paperSize="9" scale="88" orientation="landscape" r:id="rId1"/>
  <rowBreaks count="7" manualBreakCount="7">
    <brk id="28" min="1" max="8" man="1"/>
    <brk id="223" min="1" max="8" man="1"/>
    <brk id="250" min="1" max="8" man="1"/>
    <brk id="277" min="1" max="8" man="1"/>
    <brk id="304" min="1" max="8" man="1"/>
    <brk id="331" min="1" max="8" man="1"/>
    <brk id="358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月報</vt:lpstr>
      <vt:lpstr>載客人數</vt:lpstr>
      <vt:lpstr>月報!Print_Area</vt:lpstr>
      <vt:lpstr>載客人數!Print_Area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lintd</dc:creator>
  <cp:lastModifiedBy>臺北所-花蓮監理站-吳彥明</cp:lastModifiedBy>
  <cp:lastPrinted>2020-03-21T01:05:03Z</cp:lastPrinted>
  <dcterms:created xsi:type="dcterms:W3CDTF">2005-09-12T08:23:13Z</dcterms:created>
  <dcterms:modified xsi:type="dcterms:W3CDTF">2021-09-29T07:05:14Z</dcterms:modified>
</cp:coreProperties>
</file>